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5570" windowHeight="11760"/>
  </bookViews>
  <sheets>
    <sheet name="SO 01 - 1.3 plynoinštalácia" sheetId="2" r:id="rId1"/>
  </sheets>
  <definedNames>
    <definedName name="_xlnm.Print_Titles" localSheetId="0">'SO 01 - 1.3 plynoinštalácia'!$126:$126</definedName>
    <definedName name="_xlnm.Print_Area" localSheetId="0">'SO 01 - 1.3 plynoinštalácia'!$C$4:$Q$70,'SO 01 - 1.3 plynoinštalácia'!$C$76:$Q$110,'SO 01 - 1.3 plynoinštalácia'!$C$116:$Q$281</definedName>
  </definedNames>
  <calcPr calcId="145621" iterateCount="1"/>
</workbook>
</file>

<file path=xl/calcChain.xml><?xml version="1.0" encoding="utf-8"?>
<calcChain xmlns="http://schemas.openxmlformats.org/spreadsheetml/2006/main">
  <c r="BI281" i="2" l="1"/>
  <c r="BH281" i="2"/>
  <c r="BG281" i="2"/>
  <c r="BE281" i="2"/>
  <c r="AA281" i="2"/>
  <c r="Y281" i="2"/>
  <c r="Y279" i="2" s="1"/>
  <c r="Y278" i="2" s="1"/>
  <c r="W281" i="2"/>
  <c r="BK281" i="2"/>
  <c r="BF281" i="2"/>
  <c r="BI280" i="2"/>
  <c r="BH280" i="2"/>
  <c r="BG280" i="2"/>
  <c r="BE280" i="2"/>
  <c r="AA280" i="2"/>
  <c r="AA279" i="2" s="1"/>
  <c r="AA278" i="2" s="1"/>
  <c r="Y280" i="2"/>
  <c r="W280" i="2"/>
  <c r="W279" i="2" s="1"/>
  <c r="W278" i="2" s="1"/>
  <c r="BK280" i="2"/>
  <c r="BK279" i="2" s="1"/>
  <c r="N106" i="2" s="1"/>
  <c r="BF280" i="2"/>
  <c r="BI277" i="2"/>
  <c r="BH277" i="2"/>
  <c r="BG277" i="2"/>
  <c r="BE277" i="2"/>
  <c r="AA277" i="2"/>
  <c r="Y277" i="2"/>
  <c r="W277" i="2"/>
  <c r="BK277" i="2"/>
  <c r="BF277" i="2"/>
  <c r="BI276" i="2"/>
  <c r="BH276" i="2"/>
  <c r="BG276" i="2"/>
  <c r="BE276" i="2"/>
  <c r="AA276" i="2"/>
  <c r="Y276" i="2"/>
  <c r="W276" i="2"/>
  <c r="BK276" i="2"/>
  <c r="BF276" i="2"/>
  <c r="BI275" i="2"/>
  <c r="BH275" i="2"/>
  <c r="BG275" i="2"/>
  <c r="BE275" i="2"/>
  <c r="AA275" i="2"/>
  <c r="Y275" i="2"/>
  <c r="W275" i="2"/>
  <c r="BK275" i="2"/>
  <c r="BF275" i="2"/>
  <c r="BI273" i="2"/>
  <c r="BH273" i="2"/>
  <c r="BG273" i="2"/>
  <c r="BE273" i="2"/>
  <c r="AA273" i="2"/>
  <c r="Y273" i="2"/>
  <c r="W273" i="2"/>
  <c r="BK273" i="2"/>
  <c r="BF273" i="2"/>
  <c r="BI272" i="2"/>
  <c r="BH272" i="2"/>
  <c r="BG272" i="2"/>
  <c r="BE272" i="2"/>
  <c r="AA272" i="2"/>
  <c r="Y272" i="2"/>
  <c r="W272" i="2"/>
  <c r="BK272" i="2"/>
  <c r="BF272" i="2"/>
  <c r="BI271" i="2"/>
  <c r="BH271" i="2"/>
  <c r="BG271" i="2"/>
  <c r="BE271" i="2"/>
  <c r="AA271" i="2"/>
  <c r="Y271" i="2"/>
  <c r="W271" i="2"/>
  <c r="BK271" i="2"/>
  <c r="BF271" i="2"/>
  <c r="BI270" i="2"/>
  <c r="BH270" i="2"/>
  <c r="BG270" i="2"/>
  <c r="BE270" i="2"/>
  <c r="AA270" i="2"/>
  <c r="Y270" i="2"/>
  <c r="W270" i="2"/>
  <c r="BK270" i="2"/>
  <c r="N103" i="2"/>
  <c r="BF270" i="2"/>
  <c r="BI268" i="2"/>
  <c r="BH268" i="2"/>
  <c r="BG268" i="2"/>
  <c r="BE268" i="2"/>
  <c r="AA268" i="2"/>
  <c r="Y268" i="2"/>
  <c r="W268" i="2"/>
  <c r="BK268" i="2"/>
  <c r="BF268" i="2"/>
  <c r="BI267" i="2"/>
  <c r="BH267" i="2"/>
  <c r="BG267" i="2"/>
  <c r="BE267" i="2"/>
  <c r="AA267" i="2"/>
  <c r="Y267" i="2"/>
  <c r="W267" i="2"/>
  <c r="BK267" i="2"/>
  <c r="BF267" i="2"/>
  <c r="BI266" i="2"/>
  <c r="BH266" i="2"/>
  <c r="BG266" i="2"/>
  <c r="BE266" i="2"/>
  <c r="AA266" i="2"/>
  <c r="Y266" i="2"/>
  <c r="W266" i="2"/>
  <c r="BK266" i="2"/>
  <c r="BF266" i="2"/>
  <c r="BI265" i="2"/>
  <c r="BH265" i="2"/>
  <c r="BG265" i="2"/>
  <c r="BE265" i="2"/>
  <c r="AA265" i="2"/>
  <c r="Y265" i="2"/>
  <c r="W265" i="2"/>
  <c r="BK265" i="2"/>
  <c r="BF265" i="2"/>
  <c r="BI264" i="2"/>
  <c r="BH264" i="2"/>
  <c r="BG264" i="2"/>
  <c r="BE264" i="2"/>
  <c r="AA264" i="2"/>
  <c r="Y264" i="2"/>
  <c r="W264" i="2"/>
  <c r="BK264" i="2"/>
  <c r="BF264" i="2"/>
  <c r="BI263" i="2"/>
  <c r="BH263" i="2"/>
  <c r="BG263" i="2"/>
  <c r="BE263" i="2"/>
  <c r="AA263" i="2"/>
  <c r="Y263" i="2"/>
  <c r="W263" i="2"/>
  <c r="BK263" i="2"/>
  <c r="BF263" i="2"/>
  <c r="BI262" i="2"/>
  <c r="BH262" i="2"/>
  <c r="BG262" i="2"/>
  <c r="BE262" i="2"/>
  <c r="AA262" i="2"/>
  <c r="Y262" i="2"/>
  <c r="W262" i="2"/>
  <c r="BK262" i="2"/>
  <c r="BF262" i="2"/>
  <c r="BI261" i="2"/>
  <c r="BH261" i="2"/>
  <c r="BG261" i="2"/>
  <c r="BE261" i="2"/>
  <c r="AA261" i="2"/>
  <c r="Y261" i="2"/>
  <c r="W261" i="2"/>
  <c r="BK261" i="2"/>
  <c r="BF261" i="2"/>
  <c r="BI260" i="2"/>
  <c r="BH260" i="2"/>
  <c r="BG260" i="2"/>
  <c r="BE260" i="2"/>
  <c r="AA260" i="2"/>
  <c r="Y260" i="2"/>
  <c r="W260" i="2"/>
  <c r="BK260" i="2"/>
  <c r="BF260" i="2"/>
  <c r="BI259" i="2"/>
  <c r="BH259" i="2"/>
  <c r="BG259" i="2"/>
  <c r="BE259" i="2"/>
  <c r="AA259" i="2"/>
  <c r="Y259" i="2"/>
  <c r="W259" i="2"/>
  <c r="BK259" i="2"/>
  <c r="BF259" i="2"/>
  <c r="BI258" i="2"/>
  <c r="BH258" i="2"/>
  <c r="BG258" i="2"/>
  <c r="BE258" i="2"/>
  <c r="AA258" i="2"/>
  <c r="Y258" i="2"/>
  <c r="W258" i="2"/>
  <c r="BK258" i="2"/>
  <c r="BF258" i="2"/>
  <c r="BI257" i="2"/>
  <c r="BH257" i="2"/>
  <c r="BG257" i="2"/>
  <c r="BE257" i="2"/>
  <c r="AA257" i="2"/>
  <c r="Y257" i="2"/>
  <c r="W257" i="2"/>
  <c r="BK257" i="2"/>
  <c r="BF257" i="2"/>
  <c r="BI256" i="2"/>
  <c r="BH256" i="2"/>
  <c r="BG256" i="2"/>
  <c r="BE256" i="2"/>
  <c r="AA256" i="2"/>
  <c r="Y256" i="2"/>
  <c r="W256" i="2"/>
  <c r="BK256" i="2"/>
  <c r="BF256" i="2"/>
  <c r="BI255" i="2"/>
  <c r="BH255" i="2"/>
  <c r="BG255" i="2"/>
  <c r="BE255" i="2"/>
  <c r="AA255" i="2"/>
  <c r="Y255" i="2"/>
  <c r="W255" i="2"/>
  <c r="BK255" i="2"/>
  <c r="BF255" i="2"/>
  <c r="BI254" i="2"/>
  <c r="BH254" i="2"/>
  <c r="BG254" i="2"/>
  <c r="BE254" i="2"/>
  <c r="AA254" i="2"/>
  <c r="Y254" i="2"/>
  <c r="W254" i="2"/>
  <c r="BK254" i="2"/>
  <c r="BF254" i="2"/>
  <c r="BI253" i="2"/>
  <c r="BH253" i="2"/>
  <c r="BG253" i="2"/>
  <c r="BE253" i="2"/>
  <c r="AA253" i="2"/>
  <c r="Y253" i="2"/>
  <c r="W253" i="2"/>
  <c r="BK253" i="2"/>
  <c r="BF253" i="2"/>
  <c r="BI252" i="2"/>
  <c r="BH252" i="2"/>
  <c r="BG252" i="2"/>
  <c r="BE252" i="2"/>
  <c r="AA252" i="2"/>
  <c r="Y252" i="2"/>
  <c r="W252" i="2"/>
  <c r="BK252" i="2"/>
  <c r="BF252" i="2"/>
  <c r="BI251" i="2"/>
  <c r="BH251" i="2"/>
  <c r="BG251" i="2"/>
  <c r="BE251" i="2"/>
  <c r="AA251" i="2"/>
  <c r="Y251" i="2"/>
  <c r="W251" i="2"/>
  <c r="BK251" i="2"/>
  <c r="BF251" i="2"/>
  <c r="BI250" i="2"/>
  <c r="BH250" i="2"/>
  <c r="BG250" i="2"/>
  <c r="BE250" i="2"/>
  <c r="AA250" i="2"/>
  <c r="Y250" i="2"/>
  <c r="W250" i="2"/>
  <c r="BK250" i="2"/>
  <c r="BF250" i="2"/>
  <c r="BI249" i="2"/>
  <c r="BH249" i="2"/>
  <c r="BG249" i="2"/>
  <c r="BE249" i="2"/>
  <c r="AA249" i="2"/>
  <c r="Y249" i="2"/>
  <c r="W249" i="2"/>
  <c r="BK249" i="2"/>
  <c r="BF249" i="2"/>
  <c r="BI248" i="2"/>
  <c r="BH248" i="2"/>
  <c r="BG248" i="2"/>
  <c r="BE248" i="2"/>
  <c r="AA248" i="2"/>
  <c r="Y248" i="2"/>
  <c r="W248" i="2"/>
  <c r="BK248" i="2"/>
  <c r="BF248" i="2"/>
  <c r="BI245" i="2"/>
  <c r="BH245" i="2"/>
  <c r="BG245" i="2"/>
  <c r="BE245" i="2"/>
  <c r="AA245" i="2"/>
  <c r="AA244" i="2" s="1"/>
  <c r="Y245" i="2"/>
  <c r="Y244" i="2" s="1"/>
  <c r="W245" i="2"/>
  <c r="W244" i="2" s="1"/>
  <c r="BK245" i="2"/>
  <c r="BK244" i="2" s="1"/>
  <c r="N100" i="2" s="1"/>
  <c r="BF245" i="2"/>
  <c r="BI243" i="2"/>
  <c r="BH243" i="2"/>
  <c r="BG243" i="2"/>
  <c r="BE243" i="2"/>
  <c r="AA243" i="2"/>
  <c r="Y243" i="2"/>
  <c r="W243" i="2"/>
  <c r="BK243" i="2"/>
  <c r="BF243" i="2"/>
  <c r="BI242" i="2"/>
  <c r="BH242" i="2"/>
  <c r="BG242" i="2"/>
  <c r="BE242" i="2"/>
  <c r="AA242" i="2"/>
  <c r="Y242" i="2"/>
  <c r="W242" i="2"/>
  <c r="BK242" i="2"/>
  <c r="BF242" i="2"/>
  <c r="BI241" i="2"/>
  <c r="BH241" i="2"/>
  <c r="BG241" i="2"/>
  <c r="BE241" i="2"/>
  <c r="AA241" i="2"/>
  <c r="Y241" i="2"/>
  <c r="W241" i="2"/>
  <c r="BK241" i="2"/>
  <c r="BF241" i="2"/>
  <c r="BI240" i="2"/>
  <c r="BH240" i="2"/>
  <c r="BG240" i="2"/>
  <c r="BE240" i="2"/>
  <c r="AA240" i="2"/>
  <c r="Y240" i="2"/>
  <c r="W240" i="2"/>
  <c r="BK240" i="2"/>
  <c r="BF240" i="2"/>
  <c r="BI239" i="2"/>
  <c r="BH239" i="2"/>
  <c r="BG239" i="2"/>
  <c r="BE239" i="2"/>
  <c r="AA239" i="2"/>
  <c r="Y239" i="2"/>
  <c r="W239" i="2"/>
  <c r="BK239" i="2"/>
  <c r="BF239" i="2"/>
  <c r="BI238" i="2"/>
  <c r="BH238" i="2"/>
  <c r="BG238" i="2"/>
  <c r="BE238" i="2"/>
  <c r="AA238" i="2"/>
  <c r="Y238" i="2"/>
  <c r="W238" i="2"/>
  <c r="BK238" i="2"/>
  <c r="BF238" i="2"/>
  <c r="BI237" i="2"/>
  <c r="BH237" i="2"/>
  <c r="BG237" i="2"/>
  <c r="BE237" i="2"/>
  <c r="AA237" i="2"/>
  <c r="Y237" i="2"/>
  <c r="W237" i="2"/>
  <c r="BK237" i="2"/>
  <c r="BF237" i="2"/>
  <c r="BI236" i="2"/>
  <c r="BH236" i="2"/>
  <c r="BG236" i="2"/>
  <c r="BE236" i="2"/>
  <c r="AA236" i="2"/>
  <c r="Y236" i="2"/>
  <c r="W236" i="2"/>
  <c r="BK236" i="2"/>
  <c r="BF236" i="2"/>
  <c r="BI235" i="2"/>
  <c r="BH235" i="2"/>
  <c r="BG235" i="2"/>
  <c r="BE235" i="2"/>
  <c r="AA235" i="2"/>
  <c r="Y235" i="2"/>
  <c r="W235" i="2"/>
  <c r="BK235" i="2"/>
  <c r="BF235" i="2"/>
  <c r="BI234" i="2"/>
  <c r="BH234" i="2"/>
  <c r="BG234" i="2"/>
  <c r="BE234" i="2"/>
  <c r="AA234" i="2"/>
  <c r="Y234" i="2"/>
  <c r="W234" i="2"/>
  <c r="BK234" i="2"/>
  <c r="BF234" i="2"/>
  <c r="BI233" i="2"/>
  <c r="BH233" i="2"/>
  <c r="BG233" i="2"/>
  <c r="BE233" i="2"/>
  <c r="AA233" i="2"/>
  <c r="Y233" i="2"/>
  <c r="W233" i="2"/>
  <c r="BK233" i="2"/>
  <c r="BF233" i="2"/>
  <c r="BI232" i="2"/>
  <c r="BH232" i="2"/>
  <c r="BG232" i="2"/>
  <c r="BE232" i="2"/>
  <c r="AA232" i="2"/>
  <c r="Y232" i="2"/>
  <c r="W232" i="2"/>
  <c r="BK232" i="2"/>
  <c r="BF232" i="2"/>
  <c r="BI231" i="2"/>
  <c r="BH231" i="2"/>
  <c r="BG231" i="2"/>
  <c r="BE231" i="2"/>
  <c r="AA231" i="2"/>
  <c r="Y231" i="2"/>
  <c r="W231" i="2"/>
  <c r="BK231" i="2"/>
  <c r="BF231" i="2"/>
  <c r="BI230" i="2"/>
  <c r="BH230" i="2"/>
  <c r="BG230" i="2"/>
  <c r="BE230" i="2"/>
  <c r="AA230" i="2"/>
  <c r="Y230" i="2"/>
  <c r="W230" i="2"/>
  <c r="BK230" i="2"/>
  <c r="BF230" i="2"/>
  <c r="BI229" i="2"/>
  <c r="BH229" i="2"/>
  <c r="BG229" i="2"/>
  <c r="BE229" i="2"/>
  <c r="AA229" i="2"/>
  <c r="Y229" i="2"/>
  <c r="W229" i="2"/>
  <c r="BK229" i="2"/>
  <c r="BF229" i="2"/>
  <c r="BI227" i="2"/>
  <c r="BH227" i="2"/>
  <c r="BG227" i="2"/>
  <c r="BE227" i="2"/>
  <c r="AA227" i="2"/>
  <c r="Y227" i="2"/>
  <c r="W227" i="2"/>
  <c r="BK227" i="2"/>
  <c r="BF227" i="2"/>
  <c r="BI226" i="2"/>
  <c r="BH226" i="2"/>
  <c r="BG226" i="2"/>
  <c r="BE226" i="2"/>
  <c r="AA226" i="2"/>
  <c r="Y226" i="2"/>
  <c r="W226" i="2"/>
  <c r="BK226" i="2"/>
  <c r="BF226" i="2"/>
  <c r="BI225" i="2"/>
  <c r="BH225" i="2"/>
  <c r="BG225" i="2"/>
  <c r="BE225" i="2"/>
  <c r="AA225" i="2"/>
  <c r="Y225" i="2"/>
  <c r="W225" i="2"/>
  <c r="BK225" i="2"/>
  <c r="BF225" i="2"/>
  <c r="BI224" i="2"/>
  <c r="BH224" i="2"/>
  <c r="BG224" i="2"/>
  <c r="BE224" i="2"/>
  <c r="AA224" i="2"/>
  <c r="Y224" i="2"/>
  <c r="W224" i="2"/>
  <c r="BK224" i="2"/>
  <c r="BF224" i="2"/>
  <c r="BI223" i="2"/>
  <c r="BH223" i="2"/>
  <c r="BG223" i="2"/>
  <c r="BE223" i="2"/>
  <c r="AA223" i="2"/>
  <c r="Y223" i="2"/>
  <c r="W223" i="2"/>
  <c r="BK223" i="2"/>
  <c r="BF223" i="2"/>
  <c r="BI222" i="2"/>
  <c r="BH222" i="2"/>
  <c r="BG222" i="2"/>
  <c r="BE222" i="2"/>
  <c r="AA222" i="2"/>
  <c r="Y222" i="2"/>
  <c r="W222" i="2"/>
  <c r="BK222" i="2"/>
  <c r="BF222" i="2"/>
  <c r="BI221" i="2"/>
  <c r="BH221" i="2"/>
  <c r="BG221" i="2"/>
  <c r="BE221" i="2"/>
  <c r="AA221" i="2"/>
  <c r="Y221" i="2"/>
  <c r="W221" i="2"/>
  <c r="BK221" i="2"/>
  <c r="BF221" i="2"/>
  <c r="BI220" i="2"/>
  <c r="BH220" i="2"/>
  <c r="BG220" i="2"/>
  <c r="BE220" i="2"/>
  <c r="AA220" i="2"/>
  <c r="Y220" i="2"/>
  <c r="W220" i="2"/>
  <c r="BK220" i="2"/>
  <c r="BF220" i="2"/>
  <c r="BI219" i="2"/>
  <c r="BH219" i="2"/>
  <c r="BG219" i="2"/>
  <c r="BE219" i="2"/>
  <c r="AA219" i="2"/>
  <c r="Y219" i="2"/>
  <c r="W219" i="2"/>
  <c r="BK219" i="2"/>
  <c r="BF219" i="2"/>
  <c r="BI218" i="2"/>
  <c r="BH218" i="2"/>
  <c r="BG218" i="2"/>
  <c r="BE218" i="2"/>
  <c r="AA218" i="2"/>
  <c r="Y218" i="2"/>
  <c r="W218" i="2"/>
  <c r="BK218" i="2"/>
  <c r="BF218" i="2"/>
  <c r="BI217" i="2"/>
  <c r="BH217" i="2"/>
  <c r="BG217" i="2"/>
  <c r="BE217" i="2"/>
  <c r="AA217" i="2"/>
  <c r="Y217" i="2"/>
  <c r="W217" i="2"/>
  <c r="BK217" i="2"/>
  <c r="BF217" i="2"/>
  <c r="BI216" i="2"/>
  <c r="BH216" i="2"/>
  <c r="BG216" i="2"/>
  <c r="BE216" i="2"/>
  <c r="AA216" i="2"/>
  <c r="Y216" i="2"/>
  <c r="W216" i="2"/>
  <c r="BK216" i="2"/>
  <c r="BF216" i="2"/>
  <c r="BI215" i="2"/>
  <c r="BH215" i="2"/>
  <c r="BG215" i="2"/>
  <c r="BE215" i="2"/>
  <c r="AA215" i="2"/>
  <c r="Y215" i="2"/>
  <c r="W215" i="2"/>
  <c r="BK215" i="2"/>
  <c r="BF215" i="2"/>
  <c r="BI214" i="2"/>
  <c r="BH214" i="2"/>
  <c r="BG214" i="2"/>
  <c r="BE214" i="2"/>
  <c r="AA214" i="2"/>
  <c r="Y214" i="2"/>
  <c r="W214" i="2"/>
  <c r="BK214" i="2"/>
  <c r="BF214" i="2"/>
  <c r="BI213" i="2"/>
  <c r="BH213" i="2"/>
  <c r="BG213" i="2"/>
  <c r="BE213" i="2"/>
  <c r="AA213" i="2"/>
  <c r="Y213" i="2"/>
  <c r="W213" i="2"/>
  <c r="BK213" i="2"/>
  <c r="BF213" i="2"/>
  <c r="BI212" i="2"/>
  <c r="BH212" i="2"/>
  <c r="BG212" i="2"/>
  <c r="BE212" i="2"/>
  <c r="AA212" i="2"/>
  <c r="Y212" i="2"/>
  <c r="W212" i="2"/>
  <c r="BK212" i="2"/>
  <c r="BF212" i="2"/>
  <c r="BI211" i="2"/>
  <c r="BH211" i="2"/>
  <c r="BG211" i="2"/>
  <c r="BE211" i="2"/>
  <c r="AA211" i="2"/>
  <c r="Y211" i="2"/>
  <c r="W211" i="2"/>
  <c r="BK211" i="2"/>
  <c r="BF211" i="2"/>
  <c r="BI210" i="2"/>
  <c r="BH210" i="2"/>
  <c r="BG210" i="2"/>
  <c r="BE210" i="2"/>
  <c r="AA210" i="2"/>
  <c r="Y210" i="2"/>
  <c r="W210" i="2"/>
  <c r="BK210" i="2"/>
  <c r="BF210" i="2"/>
  <c r="BI209" i="2"/>
  <c r="BH209" i="2"/>
  <c r="BG209" i="2"/>
  <c r="BE209" i="2"/>
  <c r="AA209" i="2"/>
  <c r="Y209" i="2"/>
  <c r="W209" i="2"/>
  <c r="BK209" i="2"/>
  <c r="BF209" i="2"/>
  <c r="BI208" i="2"/>
  <c r="BH208" i="2"/>
  <c r="BG208" i="2"/>
  <c r="BE208" i="2"/>
  <c r="AA208" i="2"/>
  <c r="Y208" i="2"/>
  <c r="W208" i="2"/>
  <c r="BK208" i="2"/>
  <c r="BF208" i="2"/>
  <c r="BI207" i="2"/>
  <c r="BH207" i="2"/>
  <c r="BG207" i="2"/>
  <c r="BE207" i="2"/>
  <c r="AA207" i="2"/>
  <c r="Y207" i="2"/>
  <c r="W207" i="2"/>
  <c r="BK207" i="2"/>
  <c r="BF207" i="2"/>
  <c r="BI206" i="2"/>
  <c r="BH206" i="2"/>
  <c r="BG206" i="2"/>
  <c r="BE206" i="2"/>
  <c r="AA206" i="2"/>
  <c r="Y206" i="2"/>
  <c r="W206" i="2"/>
  <c r="BK206" i="2"/>
  <c r="BF206" i="2"/>
  <c r="BI205" i="2"/>
  <c r="BH205" i="2"/>
  <c r="BG205" i="2"/>
  <c r="BE205" i="2"/>
  <c r="AA205" i="2"/>
  <c r="Y205" i="2"/>
  <c r="W205" i="2"/>
  <c r="BK205" i="2"/>
  <c r="BF205" i="2"/>
  <c r="BI204" i="2"/>
  <c r="BH204" i="2"/>
  <c r="BG204" i="2"/>
  <c r="BE204" i="2"/>
  <c r="AA204" i="2"/>
  <c r="Y204" i="2"/>
  <c r="W204" i="2"/>
  <c r="BK204" i="2"/>
  <c r="BF204" i="2"/>
  <c r="BI203" i="2"/>
  <c r="BH203" i="2"/>
  <c r="BG203" i="2"/>
  <c r="BE203" i="2"/>
  <c r="AA203" i="2"/>
  <c r="Y203" i="2"/>
  <c r="W203" i="2"/>
  <c r="BK203" i="2"/>
  <c r="BF203" i="2"/>
  <c r="BI202" i="2"/>
  <c r="BH202" i="2"/>
  <c r="BG202" i="2"/>
  <c r="BE202" i="2"/>
  <c r="AA202" i="2"/>
  <c r="Y202" i="2"/>
  <c r="W202" i="2"/>
  <c r="BK202" i="2"/>
  <c r="BF202" i="2"/>
  <c r="BI201" i="2"/>
  <c r="BH201" i="2"/>
  <c r="BG201" i="2"/>
  <c r="BE201" i="2"/>
  <c r="AA201" i="2"/>
  <c r="Y201" i="2"/>
  <c r="W201" i="2"/>
  <c r="BK201" i="2"/>
  <c r="BF201" i="2"/>
  <c r="BI200" i="2"/>
  <c r="BH200" i="2"/>
  <c r="BG200" i="2"/>
  <c r="BE200" i="2"/>
  <c r="AA200" i="2"/>
  <c r="Y200" i="2"/>
  <c r="W200" i="2"/>
  <c r="BK200" i="2"/>
  <c r="BF200" i="2"/>
  <c r="BI199" i="2"/>
  <c r="BH199" i="2"/>
  <c r="BG199" i="2"/>
  <c r="BE199" i="2"/>
  <c r="AA199" i="2"/>
  <c r="Y199" i="2"/>
  <c r="W199" i="2"/>
  <c r="BK199" i="2"/>
  <c r="BF199" i="2"/>
  <c r="BI198" i="2"/>
  <c r="BH198" i="2"/>
  <c r="BG198" i="2"/>
  <c r="BE198" i="2"/>
  <c r="AA198" i="2"/>
  <c r="Y198" i="2"/>
  <c r="W198" i="2"/>
  <c r="BK198" i="2"/>
  <c r="BF198" i="2"/>
  <c r="BI197" i="2"/>
  <c r="BH197" i="2"/>
  <c r="BG197" i="2"/>
  <c r="BE197" i="2"/>
  <c r="AA197" i="2"/>
  <c r="Y197" i="2"/>
  <c r="W197" i="2"/>
  <c r="BK197" i="2"/>
  <c r="BF197" i="2"/>
  <c r="BI196" i="2"/>
  <c r="BH196" i="2"/>
  <c r="BG196" i="2"/>
  <c r="BE196" i="2"/>
  <c r="AA196" i="2"/>
  <c r="Y196" i="2"/>
  <c r="W196" i="2"/>
  <c r="BK196" i="2"/>
  <c r="BF196" i="2"/>
  <c r="BI195" i="2"/>
  <c r="BH195" i="2"/>
  <c r="BG195" i="2"/>
  <c r="BE195" i="2"/>
  <c r="AA195" i="2"/>
  <c r="Y195" i="2"/>
  <c r="W195" i="2"/>
  <c r="BK195" i="2"/>
  <c r="BF195" i="2"/>
  <c r="BI194" i="2"/>
  <c r="BH194" i="2"/>
  <c r="BG194" i="2"/>
  <c r="BE194" i="2"/>
  <c r="AA194" i="2"/>
  <c r="Y194" i="2"/>
  <c r="W194" i="2"/>
  <c r="BK194" i="2"/>
  <c r="BF194" i="2"/>
  <c r="BI193" i="2"/>
  <c r="BH193" i="2"/>
  <c r="BG193" i="2"/>
  <c r="BE193" i="2"/>
  <c r="AA193" i="2"/>
  <c r="Y193" i="2"/>
  <c r="W193" i="2"/>
  <c r="BK193" i="2"/>
  <c r="BF193" i="2"/>
  <c r="BI192" i="2"/>
  <c r="BH192" i="2"/>
  <c r="BG192" i="2"/>
  <c r="BE192" i="2"/>
  <c r="AA192" i="2"/>
  <c r="Y192" i="2"/>
  <c r="W192" i="2"/>
  <c r="BK192" i="2"/>
  <c r="BF192" i="2"/>
  <c r="BI191" i="2"/>
  <c r="BH191" i="2"/>
  <c r="BG191" i="2"/>
  <c r="BE191" i="2"/>
  <c r="AA191" i="2"/>
  <c r="Y191" i="2"/>
  <c r="W191" i="2"/>
  <c r="BK191" i="2"/>
  <c r="BF191" i="2"/>
  <c r="BI190" i="2"/>
  <c r="BH190" i="2"/>
  <c r="BG190" i="2"/>
  <c r="BE190" i="2"/>
  <c r="AA190" i="2"/>
  <c r="Y190" i="2"/>
  <c r="W190" i="2"/>
  <c r="BK190" i="2"/>
  <c r="BF190" i="2"/>
  <c r="BI189" i="2"/>
  <c r="BH189" i="2"/>
  <c r="BG189" i="2"/>
  <c r="BE189" i="2"/>
  <c r="AA189" i="2"/>
  <c r="Y189" i="2"/>
  <c r="W189" i="2"/>
  <c r="BK189" i="2"/>
  <c r="BF189" i="2"/>
  <c r="BI188" i="2"/>
  <c r="BH188" i="2"/>
  <c r="BG188" i="2"/>
  <c r="BE188" i="2"/>
  <c r="AA188" i="2"/>
  <c r="Y188" i="2"/>
  <c r="W188" i="2"/>
  <c r="BK188" i="2"/>
  <c r="BF188" i="2"/>
  <c r="BI187" i="2"/>
  <c r="BH187" i="2"/>
  <c r="BG187" i="2"/>
  <c r="BE187" i="2"/>
  <c r="AA187" i="2"/>
  <c r="Y187" i="2"/>
  <c r="W187" i="2"/>
  <c r="BK187" i="2"/>
  <c r="BF187" i="2"/>
  <c r="BI186" i="2"/>
  <c r="BH186" i="2"/>
  <c r="BG186" i="2"/>
  <c r="BE186" i="2"/>
  <c r="AA186" i="2"/>
  <c r="Y186" i="2"/>
  <c r="W186" i="2"/>
  <c r="BK186" i="2"/>
  <c r="BF186" i="2"/>
  <c r="BI185" i="2"/>
  <c r="BH185" i="2"/>
  <c r="BG185" i="2"/>
  <c r="BE185" i="2"/>
  <c r="AA185" i="2"/>
  <c r="Y185" i="2"/>
  <c r="W185" i="2"/>
  <c r="BK185" i="2"/>
  <c r="BF185" i="2"/>
  <c r="BI184" i="2"/>
  <c r="BH184" i="2"/>
  <c r="BG184" i="2"/>
  <c r="BE184" i="2"/>
  <c r="AA184" i="2"/>
  <c r="Y184" i="2"/>
  <c r="W184" i="2"/>
  <c r="BK184" i="2"/>
  <c r="BF184" i="2"/>
  <c r="BI183" i="2"/>
  <c r="BH183" i="2"/>
  <c r="BG183" i="2"/>
  <c r="BE183" i="2"/>
  <c r="AA183" i="2"/>
  <c r="Y183" i="2"/>
  <c r="W183" i="2"/>
  <c r="BK183" i="2"/>
  <c r="BF183" i="2"/>
  <c r="BI182" i="2"/>
  <c r="BH182" i="2"/>
  <c r="BG182" i="2"/>
  <c r="BE182" i="2"/>
  <c r="AA182" i="2"/>
  <c r="Y182" i="2"/>
  <c r="W182" i="2"/>
  <c r="BK182" i="2"/>
  <c r="BF182" i="2"/>
  <c r="BI181" i="2"/>
  <c r="BH181" i="2"/>
  <c r="BG181" i="2"/>
  <c r="BE181" i="2"/>
  <c r="AA181" i="2"/>
  <c r="Y181" i="2"/>
  <c r="W181" i="2"/>
  <c r="BK181" i="2"/>
  <c r="BF181" i="2"/>
  <c r="BI180" i="2"/>
  <c r="BH180" i="2"/>
  <c r="BG180" i="2"/>
  <c r="BE180" i="2"/>
  <c r="AA180" i="2"/>
  <c r="Y180" i="2"/>
  <c r="W180" i="2"/>
  <c r="BK180" i="2"/>
  <c r="BF180" i="2"/>
  <c r="BI179" i="2"/>
  <c r="BH179" i="2"/>
  <c r="BG179" i="2"/>
  <c r="BE179" i="2"/>
  <c r="AA179" i="2"/>
  <c r="Y179" i="2"/>
  <c r="W179" i="2"/>
  <c r="BK179" i="2"/>
  <c r="BF179" i="2"/>
  <c r="BI178" i="2"/>
  <c r="BH178" i="2"/>
  <c r="BG178" i="2"/>
  <c r="BE178" i="2"/>
  <c r="AA178" i="2"/>
  <c r="Y178" i="2"/>
  <c r="W178" i="2"/>
  <c r="BK178" i="2"/>
  <c r="BF178" i="2"/>
  <c r="BI177" i="2"/>
  <c r="BH177" i="2"/>
  <c r="BG177" i="2"/>
  <c r="BE177" i="2"/>
  <c r="AA177" i="2"/>
  <c r="Y177" i="2"/>
  <c r="W177" i="2"/>
  <c r="BK177" i="2"/>
  <c r="BF177" i="2"/>
  <c r="BI176" i="2"/>
  <c r="BH176" i="2"/>
  <c r="BG176" i="2"/>
  <c r="BE176" i="2"/>
  <c r="AA176" i="2"/>
  <c r="Y176" i="2"/>
  <c r="W176" i="2"/>
  <c r="BK176" i="2"/>
  <c r="BF176" i="2"/>
  <c r="BI175" i="2"/>
  <c r="BH175" i="2"/>
  <c r="BG175" i="2"/>
  <c r="BE175" i="2"/>
  <c r="AA175" i="2"/>
  <c r="Y175" i="2"/>
  <c r="W175" i="2"/>
  <c r="BK175" i="2"/>
  <c r="BF175" i="2"/>
  <c r="BI174" i="2"/>
  <c r="BH174" i="2"/>
  <c r="BG174" i="2"/>
  <c r="BE174" i="2"/>
  <c r="AA174" i="2"/>
  <c r="Y174" i="2"/>
  <c r="W174" i="2"/>
  <c r="BK174" i="2"/>
  <c r="BF174" i="2"/>
  <c r="BI173" i="2"/>
  <c r="BH173" i="2"/>
  <c r="BG173" i="2"/>
  <c r="BE173" i="2"/>
  <c r="AA173" i="2"/>
  <c r="Y173" i="2"/>
  <c r="W173" i="2"/>
  <c r="BK173" i="2"/>
  <c r="BF173" i="2"/>
  <c r="BI172" i="2"/>
  <c r="BH172" i="2"/>
  <c r="BG172" i="2"/>
  <c r="BE172" i="2"/>
  <c r="AA172" i="2"/>
  <c r="Y172" i="2"/>
  <c r="W172" i="2"/>
  <c r="BK172" i="2"/>
  <c r="BF172" i="2"/>
  <c r="BI171" i="2"/>
  <c r="BH171" i="2"/>
  <c r="BG171" i="2"/>
  <c r="BE171" i="2"/>
  <c r="AA171" i="2"/>
  <c r="Y171" i="2"/>
  <c r="W171" i="2"/>
  <c r="BK171" i="2"/>
  <c r="BF171" i="2"/>
  <c r="BI170" i="2"/>
  <c r="BH170" i="2"/>
  <c r="BG170" i="2"/>
  <c r="BE170" i="2"/>
  <c r="AA170" i="2"/>
  <c r="Y170" i="2"/>
  <c r="W170" i="2"/>
  <c r="BK170" i="2"/>
  <c r="BF170" i="2"/>
  <c r="BI169" i="2"/>
  <c r="BH169" i="2"/>
  <c r="BG169" i="2"/>
  <c r="BE169" i="2"/>
  <c r="AA169" i="2"/>
  <c r="Y169" i="2"/>
  <c r="W169" i="2"/>
  <c r="BK169" i="2"/>
  <c r="BF169" i="2"/>
  <c r="BI168" i="2"/>
  <c r="BH168" i="2"/>
  <c r="BG168" i="2"/>
  <c r="BE168" i="2"/>
  <c r="AA168" i="2"/>
  <c r="Y168" i="2"/>
  <c r="W168" i="2"/>
  <c r="BK168" i="2"/>
  <c r="BF168" i="2"/>
  <c r="BI165" i="2"/>
  <c r="BH165" i="2"/>
  <c r="BG165" i="2"/>
  <c r="BE165" i="2"/>
  <c r="AA165" i="2"/>
  <c r="Y165" i="2"/>
  <c r="W165" i="2"/>
  <c r="BK165" i="2"/>
  <c r="BF165" i="2"/>
  <c r="BI164" i="2"/>
  <c r="BH164" i="2"/>
  <c r="BG164" i="2"/>
  <c r="BE164" i="2"/>
  <c r="AA164" i="2"/>
  <c r="Y164" i="2"/>
  <c r="W164" i="2"/>
  <c r="BK164" i="2"/>
  <c r="N96" i="2"/>
  <c r="BF164" i="2"/>
  <c r="BI162" i="2"/>
  <c r="BH162" i="2"/>
  <c r="BG162" i="2"/>
  <c r="BE162" i="2"/>
  <c r="AA162" i="2"/>
  <c r="Y162" i="2"/>
  <c r="W162" i="2"/>
  <c r="BK162" i="2"/>
  <c r="BF162" i="2"/>
  <c r="BI161" i="2"/>
  <c r="BH161" i="2"/>
  <c r="BG161" i="2"/>
  <c r="BE161" i="2"/>
  <c r="AA161" i="2"/>
  <c r="Y161" i="2"/>
  <c r="W161" i="2"/>
  <c r="BK161" i="2"/>
  <c r="BF161" i="2"/>
  <c r="BI160" i="2"/>
  <c r="BH160" i="2"/>
  <c r="BG160" i="2"/>
  <c r="BE160" i="2"/>
  <c r="AA160" i="2"/>
  <c r="Y160" i="2"/>
  <c r="W160" i="2"/>
  <c r="BK160" i="2"/>
  <c r="BF160" i="2"/>
  <c r="BI159" i="2"/>
  <c r="BH159" i="2"/>
  <c r="BG159" i="2"/>
  <c r="BE159" i="2"/>
  <c r="AA159" i="2"/>
  <c r="Y159" i="2"/>
  <c r="W159" i="2"/>
  <c r="BK159" i="2"/>
  <c r="BF159" i="2"/>
  <c r="BI158" i="2"/>
  <c r="BH158" i="2"/>
  <c r="BG158" i="2"/>
  <c r="BE158" i="2"/>
  <c r="AA158" i="2"/>
  <c r="Y158" i="2"/>
  <c r="W158" i="2"/>
  <c r="BK158" i="2"/>
  <c r="BF158" i="2"/>
  <c r="BI157" i="2"/>
  <c r="BH157" i="2"/>
  <c r="BG157" i="2"/>
  <c r="BE157" i="2"/>
  <c r="AA157" i="2"/>
  <c r="Y157" i="2"/>
  <c r="W157" i="2"/>
  <c r="BK157" i="2"/>
  <c r="BF157" i="2"/>
  <c r="BI156" i="2"/>
  <c r="BH156" i="2"/>
  <c r="BG156" i="2"/>
  <c r="BE156" i="2"/>
  <c r="AA156" i="2"/>
  <c r="Y156" i="2"/>
  <c r="W156" i="2"/>
  <c r="BK156" i="2"/>
  <c r="BF156" i="2"/>
  <c r="BI155" i="2"/>
  <c r="BH155" i="2"/>
  <c r="BG155" i="2"/>
  <c r="BE155" i="2"/>
  <c r="AA155" i="2"/>
  <c r="Y155" i="2"/>
  <c r="W155" i="2"/>
  <c r="BK155" i="2"/>
  <c r="BF155" i="2"/>
  <c r="BI154" i="2"/>
  <c r="BH154" i="2"/>
  <c r="BG154" i="2"/>
  <c r="BE154" i="2"/>
  <c r="AA154" i="2"/>
  <c r="Y154" i="2"/>
  <c r="W154" i="2"/>
  <c r="BK154" i="2"/>
  <c r="BF154" i="2"/>
  <c r="BI153" i="2"/>
  <c r="BH153" i="2"/>
  <c r="BG153" i="2"/>
  <c r="BE153" i="2"/>
  <c r="AA153" i="2"/>
  <c r="Y153" i="2"/>
  <c r="W153" i="2"/>
  <c r="BK153" i="2"/>
  <c r="BF153" i="2"/>
  <c r="BI152" i="2"/>
  <c r="BH152" i="2"/>
  <c r="BG152" i="2"/>
  <c r="BE152" i="2"/>
  <c r="AA152" i="2"/>
  <c r="Y152" i="2"/>
  <c r="W152" i="2"/>
  <c r="BK152" i="2"/>
  <c r="BF152" i="2"/>
  <c r="BI151" i="2"/>
  <c r="BH151" i="2"/>
  <c r="BG151" i="2"/>
  <c r="BE151" i="2"/>
  <c r="AA151" i="2"/>
  <c r="Y151" i="2"/>
  <c r="W151" i="2"/>
  <c r="BK151" i="2"/>
  <c r="BF151" i="2"/>
  <c r="BI150" i="2"/>
  <c r="BH150" i="2"/>
  <c r="BG150" i="2"/>
  <c r="BE150" i="2"/>
  <c r="AA150" i="2"/>
  <c r="Y150" i="2"/>
  <c r="W150" i="2"/>
  <c r="BK150" i="2"/>
  <c r="N95" i="2"/>
  <c r="BF150" i="2"/>
  <c r="BI148" i="2"/>
  <c r="BH148" i="2"/>
  <c r="BG148" i="2"/>
  <c r="BE148" i="2"/>
  <c r="AA148" i="2"/>
  <c r="Y148" i="2"/>
  <c r="W148" i="2"/>
  <c r="BK148" i="2"/>
  <c r="BF148" i="2"/>
  <c r="BI147" i="2"/>
  <c r="BH147" i="2"/>
  <c r="BG147" i="2"/>
  <c r="BE147" i="2"/>
  <c r="AA147" i="2"/>
  <c r="Y147" i="2"/>
  <c r="W147" i="2"/>
  <c r="BK147" i="2"/>
  <c r="BF147" i="2"/>
  <c r="BI146" i="2"/>
  <c r="BH146" i="2"/>
  <c r="BG146" i="2"/>
  <c r="BE146" i="2"/>
  <c r="AA146" i="2"/>
  <c r="Y146" i="2"/>
  <c r="W146" i="2"/>
  <c r="BK146" i="2"/>
  <c r="BF146" i="2"/>
  <c r="BI144" i="2"/>
  <c r="BH144" i="2"/>
  <c r="BG144" i="2"/>
  <c r="BE144" i="2"/>
  <c r="AA144" i="2"/>
  <c r="AA143" i="2" s="1"/>
  <c r="Y144" i="2"/>
  <c r="Y143" i="2" s="1"/>
  <c r="W144" i="2"/>
  <c r="W143" i="2" s="1"/>
  <c r="BK144" i="2"/>
  <c r="BK143" i="2" s="1"/>
  <c r="N93" i="2" s="1"/>
  <c r="BF144" i="2"/>
  <c r="BI142" i="2"/>
  <c r="BH142" i="2"/>
  <c r="BG142" i="2"/>
  <c r="BE142" i="2"/>
  <c r="AA142" i="2"/>
  <c r="AA141" i="2" s="1"/>
  <c r="Y142" i="2"/>
  <c r="Y141" i="2" s="1"/>
  <c r="W142" i="2"/>
  <c r="W141" i="2" s="1"/>
  <c r="BK142" i="2"/>
  <c r="BK141" i="2" s="1"/>
  <c r="N92" i="2" s="1"/>
  <c r="BF142" i="2"/>
  <c r="BI140" i="2"/>
  <c r="BH140" i="2"/>
  <c r="BG140" i="2"/>
  <c r="BE140" i="2"/>
  <c r="AA140" i="2"/>
  <c r="AA139" i="2" s="1"/>
  <c r="Y140" i="2"/>
  <c r="Y139" i="2" s="1"/>
  <c r="W140" i="2"/>
  <c r="W139" i="2" s="1"/>
  <c r="BK140" i="2"/>
  <c r="BK139" i="2" s="1"/>
  <c r="N91" i="2" s="1"/>
  <c r="BF140" i="2"/>
  <c r="BI138" i="2"/>
  <c r="BH138" i="2"/>
  <c r="BG138" i="2"/>
  <c r="BE138" i="2"/>
  <c r="AA138" i="2"/>
  <c r="Y138" i="2"/>
  <c r="W138" i="2"/>
  <c r="BK138" i="2"/>
  <c r="BF138" i="2"/>
  <c r="BI137" i="2"/>
  <c r="BH137" i="2"/>
  <c r="BG137" i="2"/>
  <c r="BE137" i="2"/>
  <c r="AA137" i="2"/>
  <c r="Y137" i="2"/>
  <c r="W137" i="2"/>
  <c r="BK137" i="2"/>
  <c r="BF137" i="2"/>
  <c r="BI136" i="2"/>
  <c r="BH136" i="2"/>
  <c r="BG136" i="2"/>
  <c r="BE136" i="2"/>
  <c r="AA136" i="2"/>
  <c r="Y136" i="2"/>
  <c r="W136" i="2"/>
  <c r="BK136" i="2"/>
  <c r="BF136" i="2"/>
  <c r="BI135" i="2"/>
  <c r="BH135" i="2"/>
  <c r="BG135" i="2"/>
  <c r="BE135" i="2"/>
  <c r="AA135" i="2"/>
  <c r="Y135" i="2"/>
  <c r="W135" i="2"/>
  <c r="BK135" i="2"/>
  <c r="BF135" i="2"/>
  <c r="BI134" i="2"/>
  <c r="BH134" i="2"/>
  <c r="BG134" i="2"/>
  <c r="BE134" i="2"/>
  <c r="AA134" i="2"/>
  <c r="Y134" i="2"/>
  <c r="W134" i="2"/>
  <c r="BK134" i="2"/>
  <c r="BF134" i="2"/>
  <c r="BI133" i="2"/>
  <c r="BH133" i="2"/>
  <c r="BG133" i="2"/>
  <c r="BE133" i="2"/>
  <c r="AA133" i="2"/>
  <c r="Y133" i="2"/>
  <c r="W133" i="2"/>
  <c r="BK133" i="2"/>
  <c r="BF133" i="2"/>
  <c r="BI132" i="2"/>
  <c r="BH132" i="2"/>
  <c r="BG132" i="2"/>
  <c r="BE132" i="2"/>
  <c r="AA132" i="2"/>
  <c r="Y132" i="2"/>
  <c r="W132" i="2"/>
  <c r="BK132" i="2"/>
  <c r="BF132" i="2"/>
  <c r="BI131" i="2"/>
  <c r="BH131" i="2"/>
  <c r="BG131" i="2"/>
  <c r="BE131" i="2"/>
  <c r="AA131" i="2"/>
  <c r="Y131" i="2"/>
  <c r="W131" i="2"/>
  <c r="BK131" i="2"/>
  <c r="BF131" i="2"/>
  <c r="BI130" i="2"/>
  <c r="BH130" i="2"/>
  <c r="BG130" i="2"/>
  <c r="BE130" i="2"/>
  <c r="AA130" i="2"/>
  <c r="Y130" i="2"/>
  <c r="W130" i="2"/>
  <c r="BK130" i="2"/>
  <c r="BF130" i="2"/>
  <c r="F121" i="2"/>
  <c r="F119" i="2"/>
  <c r="M28" i="2"/>
  <c r="F81" i="2"/>
  <c r="F79" i="2"/>
  <c r="M84" i="2"/>
  <c r="M124" i="2"/>
  <c r="M123" i="2"/>
  <c r="F124" i="2"/>
  <c r="F123" i="2"/>
  <c r="M121" i="2"/>
  <c r="F118" i="2"/>
  <c r="AA274" i="2" l="1"/>
  <c r="W163" i="2"/>
  <c r="W145" i="2"/>
  <c r="W274" i="2"/>
  <c r="W247" i="2"/>
  <c r="Y145" i="2"/>
  <c r="AA163" i="2"/>
  <c r="BK269" i="2"/>
  <c r="W129" i="2"/>
  <c r="BK163" i="2"/>
  <c r="AA167" i="2"/>
  <c r="AA166" i="2" s="1"/>
  <c r="Y167" i="2"/>
  <c r="AA228" i="2"/>
  <c r="W228" i="2"/>
  <c r="Y163" i="2"/>
  <c r="F83" i="2"/>
  <c r="M81" i="2"/>
  <c r="AA129" i="2"/>
  <c r="W149" i="2"/>
  <c r="W128" i="2" s="1"/>
  <c r="Y247" i="2"/>
  <c r="W269" i="2"/>
  <c r="F84" i="2"/>
  <c r="Y129" i="2"/>
  <c r="Y149" i="2"/>
  <c r="BK149" i="2"/>
  <c r="Y269" i="2"/>
  <c r="AA247" i="2"/>
  <c r="BK145" i="2"/>
  <c r="N94" i="2" s="1"/>
  <c r="AA145" i="2"/>
  <c r="AA149" i="2"/>
  <c r="W167" i="2"/>
  <c r="W166" i="2" s="1"/>
  <c r="Y228" i="2"/>
  <c r="AA269" i="2"/>
  <c r="Y274" i="2"/>
  <c r="BK247" i="2"/>
  <c r="H34" i="2"/>
  <c r="M32" i="2"/>
  <c r="BK274" i="2"/>
  <c r="N104" i="2" s="1"/>
  <c r="H35" i="2"/>
  <c r="BK129" i="2"/>
  <c r="BK128" i="2" s="1"/>
  <c r="M33" i="2"/>
  <c r="H36" i="2"/>
  <c r="BK167" i="2"/>
  <c r="BK228" i="2"/>
  <c r="N99" i="2" s="1"/>
  <c r="BK278" i="2"/>
  <c r="N105" i="2" s="1"/>
  <c r="H33" i="2"/>
  <c r="N102" i="2"/>
  <c r="N90" i="2"/>
  <c r="N98" i="2"/>
  <c r="M83" i="2"/>
  <c r="H32" i="2"/>
  <c r="W246" i="2" l="1"/>
  <c r="W127" i="2" s="1"/>
  <c r="Y128" i="2"/>
  <c r="Y166" i="2"/>
  <c r="BK246" i="2"/>
  <c r="N101" i="2" s="1"/>
  <c r="AA128" i="2"/>
  <c r="AA246" i="2"/>
  <c r="Y246" i="2"/>
  <c r="Y127" i="2" s="1"/>
  <c r="BK166" i="2"/>
  <c r="N97" i="2" s="1"/>
  <c r="N89" i="2"/>
  <c r="BK127" i="2" l="1"/>
  <c r="N88" i="2" s="1"/>
  <c r="M27" i="2" s="1"/>
  <c r="M30" i="2" s="1"/>
  <c r="AA127" i="2"/>
  <c r="L110" i="2" l="1"/>
  <c r="L38" i="2"/>
</calcChain>
</file>

<file path=xl/sharedStrings.xml><?xml version="1.0" encoding="utf-8"?>
<sst xmlns="http://schemas.openxmlformats.org/spreadsheetml/2006/main" count="2128" uniqueCount="655">
  <si>
    <t>Hárok obsahuje:</t>
  </si>
  <si>
    <t/>
  </si>
  <si>
    <t>False</t>
  </si>
  <si>
    <t>optimalizované pre tlač zostáv vo formáte A4 - na výšku</t>
  </si>
  <si>
    <t>&gt;&gt;  skryté stĺpce  &lt;&lt;</t>
  </si>
  <si>
    <t>20</t>
  </si>
  <si>
    <t>v ---  nižšie sa nachádzajú doplnkové a pomocné údaje k zostavám  --- v</t>
  </si>
  <si>
    <t>Stavba:</t>
  </si>
  <si>
    <t>JKSO:</t>
  </si>
  <si>
    <t>KS:</t>
  </si>
  <si>
    <t>Miesto:</t>
  </si>
  <si>
    <t xml:space="preserve">London, 25 Kensington Palace Gardens </t>
  </si>
  <si>
    <t>Dátum:</t>
  </si>
  <si>
    <t>Objednávateľ:</t>
  </si>
  <si>
    <t>IČO:</t>
  </si>
  <si>
    <t>IČO DPH:</t>
  </si>
  <si>
    <t>Zhotoviteľ:</t>
  </si>
  <si>
    <t>Projektant:</t>
  </si>
  <si>
    <t>Spracovateľ:</t>
  </si>
  <si>
    <t>Poznámka:</t>
  </si>
  <si>
    <t>Cena bez DPH</t>
  </si>
  <si>
    <t>DPH</t>
  </si>
  <si>
    <t>základná</t>
  </si>
  <si>
    <t>z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</si>
  <si>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</si>
  <si>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</si>
  <si>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</si>
  <si>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</si>
  <si>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</si>
  <si>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</si>
  <si>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</si>
  <si>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</si>
  <si>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</si>
  <si>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</si>
  <si>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</si>
  <si>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</si>
  <si>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</si>
  <si>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Kód</t>
  </si>
  <si>
    <t>D</t>
  </si>
  <si>
    <t>0</t>
  </si>
  <si>
    <t>1</t>
  </si>
  <si>
    <t>{af83e2cf-36a5-46ac-889d-006cbffac1ec}</t>
  </si>
  <si>
    <t>Celkové náklady za stavbu 1) + 2)</t>
  </si>
  <si>
    <t>1) Krycí list rozpočtu</t>
  </si>
  <si>
    <t>2) Rekapitulácia rozpočtu</t>
  </si>
  <si>
    <t>3) Rozpočet</t>
  </si>
  <si>
    <t>Späť na hárok:</t>
  </si>
  <si>
    <t>Rekapitulácia stavby</t>
  </si>
  <si>
    <t>Objekt:</t>
  </si>
  <si>
    <t>Náklady z rozpočtu</t>
  </si>
  <si>
    <t>Ostatné náklady</t>
  </si>
  <si>
    <t>Kód - Popis</t>
  </si>
  <si>
    <t>Cena celkom [EUR]</t>
  </si>
  <si>
    <t>1) Náklady z rozpočtu</t>
  </si>
  <si>
    <t>-1</t>
  </si>
  <si>
    <t>HSV - Práce a dodávky HSV</t>
  </si>
  <si>
    <t xml:space="preserve">    1 - Zemné práce</t>
  </si>
  <si>
    <t xml:space="preserve">    2 - Zakladanie</t>
  </si>
  <si>
    <t xml:space="preserve">    4 - Vodorovné konštrukcie</t>
  </si>
  <si>
    <t xml:space="preserve">    5 - Komunikácie</t>
  </si>
  <si>
    <t xml:space="preserve">    8 - Rúrové vedenie</t>
  </si>
  <si>
    <t xml:space="preserve">    9 - Ostatné konštrukcie a práce-búranie</t>
  </si>
  <si>
    <t xml:space="preserve">    99 - Presun hmôt HSV</t>
  </si>
  <si>
    <t>PSV - Práce a dodávky PSV</t>
  </si>
  <si>
    <t xml:space="preserve">    723 - Zdravotechnika - plynovod</t>
  </si>
  <si>
    <t xml:space="preserve">    767 - Konštrukcie doplnkové kovové</t>
  </si>
  <si>
    <t xml:space="preserve">    783 - Dokončovacie práce - nátery</t>
  </si>
  <si>
    <t>M - Práce a dodávky M</t>
  </si>
  <si>
    <t xml:space="preserve">    23-M - Montáže potrubia</t>
  </si>
  <si>
    <t xml:space="preserve">    95-M - Revízie</t>
  </si>
  <si>
    <t>HZS - Hodinové zúčtovacie sadzby</t>
  </si>
  <si>
    <t>VRN - Vedľajšie rozpočtové náklady</t>
  </si>
  <si>
    <t xml:space="preserve">    VRN06 - Zariadenie staveniska</t>
  </si>
  <si>
    <t>2) Ostatné náklady</t>
  </si>
  <si>
    <t>PČ</t>
  </si>
  <si>
    <t>Typ</t>
  </si>
  <si>
    <t>Popis</t>
  </si>
  <si>
    <t>MJ</t>
  </si>
  <si>
    <t>Množstvo</t>
  </si>
  <si>
    <t>J.cena [EUR]</t>
  </si>
  <si>
    <t>Poznámka</t>
  </si>
  <si>
    <t>J. Nh [h]</t>
  </si>
  <si>
    <t>Nh celkom [h]</t>
  </si>
  <si>
    <t>J. hmotnosť_x000D_
[t]</t>
  </si>
  <si>
    <t>Hmotnosť_x000D_
celkom [t]</t>
  </si>
  <si>
    <t>J. suť [t]</t>
  </si>
  <si>
    <t>Suť Celkom [t]</t>
  </si>
  <si>
    <t>ROZPOCET</t>
  </si>
  <si>
    <t>K</t>
  </si>
  <si>
    <t>132201101</t>
  </si>
  <si>
    <t>Výkop ryhy do šírky 600 mm v horn.3 do 100 m3</t>
  </si>
  <si>
    <t>m3</t>
  </si>
  <si>
    <t>4</t>
  </si>
  <si>
    <t>2</t>
  </si>
  <si>
    <t>-270716116</t>
  </si>
  <si>
    <t>132201109</t>
  </si>
  <si>
    <t>Príplatok k cene za lepivosť pri hĺbení rýh šírky do 600 mm zapažených i nezapažených s urovnaním dna v hornine 3</t>
  </si>
  <si>
    <t>662246444</t>
  </si>
  <si>
    <t>3</t>
  </si>
  <si>
    <t>141721113</t>
  </si>
  <si>
    <t>Riadené horizont. vŕtanie v hornine tr.1-4 pre pretláč. PE rúr, hĺbky do 6m, vonk. priem.cez 90 do 110mm</t>
  </si>
  <si>
    <t>m</t>
  </si>
  <si>
    <t>-1957466117</t>
  </si>
  <si>
    <t>151101101</t>
  </si>
  <si>
    <t>Paženie a rozopretie stien rýh pre podzemné vedenie, príložné do 2 m</t>
  </si>
  <si>
    <t>m2</t>
  </si>
  <si>
    <t>-250265918</t>
  </si>
  <si>
    <t>5</t>
  </si>
  <si>
    <t>151101111</t>
  </si>
  <si>
    <t>Odstránenie paženia rýh pre podzemné vedenie, príložné hĺbky do 2 m</t>
  </si>
  <si>
    <t>-73885080</t>
  </si>
  <si>
    <t>6</t>
  </si>
  <si>
    <t>174101001</t>
  </si>
  <si>
    <t>Zásyp sypaninou so zhutnením jám, šachiet, rýh, zárezov alebo okolo objektov do 100 m3</t>
  </si>
  <si>
    <t>-1294648806</t>
  </si>
  <si>
    <t>7</t>
  </si>
  <si>
    <t>M</t>
  </si>
  <si>
    <t>5833110100</t>
  </si>
  <si>
    <t>Kamenivo ťažené drobné 0-1 b</t>
  </si>
  <si>
    <t>t</t>
  </si>
  <si>
    <t>8</t>
  </si>
  <si>
    <t>-1640399602</t>
  </si>
  <si>
    <t>175101102</t>
  </si>
  <si>
    <t>Obsyp potrubia sypaninou z vhodných hornín 1 až 4 s prehodením sypaniny</t>
  </si>
  <si>
    <t>-1073166900</t>
  </si>
  <si>
    <t>9</t>
  </si>
  <si>
    <t>181101102</t>
  </si>
  <si>
    <t>Úprava pláne v zárezoch v hornine 1-4 so zhutnením</t>
  </si>
  <si>
    <t>-982206569</t>
  </si>
  <si>
    <t>10</t>
  </si>
  <si>
    <t>215901101</t>
  </si>
  <si>
    <t>Zhutnenie podložia z rastlej horniny 1 až 4 pod násypy, z hornina súdržných do 92 % PS a nesúdržných</t>
  </si>
  <si>
    <t>-1263406890</t>
  </si>
  <si>
    <t>11</t>
  </si>
  <si>
    <t>451572111</t>
  </si>
  <si>
    <t>Lôžko pod potrubie, stoky a drobné objekty, v otvorenom výkope z kameniva drobného ťaženého 0-4 mm</t>
  </si>
  <si>
    <t>-1375744010</t>
  </si>
  <si>
    <t>12</t>
  </si>
  <si>
    <t>56483111-1</t>
  </si>
  <si>
    <t>Podklad zo štrkodrviny fr. 8-32 mm s rozprestretím a zhutnením, po zhutnení hr. 100 mm</t>
  </si>
  <si>
    <t>750582106</t>
  </si>
  <si>
    <t>13</t>
  </si>
  <si>
    <t>899721133</t>
  </si>
  <si>
    <t>Označenie plynovodného potrubia žltou výstražnou fóliou</t>
  </si>
  <si>
    <t>431235703</t>
  </si>
  <si>
    <t>14</t>
  </si>
  <si>
    <t>2830010620</t>
  </si>
  <si>
    <t>Výstražná fólia ŽLTÁ - POZOR PLYN, 1 kotúč=500m</t>
  </si>
  <si>
    <t>-2063862192</t>
  </si>
  <si>
    <t>15</t>
  </si>
  <si>
    <t>844014</t>
  </si>
  <si>
    <t>Vodič CE 4mm2 s PE izoláciou a plným Cu jadrom 200m balenie</t>
  </si>
  <si>
    <t>-926364347</t>
  </si>
  <si>
    <t>16</t>
  </si>
  <si>
    <t>723150802</t>
  </si>
  <si>
    <t>Demontáž potrubia zvarovaného z oceľových rúrok hladkých nad 32 do D44,5,  -0,00473t</t>
  </si>
  <si>
    <t>-775676161</t>
  </si>
  <si>
    <t>17</t>
  </si>
  <si>
    <t>917762111</t>
  </si>
  <si>
    <t>Osadenie betónového bloku do lôžka z betónu prosteho tr. C 16/20</t>
  </si>
  <si>
    <t>ks</t>
  </si>
  <si>
    <t>1106110188</t>
  </si>
  <si>
    <t>18</t>
  </si>
  <si>
    <t>592290303-1</t>
  </si>
  <si>
    <t xml:space="preserve">Betónový blok  rozm. 1800x950x150 mm (dl. * v. * š.) , alt. 650x800x200 mm </t>
  </si>
  <si>
    <t>-1075920041</t>
  </si>
  <si>
    <t>19</t>
  </si>
  <si>
    <t>437390001300</t>
  </si>
  <si>
    <t>Základový blok, rozmer 600x200x950 mm C12/15</t>
  </si>
  <si>
    <t>-861853591</t>
  </si>
  <si>
    <t>918101111</t>
  </si>
  <si>
    <t>Betón pre lôžko betónového obrubníka STN 206-1: C16/20-X0(SK)-Cl 0,4-Dmax 16-S1</t>
  </si>
  <si>
    <t>1723051825</t>
  </si>
  <si>
    <t>21</t>
  </si>
  <si>
    <t>952902110</t>
  </si>
  <si>
    <t>Čistenie budov zametaním v miestnostiach, chodbách, na schodišti a na povalách</t>
  </si>
  <si>
    <t>1008976286</t>
  </si>
  <si>
    <t>22</t>
  </si>
  <si>
    <t>965042141</t>
  </si>
  <si>
    <t>Búranie podkladov pod dlažby, liatych dlažieb a mazanín,betón alebo liaty asfalt hr.do 100 mm, plochy nad 4 m2 -2,20000t</t>
  </si>
  <si>
    <t>-870631800</t>
  </si>
  <si>
    <t>23</t>
  </si>
  <si>
    <t>965049120</t>
  </si>
  <si>
    <t>Príplatok za búranie betónovej mazaniny so zváranou sieťou alebo rabicovým pletivom hr.nad 100 mm</t>
  </si>
  <si>
    <t>-394330952</t>
  </si>
  <si>
    <t>24</t>
  </si>
  <si>
    <t>979081111</t>
  </si>
  <si>
    <t>Odvoz sutiny a vybúraných hmôt na skládku do 1 km</t>
  </si>
  <si>
    <t>-75106545</t>
  </si>
  <si>
    <t>25</t>
  </si>
  <si>
    <t>979081121</t>
  </si>
  <si>
    <t>Odvoz sutiny a vybúraných hmôt na skládku za každý ďalší 1 km</t>
  </si>
  <si>
    <t>-770915822</t>
  </si>
  <si>
    <t>26</t>
  </si>
  <si>
    <t>979081121.1</t>
  </si>
  <si>
    <t>50292020</t>
  </si>
  <si>
    <t>27</t>
  </si>
  <si>
    <t>979082111</t>
  </si>
  <si>
    <t>Vnútrostavenisková doprava sutiny a vybúraných hmôt do 10 m</t>
  </si>
  <si>
    <t>-892969662</t>
  </si>
  <si>
    <t>28</t>
  </si>
  <si>
    <t>979085001</t>
  </si>
  <si>
    <t>Vodorovná doprava vybúraných hmôt po suchu bez naloženia a so zložením na vzdialenosť do 1 km</t>
  </si>
  <si>
    <t>-651303811</t>
  </si>
  <si>
    <t>29</t>
  </si>
  <si>
    <t>999281111</t>
  </si>
  <si>
    <t>Presun hmôt pre opravy a údržbu objektov vrátane vonkajších plášťov výšky do 25 m</t>
  </si>
  <si>
    <t>-1099036737</t>
  </si>
  <si>
    <t>30</t>
  </si>
  <si>
    <t>999281193</t>
  </si>
  <si>
    <t>Príplatok za zväčšený presun pre opravy a údržbu objektov vrátane vonkajších plášťov v odb. 801, 803, 811, 812, nad vymedzenú najväčšiu dopravnú vzdialenosť do 1000 m</t>
  </si>
  <si>
    <t>-1801710497</t>
  </si>
  <si>
    <t>31</t>
  </si>
  <si>
    <t>230250013</t>
  </si>
  <si>
    <t>Montáž uzemnenia galvanickou anódou</t>
  </si>
  <si>
    <t>64</t>
  </si>
  <si>
    <t>340052442</t>
  </si>
  <si>
    <t>32</t>
  </si>
  <si>
    <t>723120204</t>
  </si>
  <si>
    <t>Potrubie z oceľových rúrok závitových čiernych spájaných zvarovaním - akosť 11 353.0 DN 25</t>
  </si>
  <si>
    <t>1136520334</t>
  </si>
  <si>
    <t>33</t>
  </si>
  <si>
    <t>723130252</t>
  </si>
  <si>
    <t>Potrubie plynové z oceľových bralenových rúrok  DN 32</t>
  </si>
  <si>
    <t>100540836</t>
  </si>
  <si>
    <t>34</t>
  </si>
  <si>
    <t>723130255</t>
  </si>
  <si>
    <t>Potrubie plynové z oceľových bralenových rúrok  DN 65</t>
  </si>
  <si>
    <t>-202645358</t>
  </si>
  <si>
    <t>35</t>
  </si>
  <si>
    <t>723150303</t>
  </si>
  <si>
    <t>Potrubie z oceľových rúrok hladkých čiernych spájaných zvarov. akosť 11 353.0 D 25/2, 6</t>
  </si>
  <si>
    <t>-1318851988</t>
  </si>
  <si>
    <t>36</t>
  </si>
  <si>
    <t>723150305</t>
  </si>
  <si>
    <t>Potrubie z oceľových rúrok hladkých čiernych spájaných zvarov. akosť 11 353.0 D 38/2, 6</t>
  </si>
  <si>
    <t>367790937</t>
  </si>
  <si>
    <t>37</t>
  </si>
  <si>
    <t>723150306</t>
  </si>
  <si>
    <t>Potrubie z oceľových rúrok hladkých čiernych spájaných zvarov. akosť 11 353.0 D 44, 5/2,6</t>
  </si>
  <si>
    <t>-1829605439</t>
  </si>
  <si>
    <t>38</t>
  </si>
  <si>
    <t>723150312</t>
  </si>
  <si>
    <t>Potrubie z oceľových rúrok hladkých čiernych spájaných zvarov. akosť 11 353.0 D 57/2, 9</t>
  </si>
  <si>
    <t>-189256288</t>
  </si>
  <si>
    <t>39</t>
  </si>
  <si>
    <t>723150313</t>
  </si>
  <si>
    <t>Potrubie z oceľových rúrok hladkých čiernych spájaných zvarov. akosť 11 353.0 D 76/3, 2</t>
  </si>
  <si>
    <t>-1590796629</t>
  </si>
  <si>
    <t>40</t>
  </si>
  <si>
    <t>723150318</t>
  </si>
  <si>
    <t>Potrubie z oceľových rúrok hladkých čiernych spájaných zvarov. akosť 11 353.0 D 219/6, 3</t>
  </si>
  <si>
    <t>1447473358</t>
  </si>
  <si>
    <t>41</t>
  </si>
  <si>
    <t>723150343</t>
  </si>
  <si>
    <t>Potrubie z oceľových rúrok hladkých čiernych redukcia - zhotovenie kovaním nad 1 DN DN 50/32</t>
  </si>
  <si>
    <t>-1259772931</t>
  </si>
  <si>
    <t>42</t>
  </si>
  <si>
    <t>723150345</t>
  </si>
  <si>
    <t>Potrubie z oceľových rúrok hladkých čiernych redukcia - zhotovenie kovaním nad 1 DN DN 65/50</t>
  </si>
  <si>
    <t>96310664</t>
  </si>
  <si>
    <t>43</t>
  </si>
  <si>
    <t>723150365</t>
  </si>
  <si>
    <t>Potrubie z oceľových rúrok hladkých čiernych, chránička D 38/2,6</t>
  </si>
  <si>
    <t>-1582760353</t>
  </si>
  <si>
    <t>44</t>
  </si>
  <si>
    <t>723150367</t>
  </si>
  <si>
    <t>Potrubie z oceľových rúrok hladkých čiernych, chránička D 57/2,9</t>
  </si>
  <si>
    <t>74090709</t>
  </si>
  <si>
    <t>45</t>
  </si>
  <si>
    <t>286130079300</t>
  </si>
  <si>
    <t>1892048238</t>
  </si>
  <si>
    <t>46</t>
  </si>
  <si>
    <t>723150369</t>
  </si>
  <si>
    <t>Potrubie z oceľových rúrok hladkých čiernych, chránička D 89/3,6</t>
  </si>
  <si>
    <t>-336654295</t>
  </si>
  <si>
    <t>47</t>
  </si>
  <si>
    <t>723150371</t>
  </si>
  <si>
    <t>Potrubie z oceľových rúrok hladkých čiernych, chránička D 108/4</t>
  </si>
  <si>
    <t>230403105</t>
  </si>
  <si>
    <t>48</t>
  </si>
  <si>
    <t>723160207</t>
  </si>
  <si>
    <t>Prípojka k plynomeru spojená na závit bez obchádzky G 2</t>
  </si>
  <si>
    <t>súb.</t>
  </si>
  <si>
    <t>1091833148</t>
  </si>
  <si>
    <t>49</t>
  </si>
  <si>
    <t>723261918</t>
  </si>
  <si>
    <t>Montáž plynomera s odvzdušnením a odskúšaním PS-150</t>
  </si>
  <si>
    <t>-1830503593</t>
  </si>
  <si>
    <t>50</t>
  </si>
  <si>
    <t>BK G25 T M</t>
  </si>
  <si>
    <t>Plynomer nízkotlakový membránový BK G25T s teplotnou kompenzáciou Qmax 40 m3/h</t>
  </si>
  <si>
    <t>1266890744</t>
  </si>
  <si>
    <t>51</t>
  </si>
  <si>
    <t>723160337</t>
  </si>
  <si>
    <t>Prípojka k plynomeru zvarená, rozpierka prípojky G 2</t>
  </si>
  <si>
    <t>2021027237</t>
  </si>
  <si>
    <t>52</t>
  </si>
  <si>
    <t>723160817</t>
  </si>
  <si>
    <t>Demontáž prípojok k plynomerom spájaných na závit s obchádzkou G 2,  -0,05045t</t>
  </si>
  <si>
    <t>pár</t>
  </si>
  <si>
    <t>597699809</t>
  </si>
  <si>
    <t>53</t>
  </si>
  <si>
    <t>723190205</t>
  </si>
  <si>
    <t>Prípojka plynovodná z oceľových rúrok závitových čiernych spájaných na závit DN 32</t>
  </si>
  <si>
    <t>-1267759185</t>
  </si>
  <si>
    <t>54</t>
  </si>
  <si>
    <t>723190254</t>
  </si>
  <si>
    <t>Prípojka k strojom a zar. vyvedenie a upevnenie plyn. výpustiek na potrubí nad 25 do DN 50</t>
  </si>
  <si>
    <t>619697261</t>
  </si>
  <si>
    <t>55</t>
  </si>
  <si>
    <t>723190901</t>
  </si>
  <si>
    <t>Oprava plynovodného potrubia uzatvorenie alebo otvorenie plynovodného potrubia pri opravách</t>
  </si>
  <si>
    <t>485118362</t>
  </si>
  <si>
    <t>56</t>
  </si>
  <si>
    <t>723190907</t>
  </si>
  <si>
    <t>Oprava plynovodného potrubia odvzdušnenie a napustenie potrubia</t>
  </si>
  <si>
    <t>2019235406</t>
  </si>
  <si>
    <t>57</t>
  </si>
  <si>
    <t>723190909</t>
  </si>
  <si>
    <t>Oprava plynovodného potrubia neúradná tlaková skúška doterajšieho potrubia</t>
  </si>
  <si>
    <t>-313804386</t>
  </si>
  <si>
    <t>58</t>
  </si>
  <si>
    <t>723190916</t>
  </si>
  <si>
    <t>Oprava plynovodného potrubia navarenie odbočky na potrubie DN 40</t>
  </si>
  <si>
    <t>-880686747</t>
  </si>
  <si>
    <t>59</t>
  </si>
  <si>
    <t>723219101</t>
  </si>
  <si>
    <t>Montáž prírubového posúvača plochého, hlavicového,guľového kohútika,plyn.filtra DN32</t>
  </si>
  <si>
    <t>-1584225279</t>
  </si>
  <si>
    <t>60</t>
  </si>
  <si>
    <t>F50103F1BA</t>
  </si>
  <si>
    <t>Filter plyn DN 32, F50103F1BA PN16</t>
  </si>
  <si>
    <t>-1753112209</t>
  </si>
  <si>
    <t>61</t>
  </si>
  <si>
    <t>723229101</t>
  </si>
  <si>
    <t>Montáž armatúry závit.sjedným závitom, kohútik hadicový a iné plynovodné armatúry G 3/8</t>
  </si>
  <si>
    <t>-1170233604</t>
  </si>
  <si>
    <t>62</t>
  </si>
  <si>
    <t>5513442400</t>
  </si>
  <si>
    <t>Kohút pre plynovú inštaláciu priamy s nátrubkom K 800 3/8"</t>
  </si>
  <si>
    <t>1029152603</t>
  </si>
  <si>
    <t>63</t>
  </si>
  <si>
    <t>551340010200</t>
  </si>
  <si>
    <t>1935551038</t>
  </si>
  <si>
    <t>723230802</t>
  </si>
  <si>
    <t>Demontáž stredotlakového regulátora tlaku plynu, regulačná rada dvojitá,  -0,07526t</t>
  </si>
  <si>
    <t>1088170470</t>
  </si>
  <si>
    <t>65</t>
  </si>
  <si>
    <t>723234101</t>
  </si>
  <si>
    <t>Montáž strednotlakového regulátora tlaku plynu so skrinkou pre svietiplyn AL S-5 jednoduchých</t>
  </si>
  <si>
    <t>-1000056861</t>
  </si>
  <si>
    <t>66</t>
  </si>
  <si>
    <t>405HUT 88002.24-34</t>
  </si>
  <si>
    <t>1422201818</t>
  </si>
  <si>
    <t>67</t>
  </si>
  <si>
    <t>723239201</t>
  </si>
  <si>
    <t>Montáž armatúr plynových s dvoma závitmi G 1/2 ostatné typy</t>
  </si>
  <si>
    <t>-802946696</t>
  </si>
  <si>
    <t>68</t>
  </si>
  <si>
    <t>723239202</t>
  </si>
  <si>
    <t>Montáž armatúr plynových s dvoma závitmi G 3/4 ostatné typy</t>
  </si>
  <si>
    <t>-485733491</t>
  </si>
  <si>
    <t>69</t>
  </si>
  <si>
    <t>723239203</t>
  </si>
  <si>
    <t>Montáž armatúr plynových s dvoma závitmi G 1 ostatné typy</t>
  </si>
  <si>
    <t>2142335918</t>
  </si>
  <si>
    <t>70</t>
  </si>
  <si>
    <t>723239204</t>
  </si>
  <si>
    <t>Montáž armatúr plynových s dvoma závitmi G 1 1/4 ostatné typy</t>
  </si>
  <si>
    <t>-192049764</t>
  </si>
  <si>
    <t>71</t>
  </si>
  <si>
    <t>723239206</t>
  </si>
  <si>
    <t>Montáž armatúr plynových s dvoma závitmi G 2 ostatné typy</t>
  </si>
  <si>
    <t>77409475</t>
  </si>
  <si>
    <t>72</t>
  </si>
  <si>
    <t>4849228620</t>
  </si>
  <si>
    <t>741771831</t>
  </si>
  <si>
    <t>73</t>
  </si>
  <si>
    <t>551340005900</t>
  </si>
  <si>
    <t>-350827395</t>
  </si>
  <si>
    <t>74</t>
  </si>
  <si>
    <t>551340006000</t>
  </si>
  <si>
    <t>869225598</t>
  </si>
  <si>
    <t>75</t>
  </si>
  <si>
    <t>551340006100</t>
  </si>
  <si>
    <t>38445537</t>
  </si>
  <si>
    <t>76</t>
  </si>
  <si>
    <t>551340006200</t>
  </si>
  <si>
    <t>-529504761</t>
  </si>
  <si>
    <t>77</t>
  </si>
  <si>
    <t>551340006400</t>
  </si>
  <si>
    <t>-285751365</t>
  </si>
  <si>
    <t>78</t>
  </si>
  <si>
    <t>723260816</t>
  </si>
  <si>
    <t>Demontáž plynomera PS 50, PS 60,  -0,06800t</t>
  </si>
  <si>
    <t>-1042668131</t>
  </si>
  <si>
    <t>79</t>
  </si>
  <si>
    <t>723290823</t>
  </si>
  <si>
    <t>Vnútrostav. premiestnenie vybúraných hmôt vnútorný plynovod vodorovne do 100 m z budov vys. do 24 m</t>
  </si>
  <si>
    <t>-1702908477</t>
  </si>
  <si>
    <t>80</t>
  </si>
  <si>
    <t>733193939</t>
  </si>
  <si>
    <t>Oprava rozvodov potrubí z oceľových rúrok zaslepenie potrubia dienkom priemer 219</t>
  </si>
  <si>
    <t>913729308</t>
  </si>
  <si>
    <t>81</t>
  </si>
  <si>
    <t>734499211</t>
  </si>
  <si>
    <t>Ostatné meracie armatúry, montáž návarka M 20 x 1,5</t>
  </si>
  <si>
    <t>-228006128</t>
  </si>
  <si>
    <t>82</t>
  </si>
  <si>
    <t>405610003000</t>
  </si>
  <si>
    <t>Termostat typ TH 160 2SV, 20 až 80°C</t>
  </si>
  <si>
    <t>-1630497396</t>
  </si>
  <si>
    <t>83</t>
  </si>
  <si>
    <t>405610003300</t>
  </si>
  <si>
    <t>Nádržka k termostatu TH 160</t>
  </si>
  <si>
    <t>-906426429</t>
  </si>
  <si>
    <t>84</t>
  </si>
  <si>
    <t>388320004400</t>
  </si>
  <si>
    <t>Návarok priamy M20x1,5 mm - 19 mm</t>
  </si>
  <si>
    <t>-244186387</t>
  </si>
  <si>
    <t>85</t>
  </si>
  <si>
    <t>551290000100</t>
  </si>
  <si>
    <t>Kondenzačná slučka zahnutá PN 250, k privareniu M20x1,5 mm</t>
  </si>
  <si>
    <t>681040817</t>
  </si>
  <si>
    <t>86</t>
  </si>
  <si>
    <t>389610008500</t>
  </si>
  <si>
    <t>Snímač tlaku kvapalín a plynov, 0 až 16 bar, 0 až 10 V</t>
  </si>
  <si>
    <t>-267704856</t>
  </si>
  <si>
    <t>87</t>
  </si>
  <si>
    <t>389610008700</t>
  </si>
  <si>
    <t>Snímač tlaku kvapalín a plynov, 0 až 6 bar, 0 až 10 V</t>
  </si>
  <si>
    <t>-566930743</t>
  </si>
  <si>
    <t>88</t>
  </si>
  <si>
    <t>389610008400</t>
  </si>
  <si>
    <t>Snímač tlaku kvapalín a plynov, 0 až 10 bar, 0 až 10 V</t>
  </si>
  <si>
    <t>-425756801</t>
  </si>
  <si>
    <t>89</t>
  </si>
  <si>
    <t>998723103</t>
  </si>
  <si>
    <t>Presun hmôt pre vnútorný plynovod v objektoch výšky nad 12 do 24 m</t>
  </si>
  <si>
    <t>92822086</t>
  </si>
  <si>
    <t>90</t>
  </si>
  <si>
    <t>998723192</t>
  </si>
  <si>
    <t>Plynovod, prípl.za presun nad vymedz. najväčšiu dopravnú vzdialenosť do 100 m</t>
  </si>
  <si>
    <t>-335504999</t>
  </si>
  <si>
    <t>91</t>
  </si>
  <si>
    <t>230050031</t>
  </si>
  <si>
    <t>Montáž doplnkových konštrukcií - z profilov. materiálov</t>
  </si>
  <si>
    <t>kg</t>
  </si>
  <si>
    <t>-1275680516</t>
  </si>
  <si>
    <t>92</t>
  </si>
  <si>
    <t>767995102</t>
  </si>
  <si>
    <t>Montáž ostatných atypických kovových stavebných doplnkových konštrukcií nad 5 do 10 kg</t>
  </si>
  <si>
    <t>-1331579534</t>
  </si>
  <si>
    <t>93</t>
  </si>
  <si>
    <t>01</t>
  </si>
  <si>
    <t>Kotviace príslušenstvo HILTI nosník, podložka, závitová tyč, potrubná objímka, ...</t>
  </si>
  <si>
    <t>256</t>
  </si>
  <si>
    <t>-217917902</t>
  </si>
  <si>
    <t>94</t>
  </si>
  <si>
    <t>141930001020</t>
  </si>
  <si>
    <t>Objímka pozinkovaná so závitom ACO GM-X M8, bez zvukovej izolácie, do DN 70, ACO</t>
  </si>
  <si>
    <t>1409738771</t>
  </si>
  <si>
    <t>95</t>
  </si>
  <si>
    <t>230250016</t>
  </si>
  <si>
    <t>Navarenie kábla na anódové uzemnenie</t>
  </si>
  <si>
    <t>-1685461521</t>
  </si>
  <si>
    <t>96</t>
  </si>
  <si>
    <t>722250040</t>
  </si>
  <si>
    <t>Montáž plechovej skrinky bez vybavenia</t>
  </si>
  <si>
    <t>-1126631981</t>
  </si>
  <si>
    <t>97</t>
  </si>
  <si>
    <t>0111</t>
  </si>
  <si>
    <t>Skrinka plechová 1400x1600x550 mm</t>
  </si>
  <si>
    <t>-256926655</t>
  </si>
  <si>
    <t>98</t>
  </si>
  <si>
    <t>725989101</t>
  </si>
  <si>
    <t>Montáž dvierok kovových lakovaných</t>
  </si>
  <si>
    <t>1567595769</t>
  </si>
  <si>
    <t>99</t>
  </si>
  <si>
    <t>001.1</t>
  </si>
  <si>
    <t>Dvierka plechové 700x800 mm</t>
  </si>
  <si>
    <t>281233534</t>
  </si>
  <si>
    <t>100</t>
  </si>
  <si>
    <t>769035021</t>
  </si>
  <si>
    <t>Montáž mriežky s pevnými lamelami prierezu 0.022-0.032 m2</t>
  </si>
  <si>
    <t>1060878709</t>
  </si>
  <si>
    <t>101</t>
  </si>
  <si>
    <t>429004944101</t>
  </si>
  <si>
    <t>Hliníková mriežka s pevnými lamelami 150x300 mm</t>
  </si>
  <si>
    <t>-464547923</t>
  </si>
  <si>
    <t>102</t>
  </si>
  <si>
    <t>769072103</t>
  </si>
  <si>
    <t xml:space="preserve">Montáž rámu šírky 630-905 mm </t>
  </si>
  <si>
    <t>789559140</t>
  </si>
  <si>
    <t>103</t>
  </si>
  <si>
    <t>429002046101</t>
  </si>
  <si>
    <t>Montážny rám</t>
  </si>
  <si>
    <t>587559437</t>
  </si>
  <si>
    <t>104</t>
  </si>
  <si>
    <t>998767103</t>
  </si>
  <si>
    <t>Presun hmôt pre kovové stavebné doplnkové konštrukcie v objektoch výšky nad 12 do 24 m</t>
  </si>
  <si>
    <t>-575778482</t>
  </si>
  <si>
    <t>105</t>
  </si>
  <si>
    <t>998767194</t>
  </si>
  <si>
    <t>Kovové stav.dopln.konštr., prípl.za presun nad najväčšiu dopr. vzdial. do 1000 m</t>
  </si>
  <si>
    <t>2030233063</t>
  </si>
  <si>
    <t>106</t>
  </si>
  <si>
    <t>783421310</t>
  </si>
  <si>
    <t>Nátery kov.potr.a armatúr syntetické farby bielej armatúr do DN 100 mm dvojnás. 1x s emailovaním - 105µm</t>
  </si>
  <si>
    <t>702100176</t>
  </si>
  <si>
    <t>107</t>
  </si>
  <si>
    <t>230020838</t>
  </si>
  <si>
    <t>Príplatok za zhotovenie ohybu pri montáži D x t 22 x 3.2(a 1/2")</t>
  </si>
  <si>
    <t>-399844610</t>
  </si>
  <si>
    <t>108</t>
  </si>
  <si>
    <t>230020840</t>
  </si>
  <si>
    <t>Príplatok za zhotovenie ohybu pri montáži D x t 28 x 2.6(a 3/4")</t>
  </si>
  <si>
    <t>1767840328</t>
  </si>
  <si>
    <t>109</t>
  </si>
  <si>
    <t>230020845</t>
  </si>
  <si>
    <t>Príplatok za zhotovenie ohybu pri montáži D x t 38 x 2.6</t>
  </si>
  <si>
    <t>280083555</t>
  </si>
  <si>
    <t>110</t>
  </si>
  <si>
    <t>230020849</t>
  </si>
  <si>
    <t>Príplatok za zhotovenie ohybu pri montáži D x t 57 x 2.9</t>
  </si>
  <si>
    <t>-1753263955</t>
  </si>
  <si>
    <t>111</t>
  </si>
  <si>
    <t>230040009</t>
  </si>
  <si>
    <t>Montáž závitových dielov DN 2"</t>
  </si>
  <si>
    <t>-2100952747</t>
  </si>
  <si>
    <t>112</t>
  </si>
  <si>
    <t>230040010</t>
  </si>
  <si>
    <t>Montáž závitových dielov DN 2 1/2"</t>
  </si>
  <si>
    <t>-2132030701</t>
  </si>
  <si>
    <t>113</t>
  </si>
  <si>
    <t>230200117</t>
  </si>
  <si>
    <t>Nasunutie potrubnej sekcie do oceľovej chráničky DN 80</t>
  </si>
  <si>
    <t>1479250410</t>
  </si>
  <si>
    <t>114</t>
  </si>
  <si>
    <t>230200156</t>
  </si>
  <si>
    <t>Dodatočné osadenie rúrových dielov privarovacích DN 50</t>
  </si>
  <si>
    <t>359178116</t>
  </si>
  <si>
    <t>115</t>
  </si>
  <si>
    <t>230200253</t>
  </si>
  <si>
    <t>Montáž privarovacieho dielu MANIBS DN 50</t>
  </si>
  <si>
    <t>-1049927899</t>
  </si>
  <si>
    <t>116</t>
  </si>
  <si>
    <t>FF131424W</t>
  </si>
  <si>
    <t>PET Navŕtavací T-kus D50-32</t>
  </si>
  <si>
    <t>1873103232</t>
  </si>
  <si>
    <t>117</t>
  </si>
  <si>
    <t>230230002</t>
  </si>
  <si>
    <t>Predbežná tlaková skúška vodou do DN 80</t>
  </si>
  <si>
    <t>-1617068821</t>
  </si>
  <si>
    <t>118</t>
  </si>
  <si>
    <t>230230006</t>
  </si>
  <si>
    <t>Predbežná tlaková skúška vodou DN 200</t>
  </si>
  <si>
    <t>-151365382</t>
  </si>
  <si>
    <t>119</t>
  </si>
  <si>
    <t>230230032</t>
  </si>
  <si>
    <t>Hlavná tlaková skúška vzduchom 2, 5 MPa - STN 38 6416 do DN 80</t>
  </si>
  <si>
    <t>383308986</t>
  </si>
  <si>
    <t>120</t>
  </si>
  <si>
    <t>230230036</t>
  </si>
  <si>
    <t>Hlavná tlaková skúška vzduchom 2, 5 MPa - STN 38 6416 DN 200</t>
  </si>
  <si>
    <t>1828717591</t>
  </si>
  <si>
    <t>121</t>
  </si>
  <si>
    <t>230230076</t>
  </si>
  <si>
    <t>Čistenie potrubí PN 38 6416 DN 200</t>
  </si>
  <si>
    <t>-1912671304</t>
  </si>
  <si>
    <t>122</t>
  </si>
  <si>
    <t>230230122</t>
  </si>
  <si>
    <t>Príprava na tlakovú skúšku vzduchom a vodou do 4 MPa</t>
  </si>
  <si>
    <t>úsek</t>
  </si>
  <si>
    <t>1411864891</t>
  </si>
  <si>
    <t>123</t>
  </si>
  <si>
    <t>230230123</t>
  </si>
  <si>
    <t>Príprava na tlakovú skúšku vzduchom a vodou nad 4 MPa</t>
  </si>
  <si>
    <t>1889798323</t>
  </si>
  <si>
    <t>124</t>
  </si>
  <si>
    <t>230230201</t>
  </si>
  <si>
    <t>Príprava na odstránenie plynu z potrubia dusíkom</t>
  </si>
  <si>
    <t>1407307418</t>
  </si>
  <si>
    <t>125</t>
  </si>
  <si>
    <t>230230212</t>
  </si>
  <si>
    <t>Odstránenie plynu z potrubia dusíkom do  DN 80</t>
  </si>
  <si>
    <t>321656321</t>
  </si>
  <si>
    <t>126</t>
  </si>
  <si>
    <t>230230215</t>
  </si>
  <si>
    <t>Odstránenie plynu z potrubia dusíkom   do DN 200</t>
  </si>
  <si>
    <t>13488812</t>
  </si>
  <si>
    <t>127</t>
  </si>
  <si>
    <t>230230292</t>
  </si>
  <si>
    <t>Napustenie potrubia  OPZ</t>
  </si>
  <si>
    <t>-444866828</t>
  </si>
  <si>
    <t>128</t>
  </si>
  <si>
    <t>950505119</t>
  </si>
  <si>
    <t>Regulačná súprava-kontrola bezpečnostného uzáveru vrátane impulzívnej napojenia manometra</t>
  </si>
  <si>
    <t>-19972468</t>
  </si>
  <si>
    <t>129</t>
  </si>
  <si>
    <t>950505120</t>
  </si>
  <si>
    <t>Regulačná súprava-kontrola bezpečnostného uzáveru vrátane impulzívnej napojenia teplomera</t>
  </si>
  <si>
    <t>-1078474145</t>
  </si>
  <si>
    <t>130</t>
  </si>
  <si>
    <t>950506117</t>
  </si>
  <si>
    <t>Nízkotlakové plynovody-kontrola plynovodu tesnosti prír.spoja napojenie prípojky na hlavný uzáver</t>
  </si>
  <si>
    <t>-33570305</t>
  </si>
  <si>
    <t>131</t>
  </si>
  <si>
    <t>950506220</t>
  </si>
  <si>
    <t>Strednotlakové plynovody-kontrola plynovodu prírubových spojov napojenie prípojky na hlavný uzáver</t>
  </si>
  <si>
    <t>-1102646158</t>
  </si>
  <si>
    <t>132</t>
  </si>
  <si>
    <t>HZS000113</t>
  </si>
  <si>
    <t>Stavebno montážne práce náročné ucelené - odborné, tvorivé remeselné (Tr 3) v rozsahu viac ako 8 hodín, systémová skúška</t>
  </si>
  <si>
    <t>hod</t>
  </si>
  <si>
    <t>512</t>
  </si>
  <si>
    <t>931537593</t>
  </si>
  <si>
    <t>133</t>
  </si>
  <si>
    <t>HZS000114</t>
  </si>
  <si>
    <t>Stavebno montážne práce najnáročnejšie na odbornosť - prehliadky pracoviska a revízie (Tr 4) tlaková skúška</t>
  </si>
  <si>
    <t>sub</t>
  </si>
  <si>
    <t>-1164812358</t>
  </si>
  <si>
    <t>134</t>
  </si>
  <si>
    <t>HZS000115</t>
  </si>
  <si>
    <t>Odborné práce, revízna správa</t>
  </si>
  <si>
    <t>2137159787</t>
  </si>
  <si>
    <t>135</t>
  </si>
  <si>
    <t>000600021</t>
  </si>
  <si>
    <t>Zariadenie staveniska - prevádzkové oplotenie staveniska</t>
  </si>
  <si>
    <t>1024</t>
  </si>
  <si>
    <t>-2096727818</t>
  </si>
  <si>
    <t>136</t>
  </si>
  <si>
    <t>000600052</t>
  </si>
  <si>
    <t>Zariadenie staveniska - vyvolané investície zariadenia staveniska premostenia</t>
  </si>
  <si>
    <t>2039822906</t>
  </si>
  <si>
    <t>VÝKAZ VÝMER</t>
  </si>
  <si>
    <t>REKAPITULÁCIA VÝKAZ VÝMER</t>
  </si>
  <si>
    <t>KRYCÍ LIST VÝKAZ VÝMER</t>
  </si>
  <si>
    <t>SO 01 ADMINISTRATÍVNY OBJEKT - 1.3 plynoinštalácia</t>
  </si>
  <si>
    <t xml:space="preserve">Rekonštrukcia objektu Veľvyslanectva SR v Londýne          
</t>
  </si>
  <si>
    <t>Rekonštrukcia objektu Veľvyslanectva SR v Londýne</t>
  </si>
  <si>
    <t>Rúra korugovaná GAS plynotesná chránička, D 50 mm, ochrana plynovodu, (refer. IVAR)</t>
  </si>
  <si>
    <t>Vzorkovací uzáver plynu rohový MET, d 14 mm, 1/2" F, páčka, niklovaná mosadz, (refer.IVAR)</t>
  </si>
  <si>
    <t>REG. (refer.TARTARINI) R72 priamy,G 5/4</t>
  </si>
  <si>
    <t>Automatický odvzdušňovací ventil, 1/2", bez spätnej klapky, mosadz OT 58 (refer. IVAR)</t>
  </si>
  <si>
    <t>Guľový uzáver na plyn 1/2", FF, páčka, plnoprietokový, niklovaná mosadz, (refer. IVAR)</t>
  </si>
  <si>
    <t>Guľový uzáver na plyn 3/4", FF, páčka, plnoprietokový, niklovaná mosadz, (refer.IVAR)</t>
  </si>
  <si>
    <t>Guľový uzáver na plyn 1", FF, páčka, plnoprietokový, niklovaná mosadz, (refer. IVAR)</t>
  </si>
  <si>
    <t>Guľový uzáver na plyn 5/4", FF, páčka, plnoprietokový, niklovaná mosadz, (refer. IVAR)</t>
  </si>
  <si>
    <t>Guľový uzáver na plyn 2", FF, páčka, plnoprietokový, niklovaná mosadz, (refer. IVAR)</t>
  </si>
  <si>
    <t>Referenčné výrobky/materiály uvedené v projektovej dokumentácii predmetu zákazky, najmä vo výkaze výmer, predstavujú výrobky/materiály, ktoré spĺňajú požiadavky na predmet zákazky. Uchádzač však môže tieto výrobky/materiály nahradiť ekvivalentami za podmienok uvedených nižšie.</t>
  </si>
  <si>
    <t>Ak niektorý z použitých parametrov, alebo rozpätie parametrov identifikuje konkrétny typ/značku výrobku, alebo výrobok konkrétneho výrobcu, verejný obstarávateľ umožní nahradiť takýto výrobok ekvivalentným výrobkom pod podmienkou, že ekvivalentný výrobok bude spĺňať úžitkové, prevádzkové a funkčné charakteristiky, ktoré sú nevyhnutné na zabezpečenie účelu, na ktorý sú uvedené zariadenia určené.</t>
  </si>
  <si>
    <t>V prípade, že uchádzač pri spracovaní ceny predmetu zákazky použije ekvivalentné výrobky, predloží do ponuky „Prehľad ekvivalentných plnení“ použitých pri ocenení predmetu zákazky s uvedením ekvivalentnej dodávky. Uchádzač zároveň ekvivalentné výrobky/materiály doplní (a farebne vyznačí) do príslušných položiek výkazu výmer.</t>
  </si>
  <si>
    <t>Verejný obstarávateľ upozorňuje, že výkaz výmer poskytnutý ako súčasť súťažných podkladov nie je prípustné meniť, ani žiadnym spôsobom do neho zasahovať (okrem doplnenia ekvivalentov podľa predchádzajúcej vety).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</si>
</sst>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25" x14ac:knownFonts="1">
    <font>
      <sz val="8"/>
      <name val="Trebuchet MS"/>
      <family val="2"/>
    </font>
    <font>
      <sz val="8"/>
      <color rgb="FF969696"/>
      <name val="Trebuchet MS"/>
      <family val="2"/>
      <charset val="238"/>
    </font>
    <font>
      <sz val="9"/>
      <name val="Trebuchet MS"/>
      <family val="2"/>
      <charset val="238"/>
    </font>
    <font>
      <b/>
      <sz val="12"/>
      <name val="Trebuchet MS"/>
      <family val="2"/>
      <charset val="238"/>
    </font>
    <font>
      <sz val="12"/>
      <color rgb="FF003366"/>
      <name val="Trebuchet MS"/>
      <family val="2"/>
      <charset val="238"/>
    </font>
    <font>
      <sz val="10"/>
      <color rgb="FF003366"/>
      <name val="Trebuchet MS"/>
      <family val="2"/>
      <charset val="238"/>
    </font>
    <font>
      <sz val="8"/>
      <color rgb="FF003366"/>
      <name val="Trebuchet MS"/>
      <family val="2"/>
      <charset val="238"/>
    </font>
    <font>
      <sz val="10"/>
      <name val="Trebuchet MS"/>
      <family val="2"/>
      <charset val="238"/>
    </font>
    <font>
      <sz val="10"/>
      <color rgb="FF960000"/>
      <name val="Trebuchet MS"/>
      <family val="2"/>
      <charset val="238"/>
    </font>
    <font>
      <u/>
      <sz val="10"/>
      <color theme="10"/>
      <name val="Trebuchet MS"/>
      <family val="2"/>
      <charset val="238"/>
    </font>
    <font>
      <sz val="8"/>
      <color rgb="FF3366FF"/>
      <name val="Trebuchet MS"/>
      <family val="2"/>
      <charset val="238"/>
    </font>
    <font>
      <b/>
      <sz val="16"/>
      <name val="Trebuchet MS"/>
      <family val="2"/>
      <charset val="238"/>
    </font>
    <font>
      <sz val="9"/>
      <color rgb="FF969696"/>
      <name val="Trebuchet MS"/>
      <family val="2"/>
      <charset val="238"/>
    </font>
    <font>
      <sz val="10"/>
      <color rgb="FF464646"/>
      <name val="Trebuchet MS"/>
      <family val="2"/>
      <charset val="238"/>
    </font>
    <font>
      <b/>
      <sz val="10"/>
      <name val="Trebuchet MS"/>
      <family val="2"/>
      <charset val="238"/>
    </font>
    <font>
      <b/>
      <sz val="10"/>
      <color rgb="FF464646"/>
      <name val="Trebuchet MS"/>
      <family val="2"/>
      <charset val="238"/>
    </font>
    <font>
      <sz val="10"/>
      <color rgb="FF969696"/>
      <name val="Trebuchet MS"/>
      <family val="2"/>
      <charset val="238"/>
    </font>
    <font>
      <b/>
      <sz val="12"/>
      <color rgb="FF960000"/>
      <name val="Trebuchet MS"/>
      <family val="2"/>
      <charset val="238"/>
    </font>
    <font>
      <b/>
      <sz val="12"/>
      <color rgb="FF800000"/>
      <name val="Trebuchet MS"/>
      <family val="2"/>
      <charset val="238"/>
    </font>
    <font>
      <b/>
      <sz val="8"/>
      <color rgb="FF800000"/>
      <name val="Trebuchet MS"/>
      <family val="2"/>
      <charset val="238"/>
    </font>
    <font>
      <sz val="8"/>
      <color rgb="FF960000"/>
      <name val="Trebuchet MS"/>
      <family val="2"/>
      <charset val="238"/>
    </font>
    <font>
      <b/>
      <sz val="8"/>
      <name val="Trebuchet MS"/>
      <family val="2"/>
      <charset val="238"/>
    </font>
    <font>
      <i/>
      <sz val="8"/>
      <color rgb="FF0000FF"/>
      <name val="Trebuchet MS"/>
      <family val="2"/>
      <charset val="238"/>
    </font>
    <font>
      <u/>
      <sz val="11"/>
      <color theme="10"/>
      <name val="Calibri"/>
      <family val="2"/>
      <charset val="238"/>
      <scheme val="minor"/>
    </font>
    <font>
      <b/>
      <sz val="12"/>
      <name val="Trebuchet MS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D2D2D2"/>
      </patternFill>
    </fill>
  </fills>
  <borders count="24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23" fillId="0" borderId="0" applyNumberFormat="0" applyFill="0" applyBorder="0" applyAlignment="0" applyProtection="0"/>
  </cellStyleXfs>
  <cellXfs count="156">
    <xf numFmtId="0" fontId="0" fillId="0" borderId="0" xfId="0"/>
    <xf numFmtId="0" fontId="0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6" fillId="0" borderId="0" xfId="0" applyFont="1" applyAlignment="1"/>
    <xf numFmtId="0" fontId="7" fillId="2" borderId="0" xfId="0" applyFont="1" applyFill="1" applyAlignment="1" applyProtection="1">
      <alignment vertical="center"/>
    </xf>
    <xf numFmtId="0" fontId="8" fillId="2" borderId="0" xfId="0" applyFont="1" applyFill="1" applyAlignment="1" applyProtection="1">
      <alignment horizontal="left" vertical="center"/>
    </xf>
    <xf numFmtId="0" fontId="9" fillId="2" borderId="0" xfId="1" applyFont="1" applyFill="1" applyAlignment="1" applyProtection="1">
      <alignment vertical="center"/>
    </xf>
    <xf numFmtId="0" fontId="0" fillId="2" borderId="0" xfId="0" applyFill="1"/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0" xfId="0" applyBorder="1"/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/>
    </xf>
    <xf numFmtId="0" fontId="12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164" fontId="1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15" fillId="0" borderId="9" xfId="0" applyFont="1" applyBorder="1" applyAlignment="1">
      <alignment horizontal="left"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12" xfId="0" applyBorder="1"/>
    <xf numFmtId="0" fontId="0" fillId="0" borderId="13" xfId="0" applyBorder="1"/>
    <xf numFmtId="0" fontId="16" fillId="0" borderId="14" xfId="0" applyFont="1" applyBorder="1" applyAlignment="1">
      <alignment horizontal="left" vertical="center"/>
    </xf>
    <xf numFmtId="0" fontId="0" fillId="0" borderId="15" xfId="0" applyFont="1" applyBorder="1" applyAlignment="1">
      <alignment vertical="center"/>
    </xf>
    <xf numFmtId="0" fontId="16" fillId="0" borderId="15" xfId="0" applyFont="1" applyBorder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18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3" fillId="0" borderId="0" xfId="0" applyFont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12" fillId="0" borderId="20" xfId="0" applyFont="1" applyBorder="1" applyAlignment="1">
      <alignment horizontal="center" vertical="center" wrapText="1"/>
    </xf>
    <xf numFmtId="0" fontId="12" fillId="0" borderId="21" xfId="0" applyFont="1" applyBorder="1" applyAlignment="1">
      <alignment horizontal="center" vertical="center" wrapText="1"/>
    </xf>
    <xf numFmtId="0" fontId="12" fillId="0" borderId="22" xfId="0" applyFont="1" applyBorder="1" applyAlignment="1">
      <alignment horizontal="center" vertical="center" wrapText="1"/>
    </xf>
    <xf numFmtId="0" fontId="0" fillId="0" borderId="9" xfId="0" applyFont="1" applyBorder="1" applyAlignment="1">
      <alignment vertical="center"/>
    </xf>
    <xf numFmtId="0" fontId="17" fillId="0" borderId="0" xfId="0" applyFont="1" applyBorder="1" applyAlignment="1">
      <alignment horizontal="left" vertical="center"/>
    </xf>
    <xf numFmtId="0" fontId="17" fillId="4" borderId="0" xfId="0" applyFont="1" applyFill="1" applyBorder="1" applyAlignment="1">
      <alignment horizontal="left" vertical="center"/>
    </xf>
    <xf numFmtId="0" fontId="0" fillId="4" borderId="0" xfId="0" applyFont="1" applyFill="1" applyBorder="1" applyAlignment="1">
      <alignment vertical="center"/>
    </xf>
    <xf numFmtId="0" fontId="0" fillId="2" borderId="0" xfId="0" applyFill="1" applyProtection="1"/>
    <xf numFmtId="0" fontId="7" fillId="0" borderId="0" xfId="0" applyFont="1" applyBorder="1" applyAlignment="1">
      <alignment horizontal="left" vertical="center"/>
    </xf>
    <xf numFmtId="0" fontId="14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right" vertical="center"/>
    </xf>
    <xf numFmtId="0" fontId="3" fillId="4" borderId="6" xfId="0" applyFont="1" applyFill="1" applyBorder="1" applyAlignment="1">
      <alignment horizontal="left" vertical="center"/>
    </xf>
    <xf numFmtId="0" fontId="3" fillId="4" borderId="7" xfId="0" applyFont="1" applyFill="1" applyBorder="1" applyAlignment="1">
      <alignment horizontal="right" vertical="center"/>
    </xf>
    <xf numFmtId="0" fontId="3" fillId="4" borderId="7" xfId="0" applyFont="1" applyFill="1" applyBorder="1" applyAlignment="1">
      <alignment horizontal="center" vertical="center"/>
    </xf>
    <xf numFmtId="0" fontId="18" fillId="0" borderId="0" xfId="0" applyFont="1" applyBorder="1" applyAlignment="1">
      <alignment horizontal="left" vertical="center"/>
    </xf>
    <xf numFmtId="0" fontId="4" fillId="0" borderId="4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horizontal="left" vertical="center"/>
    </xf>
    <xf numFmtId="0" fontId="4" fillId="0" borderId="5" xfId="0" applyFont="1" applyBorder="1" applyAlignment="1">
      <alignment vertical="center"/>
    </xf>
    <xf numFmtId="0" fontId="5" fillId="0" borderId="4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vertical="center"/>
    </xf>
    <xf numFmtId="0" fontId="0" fillId="0" borderId="23" xfId="0" applyFont="1" applyBorder="1" applyAlignment="1">
      <alignment vertical="center"/>
    </xf>
    <xf numFmtId="0" fontId="12" fillId="0" borderId="23" xfId="0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 wrapText="1"/>
    </xf>
    <xf numFmtId="0" fontId="2" fillId="4" borderId="20" xfId="0" applyFont="1" applyFill="1" applyBorder="1" applyAlignment="1">
      <alignment horizontal="center" vertical="center" wrapText="1"/>
    </xf>
    <xf numFmtId="0" fontId="2" fillId="4" borderId="21" xfId="0" applyFont="1" applyFill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166" fontId="20" fillId="0" borderId="10" xfId="0" applyNumberFormat="1" applyFont="1" applyBorder="1" applyAlignment="1"/>
    <xf numFmtId="166" fontId="20" fillId="0" borderId="11" xfId="0" applyNumberFormat="1" applyFont="1" applyBorder="1" applyAlignment="1"/>
    <xf numFmtId="167" fontId="21" fillId="0" borderId="0" xfId="0" applyNumberFormat="1" applyFont="1" applyAlignment="1">
      <alignment vertical="center"/>
    </xf>
    <xf numFmtId="0" fontId="6" fillId="0" borderId="4" xfId="0" applyFont="1" applyBorder="1" applyAlignment="1"/>
    <xf numFmtId="0" fontId="6" fillId="0" borderId="0" xfId="0" applyFont="1" applyBorder="1" applyAlignment="1"/>
    <xf numFmtId="0" fontId="4" fillId="0" borderId="0" xfId="0" applyFont="1" applyBorder="1" applyAlignment="1">
      <alignment horizontal="left"/>
    </xf>
    <xf numFmtId="0" fontId="6" fillId="0" borderId="5" xfId="0" applyFont="1" applyBorder="1" applyAlignment="1"/>
    <xf numFmtId="0" fontId="6" fillId="0" borderId="12" xfId="0" applyFont="1" applyBorder="1" applyAlignment="1"/>
    <xf numFmtId="166" fontId="6" fillId="0" borderId="0" xfId="0" applyNumberFormat="1" applyFont="1" applyBorder="1" applyAlignment="1"/>
    <xf numFmtId="166" fontId="6" fillId="0" borderId="13" xfId="0" applyNumberFormat="1" applyFont="1" applyBorder="1" applyAlignment="1"/>
    <xf numFmtId="0" fontId="6" fillId="0" borderId="0" xfId="0" applyFont="1" applyAlignment="1">
      <alignment horizontal="left"/>
    </xf>
    <xf numFmtId="0" fontId="6" fillId="0" borderId="0" xfId="0" applyFont="1" applyAlignment="1">
      <alignment horizontal="center"/>
    </xf>
    <xf numFmtId="167" fontId="6" fillId="0" borderId="0" xfId="0" applyNumberFormat="1" applyFont="1" applyAlignment="1">
      <alignment vertical="center"/>
    </xf>
    <xf numFmtId="0" fontId="5" fillId="0" borderId="0" xfId="0" applyFont="1" applyBorder="1" applyAlignment="1">
      <alignment horizontal="left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23" xfId="0" applyFont="1" applyBorder="1" applyAlignment="1" applyProtection="1">
      <alignment horizontal="center" vertical="center"/>
      <protection locked="0"/>
    </xf>
    <xf numFmtId="49" fontId="0" fillId="0" borderId="23" xfId="0" applyNumberFormat="1" applyFont="1" applyBorder="1" applyAlignment="1" applyProtection="1">
      <alignment horizontal="left" vertical="center" wrapText="1"/>
      <protection locked="0"/>
    </xf>
    <xf numFmtId="0" fontId="0" fillId="0" borderId="23" xfId="0" applyFont="1" applyBorder="1" applyAlignment="1" applyProtection="1">
      <alignment horizontal="center" vertical="center" wrapText="1"/>
      <protection locked="0"/>
    </xf>
    <xf numFmtId="167" fontId="0" fillId="0" borderId="23" xfId="0" applyNumberFormat="1" applyFont="1" applyBorder="1" applyAlignment="1" applyProtection="1">
      <alignment vertical="center"/>
      <protection locked="0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23" xfId="0" applyFont="1" applyBorder="1" applyAlignment="1">
      <alignment horizontal="left" vertical="center"/>
    </xf>
    <xf numFmtId="166" fontId="1" fillId="0" borderId="0" xfId="0" applyNumberFormat="1" applyFont="1" applyBorder="1" applyAlignment="1">
      <alignment vertical="center"/>
    </xf>
    <xf numFmtId="166" fontId="1" fillId="0" borderId="13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167" fontId="0" fillId="0" borderId="0" xfId="0" applyNumberFormat="1" applyFont="1" applyAlignment="1">
      <alignment vertical="center"/>
    </xf>
    <xf numFmtId="0" fontId="22" fillId="0" borderId="23" xfId="0" applyFont="1" applyBorder="1" applyAlignment="1" applyProtection="1">
      <alignment horizontal="center" vertical="center"/>
      <protection locked="0"/>
    </xf>
    <xf numFmtId="49" fontId="22" fillId="0" borderId="23" xfId="0" applyNumberFormat="1" applyFont="1" applyBorder="1" applyAlignment="1" applyProtection="1">
      <alignment horizontal="left" vertical="center" wrapText="1"/>
      <protection locked="0"/>
    </xf>
    <xf numFmtId="0" fontId="22" fillId="0" borderId="23" xfId="0" applyFont="1" applyBorder="1" applyAlignment="1" applyProtection="1">
      <alignment horizontal="center" vertical="center" wrapText="1"/>
      <protection locked="0"/>
    </xf>
    <xf numFmtId="167" fontId="22" fillId="0" borderId="23" xfId="0" applyNumberFormat="1" applyFont="1" applyBorder="1" applyAlignment="1" applyProtection="1">
      <alignment vertical="center"/>
      <protection locked="0"/>
    </xf>
    <xf numFmtId="0" fontId="1" fillId="0" borderId="15" xfId="0" applyFont="1" applyBorder="1" applyAlignment="1">
      <alignment horizontal="center" vertical="center"/>
    </xf>
    <xf numFmtId="166" fontId="1" fillId="0" borderId="15" xfId="0" applyNumberFormat="1" applyFont="1" applyBorder="1" applyAlignment="1">
      <alignment vertical="center"/>
    </xf>
    <xf numFmtId="166" fontId="1" fillId="0" borderId="16" xfId="0" applyNumberFormat="1" applyFont="1" applyBorder="1" applyAlignment="1">
      <alignment vertical="center"/>
    </xf>
    <xf numFmtId="167" fontId="0" fillId="0" borderId="23" xfId="0" applyNumberFormat="1" applyFont="1" applyBorder="1" applyAlignment="1" applyProtection="1">
      <alignment vertical="center"/>
      <protection locked="0"/>
    </xf>
    <xf numFmtId="167" fontId="5" fillId="0" borderId="21" xfId="0" applyNumberFormat="1" applyFont="1" applyBorder="1" applyAlignment="1"/>
    <xf numFmtId="167" fontId="5" fillId="0" borderId="21" xfId="0" applyNumberFormat="1" applyFont="1" applyBorder="1" applyAlignment="1">
      <alignment vertical="center"/>
    </xf>
    <xf numFmtId="0" fontId="0" fillId="0" borderId="23" xfId="0" applyFont="1" applyBorder="1" applyAlignment="1" applyProtection="1">
      <alignment horizontal="left" vertical="center" wrapText="1"/>
      <protection locked="0"/>
    </xf>
    <xf numFmtId="167" fontId="22" fillId="0" borderId="23" xfId="0" applyNumberFormat="1" applyFont="1" applyBorder="1" applyAlignment="1" applyProtection="1">
      <alignment vertical="center"/>
      <protection locked="0"/>
    </xf>
    <xf numFmtId="0" fontId="22" fillId="0" borderId="23" xfId="0" applyFont="1" applyBorder="1" applyAlignment="1" applyProtection="1">
      <alignment horizontal="left" vertical="center" wrapText="1"/>
      <protection locked="0"/>
    </xf>
    <xf numFmtId="167" fontId="4" fillId="0" borderId="10" xfId="0" applyNumberFormat="1" applyFont="1" applyBorder="1" applyAlignment="1"/>
    <xf numFmtId="167" fontId="4" fillId="0" borderId="10" xfId="0" applyNumberFormat="1" applyFont="1" applyBorder="1" applyAlignment="1">
      <alignment vertical="center"/>
    </xf>
    <xf numFmtId="167" fontId="5" fillId="0" borderId="15" xfId="0" applyNumberFormat="1" applyFont="1" applyBorder="1" applyAlignment="1"/>
    <xf numFmtId="167" fontId="5" fillId="0" borderId="15" xfId="0" applyNumberFormat="1" applyFont="1" applyBorder="1" applyAlignment="1">
      <alignment vertical="center"/>
    </xf>
    <xf numFmtId="0" fontId="2" fillId="4" borderId="21" xfId="0" applyFont="1" applyFill="1" applyBorder="1" applyAlignment="1">
      <alignment horizontal="center" vertical="center" wrapText="1"/>
    </xf>
    <xf numFmtId="0" fontId="2" fillId="4" borderId="22" xfId="0" applyFont="1" applyFill="1" applyBorder="1" applyAlignment="1">
      <alignment horizontal="center" vertical="center" wrapText="1"/>
    </xf>
    <xf numFmtId="167" fontId="17" fillId="0" borderId="10" xfId="0" applyNumberFormat="1" applyFont="1" applyBorder="1" applyAlignment="1"/>
    <xf numFmtId="167" fontId="3" fillId="0" borderId="10" xfId="0" applyNumberFormat="1" applyFont="1" applyBorder="1" applyAlignment="1">
      <alignment vertical="center"/>
    </xf>
    <xf numFmtId="167" fontId="4" fillId="0" borderId="0" xfId="0" applyNumberFormat="1" applyFont="1" applyBorder="1" applyAlignment="1"/>
    <xf numFmtId="167" fontId="4" fillId="0" borderId="0" xfId="0" applyNumberFormat="1" applyFont="1" applyBorder="1" applyAlignment="1">
      <alignment vertical="center"/>
    </xf>
    <xf numFmtId="4" fontId="5" fillId="0" borderId="0" xfId="0" applyNumberFormat="1" applyFont="1" applyBorder="1" applyAlignment="1">
      <alignment vertical="center"/>
    </xf>
    <xf numFmtId="0" fontId="5" fillId="0" borderId="0" xfId="0" applyFont="1" applyBorder="1" applyAlignment="1">
      <alignment vertical="center"/>
    </xf>
    <xf numFmtId="4" fontId="18" fillId="0" borderId="0" xfId="0" applyNumberFormat="1" applyFont="1" applyBorder="1" applyAlignment="1">
      <alignment vertical="center"/>
    </xf>
    <xf numFmtId="4" fontId="19" fillId="0" borderId="0" xfId="0" applyNumberFormat="1" applyFont="1" applyBorder="1" applyAlignment="1">
      <alignment vertical="center"/>
    </xf>
    <xf numFmtId="4" fontId="17" fillId="4" borderId="0" xfId="0" applyNumberFormat="1" applyFont="1" applyFill="1" applyBorder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0" fillId="0" borderId="0" xfId="0" applyFont="1" applyBorder="1" applyAlignment="1">
      <alignment vertical="center"/>
    </xf>
    <xf numFmtId="0" fontId="12" fillId="0" borderId="0" xfId="0" applyFont="1" applyBorder="1" applyAlignment="1">
      <alignment horizontal="left" vertical="center" wrapText="1"/>
    </xf>
    <xf numFmtId="0" fontId="1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165" fontId="2" fillId="0" borderId="0" xfId="0" applyNumberFormat="1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4" fontId="4" fillId="0" borderId="0" xfId="0" applyNumberFormat="1" applyFont="1" applyBorder="1" applyAlignment="1">
      <alignment vertical="center"/>
    </xf>
    <xf numFmtId="0" fontId="4" fillId="0" borderId="0" xfId="0" applyFont="1" applyBorder="1" applyAlignment="1">
      <alignment vertical="center"/>
    </xf>
    <xf numFmtId="4" fontId="17" fillId="0" borderId="0" xfId="0" applyNumberFormat="1" applyFont="1" applyBorder="1" applyAlignment="1">
      <alignment vertical="center"/>
    </xf>
    <xf numFmtId="4" fontId="3" fillId="4" borderId="7" xfId="0" applyNumberFormat="1" applyFont="1" applyFill="1" applyBorder="1" applyAlignment="1">
      <alignment vertical="center"/>
    </xf>
    <xf numFmtId="4" fontId="3" fillId="4" borderId="8" xfId="0" applyNumberFormat="1" applyFont="1" applyFill="1" applyBorder="1" applyAlignment="1">
      <alignment vertical="center"/>
    </xf>
    <xf numFmtId="0" fontId="11" fillId="0" borderId="0" xfId="0" applyFont="1" applyBorder="1" applyAlignment="1">
      <alignment horizontal="left" vertical="center"/>
    </xf>
    <xf numFmtId="0" fontId="2" fillId="4" borderId="0" xfId="0" applyFont="1" applyFill="1" applyBorder="1" applyAlignment="1">
      <alignment horizontal="center" vertical="center"/>
    </xf>
    <xf numFmtId="0" fontId="0" fillId="4" borderId="0" xfId="0" applyFont="1" applyFill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left" vertical="center" wrapText="1"/>
    </xf>
    <xf numFmtId="0" fontId="9" fillId="2" borderId="0" xfId="1" applyFont="1" applyFill="1" applyAlignment="1" applyProtection="1">
      <alignment horizontal="center" vertical="center"/>
    </xf>
    <xf numFmtId="0" fontId="10" fillId="3" borderId="0" xfId="0" applyFont="1" applyFill="1" applyAlignment="1">
      <alignment horizontal="center" vertical="center"/>
    </xf>
    <xf numFmtId="0" fontId="0" fillId="0" borderId="0" xfId="0"/>
    <xf numFmtId="4" fontId="7" fillId="0" borderId="0" xfId="0" applyNumberFormat="1" applyFont="1" applyBorder="1" applyAlignment="1">
      <alignment vertical="center"/>
    </xf>
    <xf numFmtId="4" fontId="14" fillId="0" borderId="0" xfId="0" applyNumberFormat="1" applyFont="1" applyBorder="1" applyAlignment="1">
      <alignment vertical="center"/>
    </xf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24" fillId="0" borderId="0" xfId="0" applyFont="1" applyBorder="1" applyAlignment="1">
      <alignment horizontal="left" vertical="top" wrapText="1"/>
    </xf>
    <xf numFmtId="167" fontId="4" fillId="0" borderId="21" xfId="0" applyNumberFormat="1" applyFont="1" applyBorder="1" applyAlignment="1"/>
    <xf numFmtId="167" fontId="4" fillId="0" borderId="21" xfId="0" applyNumberFormat="1" applyFont="1" applyBorder="1" applyAlignment="1">
      <alignment vertical="center"/>
    </xf>
    <xf numFmtId="0" fontId="21" fillId="0" borderId="0" xfId="0" applyFont="1" applyAlignment="1">
      <alignment vertical="top" wrapText="1"/>
    </xf>
    <xf numFmtId="0" fontId="21" fillId="0" borderId="0" xfId="0" applyFont="1" applyAlignment="1">
      <alignment wrapText="1"/>
    </xf>
  </cellXfs>
  <cellStyles count="2">
    <cellStyle name="Hypertextové prepojenie" xfId="1" builtinId="8"/>
    <cellStyle name="Normálna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www.kros.sk/cenkros-ocenovanie-a-riadenie-stavebnej-vyroby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s://www.kros.sk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287"/>
  <sheetViews>
    <sheetView showGridLines="0" tabSelected="1" workbookViewId="0">
      <pane ySplit="1" topLeftCell="A286" activePane="bottomLeft" state="frozen"/>
      <selection pane="bottomLeft" activeCell="H290" sqref="H290"/>
    </sheetView>
  </sheetViews>
  <sheetFormatPr defaultRowHeight="13.5" x14ac:dyDescent="0.3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 x14ac:dyDescent="0.3">
      <c r="A1" s="52"/>
      <c r="B1" s="6"/>
      <c r="C1" s="6"/>
      <c r="D1" s="7" t="s">
        <v>0</v>
      </c>
      <c r="E1" s="6"/>
      <c r="F1" s="8" t="s">
        <v>43</v>
      </c>
      <c r="G1" s="8"/>
      <c r="H1" s="144" t="s">
        <v>44</v>
      </c>
      <c r="I1" s="144"/>
      <c r="J1" s="144"/>
      <c r="K1" s="144"/>
      <c r="L1" s="8" t="s">
        <v>45</v>
      </c>
      <c r="M1" s="6"/>
      <c r="N1" s="6"/>
      <c r="O1" s="7" t="s">
        <v>46</v>
      </c>
      <c r="P1" s="6"/>
      <c r="Q1" s="6"/>
      <c r="R1" s="6"/>
      <c r="S1" s="8" t="s">
        <v>47</v>
      </c>
      <c r="T1" s="8"/>
      <c r="U1" s="52"/>
      <c r="V1" s="52"/>
      <c r="W1" s="9"/>
      <c r="X1" s="9"/>
      <c r="Y1" s="9"/>
      <c r="Z1" s="9"/>
      <c r="AA1" s="9"/>
      <c r="AB1" s="9"/>
      <c r="AC1" s="9"/>
      <c r="AD1" s="9"/>
      <c r="AE1" s="9"/>
      <c r="AF1" s="9"/>
      <c r="AG1" s="9"/>
      <c r="AH1" s="9"/>
      <c r="AI1" s="9"/>
      <c r="AJ1" s="9"/>
      <c r="AK1" s="9"/>
      <c r="AL1" s="9"/>
      <c r="AM1" s="9"/>
      <c r="AN1" s="9"/>
      <c r="AO1" s="9"/>
      <c r="AP1" s="9"/>
      <c r="AQ1" s="9"/>
      <c r="AR1" s="9"/>
      <c r="AS1" s="9"/>
      <c r="AT1" s="9"/>
      <c r="AU1" s="9"/>
      <c r="AV1" s="9"/>
      <c r="AW1" s="9"/>
      <c r="AX1" s="9"/>
      <c r="AY1" s="9"/>
      <c r="AZ1" s="9"/>
      <c r="BA1" s="9"/>
      <c r="BB1" s="9"/>
      <c r="BC1" s="9"/>
      <c r="BD1" s="9"/>
      <c r="BE1" s="9"/>
      <c r="BF1" s="9"/>
      <c r="BG1" s="9"/>
      <c r="BH1" s="9"/>
      <c r="BI1" s="9"/>
      <c r="BJ1" s="9"/>
      <c r="BK1" s="9"/>
      <c r="BL1" s="9"/>
      <c r="BM1" s="9"/>
      <c r="BN1" s="9"/>
    </row>
    <row r="2" spans="1:66" ht="36.950000000000003" customHeight="1" x14ac:dyDescent="0.3">
      <c r="C2" s="149" t="s">
        <v>3</v>
      </c>
      <c r="D2" s="150"/>
      <c r="E2" s="150"/>
      <c r="F2" s="150"/>
      <c r="G2" s="150"/>
      <c r="H2" s="150"/>
      <c r="I2" s="150"/>
      <c r="J2" s="150"/>
      <c r="K2" s="150"/>
      <c r="L2" s="150"/>
      <c r="M2" s="150"/>
      <c r="N2" s="150"/>
      <c r="O2" s="150"/>
      <c r="P2" s="150"/>
      <c r="Q2" s="150"/>
      <c r="S2" s="145" t="s">
        <v>4</v>
      </c>
      <c r="T2" s="146"/>
      <c r="U2" s="146"/>
      <c r="V2" s="146"/>
      <c r="W2" s="146"/>
      <c r="X2" s="146"/>
      <c r="Y2" s="146"/>
      <c r="Z2" s="146"/>
      <c r="AA2" s="146"/>
      <c r="AB2" s="146"/>
      <c r="AC2" s="146"/>
      <c r="AT2" s="11" t="s">
        <v>41</v>
      </c>
    </row>
    <row r="3" spans="1:66" ht="6.95" customHeight="1" x14ac:dyDescent="0.3">
      <c r="B3" s="12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4"/>
      <c r="AT3" s="11" t="s">
        <v>39</v>
      </c>
    </row>
    <row r="4" spans="1:66" ht="36.950000000000003" customHeight="1" x14ac:dyDescent="0.3">
      <c r="B4" s="15"/>
      <c r="C4" s="127" t="s">
        <v>638</v>
      </c>
      <c r="D4" s="139"/>
      <c r="E4" s="139"/>
      <c r="F4" s="139"/>
      <c r="G4" s="139"/>
      <c r="H4" s="139"/>
      <c r="I4" s="139"/>
      <c r="J4" s="139"/>
      <c r="K4" s="139"/>
      <c r="L4" s="139"/>
      <c r="M4" s="139"/>
      <c r="N4" s="139"/>
      <c r="O4" s="139"/>
      <c r="P4" s="139"/>
      <c r="Q4" s="139"/>
      <c r="R4" s="16"/>
      <c r="T4" s="10" t="s">
        <v>6</v>
      </c>
      <c r="AT4" s="11" t="s">
        <v>2</v>
      </c>
    </row>
    <row r="5" spans="1:66" ht="6.95" customHeight="1" x14ac:dyDescent="0.3">
      <c r="B5" s="15"/>
      <c r="C5" s="17"/>
      <c r="D5" s="17"/>
      <c r="E5" s="17"/>
      <c r="F5" s="129" t="s">
        <v>641</v>
      </c>
      <c r="G5" s="129"/>
      <c r="H5" s="129"/>
      <c r="I5" s="129"/>
      <c r="J5" s="129"/>
      <c r="K5" s="129"/>
      <c r="L5" s="129"/>
      <c r="M5" s="129"/>
      <c r="N5" s="129"/>
      <c r="O5" s="129"/>
      <c r="P5" s="129"/>
      <c r="Q5" s="17"/>
      <c r="R5" s="16"/>
    </row>
    <row r="6" spans="1:66" ht="25.35" customHeight="1" x14ac:dyDescent="0.3">
      <c r="B6" s="15"/>
      <c r="C6" s="17"/>
      <c r="D6" s="20" t="s">
        <v>7</v>
      </c>
      <c r="E6" s="17"/>
      <c r="F6" s="129"/>
      <c r="G6" s="129"/>
      <c r="H6" s="129"/>
      <c r="I6" s="129"/>
      <c r="J6" s="129"/>
      <c r="K6" s="129"/>
      <c r="L6" s="129"/>
      <c r="M6" s="129"/>
      <c r="N6" s="129"/>
      <c r="O6" s="129"/>
      <c r="P6" s="129"/>
      <c r="Q6" s="17"/>
      <c r="R6" s="16"/>
    </row>
    <row r="7" spans="1:66" s="1" customFormat="1" ht="32.85" customHeight="1" x14ac:dyDescent="0.3">
      <c r="B7" s="22"/>
      <c r="C7" s="23"/>
      <c r="D7" s="19" t="s">
        <v>48</v>
      </c>
      <c r="E7" s="23"/>
      <c r="F7" s="151" t="s">
        <v>639</v>
      </c>
      <c r="G7" s="128"/>
      <c r="H7" s="128"/>
      <c r="I7" s="128"/>
      <c r="J7" s="128"/>
      <c r="K7" s="128"/>
      <c r="L7" s="128"/>
      <c r="M7" s="128"/>
      <c r="N7" s="128"/>
      <c r="O7" s="128"/>
      <c r="P7" s="128"/>
      <c r="Q7" s="23"/>
      <c r="R7" s="24"/>
    </row>
    <row r="8" spans="1:66" s="1" customFormat="1" ht="14.45" customHeight="1" x14ac:dyDescent="0.3">
      <c r="B8" s="22"/>
      <c r="C8" s="23"/>
      <c r="D8" s="20" t="s">
        <v>8</v>
      </c>
      <c r="E8" s="23"/>
      <c r="F8" s="18" t="s">
        <v>1</v>
      </c>
      <c r="G8" s="23"/>
      <c r="H8" s="23"/>
      <c r="I8" s="23"/>
      <c r="J8" s="23"/>
      <c r="K8" s="23"/>
      <c r="L8" s="23"/>
      <c r="M8" s="20" t="s">
        <v>9</v>
      </c>
      <c r="N8" s="23"/>
      <c r="O8" s="18" t="s">
        <v>1</v>
      </c>
      <c r="P8" s="23"/>
      <c r="Q8" s="23"/>
      <c r="R8" s="24"/>
    </row>
    <row r="9" spans="1:66" s="1" customFormat="1" ht="14.45" customHeight="1" x14ac:dyDescent="0.3">
      <c r="B9" s="22"/>
      <c r="C9" s="23"/>
      <c r="D9" s="20" t="s">
        <v>10</v>
      </c>
      <c r="E9" s="23"/>
      <c r="F9" s="18" t="s">
        <v>11</v>
      </c>
      <c r="G9" s="23"/>
      <c r="H9" s="23"/>
      <c r="I9" s="23"/>
      <c r="J9" s="23"/>
      <c r="K9" s="23"/>
      <c r="L9" s="23"/>
      <c r="M9" s="20" t="s">
        <v>12</v>
      </c>
      <c r="N9" s="23"/>
      <c r="O9" s="132"/>
      <c r="P9" s="132"/>
      <c r="Q9" s="23"/>
      <c r="R9" s="24"/>
    </row>
    <row r="10" spans="1:66" s="1" customFormat="1" ht="10.9" customHeight="1" x14ac:dyDescent="0.3">
      <c r="B10" s="22"/>
      <c r="C10" s="23"/>
      <c r="D10" s="23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4"/>
    </row>
    <row r="11" spans="1:66" s="1" customFormat="1" ht="14.45" customHeight="1" x14ac:dyDescent="0.3">
      <c r="B11" s="22"/>
      <c r="C11" s="23"/>
      <c r="D11" s="20" t="s">
        <v>13</v>
      </c>
      <c r="E11" s="23"/>
      <c r="F11" s="23"/>
      <c r="G11" s="23"/>
      <c r="H11" s="23"/>
      <c r="I11" s="23"/>
      <c r="J11" s="23"/>
      <c r="K11" s="23"/>
      <c r="L11" s="23"/>
      <c r="M11" s="20" t="s">
        <v>14</v>
      </c>
      <c r="N11" s="23"/>
      <c r="O11" s="133"/>
      <c r="P11" s="133"/>
      <c r="Q11" s="23"/>
      <c r="R11" s="24"/>
    </row>
    <row r="12" spans="1:66" s="1" customFormat="1" ht="18" customHeight="1" x14ac:dyDescent="0.3">
      <c r="B12" s="22"/>
      <c r="C12" s="23"/>
      <c r="D12" s="23"/>
      <c r="E12" s="18"/>
      <c r="F12" s="23"/>
      <c r="G12" s="23"/>
      <c r="H12" s="23"/>
      <c r="I12" s="23"/>
      <c r="J12" s="23"/>
      <c r="K12" s="23"/>
      <c r="L12" s="23"/>
      <c r="M12" s="20" t="s">
        <v>15</v>
      </c>
      <c r="N12" s="23"/>
      <c r="O12" s="133"/>
      <c r="P12" s="133"/>
      <c r="Q12" s="23"/>
      <c r="R12" s="24"/>
    </row>
    <row r="13" spans="1:66" s="1" customFormat="1" ht="6.95" customHeight="1" x14ac:dyDescent="0.3">
      <c r="B13" s="22"/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4"/>
    </row>
    <row r="14" spans="1:66" s="1" customFormat="1" ht="14.45" customHeight="1" x14ac:dyDescent="0.3">
      <c r="B14" s="22"/>
      <c r="C14" s="23"/>
      <c r="D14" s="20" t="s">
        <v>16</v>
      </c>
      <c r="E14" s="23"/>
      <c r="F14" s="23"/>
      <c r="G14" s="23"/>
      <c r="H14" s="23"/>
      <c r="I14" s="23"/>
      <c r="J14" s="23"/>
      <c r="K14" s="23"/>
      <c r="L14" s="23"/>
      <c r="M14" s="20" t="s">
        <v>14</v>
      </c>
      <c r="N14" s="23"/>
      <c r="O14" s="133"/>
      <c r="P14" s="133"/>
      <c r="Q14" s="23"/>
      <c r="R14" s="24"/>
    </row>
    <row r="15" spans="1:66" s="1" customFormat="1" ht="18" customHeight="1" x14ac:dyDescent="0.3">
      <c r="B15" s="22"/>
      <c r="C15" s="23"/>
      <c r="D15" s="23"/>
      <c r="E15" s="18"/>
      <c r="F15" s="23"/>
      <c r="G15" s="23"/>
      <c r="H15" s="23"/>
      <c r="I15" s="23"/>
      <c r="J15" s="23"/>
      <c r="K15" s="23"/>
      <c r="L15" s="23"/>
      <c r="M15" s="20" t="s">
        <v>15</v>
      </c>
      <c r="N15" s="23"/>
      <c r="O15" s="133"/>
      <c r="P15" s="133"/>
      <c r="Q15" s="23"/>
      <c r="R15" s="24"/>
    </row>
    <row r="16" spans="1:66" s="1" customFormat="1" ht="6.95" customHeight="1" x14ac:dyDescent="0.3">
      <c r="B16" s="22"/>
      <c r="C16" s="23"/>
      <c r="D16" s="23"/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4"/>
    </row>
    <row r="17" spans="2:18" s="1" customFormat="1" ht="14.45" customHeight="1" x14ac:dyDescent="0.3">
      <c r="B17" s="22"/>
      <c r="C17" s="23"/>
      <c r="D17" s="20" t="s">
        <v>17</v>
      </c>
      <c r="E17" s="23"/>
      <c r="F17" s="23"/>
      <c r="G17" s="23"/>
      <c r="H17" s="23"/>
      <c r="I17" s="23"/>
      <c r="J17" s="23"/>
      <c r="K17" s="23"/>
      <c r="L17" s="23"/>
      <c r="M17" s="20" t="s">
        <v>14</v>
      </c>
      <c r="N17" s="23"/>
      <c r="O17" s="133"/>
      <c r="P17" s="133"/>
      <c r="Q17" s="23"/>
      <c r="R17" s="24"/>
    </row>
    <row r="18" spans="2:18" s="1" customFormat="1" ht="18" customHeight="1" x14ac:dyDescent="0.3">
      <c r="B18" s="22"/>
      <c r="C18" s="23"/>
      <c r="D18" s="23"/>
      <c r="E18" s="18"/>
      <c r="F18" s="23"/>
      <c r="G18" s="23"/>
      <c r="H18" s="23"/>
      <c r="I18" s="23"/>
      <c r="J18" s="23"/>
      <c r="K18" s="23"/>
      <c r="L18" s="23"/>
      <c r="M18" s="20" t="s">
        <v>15</v>
      </c>
      <c r="N18" s="23"/>
      <c r="O18" s="133"/>
      <c r="P18" s="133"/>
      <c r="Q18" s="23"/>
      <c r="R18" s="24"/>
    </row>
    <row r="19" spans="2:18" s="1" customFormat="1" ht="6.95" customHeight="1" x14ac:dyDescent="0.3">
      <c r="B19" s="22"/>
      <c r="C19" s="23"/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4"/>
    </row>
    <row r="20" spans="2:18" s="1" customFormat="1" ht="14.45" customHeight="1" x14ac:dyDescent="0.3">
      <c r="B20" s="22"/>
      <c r="C20" s="23"/>
      <c r="D20" s="20" t="s">
        <v>18</v>
      </c>
      <c r="E20" s="23"/>
      <c r="F20" s="23"/>
      <c r="G20" s="23"/>
      <c r="H20" s="23"/>
      <c r="I20" s="23"/>
      <c r="J20" s="23"/>
      <c r="K20" s="23"/>
      <c r="L20" s="23"/>
      <c r="M20" s="20" t="s">
        <v>14</v>
      </c>
      <c r="N20" s="23"/>
      <c r="O20" s="133"/>
      <c r="P20" s="133"/>
      <c r="Q20" s="23"/>
      <c r="R20" s="24"/>
    </row>
    <row r="21" spans="2:18" s="1" customFormat="1" ht="18" customHeight="1" x14ac:dyDescent="0.3">
      <c r="B21" s="22"/>
      <c r="C21" s="23"/>
      <c r="D21" s="23"/>
      <c r="E21" s="18"/>
      <c r="F21" s="23"/>
      <c r="G21" s="23"/>
      <c r="H21" s="23"/>
      <c r="I21" s="23"/>
      <c r="J21" s="23"/>
      <c r="K21" s="23"/>
      <c r="L21" s="23"/>
      <c r="M21" s="20" t="s">
        <v>15</v>
      </c>
      <c r="N21" s="23"/>
      <c r="O21" s="133"/>
      <c r="P21" s="133"/>
      <c r="Q21" s="23"/>
      <c r="R21" s="24"/>
    </row>
    <row r="22" spans="2:18" s="1" customFormat="1" ht="6.95" customHeight="1" x14ac:dyDescent="0.3">
      <c r="B22" s="22"/>
      <c r="C22" s="23"/>
      <c r="D22" s="23"/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4"/>
    </row>
    <row r="23" spans="2:18" s="1" customFormat="1" ht="14.45" customHeight="1" x14ac:dyDescent="0.3">
      <c r="B23" s="22"/>
      <c r="C23" s="23"/>
      <c r="D23" s="20" t="s">
        <v>19</v>
      </c>
      <c r="E23" s="23"/>
      <c r="F23" s="23"/>
      <c r="G23" s="23"/>
      <c r="H23" s="23"/>
      <c r="I23" s="23"/>
      <c r="J23" s="23"/>
      <c r="K23" s="23"/>
      <c r="L23" s="23"/>
      <c r="M23" s="23"/>
      <c r="N23" s="23"/>
      <c r="O23" s="23"/>
      <c r="P23" s="23"/>
      <c r="Q23" s="23"/>
      <c r="R23" s="24"/>
    </row>
    <row r="24" spans="2:18" s="1" customFormat="1" ht="16.5" customHeight="1" x14ac:dyDescent="0.3">
      <c r="B24" s="22"/>
      <c r="C24" s="23"/>
      <c r="D24" s="23"/>
      <c r="E24" s="143" t="s">
        <v>1</v>
      </c>
      <c r="F24" s="143"/>
      <c r="G24" s="143"/>
      <c r="H24" s="143"/>
      <c r="I24" s="143"/>
      <c r="J24" s="143"/>
      <c r="K24" s="143"/>
      <c r="L24" s="143"/>
      <c r="M24" s="23"/>
      <c r="N24" s="23"/>
      <c r="O24" s="23"/>
      <c r="P24" s="23"/>
      <c r="Q24" s="23"/>
      <c r="R24" s="24"/>
    </row>
    <row r="25" spans="2:18" s="1" customFormat="1" ht="6.95" customHeight="1" x14ac:dyDescent="0.3">
      <c r="B25" s="22"/>
      <c r="C25" s="23"/>
      <c r="D25" s="23"/>
      <c r="E25" s="23"/>
      <c r="F25" s="23"/>
      <c r="G25" s="23"/>
      <c r="H25" s="23"/>
      <c r="I25" s="23"/>
      <c r="J25" s="23"/>
      <c r="K25" s="23"/>
      <c r="L25" s="23"/>
      <c r="M25" s="23"/>
      <c r="N25" s="23"/>
      <c r="O25" s="23"/>
      <c r="P25" s="23"/>
      <c r="Q25" s="23"/>
      <c r="R25" s="24"/>
    </row>
    <row r="26" spans="2:18" s="1" customFormat="1" ht="6.95" customHeight="1" x14ac:dyDescent="0.3">
      <c r="B26" s="22"/>
      <c r="C26" s="23"/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3"/>
      <c r="R26" s="24"/>
    </row>
    <row r="27" spans="2:18" s="1" customFormat="1" ht="14.45" customHeight="1" x14ac:dyDescent="0.3">
      <c r="B27" s="22"/>
      <c r="C27" s="23"/>
      <c r="D27" s="53" t="s">
        <v>49</v>
      </c>
      <c r="E27" s="23"/>
      <c r="F27" s="23"/>
      <c r="G27" s="23"/>
      <c r="H27" s="23"/>
      <c r="I27" s="23"/>
      <c r="J27" s="23"/>
      <c r="K27" s="23"/>
      <c r="L27" s="23"/>
      <c r="M27" s="147">
        <f>N88</f>
        <v>0</v>
      </c>
      <c r="N27" s="147"/>
      <c r="O27" s="147"/>
      <c r="P27" s="147"/>
      <c r="Q27" s="23"/>
      <c r="R27" s="24"/>
    </row>
    <row r="28" spans="2:18" s="1" customFormat="1" ht="14.45" customHeight="1" x14ac:dyDescent="0.3">
      <c r="B28" s="22"/>
      <c r="C28" s="23"/>
      <c r="D28" s="21" t="s">
        <v>50</v>
      </c>
      <c r="E28" s="23"/>
      <c r="F28" s="23"/>
      <c r="G28" s="23"/>
      <c r="H28" s="23"/>
      <c r="I28" s="23"/>
      <c r="J28" s="23"/>
      <c r="K28" s="23"/>
      <c r="L28" s="23"/>
      <c r="M28" s="147">
        <f>N108</f>
        <v>0</v>
      </c>
      <c r="N28" s="147"/>
      <c r="O28" s="147"/>
      <c r="P28" s="147"/>
      <c r="Q28" s="23"/>
      <c r="R28" s="24"/>
    </row>
    <row r="29" spans="2:18" s="1" customFormat="1" ht="6.95" customHeight="1" x14ac:dyDescent="0.3">
      <c r="B29" s="22"/>
      <c r="C29" s="23"/>
      <c r="D29" s="23"/>
      <c r="E29" s="23"/>
      <c r="F29" s="23"/>
      <c r="G29" s="23"/>
      <c r="H29" s="23"/>
      <c r="I29" s="23"/>
      <c r="J29" s="23"/>
      <c r="K29" s="23"/>
      <c r="L29" s="23"/>
      <c r="M29" s="23"/>
      <c r="N29" s="23"/>
      <c r="O29" s="23"/>
      <c r="P29" s="23"/>
      <c r="Q29" s="23"/>
      <c r="R29" s="24"/>
    </row>
    <row r="30" spans="2:18" s="1" customFormat="1" ht="25.35" customHeight="1" x14ac:dyDescent="0.3">
      <c r="B30" s="22"/>
      <c r="C30" s="23"/>
      <c r="D30" s="54" t="s">
        <v>20</v>
      </c>
      <c r="E30" s="23"/>
      <c r="F30" s="23"/>
      <c r="G30" s="23"/>
      <c r="H30" s="23"/>
      <c r="I30" s="23"/>
      <c r="J30" s="23"/>
      <c r="K30" s="23"/>
      <c r="L30" s="23"/>
      <c r="M30" s="148">
        <f>ROUND(M27+M28,2)</f>
        <v>0</v>
      </c>
      <c r="N30" s="128"/>
      <c r="O30" s="128"/>
      <c r="P30" s="128"/>
      <c r="Q30" s="23"/>
      <c r="R30" s="24"/>
    </row>
    <row r="31" spans="2:18" s="1" customFormat="1" ht="6.95" customHeight="1" x14ac:dyDescent="0.3">
      <c r="B31" s="22"/>
      <c r="C31" s="23"/>
      <c r="D31" s="29"/>
      <c r="E31" s="29"/>
      <c r="F31" s="29"/>
      <c r="G31" s="29"/>
      <c r="H31" s="29"/>
      <c r="I31" s="29"/>
      <c r="J31" s="29"/>
      <c r="K31" s="29"/>
      <c r="L31" s="29"/>
      <c r="M31" s="29"/>
      <c r="N31" s="29"/>
      <c r="O31" s="29"/>
      <c r="P31" s="29"/>
      <c r="Q31" s="23"/>
      <c r="R31" s="24"/>
    </row>
    <row r="32" spans="2:18" s="1" customFormat="1" ht="14.45" customHeight="1" x14ac:dyDescent="0.3">
      <c r="B32" s="22"/>
      <c r="C32" s="23"/>
      <c r="D32" s="25" t="s">
        <v>21</v>
      </c>
      <c r="E32" s="25" t="s">
        <v>22</v>
      </c>
      <c r="F32" s="26">
        <v>0.2</v>
      </c>
      <c r="G32" s="55" t="s">
        <v>23</v>
      </c>
      <c r="H32" s="142">
        <f>ROUND((SUM(BE108:BE109)+SUM(BE127:BE281)), 2)</f>
        <v>0</v>
      </c>
      <c r="I32" s="128"/>
      <c r="J32" s="128"/>
      <c r="K32" s="23"/>
      <c r="L32" s="23"/>
      <c r="M32" s="142">
        <f>ROUND(ROUND((SUM(BE108:BE109)+SUM(BE127:BE281)), 2)*F32, 2)</f>
        <v>0</v>
      </c>
      <c r="N32" s="128"/>
      <c r="O32" s="128"/>
      <c r="P32" s="128"/>
      <c r="Q32" s="23"/>
      <c r="R32" s="24"/>
    </row>
    <row r="33" spans="2:18" s="1" customFormat="1" ht="14.45" customHeight="1" x14ac:dyDescent="0.3">
      <c r="B33" s="22"/>
      <c r="C33" s="23"/>
      <c r="D33" s="23"/>
      <c r="E33" s="25" t="s">
        <v>24</v>
      </c>
      <c r="F33" s="26">
        <v>0.2</v>
      </c>
      <c r="G33" s="55" t="s">
        <v>23</v>
      </c>
      <c r="H33" s="142">
        <f>ROUND((SUM(BF108:BF109)+SUM(BF127:BF281)), 2)</f>
        <v>0</v>
      </c>
      <c r="I33" s="128"/>
      <c r="J33" s="128"/>
      <c r="K33" s="23"/>
      <c r="L33" s="23"/>
      <c r="M33" s="142">
        <f>ROUND(ROUND((SUM(BF108:BF109)+SUM(BF127:BF281)), 2)*F33, 2)</f>
        <v>0</v>
      </c>
      <c r="N33" s="128"/>
      <c r="O33" s="128"/>
      <c r="P33" s="128"/>
      <c r="Q33" s="23"/>
      <c r="R33" s="24"/>
    </row>
    <row r="34" spans="2:18" s="1" customFormat="1" ht="14.45" hidden="1" customHeight="1" x14ac:dyDescent="0.3">
      <c r="B34" s="22"/>
      <c r="C34" s="23"/>
      <c r="D34" s="23"/>
      <c r="E34" s="25" t="s">
        <v>25</v>
      </c>
      <c r="F34" s="26">
        <v>0.2</v>
      </c>
      <c r="G34" s="55" t="s">
        <v>23</v>
      </c>
      <c r="H34" s="142">
        <f>ROUND((SUM(BG108:BG109)+SUM(BG127:BG281)), 2)</f>
        <v>0</v>
      </c>
      <c r="I34" s="128"/>
      <c r="J34" s="128"/>
      <c r="K34" s="23"/>
      <c r="L34" s="23"/>
      <c r="M34" s="142">
        <v>0</v>
      </c>
      <c r="N34" s="128"/>
      <c r="O34" s="128"/>
      <c r="P34" s="128"/>
      <c r="Q34" s="23"/>
      <c r="R34" s="24"/>
    </row>
    <row r="35" spans="2:18" s="1" customFormat="1" ht="14.45" hidden="1" customHeight="1" x14ac:dyDescent="0.3">
      <c r="B35" s="22"/>
      <c r="C35" s="23"/>
      <c r="D35" s="23"/>
      <c r="E35" s="25" t="s">
        <v>26</v>
      </c>
      <c r="F35" s="26">
        <v>0.2</v>
      </c>
      <c r="G35" s="55" t="s">
        <v>23</v>
      </c>
      <c r="H35" s="142">
        <f>ROUND((SUM(BH108:BH109)+SUM(BH127:BH281)), 2)</f>
        <v>0</v>
      </c>
      <c r="I35" s="128"/>
      <c r="J35" s="128"/>
      <c r="K35" s="23"/>
      <c r="L35" s="23"/>
      <c r="M35" s="142">
        <v>0</v>
      </c>
      <c r="N35" s="128"/>
      <c r="O35" s="128"/>
      <c r="P35" s="128"/>
      <c r="Q35" s="23"/>
      <c r="R35" s="24"/>
    </row>
    <row r="36" spans="2:18" s="1" customFormat="1" ht="14.45" hidden="1" customHeight="1" x14ac:dyDescent="0.3">
      <c r="B36" s="22"/>
      <c r="C36" s="23"/>
      <c r="D36" s="23"/>
      <c r="E36" s="25" t="s">
        <v>27</v>
      </c>
      <c r="F36" s="26">
        <v>0</v>
      </c>
      <c r="G36" s="55" t="s">
        <v>23</v>
      </c>
      <c r="H36" s="142">
        <f>ROUND((SUM(BI108:BI109)+SUM(BI127:BI281)), 2)</f>
        <v>0</v>
      </c>
      <c r="I36" s="128"/>
      <c r="J36" s="128"/>
      <c r="K36" s="23"/>
      <c r="L36" s="23"/>
      <c r="M36" s="142">
        <v>0</v>
      </c>
      <c r="N36" s="128"/>
      <c r="O36" s="128"/>
      <c r="P36" s="128"/>
      <c r="Q36" s="23"/>
      <c r="R36" s="24"/>
    </row>
    <row r="37" spans="2:18" s="1" customFormat="1" ht="6.95" customHeight="1" x14ac:dyDescent="0.3">
      <c r="B37" s="22"/>
      <c r="C37" s="23"/>
      <c r="D37" s="23"/>
      <c r="E37" s="23"/>
      <c r="F37" s="23"/>
      <c r="G37" s="23"/>
      <c r="H37" s="23"/>
      <c r="I37" s="23"/>
      <c r="J37" s="23"/>
      <c r="K37" s="23"/>
      <c r="L37" s="23"/>
      <c r="M37" s="23"/>
      <c r="N37" s="23"/>
      <c r="O37" s="23"/>
      <c r="P37" s="23"/>
      <c r="Q37" s="23"/>
      <c r="R37" s="24"/>
    </row>
    <row r="38" spans="2:18" s="1" customFormat="1" ht="25.35" customHeight="1" x14ac:dyDescent="0.3">
      <c r="B38" s="22"/>
      <c r="C38" s="51"/>
      <c r="D38" s="56" t="s">
        <v>28</v>
      </c>
      <c r="E38" s="44"/>
      <c r="F38" s="44"/>
      <c r="G38" s="57" t="s">
        <v>29</v>
      </c>
      <c r="H38" s="58" t="s">
        <v>30</v>
      </c>
      <c r="I38" s="44"/>
      <c r="J38" s="44"/>
      <c r="K38" s="44"/>
      <c r="L38" s="137">
        <f>SUM(M30:M36)</f>
        <v>0</v>
      </c>
      <c r="M38" s="137"/>
      <c r="N38" s="137"/>
      <c r="O38" s="137"/>
      <c r="P38" s="138"/>
      <c r="Q38" s="51"/>
      <c r="R38" s="24"/>
    </row>
    <row r="39" spans="2:18" s="1" customFormat="1" ht="14.45" customHeight="1" x14ac:dyDescent="0.3">
      <c r="B39" s="22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4"/>
    </row>
    <row r="40" spans="2:18" s="1" customFormat="1" ht="14.45" customHeight="1" x14ac:dyDescent="0.3">
      <c r="B40" s="22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4"/>
    </row>
    <row r="41" spans="2:18" x14ac:dyDescent="0.3">
      <c r="B41" s="15"/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6"/>
    </row>
    <row r="42" spans="2:18" x14ac:dyDescent="0.3">
      <c r="B42" s="15"/>
      <c r="C42" s="17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  <c r="O42" s="17"/>
      <c r="P42" s="17"/>
      <c r="Q42" s="17"/>
      <c r="R42" s="16"/>
    </row>
    <row r="43" spans="2:18" x14ac:dyDescent="0.3">
      <c r="B43" s="15"/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7"/>
      <c r="P43" s="17"/>
      <c r="Q43" s="17"/>
      <c r="R43" s="16"/>
    </row>
    <row r="44" spans="2:18" x14ac:dyDescent="0.3">
      <c r="B44" s="15"/>
      <c r="C44" s="17"/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7"/>
      <c r="O44" s="17"/>
      <c r="P44" s="17"/>
      <c r="Q44" s="17"/>
      <c r="R44" s="16"/>
    </row>
    <row r="45" spans="2:18" x14ac:dyDescent="0.3">
      <c r="B45" s="15"/>
      <c r="C45" s="17"/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17"/>
      <c r="P45" s="17"/>
      <c r="Q45" s="17"/>
      <c r="R45" s="16"/>
    </row>
    <row r="46" spans="2:18" x14ac:dyDescent="0.3">
      <c r="B46" s="15"/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6"/>
    </row>
    <row r="47" spans="2:18" x14ac:dyDescent="0.3">
      <c r="B47" s="15"/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6"/>
    </row>
    <row r="48" spans="2:18" x14ac:dyDescent="0.3">
      <c r="B48" s="15"/>
      <c r="C48" s="17"/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6"/>
    </row>
    <row r="49" spans="2:18" x14ac:dyDescent="0.3">
      <c r="B49" s="15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6"/>
    </row>
    <row r="50" spans="2:18" s="1" customFormat="1" ht="15" x14ac:dyDescent="0.3">
      <c r="B50" s="22"/>
      <c r="C50" s="23"/>
      <c r="D50" s="28" t="s">
        <v>31</v>
      </c>
      <c r="E50" s="29"/>
      <c r="F50" s="29"/>
      <c r="G50" s="29"/>
      <c r="H50" s="30"/>
      <c r="I50" s="23"/>
      <c r="J50" s="28" t="s">
        <v>32</v>
      </c>
      <c r="K50" s="29"/>
      <c r="L50" s="29"/>
      <c r="M50" s="29"/>
      <c r="N50" s="29"/>
      <c r="O50" s="29"/>
      <c r="P50" s="30"/>
      <c r="Q50" s="23"/>
      <c r="R50" s="24"/>
    </row>
    <row r="51" spans="2:18" x14ac:dyDescent="0.3">
      <c r="B51" s="15"/>
      <c r="C51" s="17"/>
      <c r="D51" s="31"/>
      <c r="E51" s="17"/>
      <c r="F51" s="17"/>
      <c r="G51" s="17"/>
      <c r="H51" s="32"/>
      <c r="I51" s="17"/>
      <c r="J51" s="31"/>
      <c r="K51" s="17"/>
      <c r="L51" s="17"/>
      <c r="M51" s="17"/>
      <c r="N51" s="17"/>
      <c r="O51" s="17"/>
      <c r="P51" s="32"/>
      <c r="Q51" s="17"/>
      <c r="R51" s="16"/>
    </row>
    <row r="52" spans="2:18" x14ac:dyDescent="0.3">
      <c r="B52" s="15"/>
      <c r="C52" s="17"/>
      <c r="D52" s="31"/>
      <c r="E52" s="17"/>
      <c r="F52" s="17"/>
      <c r="G52" s="17"/>
      <c r="H52" s="32"/>
      <c r="I52" s="17"/>
      <c r="J52" s="31"/>
      <c r="K52" s="17"/>
      <c r="L52" s="17"/>
      <c r="M52" s="17"/>
      <c r="N52" s="17"/>
      <c r="O52" s="17"/>
      <c r="P52" s="32"/>
      <c r="Q52" s="17"/>
      <c r="R52" s="16"/>
    </row>
    <row r="53" spans="2:18" x14ac:dyDescent="0.3">
      <c r="B53" s="15"/>
      <c r="C53" s="17"/>
      <c r="D53" s="31"/>
      <c r="E53" s="17"/>
      <c r="F53" s="17"/>
      <c r="G53" s="17"/>
      <c r="H53" s="32"/>
      <c r="I53" s="17"/>
      <c r="J53" s="31"/>
      <c r="K53" s="17"/>
      <c r="L53" s="17"/>
      <c r="M53" s="17"/>
      <c r="N53" s="17"/>
      <c r="O53" s="17"/>
      <c r="P53" s="32"/>
      <c r="Q53" s="17"/>
      <c r="R53" s="16"/>
    </row>
    <row r="54" spans="2:18" x14ac:dyDescent="0.3">
      <c r="B54" s="15"/>
      <c r="C54" s="17"/>
      <c r="D54" s="31"/>
      <c r="E54" s="17"/>
      <c r="F54" s="17"/>
      <c r="G54" s="17"/>
      <c r="H54" s="32"/>
      <c r="I54" s="17"/>
      <c r="J54" s="31"/>
      <c r="K54" s="17"/>
      <c r="L54" s="17"/>
      <c r="M54" s="17"/>
      <c r="N54" s="17"/>
      <c r="O54" s="17"/>
      <c r="P54" s="32"/>
      <c r="Q54" s="17"/>
      <c r="R54" s="16"/>
    </row>
    <row r="55" spans="2:18" x14ac:dyDescent="0.3">
      <c r="B55" s="15"/>
      <c r="C55" s="17"/>
      <c r="D55" s="31"/>
      <c r="E55" s="17"/>
      <c r="F55" s="17"/>
      <c r="G55" s="17"/>
      <c r="H55" s="32"/>
      <c r="I55" s="17"/>
      <c r="J55" s="31"/>
      <c r="K55" s="17"/>
      <c r="L55" s="17"/>
      <c r="M55" s="17"/>
      <c r="N55" s="17"/>
      <c r="O55" s="17"/>
      <c r="P55" s="32"/>
      <c r="Q55" s="17"/>
      <c r="R55" s="16"/>
    </row>
    <row r="56" spans="2:18" x14ac:dyDescent="0.3">
      <c r="B56" s="15"/>
      <c r="C56" s="17"/>
      <c r="D56" s="31"/>
      <c r="E56" s="17"/>
      <c r="F56" s="17"/>
      <c r="G56" s="17"/>
      <c r="H56" s="32"/>
      <c r="I56" s="17"/>
      <c r="J56" s="31"/>
      <c r="K56" s="17"/>
      <c r="L56" s="17"/>
      <c r="M56" s="17"/>
      <c r="N56" s="17"/>
      <c r="O56" s="17"/>
      <c r="P56" s="32"/>
      <c r="Q56" s="17"/>
      <c r="R56" s="16"/>
    </row>
    <row r="57" spans="2:18" x14ac:dyDescent="0.3">
      <c r="B57" s="15"/>
      <c r="C57" s="17"/>
      <c r="D57" s="31"/>
      <c r="E57" s="17"/>
      <c r="F57" s="17"/>
      <c r="G57" s="17"/>
      <c r="H57" s="32"/>
      <c r="I57" s="17"/>
      <c r="J57" s="31"/>
      <c r="K57" s="17"/>
      <c r="L57" s="17"/>
      <c r="M57" s="17"/>
      <c r="N57" s="17"/>
      <c r="O57" s="17"/>
      <c r="P57" s="32"/>
      <c r="Q57" s="17"/>
      <c r="R57" s="16"/>
    </row>
    <row r="58" spans="2:18" x14ac:dyDescent="0.3">
      <c r="B58" s="15"/>
      <c r="C58" s="17"/>
      <c r="D58" s="31"/>
      <c r="E58" s="17"/>
      <c r="F58" s="17"/>
      <c r="G58" s="17"/>
      <c r="H58" s="32"/>
      <c r="I58" s="17"/>
      <c r="J58" s="31"/>
      <c r="K58" s="17"/>
      <c r="L58" s="17"/>
      <c r="M58" s="17"/>
      <c r="N58" s="17"/>
      <c r="O58" s="17"/>
      <c r="P58" s="32"/>
      <c r="Q58" s="17"/>
      <c r="R58" s="16"/>
    </row>
    <row r="59" spans="2:18" s="1" customFormat="1" ht="15" x14ac:dyDescent="0.3">
      <c r="B59" s="22"/>
      <c r="C59" s="23"/>
      <c r="D59" s="33" t="s">
        <v>33</v>
      </c>
      <c r="E59" s="34"/>
      <c r="F59" s="34"/>
      <c r="G59" s="35" t="s">
        <v>34</v>
      </c>
      <c r="H59" s="36"/>
      <c r="I59" s="23"/>
      <c r="J59" s="33" t="s">
        <v>33</v>
      </c>
      <c r="K59" s="34"/>
      <c r="L59" s="34"/>
      <c r="M59" s="34"/>
      <c r="N59" s="35" t="s">
        <v>34</v>
      </c>
      <c r="O59" s="34"/>
      <c r="P59" s="36"/>
      <c r="Q59" s="23"/>
      <c r="R59" s="24"/>
    </row>
    <row r="60" spans="2:18" x14ac:dyDescent="0.3">
      <c r="B60" s="15"/>
      <c r="C60" s="17"/>
      <c r="D60" s="17"/>
      <c r="E60" s="17"/>
      <c r="F60" s="17"/>
      <c r="G60" s="17"/>
      <c r="H60" s="17"/>
      <c r="I60" s="17"/>
      <c r="J60" s="17"/>
      <c r="K60" s="17"/>
      <c r="L60" s="17"/>
      <c r="M60" s="17"/>
      <c r="N60" s="17"/>
      <c r="O60" s="17"/>
      <c r="P60" s="17"/>
      <c r="Q60" s="17"/>
      <c r="R60" s="16"/>
    </row>
    <row r="61" spans="2:18" s="1" customFormat="1" ht="15" x14ac:dyDescent="0.3">
      <c r="B61" s="22"/>
      <c r="C61" s="23"/>
      <c r="D61" s="28" t="s">
        <v>35</v>
      </c>
      <c r="E61" s="29"/>
      <c r="F61" s="29"/>
      <c r="G61" s="29"/>
      <c r="H61" s="30"/>
      <c r="I61" s="23"/>
      <c r="J61" s="28" t="s">
        <v>36</v>
      </c>
      <c r="K61" s="29"/>
      <c r="L61" s="29"/>
      <c r="M61" s="29"/>
      <c r="N61" s="29"/>
      <c r="O61" s="29"/>
      <c r="P61" s="30"/>
      <c r="Q61" s="23"/>
      <c r="R61" s="24"/>
    </row>
    <row r="62" spans="2:18" x14ac:dyDescent="0.3">
      <c r="B62" s="15"/>
      <c r="C62" s="17"/>
      <c r="D62" s="31"/>
      <c r="E62" s="17"/>
      <c r="F62" s="17"/>
      <c r="G62" s="17"/>
      <c r="H62" s="32"/>
      <c r="I62" s="17"/>
      <c r="J62" s="31"/>
      <c r="K62" s="17"/>
      <c r="L62" s="17"/>
      <c r="M62" s="17"/>
      <c r="N62" s="17"/>
      <c r="O62" s="17"/>
      <c r="P62" s="32"/>
      <c r="Q62" s="17"/>
      <c r="R62" s="16"/>
    </row>
    <row r="63" spans="2:18" x14ac:dyDescent="0.3">
      <c r="B63" s="15"/>
      <c r="C63" s="17"/>
      <c r="D63" s="31"/>
      <c r="E63" s="17"/>
      <c r="F63" s="17"/>
      <c r="G63" s="17"/>
      <c r="H63" s="32"/>
      <c r="I63" s="17"/>
      <c r="J63" s="31"/>
      <c r="K63" s="17"/>
      <c r="L63" s="17"/>
      <c r="M63" s="17"/>
      <c r="N63" s="17"/>
      <c r="O63" s="17"/>
      <c r="P63" s="32"/>
      <c r="Q63" s="17"/>
      <c r="R63" s="16"/>
    </row>
    <row r="64" spans="2:18" x14ac:dyDescent="0.3">
      <c r="B64" s="15"/>
      <c r="C64" s="17"/>
      <c r="D64" s="31"/>
      <c r="E64" s="17"/>
      <c r="F64" s="17"/>
      <c r="G64" s="17"/>
      <c r="H64" s="32"/>
      <c r="I64" s="17"/>
      <c r="J64" s="31"/>
      <c r="K64" s="17"/>
      <c r="L64" s="17"/>
      <c r="M64" s="17"/>
      <c r="N64" s="17"/>
      <c r="O64" s="17"/>
      <c r="P64" s="32"/>
      <c r="Q64" s="17"/>
      <c r="R64" s="16"/>
    </row>
    <row r="65" spans="2:18" x14ac:dyDescent="0.3">
      <c r="B65" s="15"/>
      <c r="C65" s="17"/>
      <c r="D65" s="31"/>
      <c r="E65" s="17"/>
      <c r="F65" s="17"/>
      <c r="G65" s="17"/>
      <c r="H65" s="32"/>
      <c r="I65" s="17"/>
      <c r="J65" s="31"/>
      <c r="K65" s="17"/>
      <c r="L65" s="17"/>
      <c r="M65" s="17"/>
      <c r="N65" s="17"/>
      <c r="O65" s="17"/>
      <c r="P65" s="32"/>
      <c r="Q65" s="17"/>
      <c r="R65" s="16"/>
    </row>
    <row r="66" spans="2:18" x14ac:dyDescent="0.3">
      <c r="B66" s="15"/>
      <c r="C66" s="17"/>
      <c r="D66" s="31"/>
      <c r="E66" s="17"/>
      <c r="F66" s="17"/>
      <c r="G66" s="17"/>
      <c r="H66" s="32"/>
      <c r="I66" s="17"/>
      <c r="J66" s="31"/>
      <c r="K66" s="17"/>
      <c r="L66" s="17"/>
      <c r="M66" s="17"/>
      <c r="N66" s="17"/>
      <c r="O66" s="17"/>
      <c r="P66" s="32"/>
      <c r="Q66" s="17"/>
      <c r="R66" s="16"/>
    </row>
    <row r="67" spans="2:18" x14ac:dyDescent="0.3">
      <c r="B67" s="15"/>
      <c r="C67" s="17"/>
      <c r="D67" s="31"/>
      <c r="E67" s="17"/>
      <c r="F67" s="17"/>
      <c r="G67" s="17"/>
      <c r="H67" s="32"/>
      <c r="I67" s="17"/>
      <c r="J67" s="31"/>
      <c r="K67" s="17"/>
      <c r="L67" s="17"/>
      <c r="M67" s="17"/>
      <c r="N67" s="17"/>
      <c r="O67" s="17"/>
      <c r="P67" s="32"/>
      <c r="Q67" s="17"/>
      <c r="R67" s="16"/>
    </row>
    <row r="68" spans="2:18" x14ac:dyDescent="0.3">
      <c r="B68" s="15"/>
      <c r="C68" s="17"/>
      <c r="D68" s="31"/>
      <c r="E68" s="17"/>
      <c r="F68" s="17"/>
      <c r="G68" s="17"/>
      <c r="H68" s="32"/>
      <c r="I68" s="17"/>
      <c r="J68" s="31"/>
      <c r="K68" s="17"/>
      <c r="L68" s="17"/>
      <c r="M68" s="17"/>
      <c r="N68" s="17"/>
      <c r="O68" s="17"/>
      <c r="P68" s="32"/>
      <c r="Q68" s="17"/>
      <c r="R68" s="16"/>
    </row>
    <row r="69" spans="2:18" x14ac:dyDescent="0.3">
      <c r="B69" s="15"/>
      <c r="C69" s="17"/>
      <c r="D69" s="31"/>
      <c r="E69" s="17"/>
      <c r="F69" s="17"/>
      <c r="G69" s="17"/>
      <c r="H69" s="32"/>
      <c r="I69" s="17"/>
      <c r="J69" s="31"/>
      <c r="K69" s="17"/>
      <c r="L69" s="17"/>
      <c r="M69" s="17"/>
      <c r="N69" s="17"/>
      <c r="O69" s="17"/>
      <c r="P69" s="32"/>
      <c r="Q69" s="17"/>
      <c r="R69" s="16"/>
    </row>
    <row r="70" spans="2:18" s="1" customFormat="1" ht="15" x14ac:dyDescent="0.3">
      <c r="B70" s="22"/>
      <c r="C70" s="23"/>
      <c r="D70" s="33" t="s">
        <v>33</v>
      </c>
      <c r="E70" s="34"/>
      <c r="F70" s="34"/>
      <c r="G70" s="35" t="s">
        <v>34</v>
      </c>
      <c r="H70" s="36"/>
      <c r="I70" s="23"/>
      <c r="J70" s="33" t="s">
        <v>33</v>
      </c>
      <c r="K70" s="34"/>
      <c r="L70" s="34"/>
      <c r="M70" s="34"/>
      <c r="N70" s="35" t="s">
        <v>34</v>
      </c>
      <c r="O70" s="34"/>
      <c r="P70" s="36"/>
      <c r="Q70" s="23"/>
      <c r="R70" s="24"/>
    </row>
    <row r="71" spans="2:18" s="1" customFormat="1" ht="14.45" customHeight="1" x14ac:dyDescent="0.3">
      <c r="B71" s="37"/>
      <c r="C71" s="38"/>
      <c r="D71" s="38"/>
      <c r="E71" s="38"/>
      <c r="F71" s="38"/>
      <c r="G71" s="38"/>
      <c r="H71" s="38"/>
      <c r="I71" s="38"/>
      <c r="J71" s="38"/>
      <c r="K71" s="38"/>
      <c r="L71" s="38"/>
      <c r="M71" s="38"/>
      <c r="N71" s="38"/>
      <c r="O71" s="38"/>
      <c r="P71" s="38"/>
      <c r="Q71" s="38"/>
      <c r="R71" s="39"/>
    </row>
    <row r="75" spans="2:18" s="1" customFormat="1" ht="6.95" customHeight="1" x14ac:dyDescent="0.3">
      <c r="B75" s="40"/>
      <c r="C75" s="41"/>
      <c r="D75" s="41"/>
      <c r="E75" s="41"/>
      <c r="F75" s="41"/>
      <c r="G75" s="41"/>
      <c r="H75" s="41"/>
      <c r="I75" s="41"/>
      <c r="J75" s="41"/>
      <c r="K75" s="41"/>
      <c r="L75" s="41"/>
      <c r="M75" s="41"/>
      <c r="N75" s="41"/>
      <c r="O75" s="41"/>
      <c r="P75" s="41"/>
      <c r="Q75" s="41"/>
      <c r="R75" s="42"/>
    </row>
    <row r="76" spans="2:18" s="1" customFormat="1" ht="36.950000000000003" customHeight="1" x14ac:dyDescent="0.3">
      <c r="B76" s="22"/>
      <c r="C76" s="127" t="s">
        <v>637</v>
      </c>
      <c r="D76" s="139"/>
      <c r="E76" s="139"/>
      <c r="F76" s="139"/>
      <c r="G76" s="139"/>
      <c r="H76" s="139"/>
      <c r="I76" s="139"/>
      <c r="J76" s="139"/>
      <c r="K76" s="139"/>
      <c r="L76" s="139"/>
      <c r="M76" s="139"/>
      <c r="N76" s="139"/>
      <c r="O76" s="139"/>
      <c r="P76" s="139"/>
      <c r="Q76" s="139"/>
      <c r="R76" s="24"/>
    </row>
    <row r="77" spans="2:18" s="1" customFormat="1" ht="6.95" customHeight="1" x14ac:dyDescent="0.3">
      <c r="B77" s="22"/>
      <c r="C77" s="23"/>
      <c r="D77" s="23"/>
      <c r="E77" s="23"/>
      <c r="F77" s="23"/>
      <c r="G77" s="23"/>
      <c r="H77" s="23"/>
      <c r="I77" s="23"/>
      <c r="J77" s="23"/>
      <c r="K77" s="23"/>
      <c r="L77" s="23"/>
      <c r="M77" s="23"/>
      <c r="N77" s="23"/>
      <c r="O77" s="23"/>
      <c r="P77" s="23"/>
      <c r="Q77" s="23"/>
      <c r="R77" s="24"/>
    </row>
    <row r="78" spans="2:18" s="1" customFormat="1" ht="30" customHeight="1" x14ac:dyDescent="0.3">
      <c r="B78" s="22"/>
      <c r="C78" s="20" t="s">
        <v>7</v>
      </c>
      <c r="D78" s="23"/>
      <c r="E78" s="23"/>
      <c r="F78" s="129" t="s">
        <v>640</v>
      </c>
      <c r="G78" s="130"/>
      <c r="H78" s="130"/>
      <c r="I78" s="130"/>
      <c r="J78" s="130"/>
      <c r="K78" s="130"/>
      <c r="L78" s="130"/>
      <c r="M78" s="130"/>
      <c r="N78" s="130"/>
      <c r="O78" s="130"/>
      <c r="P78" s="130"/>
      <c r="Q78" s="23"/>
      <c r="R78" s="24"/>
    </row>
    <row r="79" spans="2:18" s="1" customFormat="1" ht="36.950000000000003" customHeight="1" x14ac:dyDescent="0.3">
      <c r="B79" s="22"/>
      <c r="C79" s="43" t="s">
        <v>48</v>
      </c>
      <c r="D79" s="23"/>
      <c r="E79" s="23"/>
      <c r="F79" s="131" t="str">
        <f>F7</f>
        <v>SO 01 ADMINISTRATÍVNY OBJEKT - 1.3 plynoinštalácia</v>
      </c>
      <c r="G79" s="128"/>
      <c r="H79" s="128"/>
      <c r="I79" s="128"/>
      <c r="J79" s="128"/>
      <c r="K79" s="128"/>
      <c r="L79" s="128"/>
      <c r="M79" s="128"/>
      <c r="N79" s="128"/>
      <c r="O79" s="128"/>
      <c r="P79" s="128"/>
      <c r="Q79" s="23"/>
      <c r="R79" s="24"/>
    </row>
    <row r="80" spans="2:18" s="1" customFormat="1" ht="6.95" customHeight="1" x14ac:dyDescent="0.3">
      <c r="B80" s="22"/>
      <c r="C80" s="23"/>
      <c r="D80" s="23"/>
      <c r="E80" s="23"/>
      <c r="F80" s="23"/>
      <c r="G80" s="23"/>
      <c r="H80" s="23"/>
      <c r="I80" s="23"/>
      <c r="J80" s="23"/>
      <c r="K80" s="23"/>
      <c r="L80" s="23"/>
      <c r="M80" s="23"/>
      <c r="N80" s="23"/>
      <c r="O80" s="23"/>
      <c r="P80" s="23"/>
      <c r="Q80" s="23"/>
      <c r="R80" s="24"/>
    </row>
    <row r="81" spans="2:47" s="1" customFormat="1" ht="18" customHeight="1" x14ac:dyDescent="0.3">
      <c r="B81" s="22"/>
      <c r="C81" s="20" t="s">
        <v>10</v>
      </c>
      <c r="D81" s="23"/>
      <c r="E81" s="23"/>
      <c r="F81" s="18" t="str">
        <f>F9</f>
        <v xml:space="preserve">London, 25 Kensington Palace Gardens </v>
      </c>
      <c r="G81" s="23"/>
      <c r="H81" s="23"/>
      <c r="I81" s="23"/>
      <c r="J81" s="23"/>
      <c r="K81" s="20" t="s">
        <v>12</v>
      </c>
      <c r="L81" s="23"/>
      <c r="M81" s="132" t="str">
        <f>IF(O9="","",O9)</f>
        <v/>
      </c>
      <c r="N81" s="132"/>
      <c r="O81" s="132"/>
      <c r="P81" s="132"/>
      <c r="Q81" s="23"/>
      <c r="R81" s="24"/>
    </row>
    <row r="82" spans="2:47" s="1" customFormat="1" ht="6.95" customHeight="1" x14ac:dyDescent="0.3">
      <c r="B82" s="22"/>
      <c r="C82" s="23"/>
      <c r="D82" s="23"/>
      <c r="E82" s="23"/>
      <c r="F82" s="23"/>
      <c r="G82" s="23"/>
      <c r="H82" s="23"/>
      <c r="I82" s="23"/>
      <c r="J82" s="23"/>
      <c r="K82" s="23"/>
      <c r="L82" s="23"/>
      <c r="M82" s="23"/>
      <c r="N82" s="23"/>
      <c r="O82" s="23"/>
      <c r="P82" s="23"/>
      <c r="Q82" s="23"/>
      <c r="R82" s="24"/>
    </row>
    <row r="83" spans="2:47" s="1" customFormat="1" ht="15" x14ac:dyDescent="0.3">
      <c r="B83" s="22"/>
      <c r="C83" s="20" t="s">
        <v>13</v>
      </c>
      <c r="D83" s="23"/>
      <c r="E83" s="23"/>
      <c r="F83" s="18">
        <f>E12</f>
        <v>0</v>
      </c>
      <c r="G83" s="23"/>
      <c r="H83" s="23"/>
      <c r="I83" s="23"/>
      <c r="J83" s="23"/>
      <c r="K83" s="20" t="s">
        <v>17</v>
      </c>
      <c r="L83" s="23"/>
      <c r="M83" s="133">
        <f>E18</f>
        <v>0</v>
      </c>
      <c r="N83" s="133"/>
      <c r="O83" s="133"/>
      <c r="P83" s="133"/>
      <c r="Q83" s="133"/>
      <c r="R83" s="24"/>
    </row>
    <row r="84" spans="2:47" s="1" customFormat="1" ht="14.45" customHeight="1" x14ac:dyDescent="0.3">
      <c r="B84" s="22"/>
      <c r="C84" s="20" t="s">
        <v>16</v>
      </c>
      <c r="D84" s="23"/>
      <c r="E84" s="23"/>
      <c r="F84" s="18" t="str">
        <f>IF(E15="","",E15)</f>
        <v/>
      </c>
      <c r="G84" s="23"/>
      <c r="H84" s="23"/>
      <c r="I84" s="23"/>
      <c r="J84" s="23"/>
      <c r="K84" s="20" t="s">
        <v>18</v>
      </c>
      <c r="L84" s="23"/>
      <c r="M84" s="133">
        <f>E21</f>
        <v>0</v>
      </c>
      <c r="N84" s="133"/>
      <c r="O84" s="133"/>
      <c r="P84" s="133"/>
      <c r="Q84" s="133"/>
      <c r="R84" s="24"/>
    </row>
    <row r="85" spans="2:47" s="1" customFormat="1" ht="10.35" customHeight="1" x14ac:dyDescent="0.3">
      <c r="B85" s="22"/>
      <c r="C85" s="23"/>
      <c r="D85" s="23"/>
      <c r="E85" s="23"/>
      <c r="F85" s="23"/>
      <c r="G85" s="23"/>
      <c r="H85" s="23"/>
      <c r="I85" s="23"/>
      <c r="J85" s="23"/>
      <c r="K85" s="23"/>
      <c r="L85" s="23"/>
      <c r="M85" s="23"/>
      <c r="N85" s="23"/>
      <c r="O85" s="23"/>
      <c r="P85" s="23"/>
      <c r="Q85" s="23"/>
      <c r="R85" s="24"/>
    </row>
    <row r="86" spans="2:47" s="1" customFormat="1" ht="29.25" customHeight="1" x14ac:dyDescent="0.3">
      <c r="B86" s="22"/>
      <c r="C86" s="140" t="s">
        <v>51</v>
      </c>
      <c r="D86" s="141"/>
      <c r="E86" s="141"/>
      <c r="F86" s="141"/>
      <c r="G86" s="141"/>
      <c r="H86" s="51"/>
      <c r="I86" s="51"/>
      <c r="J86" s="51"/>
      <c r="K86" s="51"/>
      <c r="L86" s="51"/>
      <c r="M86" s="51"/>
      <c r="N86" s="140" t="s">
        <v>52</v>
      </c>
      <c r="O86" s="141"/>
      <c r="P86" s="141"/>
      <c r="Q86" s="141"/>
      <c r="R86" s="24"/>
    </row>
    <row r="87" spans="2:47" s="1" customFormat="1" ht="10.35" customHeight="1" x14ac:dyDescent="0.3">
      <c r="B87" s="22"/>
      <c r="C87" s="23"/>
      <c r="D87" s="23"/>
      <c r="E87" s="23"/>
      <c r="F87" s="23"/>
      <c r="G87" s="23"/>
      <c r="H87" s="23"/>
      <c r="I87" s="23"/>
      <c r="J87" s="23"/>
      <c r="K87" s="23"/>
      <c r="L87" s="23"/>
      <c r="M87" s="23"/>
      <c r="N87" s="23"/>
      <c r="O87" s="23"/>
      <c r="P87" s="23"/>
      <c r="Q87" s="23"/>
      <c r="R87" s="24"/>
    </row>
    <row r="88" spans="2:47" s="1" customFormat="1" ht="29.25" customHeight="1" x14ac:dyDescent="0.3">
      <c r="B88" s="22"/>
      <c r="C88" s="59" t="s">
        <v>53</v>
      </c>
      <c r="D88" s="23"/>
      <c r="E88" s="23"/>
      <c r="F88" s="23"/>
      <c r="G88" s="23"/>
      <c r="H88" s="23"/>
      <c r="I88" s="23"/>
      <c r="J88" s="23"/>
      <c r="K88" s="23"/>
      <c r="L88" s="23"/>
      <c r="M88" s="23"/>
      <c r="N88" s="136">
        <f>N127</f>
        <v>0</v>
      </c>
      <c r="O88" s="124"/>
      <c r="P88" s="124"/>
      <c r="Q88" s="124"/>
      <c r="R88" s="24"/>
      <c r="AU88" s="11" t="s">
        <v>54</v>
      </c>
    </row>
    <row r="89" spans="2:47" s="2" customFormat="1" ht="24.95" customHeight="1" x14ac:dyDescent="0.3">
      <c r="B89" s="60"/>
      <c r="C89" s="61"/>
      <c r="D89" s="62" t="s">
        <v>55</v>
      </c>
      <c r="E89" s="61"/>
      <c r="F89" s="61"/>
      <c r="G89" s="61"/>
      <c r="H89" s="61"/>
      <c r="I89" s="61"/>
      <c r="J89" s="61"/>
      <c r="K89" s="61"/>
      <c r="L89" s="61"/>
      <c r="M89" s="61"/>
      <c r="N89" s="134">
        <f>N128</f>
        <v>0</v>
      </c>
      <c r="O89" s="135"/>
      <c r="P89" s="135"/>
      <c r="Q89" s="135"/>
      <c r="R89" s="63"/>
    </row>
    <row r="90" spans="2:47" s="3" customFormat="1" ht="19.899999999999999" customHeight="1" x14ac:dyDescent="0.3">
      <c r="B90" s="64"/>
      <c r="C90" s="65"/>
      <c r="D90" s="66" t="s">
        <v>56</v>
      </c>
      <c r="E90" s="65"/>
      <c r="F90" s="65"/>
      <c r="G90" s="65"/>
      <c r="H90" s="65"/>
      <c r="I90" s="65"/>
      <c r="J90" s="65"/>
      <c r="K90" s="65"/>
      <c r="L90" s="65"/>
      <c r="M90" s="65"/>
      <c r="N90" s="122">
        <f>N129</f>
        <v>0</v>
      </c>
      <c r="O90" s="123"/>
      <c r="P90" s="123"/>
      <c r="Q90" s="123"/>
      <c r="R90" s="67"/>
    </row>
    <row r="91" spans="2:47" s="3" customFormat="1" ht="19.899999999999999" customHeight="1" x14ac:dyDescent="0.3">
      <c r="B91" s="64"/>
      <c r="C91" s="65"/>
      <c r="D91" s="66" t="s">
        <v>57</v>
      </c>
      <c r="E91" s="65"/>
      <c r="F91" s="65"/>
      <c r="G91" s="65"/>
      <c r="H91" s="65"/>
      <c r="I91" s="65"/>
      <c r="J91" s="65"/>
      <c r="K91" s="65"/>
      <c r="L91" s="65"/>
      <c r="M91" s="65"/>
      <c r="N91" s="122">
        <f>N139</f>
        <v>0</v>
      </c>
      <c r="O91" s="123"/>
      <c r="P91" s="123"/>
      <c r="Q91" s="123"/>
      <c r="R91" s="67"/>
    </row>
    <row r="92" spans="2:47" s="3" customFormat="1" ht="19.899999999999999" customHeight="1" x14ac:dyDescent="0.3">
      <c r="B92" s="64"/>
      <c r="C92" s="65"/>
      <c r="D92" s="66" t="s">
        <v>58</v>
      </c>
      <c r="E92" s="65"/>
      <c r="F92" s="65"/>
      <c r="G92" s="65"/>
      <c r="H92" s="65"/>
      <c r="I92" s="65"/>
      <c r="J92" s="65"/>
      <c r="K92" s="65"/>
      <c r="L92" s="65"/>
      <c r="M92" s="65"/>
      <c r="N92" s="122">
        <f>N141</f>
        <v>0</v>
      </c>
      <c r="O92" s="123"/>
      <c r="P92" s="123"/>
      <c r="Q92" s="123"/>
      <c r="R92" s="67"/>
    </row>
    <row r="93" spans="2:47" s="3" customFormat="1" ht="19.899999999999999" customHeight="1" x14ac:dyDescent="0.3">
      <c r="B93" s="64"/>
      <c r="C93" s="65"/>
      <c r="D93" s="66" t="s">
        <v>59</v>
      </c>
      <c r="E93" s="65"/>
      <c r="F93" s="65"/>
      <c r="G93" s="65"/>
      <c r="H93" s="65"/>
      <c r="I93" s="65"/>
      <c r="J93" s="65"/>
      <c r="K93" s="65"/>
      <c r="L93" s="65"/>
      <c r="M93" s="65"/>
      <c r="N93" s="122">
        <f>N143</f>
        <v>0</v>
      </c>
      <c r="O93" s="123"/>
      <c r="P93" s="123"/>
      <c r="Q93" s="123"/>
      <c r="R93" s="67"/>
    </row>
    <row r="94" spans="2:47" s="3" customFormat="1" ht="19.899999999999999" customHeight="1" x14ac:dyDescent="0.3">
      <c r="B94" s="64"/>
      <c r="C94" s="65"/>
      <c r="D94" s="66" t="s">
        <v>60</v>
      </c>
      <c r="E94" s="65"/>
      <c r="F94" s="65"/>
      <c r="G94" s="65"/>
      <c r="H94" s="65"/>
      <c r="I94" s="65"/>
      <c r="J94" s="65"/>
      <c r="K94" s="65"/>
      <c r="L94" s="65"/>
      <c r="M94" s="65"/>
      <c r="N94" s="122">
        <f>N145</f>
        <v>0</v>
      </c>
      <c r="O94" s="123"/>
      <c r="P94" s="123"/>
      <c r="Q94" s="123"/>
      <c r="R94" s="67"/>
    </row>
    <row r="95" spans="2:47" s="3" customFormat="1" ht="19.899999999999999" customHeight="1" x14ac:dyDescent="0.3">
      <c r="B95" s="64"/>
      <c r="C95" s="65"/>
      <c r="D95" s="66" t="s">
        <v>61</v>
      </c>
      <c r="E95" s="65"/>
      <c r="F95" s="65"/>
      <c r="G95" s="65"/>
      <c r="H95" s="65"/>
      <c r="I95" s="65"/>
      <c r="J95" s="65"/>
      <c r="K95" s="65"/>
      <c r="L95" s="65"/>
      <c r="M95" s="65"/>
      <c r="N95" s="122">
        <f>N149</f>
        <v>0</v>
      </c>
      <c r="O95" s="123"/>
      <c r="P95" s="123"/>
      <c r="Q95" s="123"/>
      <c r="R95" s="67"/>
    </row>
    <row r="96" spans="2:47" s="3" customFormat="1" ht="19.899999999999999" customHeight="1" x14ac:dyDescent="0.3">
      <c r="B96" s="64"/>
      <c r="C96" s="65"/>
      <c r="D96" s="66" t="s">
        <v>62</v>
      </c>
      <c r="E96" s="65"/>
      <c r="F96" s="65"/>
      <c r="G96" s="65"/>
      <c r="H96" s="65"/>
      <c r="I96" s="65"/>
      <c r="J96" s="65"/>
      <c r="K96" s="65"/>
      <c r="L96" s="65"/>
      <c r="M96" s="65"/>
      <c r="N96" s="122">
        <f>N163</f>
        <v>0</v>
      </c>
      <c r="O96" s="123"/>
      <c r="P96" s="123"/>
      <c r="Q96" s="123"/>
      <c r="R96" s="67"/>
    </row>
    <row r="97" spans="2:21" s="2" customFormat="1" ht="24.95" customHeight="1" x14ac:dyDescent="0.3">
      <c r="B97" s="60"/>
      <c r="C97" s="61"/>
      <c r="D97" s="62" t="s">
        <v>63</v>
      </c>
      <c r="E97" s="61"/>
      <c r="F97" s="61"/>
      <c r="G97" s="61"/>
      <c r="H97" s="61"/>
      <c r="I97" s="61"/>
      <c r="J97" s="61"/>
      <c r="K97" s="61"/>
      <c r="L97" s="61"/>
      <c r="M97" s="61"/>
      <c r="N97" s="134">
        <f>N166</f>
        <v>0</v>
      </c>
      <c r="O97" s="135"/>
      <c r="P97" s="135"/>
      <c r="Q97" s="135"/>
      <c r="R97" s="63"/>
    </row>
    <row r="98" spans="2:21" s="3" customFormat="1" ht="19.899999999999999" customHeight="1" x14ac:dyDescent="0.3">
      <c r="B98" s="64"/>
      <c r="C98" s="65"/>
      <c r="D98" s="66" t="s">
        <v>64</v>
      </c>
      <c r="E98" s="65"/>
      <c r="F98" s="65"/>
      <c r="G98" s="65"/>
      <c r="H98" s="65"/>
      <c r="I98" s="65"/>
      <c r="J98" s="65"/>
      <c r="K98" s="65"/>
      <c r="L98" s="65"/>
      <c r="M98" s="65"/>
      <c r="N98" s="122">
        <f>N167</f>
        <v>0</v>
      </c>
      <c r="O98" s="123"/>
      <c r="P98" s="123"/>
      <c r="Q98" s="123"/>
      <c r="R98" s="67"/>
    </row>
    <row r="99" spans="2:21" s="3" customFormat="1" ht="19.899999999999999" customHeight="1" x14ac:dyDescent="0.3">
      <c r="B99" s="64"/>
      <c r="C99" s="65"/>
      <c r="D99" s="66" t="s">
        <v>65</v>
      </c>
      <c r="E99" s="65"/>
      <c r="F99" s="65"/>
      <c r="G99" s="65"/>
      <c r="H99" s="65"/>
      <c r="I99" s="65"/>
      <c r="J99" s="65"/>
      <c r="K99" s="65"/>
      <c r="L99" s="65"/>
      <c r="M99" s="65"/>
      <c r="N99" s="122">
        <f>N228</f>
        <v>0</v>
      </c>
      <c r="O99" s="123"/>
      <c r="P99" s="123"/>
      <c r="Q99" s="123"/>
      <c r="R99" s="67"/>
    </row>
    <row r="100" spans="2:21" s="3" customFormat="1" ht="19.899999999999999" customHeight="1" x14ac:dyDescent="0.3">
      <c r="B100" s="64"/>
      <c r="C100" s="65"/>
      <c r="D100" s="66" t="s">
        <v>66</v>
      </c>
      <c r="E100" s="65"/>
      <c r="F100" s="65"/>
      <c r="G100" s="65"/>
      <c r="H100" s="65"/>
      <c r="I100" s="65"/>
      <c r="J100" s="65"/>
      <c r="K100" s="65"/>
      <c r="L100" s="65"/>
      <c r="M100" s="65"/>
      <c r="N100" s="122">
        <f>N244</f>
        <v>0</v>
      </c>
      <c r="O100" s="123"/>
      <c r="P100" s="123"/>
      <c r="Q100" s="123"/>
      <c r="R100" s="67"/>
    </row>
    <row r="101" spans="2:21" s="2" customFormat="1" ht="24.95" customHeight="1" x14ac:dyDescent="0.3">
      <c r="B101" s="60"/>
      <c r="C101" s="61"/>
      <c r="D101" s="62" t="s">
        <v>67</v>
      </c>
      <c r="E101" s="61"/>
      <c r="F101" s="61"/>
      <c r="G101" s="61"/>
      <c r="H101" s="61"/>
      <c r="I101" s="61"/>
      <c r="J101" s="61"/>
      <c r="K101" s="61"/>
      <c r="L101" s="61"/>
      <c r="M101" s="61"/>
      <c r="N101" s="134">
        <f>N246</f>
        <v>0</v>
      </c>
      <c r="O101" s="135"/>
      <c r="P101" s="135"/>
      <c r="Q101" s="135"/>
      <c r="R101" s="63"/>
    </row>
    <row r="102" spans="2:21" s="3" customFormat="1" ht="19.899999999999999" customHeight="1" x14ac:dyDescent="0.3">
      <c r="B102" s="64"/>
      <c r="C102" s="65"/>
      <c r="D102" s="66" t="s">
        <v>68</v>
      </c>
      <c r="E102" s="65"/>
      <c r="F102" s="65"/>
      <c r="G102" s="65"/>
      <c r="H102" s="65"/>
      <c r="I102" s="65"/>
      <c r="J102" s="65"/>
      <c r="K102" s="65"/>
      <c r="L102" s="65"/>
      <c r="M102" s="65"/>
      <c r="N102" s="122">
        <f>N247</f>
        <v>0</v>
      </c>
      <c r="O102" s="123"/>
      <c r="P102" s="123"/>
      <c r="Q102" s="123"/>
      <c r="R102" s="67"/>
    </row>
    <row r="103" spans="2:21" s="3" customFormat="1" ht="19.899999999999999" customHeight="1" x14ac:dyDescent="0.3">
      <c r="B103" s="64"/>
      <c r="C103" s="65"/>
      <c r="D103" s="66" t="s">
        <v>69</v>
      </c>
      <c r="E103" s="65"/>
      <c r="F103" s="65"/>
      <c r="G103" s="65"/>
      <c r="H103" s="65"/>
      <c r="I103" s="65"/>
      <c r="J103" s="65"/>
      <c r="K103" s="65"/>
      <c r="L103" s="65"/>
      <c r="M103" s="65"/>
      <c r="N103" s="122">
        <f>N269</f>
        <v>0</v>
      </c>
      <c r="O103" s="123"/>
      <c r="P103" s="123"/>
      <c r="Q103" s="123"/>
      <c r="R103" s="67"/>
    </row>
    <row r="104" spans="2:21" s="2" customFormat="1" ht="24.95" customHeight="1" x14ac:dyDescent="0.3">
      <c r="B104" s="60"/>
      <c r="C104" s="61"/>
      <c r="D104" s="62" t="s">
        <v>70</v>
      </c>
      <c r="E104" s="61"/>
      <c r="F104" s="61"/>
      <c r="G104" s="61"/>
      <c r="H104" s="61"/>
      <c r="I104" s="61"/>
      <c r="J104" s="61"/>
      <c r="K104" s="61"/>
      <c r="L104" s="61"/>
      <c r="M104" s="61"/>
      <c r="N104" s="134">
        <f>N274</f>
        <v>0</v>
      </c>
      <c r="O104" s="135"/>
      <c r="P104" s="135"/>
      <c r="Q104" s="135"/>
      <c r="R104" s="63"/>
    </row>
    <row r="105" spans="2:21" s="2" customFormat="1" ht="24.95" customHeight="1" x14ac:dyDescent="0.3">
      <c r="B105" s="60"/>
      <c r="C105" s="61"/>
      <c r="D105" s="62" t="s">
        <v>71</v>
      </c>
      <c r="E105" s="61"/>
      <c r="F105" s="61"/>
      <c r="G105" s="61"/>
      <c r="H105" s="61"/>
      <c r="I105" s="61"/>
      <c r="J105" s="61"/>
      <c r="K105" s="61"/>
      <c r="L105" s="61"/>
      <c r="M105" s="61"/>
      <c r="N105" s="134">
        <f>N278</f>
        <v>0</v>
      </c>
      <c r="O105" s="135"/>
      <c r="P105" s="135"/>
      <c r="Q105" s="135"/>
      <c r="R105" s="63"/>
    </row>
    <row r="106" spans="2:21" s="3" customFormat="1" ht="19.899999999999999" customHeight="1" x14ac:dyDescent="0.3">
      <c r="B106" s="64"/>
      <c r="C106" s="65"/>
      <c r="D106" s="66" t="s">
        <v>72</v>
      </c>
      <c r="E106" s="65"/>
      <c r="F106" s="65"/>
      <c r="G106" s="65"/>
      <c r="H106" s="65"/>
      <c r="I106" s="65"/>
      <c r="J106" s="65"/>
      <c r="K106" s="65"/>
      <c r="L106" s="65"/>
      <c r="M106" s="65"/>
      <c r="N106" s="122">
        <f>N279</f>
        <v>0</v>
      </c>
      <c r="O106" s="123"/>
      <c r="P106" s="123"/>
      <c r="Q106" s="123"/>
      <c r="R106" s="67"/>
    </row>
    <row r="107" spans="2:21" s="1" customFormat="1" ht="21.75" customHeight="1" x14ac:dyDescent="0.3">
      <c r="B107" s="22"/>
      <c r="C107" s="23"/>
      <c r="D107" s="23"/>
      <c r="E107" s="23"/>
      <c r="F107" s="23"/>
      <c r="G107" s="23"/>
      <c r="H107" s="23"/>
      <c r="I107" s="23"/>
      <c r="J107" s="23"/>
      <c r="K107" s="23"/>
      <c r="L107" s="23"/>
      <c r="M107" s="23"/>
      <c r="N107" s="23"/>
      <c r="O107" s="23"/>
      <c r="P107" s="23"/>
      <c r="Q107" s="23"/>
      <c r="R107" s="24"/>
    </row>
    <row r="108" spans="2:21" s="1" customFormat="1" ht="29.25" customHeight="1" x14ac:dyDescent="0.3">
      <c r="B108" s="22"/>
      <c r="C108" s="59" t="s">
        <v>73</v>
      </c>
      <c r="D108" s="23"/>
      <c r="E108" s="23"/>
      <c r="F108" s="23"/>
      <c r="G108" s="23"/>
      <c r="H108" s="23"/>
      <c r="I108" s="23"/>
      <c r="J108" s="23"/>
      <c r="K108" s="23"/>
      <c r="L108" s="23"/>
      <c r="M108" s="23"/>
      <c r="N108" s="124">
        <v>0</v>
      </c>
      <c r="O108" s="125"/>
      <c r="P108" s="125"/>
      <c r="Q108" s="125"/>
      <c r="R108" s="24"/>
      <c r="T108" s="68"/>
      <c r="U108" s="69" t="s">
        <v>21</v>
      </c>
    </row>
    <row r="109" spans="2:21" s="1" customFormat="1" ht="18" customHeight="1" x14ac:dyDescent="0.3">
      <c r="B109" s="22"/>
      <c r="C109" s="23"/>
      <c r="D109" s="23"/>
      <c r="E109" s="23"/>
      <c r="F109" s="23"/>
      <c r="G109" s="23"/>
      <c r="H109" s="23"/>
      <c r="I109" s="23"/>
      <c r="J109" s="23"/>
      <c r="K109" s="23"/>
      <c r="L109" s="23"/>
      <c r="M109" s="23"/>
      <c r="N109" s="23"/>
      <c r="O109" s="23"/>
      <c r="P109" s="23"/>
      <c r="Q109" s="23"/>
      <c r="R109" s="24"/>
    </row>
    <row r="110" spans="2:21" s="1" customFormat="1" ht="29.25" customHeight="1" x14ac:dyDescent="0.3">
      <c r="B110" s="22"/>
      <c r="C110" s="50" t="s">
        <v>42</v>
      </c>
      <c r="D110" s="51"/>
      <c r="E110" s="51"/>
      <c r="F110" s="51"/>
      <c r="G110" s="51"/>
      <c r="H110" s="51"/>
      <c r="I110" s="51"/>
      <c r="J110" s="51"/>
      <c r="K110" s="51"/>
      <c r="L110" s="126">
        <f>ROUND(SUM(N88+N108),2)</f>
        <v>0</v>
      </c>
      <c r="M110" s="126"/>
      <c r="N110" s="126"/>
      <c r="O110" s="126"/>
      <c r="P110" s="126"/>
      <c r="Q110" s="126"/>
      <c r="R110" s="24"/>
    </row>
    <row r="111" spans="2:21" s="1" customFormat="1" ht="6.95" customHeight="1" x14ac:dyDescent="0.3">
      <c r="B111" s="37"/>
      <c r="C111" s="38"/>
      <c r="D111" s="38"/>
      <c r="E111" s="38"/>
      <c r="F111" s="38"/>
      <c r="G111" s="38"/>
      <c r="H111" s="38"/>
      <c r="I111" s="38"/>
      <c r="J111" s="38"/>
      <c r="K111" s="38"/>
      <c r="L111" s="38"/>
      <c r="M111" s="38"/>
      <c r="N111" s="38"/>
      <c r="O111" s="38"/>
      <c r="P111" s="38"/>
      <c r="Q111" s="38"/>
      <c r="R111" s="39"/>
    </row>
    <row r="115" spans="2:63" s="1" customFormat="1" ht="6.95" customHeight="1" x14ac:dyDescent="0.3">
      <c r="B115" s="40"/>
      <c r="C115" s="41"/>
      <c r="D115" s="41"/>
      <c r="E115" s="41"/>
      <c r="F115" s="41"/>
      <c r="G115" s="41"/>
      <c r="H115" s="41"/>
      <c r="I115" s="41"/>
      <c r="J115" s="41"/>
      <c r="K115" s="41"/>
      <c r="L115" s="41"/>
      <c r="M115" s="41"/>
      <c r="N115" s="41"/>
      <c r="O115" s="41"/>
      <c r="P115" s="41"/>
      <c r="Q115" s="41"/>
      <c r="R115" s="42"/>
    </row>
    <row r="116" spans="2:63" s="1" customFormat="1" ht="36.950000000000003" customHeight="1" x14ac:dyDescent="0.3">
      <c r="B116" s="22"/>
      <c r="C116" s="127" t="s">
        <v>636</v>
      </c>
      <c r="D116" s="128"/>
      <c r="E116" s="128"/>
      <c r="F116" s="128"/>
      <c r="G116" s="128"/>
      <c r="H116" s="128"/>
      <c r="I116" s="128"/>
      <c r="J116" s="128"/>
      <c r="K116" s="128"/>
      <c r="L116" s="128"/>
      <c r="M116" s="128"/>
      <c r="N116" s="128"/>
      <c r="O116" s="128"/>
      <c r="P116" s="128"/>
      <c r="Q116" s="128"/>
      <c r="R116" s="24"/>
    </row>
    <row r="117" spans="2:63" s="1" customFormat="1" ht="6.95" customHeight="1" x14ac:dyDescent="0.3">
      <c r="B117" s="22"/>
      <c r="C117" s="23"/>
      <c r="D117" s="23"/>
      <c r="E117" s="23"/>
      <c r="F117" s="23"/>
      <c r="G117" s="23"/>
      <c r="H117" s="23"/>
      <c r="I117" s="23"/>
      <c r="J117" s="23"/>
      <c r="K117" s="23"/>
      <c r="L117" s="23"/>
      <c r="M117" s="23"/>
      <c r="N117" s="23"/>
      <c r="O117" s="23"/>
      <c r="P117" s="23"/>
      <c r="Q117" s="23"/>
      <c r="R117" s="24"/>
    </row>
    <row r="118" spans="2:63" s="1" customFormat="1" ht="30" customHeight="1" x14ac:dyDescent="0.3">
      <c r="B118" s="22"/>
      <c r="C118" s="20" t="s">
        <v>7</v>
      </c>
      <c r="D118" s="23"/>
      <c r="E118" s="23"/>
      <c r="F118" s="129" t="str">
        <f>F5</f>
        <v>Rekonštrukcia objektu Veľvyslanectva SR v Londýne</v>
      </c>
      <c r="G118" s="130"/>
      <c r="H118" s="130"/>
      <c r="I118" s="130"/>
      <c r="J118" s="130"/>
      <c r="K118" s="130"/>
      <c r="L118" s="130"/>
      <c r="M118" s="130"/>
      <c r="N118" s="130"/>
      <c r="O118" s="130"/>
      <c r="P118" s="130"/>
      <c r="Q118" s="23"/>
      <c r="R118" s="24"/>
    </row>
    <row r="119" spans="2:63" s="1" customFormat="1" ht="36.950000000000003" customHeight="1" x14ac:dyDescent="0.3">
      <c r="B119" s="22"/>
      <c r="C119" s="43" t="s">
        <v>48</v>
      </c>
      <c r="D119" s="23"/>
      <c r="E119" s="23"/>
      <c r="F119" s="131" t="str">
        <f>F7</f>
        <v>SO 01 ADMINISTRATÍVNY OBJEKT - 1.3 plynoinštalácia</v>
      </c>
      <c r="G119" s="128"/>
      <c r="H119" s="128"/>
      <c r="I119" s="128"/>
      <c r="J119" s="128"/>
      <c r="K119" s="128"/>
      <c r="L119" s="128"/>
      <c r="M119" s="128"/>
      <c r="N119" s="128"/>
      <c r="O119" s="128"/>
      <c r="P119" s="128"/>
      <c r="Q119" s="23"/>
      <c r="R119" s="24"/>
    </row>
    <row r="120" spans="2:63" s="1" customFormat="1" ht="6.95" customHeight="1" x14ac:dyDescent="0.3">
      <c r="B120" s="22"/>
      <c r="C120" s="23"/>
      <c r="D120" s="23"/>
      <c r="E120" s="23"/>
      <c r="F120" s="23"/>
      <c r="G120" s="23"/>
      <c r="H120" s="23"/>
      <c r="I120" s="23"/>
      <c r="J120" s="23"/>
      <c r="K120" s="23"/>
      <c r="L120" s="23"/>
      <c r="M120" s="23"/>
      <c r="N120" s="23"/>
      <c r="O120" s="23"/>
      <c r="P120" s="23"/>
      <c r="Q120" s="23"/>
      <c r="R120" s="24"/>
    </row>
    <row r="121" spans="2:63" s="1" customFormat="1" ht="18" customHeight="1" x14ac:dyDescent="0.3">
      <c r="B121" s="22"/>
      <c r="C121" s="20" t="s">
        <v>10</v>
      </c>
      <c r="D121" s="23"/>
      <c r="E121" s="23"/>
      <c r="F121" s="18" t="str">
        <f>F9</f>
        <v xml:space="preserve">London, 25 Kensington Palace Gardens </v>
      </c>
      <c r="G121" s="23"/>
      <c r="H121" s="23"/>
      <c r="I121" s="23"/>
      <c r="J121" s="23"/>
      <c r="K121" s="20" t="s">
        <v>12</v>
      </c>
      <c r="L121" s="23"/>
      <c r="M121" s="132" t="str">
        <f>IF(O9="","",O9)</f>
        <v/>
      </c>
      <c r="N121" s="132"/>
      <c r="O121" s="132"/>
      <c r="P121" s="132"/>
      <c r="Q121" s="23"/>
      <c r="R121" s="24"/>
    </row>
    <row r="122" spans="2:63" s="1" customFormat="1" ht="6.95" customHeight="1" x14ac:dyDescent="0.3">
      <c r="B122" s="22"/>
      <c r="C122" s="23"/>
      <c r="D122" s="23"/>
      <c r="E122" s="23"/>
      <c r="F122" s="23"/>
      <c r="G122" s="23"/>
      <c r="H122" s="23"/>
      <c r="I122" s="23"/>
      <c r="J122" s="23"/>
      <c r="K122" s="23"/>
      <c r="L122" s="23"/>
      <c r="M122" s="23"/>
      <c r="N122" s="23"/>
      <c r="O122" s="23"/>
      <c r="P122" s="23"/>
      <c r="Q122" s="23"/>
      <c r="R122" s="24"/>
    </row>
    <row r="123" spans="2:63" s="1" customFormat="1" ht="15" x14ac:dyDescent="0.3">
      <c r="B123" s="22"/>
      <c r="C123" s="20" t="s">
        <v>13</v>
      </c>
      <c r="D123" s="23"/>
      <c r="E123" s="23"/>
      <c r="F123" s="18">
        <f>E12</f>
        <v>0</v>
      </c>
      <c r="G123" s="23"/>
      <c r="H123" s="23"/>
      <c r="I123" s="23"/>
      <c r="J123" s="23"/>
      <c r="K123" s="20" t="s">
        <v>17</v>
      </c>
      <c r="L123" s="23"/>
      <c r="M123" s="133">
        <f>E18</f>
        <v>0</v>
      </c>
      <c r="N123" s="133"/>
      <c r="O123" s="133"/>
      <c r="P123" s="133"/>
      <c r="Q123" s="133"/>
      <c r="R123" s="24"/>
    </row>
    <row r="124" spans="2:63" s="1" customFormat="1" ht="14.45" customHeight="1" x14ac:dyDescent="0.3">
      <c r="B124" s="22"/>
      <c r="C124" s="20" t="s">
        <v>16</v>
      </c>
      <c r="D124" s="23"/>
      <c r="E124" s="23"/>
      <c r="F124" s="18" t="str">
        <f>IF(E15="","",E15)</f>
        <v/>
      </c>
      <c r="G124" s="23"/>
      <c r="H124" s="23"/>
      <c r="I124" s="23"/>
      <c r="J124" s="23"/>
      <c r="K124" s="20" t="s">
        <v>18</v>
      </c>
      <c r="L124" s="23"/>
      <c r="M124" s="133">
        <f>E21</f>
        <v>0</v>
      </c>
      <c r="N124" s="133"/>
      <c r="O124" s="133"/>
      <c r="P124" s="133"/>
      <c r="Q124" s="133"/>
      <c r="R124" s="24"/>
    </row>
    <row r="125" spans="2:63" s="1" customFormat="1" ht="10.35" customHeight="1" x14ac:dyDescent="0.3">
      <c r="B125" s="22"/>
      <c r="C125" s="23"/>
      <c r="D125" s="23"/>
      <c r="E125" s="23"/>
      <c r="F125" s="23"/>
      <c r="G125" s="23"/>
      <c r="H125" s="23"/>
      <c r="I125" s="23"/>
      <c r="J125" s="23"/>
      <c r="K125" s="23"/>
      <c r="L125" s="23"/>
      <c r="M125" s="23"/>
      <c r="N125" s="23"/>
      <c r="O125" s="23"/>
      <c r="P125" s="23"/>
      <c r="Q125" s="23"/>
      <c r="R125" s="24"/>
    </row>
    <row r="126" spans="2:63" s="4" customFormat="1" ht="29.25" customHeight="1" x14ac:dyDescent="0.3">
      <c r="B126" s="70"/>
      <c r="C126" s="71" t="s">
        <v>74</v>
      </c>
      <c r="D126" s="72" t="s">
        <v>75</v>
      </c>
      <c r="E126" s="72" t="s">
        <v>37</v>
      </c>
      <c r="F126" s="116" t="s">
        <v>76</v>
      </c>
      <c r="G126" s="116"/>
      <c r="H126" s="116"/>
      <c r="I126" s="116"/>
      <c r="J126" s="72" t="s">
        <v>77</v>
      </c>
      <c r="K126" s="72" t="s">
        <v>78</v>
      </c>
      <c r="L126" s="116" t="s">
        <v>79</v>
      </c>
      <c r="M126" s="116"/>
      <c r="N126" s="116" t="s">
        <v>52</v>
      </c>
      <c r="O126" s="116"/>
      <c r="P126" s="116"/>
      <c r="Q126" s="117"/>
      <c r="R126" s="73"/>
      <c r="T126" s="45" t="s">
        <v>80</v>
      </c>
      <c r="U126" s="46" t="s">
        <v>21</v>
      </c>
      <c r="V126" s="46" t="s">
        <v>81</v>
      </c>
      <c r="W126" s="46" t="s">
        <v>82</v>
      </c>
      <c r="X126" s="46" t="s">
        <v>83</v>
      </c>
      <c r="Y126" s="46" t="s">
        <v>84</v>
      </c>
      <c r="Z126" s="46" t="s">
        <v>85</v>
      </c>
      <c r="AA126" s="47" t="s">
        <v>86</v>
      </c>
    </row>
    <row r="127" spans="2:63" s="1" customFormat="1" ht="29.25" customHeight="1" x14ac:dyDescent="0.35">
      <c r="B127" s="22"/>
      <c r="C127" s="49" t="s">
        <v>49</v>
      </c>
      <c r="D127" s="23"/>
      <c r="E127" s="23"/>
      <c r="F127" s="23"/>
      <c r="G127" s="23"/>
      <c r="H127" s="23"/>
      <c r="I127" s="23"/>
      <c r="J127" s="23"/>
      <c r="K127" s="23"/>
      <c r="L127" s="23"/>
      <c r="M127" s="23"/>
      <c r="N127" s="118"/>
      <c r="O127" s="119"/>
      <c r="P127" s="119"/>
      <c r="Q127" s="119"/>
      <c r="R127" s="24"/>
      <c r="T127" s="48"/>
      <c r="U127" s="29"/>
      <c r="V127" s="29"/>
      <c r="W127" s="74">
        <f>W128+W166+W246+W274+W278</f>
        <v>528.03811880000001</v>
      </c>
      <c r="X127" s="29"/>
      <c r="Y127" s="74">
        <f>Y128+Y166+Y246+Y274+Y278</f>
        <v>17.377580999999999</v>
      </c>
      <c r="Z127" s="29"/>
      <c r="AA127" s="75">
        <f>AA128+AA166+AA246+AA274+AA278</f>
        <v>11.22682</v>
      </c>
      <c r="AT127" s="11" t="s">
        <v>38</v>
      </c>
      <c r="AU127" s="11" t="s">
        <v>54</v>
      </c>
      <c r="BK127" s="76">
        <f>BK128+BK166+BK246+BK274+BK278</f>
        <v>0</v>
      </c>
    </row>
    <row r="128" spans="2:63" s="5" customFormat="1" ht="37.35" customHeight="1" x14ac:dyDescent="0.35">
      <c r="B128" s="77"/>
      <c r="C128" s="78"/>
      <c r="D128" s="79" t="s">
        <v>55</v>
      </c>
      <c r="E128" s="79"/>
      <c r="F128" s="79"/>
      <c r="G128" s="79"/>
      <c r="H128" s="79"/>
      <c r="I128" s="79"/>
      <c r="J128" s="79"/>
      <c r="K128" s="79"/>
      <c r="L128" s="79"/>
      <c r="M128" s="79"/>
      <c r="N128" s="120"/>
      <c r="O128" s="121"/>
      <c r="P128" s="121"/>
      <c r="Q128" s="121"/>
      <c r="R128" s="80"/>
      <c r="T128" s="81"/>
      <c r="U128" s="78"/>
      <c r="V128" s="78"/>
      <c r="W128" s="82">
        <f>W129+W139+W141+W143+W145+W149+W163</f>
        <v>258.4617308</v>
      </c>
      <c r="X128" s="78"/>
      <c r="Y128" s="82">
        <f>Y129+Y139+Y141+Y143+Y145+Y149+Y163</f>
        <v>16.271100000000001</v>
      </c>
      <c r="Z128" s="78"/>
      <c r="AA128" s="83">
        <f>AA129+AA139+AA141+AA143+AA145+AA149+AA163</f>
        <v>11.033110000000001</v>
      </c>
      <c r="AR128" s="84" t="s">
        <v>40</v>
      </c>
      <c r="AT128" s="85" t="s">
        <v>38</v>
      </c>
      <c r="AU128" s="85" t="s">
        <v>39</v>
      </c>
      <c r="AY128" s="84" t="s">
        <v>87</v>
      </c>
      <c r="BK128" s="86">
        <f>BK129+BK139+BK141+BK143+BK145+BK149+BK163</f>
        <v>0</v>
      </c>
    </row>
    <row r="129" spans="2:65" s="5" customFormat="1" ht="19.899999999999999" customHeight="1" x14ac:dyDescent="0.3">
      <c r="B129" s="77"/>
      <c r="C129" s="78"/>
      <c r="D129" s="87" t="s">
        <v>56</v>
      </c>
      <c r="E129" s="87"/>
      <c r="F129" s="87"/>
      <c r="G129" s="87"/>
      <c r="H129" s="87"/>
      <c r="I129" s="87"/>
      <c r="J129" s="87"/>
      <c r="K129" s="87"/>
      <c r="L129" s="87"/>
      <c r="M129" s="87"/>
      <c r="N129" s="114"/>
      <c r="O129" s="115"/>
      <c r="P129" s="115"/>
      <c r="Q129" s="115"/>
      <c r="R129" s="80"/>
      <c r="T129" s="81"/>
      <c r="U129" s="78"/>
      <c r="V129" s="78"/>
      <c r="W129" s="82">
        <f>SUM(W130:W138)</f>
        <v>115.39399999999999</v>
      </c>
      <c r="X129" s="78"/>
      <c r="Y129" s="82">
        <f>SUM(Y130:Y138)</f>
        <v>10.15671</v>
      </c>
      <c r="Z129" s="78"/>
      <c r="AA129" s="83">
        <f>SUM(AA130:AA138)</f>
        <v>0</v>
      </c>
      <c r="AR129" s="84" t="s">
        <v>40</v>
      </c>
      <c r="AT129" s="85" t="s">
        <v>38</v>
      </c>
      <c r="AU129" s="85" t="s">
        <v>40</v>
      </c>
      <c r="AY129" s="84" t="s">
        <v>87</v>
      </c>
      <c r="BK129" s="86">
        <f>SUM(BK130:BK138)</f>
        <v>0</v>
      </c>
    </row>
    <row r="130" spans="2:65" s="1" customFormat="1" ht="25.5" customHeight="1" x14ac:dyDescent="0.3">
      <c r="B130" s="88"/>
      <c r="C130" s="89" t="s">
        <v>40</v>
      </c>
      <c r="D130" s="89" t="s">
        <v>88</v>
      </c>
      <c r="E130" s="90" t="s">
        <v>89</v>
      </c>
      <c r="F130" s="109" t="s">
        <v>90</v>
      </c>
      <c r="G130" s="109"/>
      <c r="H130" s="109"/>
      <c r="I130" s="109"/>
      <c r="J130" s="91" t="s">
        <v>91</v>
      </c>
      <c r="K130" s="92">
        <v>22</v>
      </c>
      <c r="L130" s="106"/>
      <c r="M130" s="106"/>
      <c r="N130" s="106"/>
      <c r="O130" s="106"/>
      <c r="P130" s="106"/>
      <c r="Q130" s="106"/>
      <c r="R130" s="93"/>
      <c r="T130" s="94" t="s">
        <v>1</v>
      </c>
      <c r="U130" s="27" t="s">
        <v>24</v>
      </c>
      <c r="V130" s="95">
        <v>2.5139999999999998</v>
      </c>
      <c r="W130" s="95">
        <f t="shared" ref="W130:W138" si="0">V130*K130</f>
        <v>55.307999999999993</v>
      </c>
      <c r="X130" s="95">
        <v>0</v>
      </c>
      <c r="Y130" s="95">
        <f t="shared" ref="Y130:Y138" si="1">X130*K130</f>
        <v>0</v>
      </c>
      <c r="Z130" s="95">
        <v>0</v>
      </c>
      <c r="AA130" s="96">
        <f t="shared" ref="AA130:AA138" si="2">Z130*K130</f>
        <v>0</v>
      </c>
      <c r="AR130" s="11" t="s">
        <v>92</v>
      </c>
      <c r="AT130" s="11" t="s">
        <v>88</v>
      </c>
      <c r="AU130" s="11" t="s">
        <v>93</v>
      </c>
      <c r="AY130" s="11" t="s">
        <v>87</v>
      </c>
      <c r="BE130" s="97">
        <f t="shared" ref="BE130:BE138" si="3">IF(U130="základná",N130,0)</f>
        <v>0</v>
      </c>
      <c r="BF130" s="97">
        <f t="shared" ref="BF130:BF138" si="4">IF(U130="znížená",N130,0)</f>
        <v>0</v>
      </c>
      <c r="BG130" s="97">
        <f t="shared" ref="BG130:BG138" si="5">IF(U130="zákl. prenesená",N130,0)</f>
        <v>0</v>
      </c>
      <c r="BH130" s="97">
        <f t="shared" ref="BH130:BH138" si="6">IF(U130="zníž. prenesená",N130,0)</f>
        <v>0</v>
      </c>
      <c r="BI130" s="97">
        <f t="shared" ref="BI130:BI138" si="7">IF(U130="nulová",N130,0)</f>
        <v>0</v>
      </c>
      <c r="BJ130" s="11" t="s">
        <v>93</v>
      </c>
      <c r="BK130" s="98">
        <f t="shared" ref="BK130:BK138" si="8">ROUND(L130*K130,3)</f>
        <v>0</v>
      </c>
      <c r="BL130" s="11" t="s">
        <v>92</v>
      </c>
      <c r="BM130" s="11" t="s">
        <v>94</v>
      </c>
    </row>
    <row r="131" spans="2:65" s="1" customFormat="1" ht="51" customHeight="1" x14ac:dyDescent="0.3">
      <c r="B131" s="88"/>
      <c r="C131" s="89" t="s">
        <v>93</v>
      </c>
      <c r="D131" s="89" t="s">
        <v>88</v>
      </c>
      <c r="E131" s="90" t="s">
        <v>95</v>
      </c>
      <c r="F131" s="109" t="s">
        <v>96</v>
      </c>
      <c r="G131" s="109"/>
      <c r="H131" s="109"/>
      <c r="I131" s="109"/>
      <c r="J131" s="91" t="s">
        <v>91</v>
      </c>
      <c r="K131" s="92">
        <v>11</v>
      </c>
      <c r="L131" s="106"/>
      <c r="M131" s="106"/>
      <c r="N131" s="106"/>
      <c r="O131" s="106"/>
      <c r="P131" s="106"/>
      <c r="Q131" s="106"/>
      <c r="R131" s="93"/>
      <c r="T131" s="94" t="s">
        <v>1</v>
      </c>
      <c r="U131" s="27" t="s">
        <v>24</v>
      </c>
      <c r="V131" s="95">
        <v>0.61299999999999999</v>
      </c>
      <c r="W131" s="95">
        <f t="shared" si="0"/>
        <v>6.7430000000000003</v>
      </c>
      <c r="X131" s="95">
        <v>0</v>
      </c>
      <c r="Y131" s="95">
        <f t="shared" si="1"/>
        <v>0</v>
      </c>
      <c r="Z131" s="95">
        <v>0</v>
      </c>
      <c r="AA131" s="96">
        <f t="shared" si="2"/>
        <v>0</v>
      </c>
      <c r="AR131" s="11" t="s">
        <v>92</v>
      </c>
      <c r="AT131" s="11" t="s">
        <v>88</v>
      </c>
      <c r="AU131" s="11" t="s">
        <v>93</v>
      </c>
      <c r="AY131" s="11" t="s">
        <v>87</v>
      </c>
      <c r="BE131" s="97">
        <f t="shared" si="3"/>
        <v>0</v>
      </c>
      <c r="BF131" s="97">
        <f t="shared" si="4"/>
        <v>0</v>
      </c>
      <c r="BG131" s="97">
        <f t="shared" si="5"/>
        <v>0</v>
      </c>
      <c r="BH131" s="97">
        <f t="shared" si="6"/>
        <v>0</v>
      </c>
      <c r="BI131" s="97">
        <f t="shared" si="7"/>
        <v>0</v>
      </c>
      <c r="BJ131" s="11" t="s">
        <v>93</v>
      </c>
      <c r="BK131" s="98">
        <f t="shared" si="8"/>
        <v>0</v>
      </c>
      <c r="BL131" s="11" t="s">
        <v>92</v>
      </c>
      <c r="BM131" s="11" t="s">
        <v>97</v>
      </c>
    </row>
    <row r="132" spans="2:65" s="1" customFormat="1" ht="38.25" customHeight="1" x14ac:dyDescent="0.3">
      <c r="B132" s="88"/>
      <c r="C132" s="89" t="s">
        <v>98</v>
      </c>
      <c r="D132" s="89" t="s">
        <v>88</v>
      </c>
      <c r="E132" s="90" t="s">
        <v>99</v>
      </c>
      <c r="F132" s="109" t="s">
        <v>100</v>
      </c>
      <c r="G132" s="109"/>
      <c r="H132" s="109"/>
      <c r="I132" s="109"/>
      <c r="J132" s="91" t="s">
        <v>101</v>
      </c>
      <c r="K132" s="92">
        <v>2</v>
      </c>
      <c r="L132" s="106"/>
      <c r="M132" s="106"/>
      <c r="N132" s="106"/>
      <c r="O132" s="106"/>
      <c r="P132" s="106"/>
      <c r="Q132" s="106"/>
      <c r="R132" s="93"/>
      <c r="T132" s="94" t="s">
        <v>1</v>
      </c>
      <c r="U132" s="27" t="s">
        <v>24</v>
      </c>
      <c r="V132" s="95">
        <v>1.371</v>
      </c>
      <c r="W132" s="95">
        <f t="shared" si="0"/>
        <v>2.742</v>
      </c>
      <c r="X132" s="95">
        <v>1.98E-3</v>
      </c>
      <c r="Y132" s="95">
        <f t="shared" si="1"/>
        <v>3.96E-3</v>
      </c>
      <c r="Z132" s="95">
        <v>0</v>
      </c>
      <c r="AA132" s="96">
        <f t="shared" si="2"/>
        <v>0</v>
      </c>
      <c r="AR132" s="11" t="s">
        <v>92</v>
      </c>
      <c r="AT132" s="11" t="s">
        <v>88</v>
      </c>
      <c r="AU132" s="11" t="s">
        <v>93</v>
      </c>
      <c r="AY132" s="11" t="s">
        <v>87</v>
      </c>
      <c r="BE132" s="97">
        <f t="shared" si="3"/>
        <v>0</v>
      </c>
      <c r="BF132" s="97">
        <f t="shared" si="4"/>
        <v>0</v>
      </c>
      <c r="BG132" s="97">
        <f t="shared" si="5"/>
        <v>0</v>
      </c>
      <c r="BH132" s="97">
        <f t="shared" si="6"/>
        <v>0</v>
      </c>
      <c r="BI132" s="97">
        <f t="shared" si="7"/>
        <v>0</v>
      </c>
      <c r="BJ132" s="11" t="s">
        <v>93</v>
      </c>
      <c r="BK132" s="98">
        <f t="shared" si="8"/>
        <v>0</v>
      </c>
      <c r="BL132" s="11" t="s">
        <v>92</v>
      </c>
      <c r="BM132" s="11" t="s">
        <v>102</v>
      </c>
    </row>
    <row r="133" spans="2:65" s="1" customFormat="1" ht="25.5" customHeight="1" x14ac:dyDescent="0.3">
      <c r="B133" s="88"/>
      <c r="C133" s="89" t="s">
        <v>92</v>
      </c>
      <c r="D133" s="89" t="s">
        <v>88</v>
      </c>
      <c r="E133" s="90" t="s">
        <v>103</v>
      </c>
      <c r="F133" s="109" t="s">
        <v>104</v>
      </c>
      <c r="G133" s="109"/>
      <c r="H133" s="109"/>
      <c r="I133" s="109"/>
      <c r="J133" s="91" t="s">
        <v>105</v>
      </c>
      <c r="K133" s="92">
        <v>75</v>
      </c>
      <c r="L133" s="106"/>
      <c r="M133" s="106"/>
      <c r="N133" s="106"/>
      <c r="O133" s="106"/>
      <c r="P133" s="106"/>
      <c r="Q133" s="106"/>
      <c r="R133" s="93"/>
      <c r="T133" s="94" t="s">
        <v>1</v>
      </c>
      <c r="U133" s="27" t="s">
        <v>24</v>
      </c>
      <c r="V133" s="95">
        <v>0.249</v>
      </c>
      <c r="W133" s="95">
        <f t="shared" si="0"/>
        <v>18.675000000000001</v>
      </c>
      <c r="X133" s="95">
        <v>9.7000000000000005E-4</v>
      </c>
      <c r="Y133" s="95">
        <f t="shared" si="1"/>
        <v>7.2750000000000009E-2</v>
      </c>
      <c r="Z133" s="95">
        <v>0</v>
      </c>
      <c r="AA133" s="96">
        <f t="shared" si="2"/>
        <v>0</v>
      </c>
      <c r="AR133" s="11" t="s">
        <v>92</v>
      </c>
      <c r="AT133" s="11" t="s">
        <v>88</v>
      </c>
      <c r="AU133" s="11" t="s">
        <v>93</v>
      </c>
      <c r="AY133" s="11" t="s">
        <v>87</v>
      </c>
      <c r="BE133" s="97">
        <f t="shared" si="3"/>
        <v>0</v>
      </c>
      <c r="BF133" s="97">
        <f t="shared" si="4"/>
        <v>0</v>
      </c>
      <c r="BG133" s="97">
        <f t="shared" si="5"/>
        <v>0</v>
      </c>
      <c r="BH133" s="97">
        <f t="shared" si="6"/>
        <v>0</v>
      </c>
      <c r="BI133" s="97">
        <f t="shared" si="7"/>
        <v>0</v>
      </c>
      <c r="BJ133" s="11" t="s">
        <v>93</v>
      </c>
      <c r="BK133" s="98">
        <f t="shared" si="8"/>
        <v>0</v>
      </c>
      <c r="BL133" s="11" t="s">
        <v>92</v>
      </c>
      <c r="BM133" s="11" t="s">
        <v>106</v>
      </c>
    </row>
    <row r="134" spans="2:65" s="1" customFormat="1" ht="25.5" customHeight="1" x14ac:dyDescent="0.3">
      <c r="B134" s="88"/>
      <c r="C134" s="89" t="s">
        <v>107</v>
      </c>
      <c r="D134" s="89" t="s">
        <v>88</v>
      </c>
      <c r="E134" s="90" t="s">
        <v>108</v>
      </c>
      <c r="F134" s="109" t="s">
        <v>109</v>
      </c>
      <c r="G134" s="109"/>
      <c r="H134" s="109"/>
      <c r="I134" s="109"/>
      <c r="J134" s="91" t="s">
        <v>105</v>
      </c>
      <c r="K134" s="92">
        <v>75</v>
      </c>
      <c r="L134" s="106"/>
      <c r="M134" s="106"/>
      <c r="N134" s="106"/>
      <c r="O134" s="106"/>
      <c r="P134" s="106"/>
      <c r="Q134" s="106"/>
      <c r="R134" s="93"/>
      <c r="T134" s="94" t="s">
        <v>1</v>
      </c>
      <c r="U134" s="27" t="s">
        <v>24</v>
      </c>
      <c r="V134" s="95">
        <v>0.188</v>
      </c>
      <c r="W134" s="95">
        <f t="shared" si="0"/>
        <v>14.1</v>
      </c>
      <c r="X134" s="95">
        <v>0</v>
      </c>
      <c r="Y134" s="95">
        <f t="shared" si="1"/>
        <v>0</v>
      </c>
      <c r="Z134" s="95">
        <v>0</v>
      </c>
      <c r="AA134" s="96">
        <f t="shared" si="2"/>
        <v>0</v>
      </c>
      <c r="AR134" s="11" t="s">
        <v>92</v>
      </c>
      <c r="AT134" s="11" t="s">
        <v>88</v>
      </c>
      <c r="AU134" s="11" t="s">
        <v>93</v>
      </c>
      <c r="AY134" s="11" t="s">
        <v>87</v>
      </c>
      <c r="BE134" s="97">
        <f t="shared" si="3"/>
        <v>0</v>
      </c>
      <c r="BF134" s="97">
        <f t="shared" si="4"/>
        <v>0</v>
      </c>
      <c r="BG134" s="97">
        <f t="shared" si="5"/>
        <v>0</v>
      </c>
      <c r="BH134" s="97">
        <f t="shared" si="6"/>
        <v>0</v>
      </c>
      <c r="BI134" s="97">
        <f t="shared" si="7"/>
        <v>0</v>
      </c>
      <c r="BJ134" s="11" t="s">
        <v>93</v>
      </c>
      <c r="BK134" s="98">
        <f t="shared" si="8"/>
        <v>0</v>
      </c>
      <c r="BL134" s="11" t="s">
        <v>92</v>
      </c>
      <c r="BM134" s="11" t="s">
        <v>110</v>
      </c>
    </row>
    <row r="135" spans="2:65" s="1" customFormat="1" ht="38.25" customHeight="1" x14ac:dyDescent="0.3">
      <c r="B135" s="88"/>
      <c r="C135" s="89" t="s">
        <v>111</v>
      </c>
      <c r="D135" s="89" t="s">
        <v>88</v>
      </c>
      <c r="E135" s="90" t="s">
        <v>112</v>
      </c>
      <c r="F135" s="109" t="s">
        <v>113</v>
      </c>
      <c r="G135" s="109"/>
      <c r="H135" s="109"/>
      <c r="I135" s="109"/>
      <c r="J135" s="91" t="s">
        <v>91</v>
      </c>
      <c r="K135" s="92">
        <v>13</v>
      </c>
      <c r="L135" s="106"/>
      <c r="M135" s="106"/>
      <c r="N135" s="106"/>
      <c r="O135" s="106"/>
      <c r="P135" s="106"/>
      <c r="Q135" s="106"/>
      <c r="R135" s="93"/>
      <c r="T135" s="94" t="s">
        <v>1</v>
      </c>
      <c r="U135" s="27" t="s">
        <v>24</v>
      </c>
      <c r="V135" s="95">
        <v>0.24199999999999999</v>
      </c>
      <c r="W135" s="95">
        <f t="shared" si="0"/>
        <v>3.1459999999999999</v>
      </c>
      <c r="X135" s="95">
        <v>0</v>
      </c>
      <c r="Y135" s="95">
        <f t="shared" si="1"/>
        <v>0</v>
      </c>
      <c r="Z135" s="95">
        <v>0</v>
      </c>
      <c r="AA135" s="96">
        <f t="shared" si="2"/>
        <v>0</v>
      </c>
      <c r="AR135" s="11" t="s">
        <v>92</v>
      </c>
      <c r="AT135" s="11" t="s">
        <v>88</v>
      </c>
      <c r="AU135" s="11" t="s">
        <v>93</v>
      </c>
      <c r="AY135" s="11" t="s">
        <v>87</v>
      </c>
      <c r="BE135" s="97">
        <f t="shared" si="3"/>
        <v>0</v>
      </c>
      <c r="BF135" s="97">
        <f t="shared" si="4"/>
        <v>0</v>
      </c>
      <c r="BG135" s="97">
        <f t="shared" si="5"/>
        <v>0</v>
      </c>
      <c r="BH135" s="97">
        <f t="shared" si="6"/>
        <v>0</v>
      </c>
      <c r="BI135" s="97">
        <f t="shared" si="7"/>
        <v>0</v>
      </c>
      <c r="BJ135" s="11" t="s">
        <v>93</v>
      </c>
      <c r="BK135" s="98">
        <f t="shared" si="8"/>
        <v>0</v>
      </c>
      <c r="BL135" s="11" t="s">
        <v>92</v>
      </c>
      <c r="BM135" s="11" t="s">
        <v>114</v>
      </c>
    </row>
    <row r="136" spans="2:65" s="1" customFormat="1" ht="16.5" customHeight="1" x14ac:dyDescent="0.3">
      <c r="B136" s="88"/>
      <c r="C136" s="99" t="s">
        <v>115</v>
      </c>
      <c r="D136" s="99" t="s">
        <v>116</v>
      </c>
      <c r="E136" s="100" t="s">
        <v>117</v>
      </c>
      <c r="F136" s="111" t="s">
        <v>118</v>
      </c>
      <c r="G136" s="111"/>
      <c r="H136" s="111"/>
      <c r="I136" s="111"/>
      <c r="J136" s="101" t="s">
        <v>119</v>
      </c>
      <c r="K136" s="102">
        <v>10.08</v>
      </c>
      <c r="L136" s="110"/>
      <c r="M136" s="110"/>
      <c r="N136" s="110"/>
      <c r="O136" s="106"/>
      <c r="P136" s="106"/>
      <c r="Q136" s="106"/>
      <c r="R136" s="93"/>
      <c r="T136" s="94" t="s">
        <v>1</v>
      </c>
      <c r="U136" s="27" t="s">
        <v>24</v>
      </c>
      <c r="V136" s="95">
        <v>0</v>
      </c>
      <c r="W136" s="95">
        <f t="shared" si="0"/>
        <v>0</v>
      </c>
      <c r="X136" s="95">
        <v>1</v>
      </c>
      <c r="Y136" s="95">
        <f t="shared" si="1"/>
        <v>10.08</v>
      </c>
      <c r="Z136" s="95">
        <v>0</v>
      </c>
      <c r="AA136" s="96">
        <f t="shared" si="2"/>
        <v>0</v>
      </c>
      <c r="AR136" s="11" t="s">
        <v>120</v>
      </c>
      <c r="AT136" s="11" t="s">
        <v>116</v>
      </c>
      <c r="AU136" s="11" t="s">
        <v>93</v>
      </c>
      <c r="AY136" s="11" t="s">
        <v>87</v>
      </c>
      <c r="BE136" s="97">
        <f t="shared" si="3"/>
        <v>0</v>
      </c>
      <c r="BF136" s="97">
        <f t="shared" si="4"/>
        <v>0</v>
      </c>
      <c r="BG136" s="97">
        <f t="shared" si="5"/>
        <v>0</v>
      </c>
      <c r="BH136" s="97">
        <f t="shared" si="6"/>
        <v>0</v>
      </c>
      <c r="BI136" s="97">
        <f t="shared" si="7"/>
        <v>0</v>
      </c>
      <c r="BJ136" s="11" t="s">
        <v>93</v>
      </c>
      <c r="BK136" s="98">
        <f t="shared" si="8"/>
        <v>0</v>
      </c>
      <c r="BL136" s="11" t="s">
        <v>92</v>
      </c>
      <c r="BM136" s="11" t="s">
        <v>121</v>
      </c>
    </row>
    <row r="137" spans="2:65" s="1" customFormat="1" ht="25.5" customHeight="1" x14ac:dyDescent="0.3">
      <c r="B137" s="88"/>
      <c r="C137" s="89" t="s">
        <v>120</v>
      </c>
      <c r="D137" s="89" t="s">
        <v>88</v>
      </c>
      <c r="E137" s="90" t="s">
        <v>122</v>
      </c>
      <c r="F137" s="109" t="s">
        <v>123</v>
      </c>
      <c r="G137" s="109"/>
      <c r="H137" s="109"/>
      <c r="I137" s="109"/>
      <c r="J137" s="91" t="s">
        <v>91</v>
      </c>
      <c r="K137" s="92">
        <v>6</v>
      </c>
      <c r="L137" s="106"/>
      <c r="M137" s="106"/>
      <c r="N137" s="106"/>
      <c r="O137" s="106"/>
      <c r="P137" s="106"/>
      <c r="Q137" s="106"/>
      <c r="R137" s="93"/>
      <c r="T137" s="94" t="s">
        <v>1</v>
      </c>
      <c r="U137" s="27" t="s">
        <v>24</v>
      </c>
      <c r="V137" s="95">
        <v>2.39</v>
      </c>
      <c r="W137" s="95">
        <f t="shared" si="0"/>
        <v>14.34</v>
      </c>
      <c r="X137" s="95">
        <v>0</v>
      </c>
      <c r="Y137" s="95">
        <f t="shared" si="1"/>
        <v>0</v>
      </c>
      <c r="Z137" s="95">
        <v>0</v>
      </c>
      <c r="AA137" s="96">
        <f t="shared" si="2"/>
        <v>0</v>
      </c>
      <c r="AR137" s="11" t="s">
        <v>92</v>
      </c>
      <c r="AT137" s="11" t="s">
        <v>88</v>
      </c>
      <c r="AU137" s="11" t="s">
        <v>93</v>
      </c>
      <c r="AY137" s="11" t="s">
        <v>87</v>
      </c>
      <c r="BE137" s="97">
        <f t="shared" si="3"/>
        <v>0</v>
      </c>
      <c r="BF137" s="97">
        <f t="shared" si="4"/>
        <v>0</v>
      </c>
      <c r="BG137" s="97">
        <f t="shared" si="5"/>
        <v>0</v>
      </c>
      <c r="BH137" s="97">
        <f t="shared" si="6"/>
        <v>0</v>
      </c>
      <c r="BI137" s="97">
        <f t="shared" si="7"/>
        <v>0</v>
      </c>
      <c r="BJ137" s="11" t="s">
        <v>93</v>
      </c>
      <c r="BK137" s="98">
        <f t="shared" si="8"/>
        <v>0</v>
      </c>
      <c r="BL137" s="11" t="s">
        <v>92</v>
      </c>
      <c r="BM137" s="11" t="s">
        <v>124</v>
      </c>
    </row>
    <row r="138" spans="2:65" s="1" customFormat="1" ht="25.5" customHeight="1" x14ac:dyDescent="0.3">
      <c r="B138" s="88"/>
      <c r="C138" s="89" t="s">
        <v>125</v>
      </c>
      <c r="D138" s="89" t="s">
        <v>88</v>
      </c>
      <c r="E138" s="90" t="s">
        <v>126</v>
      </c>
      <c r="F138" s="109" t="s">
        <v>127</v>
      </c>
      <c r="G138" s="109"/>
      <c r="H138" s="109"/>
      <c r="I138" s="109"/>
      <c r="J138" s="91" t="s">
        <v>105</v>
      </c>
      <c r="K138" s="92">
        <v>20</v>
      </c>
      <c r="L138" s="106"/>
      <c r="M138" s="106"/>
      <c r="N138" s="106"/>
      <c r="O138" s="106"/>
      <c r="P138" s="106"/>
      <c r="Q138" s="106"/>
      <c r="R138" s="93"/>
      <c r="T138" s="94" t="s">
        <v>1</v>
      </c>
      <c r="U138" s="27" t="s">
        <v>24</v>
      </c>
      <c r="V138" s="95">
        <v>1.7000000000000001E-2</v>
      </c>
      <c r="W138" s="95">
        <f t="shared" si="0"/>
        <v>0.34</v>
      </c>
      <c r="X138" s="95">
        <v>0</v>
      </c>
      <c r="Y138" s="95">
        <f t="shared" si="1"/>
        <v>0</v>
      </c>
      <c r="Z138" s="95">
        <v>0</v>
      </c>
      <c r="AA138" s="96">
        <f t="shared" si="2"/>
        <v>0</v>
      </c>
      <c r="AR138" s="11" t="s">
        <v>92</v>
      </c>
      <c r="AT138" s="11" t="s">
        <v>88</v>
      </c>
      <c r="AU138" s="11" t="s">
        <v>93</v>
      </c>
      <c r="AY138" s="11" t="s">
        <v>87</v>
      </c>
      <c r="BE138" s="97">
        <f t="shared" si="3"/>
        <v>0</v>
      </c>
      <c r="BF138" s="97">
        <f t="shared" si="4"/>
        <v>0</v>
      </c>
      <c r="BG138" s="97">
        <f t="shared" si="5"/>
        <v>0</v>
      </c>
      <c r="BH138" s="97">
        <f t="shared" si="6"/>
        <v>0</v>
      </c>
      <c r="BI138" s="97">
        <f t="shared" si="7"/>
        <v>0</v>
      </c>
      <c r="BJ138" s="11" t="s">
        <v>93</v>
      </c>
      <c r="BK138" s="98">
        <f t="shared" si="8"/>
        <v>0</v>
      </c>
      <c r="BL138" s="11" t="s">
        <v>92</v>
      </c>
      <c r="BM138" s="11" t="s">
        <v>128</v>
      </c>
    </row>
    <row r="139" spans="2:65" s="5" customFormat="1" ht="29.85" customHeight="1" x14ac:dyDescent="0.3">
      <c r="B139" s="77"/>
      <c r="C139" s="78"/>
      <c r="D139" s="87" t="s">
        <v>57</v>
      </c>
      <c r="E139" s="87"/>
      <c r="F139" s="87"/>
      <c r="G139" s="87"/>
      <c r="H139" s="87"/>
      <c r="I139" s="87"/>
      <c r="J139" s="87"/>
      <c r="K139" s="87"/>
      <c r="L139" s="87"/>
      <c r="M139" s="87"/>
      <c r="N139" s="107"/>
      <c r="O139" s="108"/>
      <c r="P139" s="108"/>
      <c r="Q139" s="108"/>
      <c r="R139" s="80"/>
      <c r="T139" s="81"/>
      <c r="U139" s="78"/>
      <c r="V139" s="78"/>
      <c r="W139" s="82">
        <f>W140</f>
        <v>0.08</v>
      </c>
      <c r="X139" s="78"/>
      <c r="Y139" s="82">
        <f>Y140</f>
        <v>0</v>
      </c>
      <c r="Z139" s="78"/>
      <c r="AA139" s="83">
        <f>AA140</f>
        <v>0</v>
      </c>
      <c r="AR139" s="84" t="s">
        <v>40</v>
      </c>
      <c r="AT139" s="85" t="s">
        <v>38</v>
      </c>
      <c r="AU139" s="85" t="s">
        <v>40</v>
      </c>
      <c r="AY139" s="84" t="s">
        <v>87</v>
      </c>
      <c r="BK139" s="86">
        <f>BK140</f>
        <v>0</v>
      </c>
    </row>
    <row r="140" spans="2:65" s="1" customFormat="1" ht="38.25" customHeight="1" x14ac:dyDescent="0.3">
      <c r="B140" s="88"/>
      <c r="C140" s="89" t="s">
        <v>129</v>
      </c>
      <c r="D140" s="89" t="s">
        <v>88</v>
      </c>
      <c r="E140" s="90" t="s">
        <v>130</v>
      </c>
      <c r="F140" s="109" t="s">
        <v>131</v>
      </c>
      <c r="G140" s="109"/>
      <c r="H140" s="109"/>
      <c r="I140" s="109"/>
      <c r="J140" s="91" t="s">
        <v>105</v>
      </c>
      <c r="K140" s="92">
        <v>20</v>
      </c>
      <c r="L140" s="106"/>
      <c r="M140" s="106"/>
      <c r="N140" s="106"/>
      <c r="O140" s="106"/>
      <c r="P140" s="106"/>
      <c r="Q140" s="106"/>
      <c r="R140" s="93"/>
      <c r="T140" s="94" t="s">
        <v>1</v>
      </c>
      <c r="U140" s="27" t="s">
        <v>24</v>
      </c>
      <c r="V140" s="95">
        <v>4.0000000000000001E-3</v>
      </c>
      <c r="W140" s="95">
        <f>V140*K140</f>
        <v>0.08</v>
      </c>
      <c r="X140" s="95">
        <v>0</v>
      </c>
      <c r="Y140" s="95">
        <f>X140*K140</f>
        <v>0</v>
      </c>
      <c r="Z140" s="95">
        <v>0</v>
      </c>
      <c r="AA140" s="96">
        <f>Z140*K140</f>
        <v>0</v>
      </c>
      <c r="AR140" s="11" t="s">
        <v>92</v>
      </c>
      <c r="AT140" s="11" t="s">
        <v>88</v>
      </c>
      <c r="AU140" s="11" t="s">
        <v>93</v>
      </c>
      <c r="AY140" s="11" t="s">
        <v>87</v>
      </c>
      <c r="BE140" s="97">
        <f>IF(U140="základná",N140,0)</f>
        <v>0</v>
      </c>
      <c r="BF140" s="97">
        <f>IF(U140="znížená",N140,0)</f>
        <v>0</v>
      </c>
      <c r="BG140" s="97">
        <f>IF(U140="zákl. prenesená",N140,0)</f>
        <v>0</v>
      </c>
      <c r="BH140" s="97">
        <f>IF(U140="zníž. prenesená",N140,0)</f>
        <v>0</v>
      </c>
      <c r="BI140" s="97">
        <f>IF(U140="nulová",N140,0)</f>
        <v>0</v>
      </c>
      <c r="BJ140" s="11" t="s">
        <v>93</v>
      </c>
      <c r="BK140" s="98">
        <f>ROUND(L140*K140,3)</f>
        <v>0</v>
      </c>
      <c r="BL140" s="11" t="s">
        <v>92</v>
      </c>
      <c r="BM140" s="11" t="s">
        <v>132</v>
      </c>
    </row>
    <row r="141" spans="2:65" s="5" customFormat="1" ht="29.85" customHeight="1" x14ac:dyDescent="0.3">
      <c r="B141" s="77"/>
      <c r="C141" s="78"/>
      <c r="D141" s="87" t="s">
        <v>58</v>
      </c>
      <c r="E141" s="87"/>
      <c r="F141" s="87"/>
      <c r="G141" s="87"/>
      <c r="H141" s="87"/>
      <c r="I141" s="87"/>
      <c r="J141" s="87"/>
      <c r="K141" s="87"/>
      <c r="L141" s="87"/>
      <c r="M141" s="87"/>
      <c r="N141" s="107"/>
      <c r="O141" s="108"/>
      <c r="P141" s="108"/>
      <c r="Q141" s="108"/>
      <c r="R141" s="80"/>
      <c r="T141" s="81"/>
      <c r="U141" s="78"/>
      <c r="V141" s="78"/>
      <c r="W141" s="82">
        <f>W142</f>
        <v>4.8090000000000002</v>
      </c>
      <c r="X141" s="78"/>
      <c r="Y141" s="82">
        <f>Y142</f>
        <v>5.6723100000000004</v>
      </c>
      <c r="Z141" s="78"/>
      <c r="AA141" s="83">
        <f>AA142</f>
        <v>0</v>
      </c>
      <c r="AR141" s="84" t="s">
        <v>40</v>
      </c>
      <c r="AT141" s="85" t="s">
        <v>38</v>
      </c>
      <c r="AU141" s="85" t="s">
        <v>40</v>
      </c>
      <c r="AY141" s="84" t="s">
        <v>87</v>
      </c>
      <c r="BK141" s="86">
        <f>BK142</f>
        <v>0</v>
      </c>
    </row>
    <row r="142" spans="2:65" s="1" customFormat="1" ht="38.25" customHeight="1" x14ac:dyDescent="0.3">
      <c r="B142" s="88"/>
      <c r="C142" s="89" t="s">
        <v>133</v>
      </c>
      <c r="D142" s="89" t="s">
        <v>88</v>
      </c>
      <c r="E142" s="90" t="s">
        <v>134</v>
      </c>
      <c r="F142" s="109" t="s">
        <v>135</v>
      </c>
      <c r="G142" s="109"/>
      <c r="H142" s="109"/>
      <c r="I142" s="109"/>
      <c r="J142" s="91" t="s">
        <v>91</v>
      </c>
      <c r="K142" s="92">
        <v>3</v>
      </c>
      <c r="L142" s="106"/>
      <c r="M142" s="106"/>
      <c r="N142" s="106"/>
      <c r="O142" s="106"/>
      <c r="P142" s="106"/>
      <c r="Q142" s="106"/>
      <c r="R142" s="93"/>
      <c r="T142" s="94" t="s">
        <v>1</v>
      </c>
      <c r="U142" s="27" t="s">
        <v>24</v>
      </c>
      <c r="V142" s="95">
        <v>1.603</v>
      </c>
      <c r="W142" s="95">
        <f>V142*K142</f>
        <v>4.8090000000000002</v>
      </c>
      <c r="X142" s="95">
        <v>1.8907700000000001</v>
      </c>
      <c r="Y142" s="95">
        <f>X142*K142</f>
        <v>5.6723100000000004</v>
      </c>
      <c r="Z142" s="95">
        <v>0</v>
      </c>
      <c r="AA142" s="96">
        <f>Z142*K142</f>
        <v>0</v>
      </c>
      <c r="AR142" s="11" t="s">
        <v>92</v>
      </c>
      <c r="AT142" s="11" t="s">
        <v>88</v>
      </c>
      <c r="AU142" s="11" t="s">
        <v>93</v>
      </c>
      <c r="AY142" s="11" t="s">
        <v>87</v>
      </c>
      <c r="BE142" s="97">
        <f>IF(U142="základná",N142,0)</f>
        <v>0</v>
      </c>
      <c r="BF142" s="97">
        <f>IF(U142="znížená",N142,0)</f>
        <v>0</v>
      </c>
      <c r="BG142" s="97">
        <f>IF(U142="zákl. prenesená",N142,0)</f>
        <v>0</v>
      </c>
      <c r="BH142" s="97">
        <f>IF(U142="zníž. prenesená",N142,0)</f>
        <v>0</v>
      </c>
      <c r="BI142" s="97">
        <f>IF(U142="nulová",N142,0)</f>
        <v>0</v>
      </c>
      <c r="BJ142" s="11" t="s">
        <v>93</v>
      </c>
      <c r="BK142" s="98">
        <f>ROUND(L142*K142,3)</f>
        <v>0</v>
      </c>
      <c r="BL142" s="11" t="s">
        <v>92</v>
      </c>
      <c r="BM142" s="11" t="s">
        <v>136</v>
      </c>
    </row>
    <row r="143" spans="2:65" s="5" customFormat="1" ht="29.85" customHeight="1" x14ac:dyDescent="0.3">
      <c r="B143" s="77"/>
      <c r="C143" s="78"/>
      <c r="D143" s="87" t="s">
        <v>59</v>
      </c>
      <c r="E143" s="87"/>
      <c r="F143" s="87"/>
      <c r="G143" s="87"/>
      <c r="H143" s="87"/>
      <c r="I143" s="87"/>
      <c r="J143" s="87"/>
      <c r="K143" s="87"/>
      <c r="L143" s="87"/>
      <c r="M143" s="87"/>
      <c r="N143" s="107"/>
      <c r="O143" s="108"/>
      <c r="P143" s="108"/>
      <c r="Q143" s="108"/>
      <c r="R143" s="80"/>
      <c r="T143" s="81"/>
      <c r="U143" s="78"/>
      <c r="V143" s="78"/>
      <c r="W143" s="82">
        <f>W144</f>
        <v>0</v>
      </c>
      <c r="X143" s="78"/>
      <c r="Y143" s="82">
        <f>Y144</f>
        <v>0</v>
      </c>
      <c r="Z143" s="78"/>
      <c r="AA143" s="83">
        <f>AA144</f>
        <v>0</v>
      </c>
      <c r="AR143" s="84" t="s">
        <v>40</v>
      </c>
      <c r="AT143" s="85" t="s">
        <v>38</v>
      </c>
      <c r="AU143" s="85" t="s">
        <v>40</v>
      </c>
      <c r="AY143" s="84" t="s">
        <v>87</v>
      </c>
      <c r="BK143" s="86">
        <f>BK144</f>
        <v>0</v>
      </c>
    </row>
    <row r="144" spans="2:65" s="1" customFormat="1" ht="38.25" customHeight="1" x14ac:dyDescent="0.3">
      <c r="B144" s="88"/>
      <c r="C144" s="89" t="s">
        <v>137</v>
      </c>
      <c r="D144" s="89" t="s">
        <v>88</v>
      </c>
      <c r="E144" s="90" t="s">
        <v>138</v>
      </c>
      <c r="F144" s="109" t="s">
        <v>139</v>
      </c>
      <c r="G144" s="109"/>
      <c r="H144" s="109"/>
      <c r="I144" s="109"/>
      <c r="J144" s="91" t="s">
        <v>105</v>
      </c>
      <c r="K144" s="92">
        <v>1</v>
      </c>
      <c r="L144" s="106"/>
      <c r="M144" s="106"/>
      <c r="N144" s="106"/>
      <c r="O144" s="106"/>
      <c r="P144" s="106"/>
      <c r="Q144" s="106"/>
      <c r="R144" s="93"/>
      <c r="T144" s="94" t="s">
        <v>1</v>
      </c>
      <c r="U144" s="27" t="s">
        <v>24</v>
      </c>
      <c r="V144" s="95">
        <v>0</v>
      </c>
      <c r="W144" s="95">
        <f>V144*K144</f>
        <v>0</v>
      </c>
      <c r="X144" s="95">
        <v>0</v>
      </c>
      <c r="Y144" s="95">
        <f>X144*K144</f>
        <v>0</v>
      </c>
      <c r="Z144" s="95">
        <v>0</v>
      </c>
      <c r="AA144" s="96">
        <f>Z144*K144</f>
        <v>0</v>
      </c>
      <c r="AR144" s="11" t="s">
        <v>92</v>
      </c>
      <c r="AT144" s="11" t="s">
        <v>88</v>
      </c>
      <c r="AU144" s="11" t="s">
        <v>93</v>
      </c>
      <c r="AY144" s="11" t="s">
        <v>87</v>
      </c>
      <c r="BE144" s="97">
        <f>IF(U144="základná",N144,0)</f>
        <v>0</v>
      </c>
      <c r="BF144" s="97">
        <f>IF(U144="znížená",N144,0)</f>
        <v>0</v>
      </c>
      <c r="BG144" s="97">
        <f>IF(U144="zákl. prenesená",N144,0)</f>
        <v>0</v>
      </c>
      <c r="BH144" s="97">
        <f>IF(U144="zníž. prenesená",N144,0)</f>
        <v>0</v>
      </c>
      <c r="BI144" s="97">
        <f>IF(U144="nulová",N144,0)</f>
        <v>0</v>
      </c>
      <c r="BJ144" s="11" t="s">
        <v>93</v>
      </c>
      <c r="BK144" s="98">
        <f>ROUND(L144*K144,3)</f>
        <v>0</v>
      </c>
      <c r="BL144" s="11" t="s">
        <v>92</v>
      </c>
      <c r="BM144" s="11" t="s">
        <v>140</v>
      </c>
    </row>
    <row r="145" spans="2:65" s="5" customFormat="1" ht="29.85" customHeight="1" x14ac:dyDescent="0.3">
      <c r="B145" s="77"/>
      <c r="C145" s="78"/>
      <c r="D145" s="87" t="s">
        <v>60</v>
      </c>
      <c r="E145" s="87"/>
      <c r="F145" s="87"/>
      <c r="G145" s="87"/>
      <c r="H145" s="87"/>
      <c r="I145" s="87"/>
      <c r="J145" s="87"/>
      <c r="K145" s="87"/>
      <c r="L145" s="87"/>
      <c r="M145" s="87"/>
      <c r="N145" s="107"/>
      <c r="O145" s="108"/>
      <c r="P145" s="108"/>
      <c r="Q145" s="108"/>
      <c r="R145" s="80"/>
      <c r="T145" s="81"/>
      <c r="U145" s="78"/>
      <c r="V145" s="78"/>
      <c r="W145" s="82">
        <f>SUM(W146:W148)</f>
        <v>2.1524999999999999</v>
      </c>
      <c r="X145" s="78"/>
      <c r="Y145" s="82">
        <f>SUM(Y146:Y148)</f>
        <v>1.6400000000000001E-2</v>
      </c>
      <c r="Z145" s="78"/>
      <c r="AA145" s="83">
        <f>SUM(AA146:AA148)</f>
        <v>0</v>
      </c>
      <c r="AR145" s="84" t="s">
        <v>40</v>
      </c>
      <c r="AT145" s="85" t="s">
        <v>38</v>
      </c>
      <c r="AU145" s="85" t="s">
        <v>40</v>
      </c>
      <c r="AY145" s="84" t="s">
        <v>87</v>
      </c>
      <c r="BK145" s="86">
        <f>SUM(BK146:BK148)</f>
        <v>0</v>
      </c>
    </row>
    <row r="146" spans="2:65" s="1" customFormat="1" ht="25.5" customHeight="1" x14ac:dyDescent="0.3">
      <c r="B146" s="88"/>
      <c r="C146" s="89" t="s">
        <v>141</v>
      </c>
      <c r="D146" s="89" t="s">
        <v>88</v>
      </c>
      <c r="E146" s="90" t="s">
        <v>142</v>
      </c>
      <c r="F146" s="109" t="s">
        <v>143</v>
      </c>
      <c r="G146" s="109"/>
      <c r="H146" s="109"/>
      <c r="I146" s="109"/>
      <c r="J146" s="91" t="s">
        <v>101</v>
      </c>
      <c r="K146" s="92">
        <v>41</v>
      </c>
      <c r="L146" s="106"/>
      <c r="M146" s="106"/>
      <c r="N146" s="106"/>
      <c r="O146" s="106"/>
      <c r="P146" s="106"/>
      <c r="Q146" s="106"/>
      <c r="R146" s="93"/>
      <c r="T146" s="94" t="s">
        <v>1</v>
      </c>
      <c r="U146" s="27" t="s">
        <v>24</v>
      </c>
      <c r="V146" s="95">
        <v>5.2499999999999998E-2</v>
      </c>
      <c r="W146" s="95">
        <f>V146*K146</f>
        <v>2.1524999999999999</v>
      </c>
      <c r="X146" s="95">
        <v>2.0000000000000001E-4</v>
      </c>
      <c r="Y146" s="95">
        <f>X146*K146</f>
        <v>8.2000000000000007E-3</v>
      </c>
      <c r="Z146" s="95">
        <v>0</v>
      </c>
      <c r="AA146" s="96">
        <f>Z146*K146</f>
        <v>0</v>
      </c>
      <c r="AR146" s="11" t="s">
        <v>92</v>
      </c>
      <c r="AT146" s="11" t="s">
        <v>88</v>
      </c>
      <c r="AU146" s="11" t="s">
        <v>93</v>
      </c>
      <c r="AY146" s="11" t="s">
        <v>87</v>
      </c>
      <c r="BE146" s="97">
        <f>IF(U146="základná",N146,0)</f>
        <v>0</v>
      </c>
      <c r="BF146" s="97">
        <f>IF(U146="znížená",N146,0)</f>
        <v>0</v>
      </c>
      <c r="BG146" s="97">
        <f>IF(U146="zákl. prenesená",N146,0)</f>
        <v>0</v>
      </c>
      <c r="BH146" s="97">
        <f>IF(U146="zníž. prenesená",N146,0)</f>
        <v>0</v>
      </c>
      <c r="BI146" s="97">
        <f>IF(U146="nulová",N146,0)</f>
        <v>0</v>
      </c>
      <c r="BJ146" s="11" t="s">
        <v>93</v>
      </c>
      <c r="BK146" s="98">
        <f>ROUND(L146*K146,3)</f>
        <v>0</v>
      </c>
      <c r="BL146" s="11" t="s">
        <v>92</v>
      </c>
      <c r="BM146" s="11" t="s">
        <v>144</v>
      </c>
    </row>
    <row r="147" spans="2:65" s="1" customFormat="1" ht="25.5" customHeight="1" x14ac:dyDescent="0.3">
      <c r="B147" s="88"/>
      <c r="C147" s="99" t="s">
        <v>145</v>
      </c>
      <c r="D147" s="99" t="s">
        <v>116</v>
      </c>
      <c r="E147" s="100" t="s">
        <v>146</v>
      </c>
      <c r="F147" s="111" t="s">
        <v>147</v>
      </c>
      <c r="G147" s="111"/>
      <c r="H147" s="111"/>
      <c r="I147" s="111"/>
      <c r="J147" s="101" t="s">
        <v>101</v>
      </c>
      <c r="K147" s="102">
        <v>41</v>
      </c>
      <c r="L147" s="110"/>
      <c r="M147" s="110"/>
      <c r="N147" s="110"/>
      <c r="O147" s="106"/>
      <c r="P147" s="106"/>
      <c r="Q147" s="106"/>
      <c r="R147" s="93"/>
      <c r="T147" s="94" t="s">
        <v>1</v>
      </c>
      <c r="U147" s="27" t="s">
        <v>24</v>
      </c>
      <c r="V147" s="95">
        <v>0</v>
      </c>
      <c r="W147" s="95">
        <f>V147*K147</f>
        <v>0</v>
      </c>
      <c r="X147" s="95">
        <v>2.0000000000000001E-4</v>
      </c>
      <c r="Y147" s="95">
        <f>X147*K147</f>
        <v>8.2000000000000007E-3</v>
      </c>
      <c r="Z147" s="95">
        <v>0</v>
      </c>
      <c r="AA147" s="96">
        <f>Z147*K147</f>
        <v>0</v>
      </c>
      <c r="AR147" s="11" t="s">
        <v>120</v>
      </c>
      <c r="AT147" s="11" t="s">
        <v>116</v>
      </c>
      <c r="AU147" s="11" t="s">
        <v>93</v>
      </c>
      <c r="AY147" s="11" t="s">
        <v>87</v>
      </c>
      <c r="BE147" s="97">
        <f>IF(U147="základná",N147,0)</f>
        <v>0</v>
      </c>
      <c r="BF147" s="97">
        <f>IF(U147="znížená",N147,0)</f>
        <v>0</v>
      </c>
      <c r="BG147" s="97">
        <f>IF(U147="zákl. prenesená",N147,0)</f>
        <v>0</v>
      </c>
      <c r="BH147" s="97">
        <f>IF(U147="zníž. prenesená",N147,0)</f>
        <v>0</v>
      </c>
      <c r="BI147" s="97">
        <f>IF(U147="nulová",N147,0)</f>
        <v>0</v>
      </c>
      <c r="BJ147" s="11" t="s">
        <v>93</v>
      </c>
      <c r="BK147" s="98">
        <f>ROUND(L147*K147,3)</f>
        <v>0</v>
      </c>
      <c r="BL147" s="11" t="s">
        <v>92</v>
      </c>
      <c r="BM147" s="11" t="s">
        <v>148</v>
      </c>
    </row>
    <row r="148" spans="2:65" s="1" customFormat="1" ht="25.5" customHeight="1" x14ac:dyDescent="0.3">
      <c r="B148" s="88"/>
      <c r="C148" s="99" t="s">
        <v>149</v>
      </c>
      <c r="D148" s="99" t="s">
        <v>116</v>
      </c>
      <c r="E148" s="100" t="s">
        <v>150</v>
      </c>
      <c r="F148" s="111" t="s">
        <v>151</v>
      </c>
      <c r="G148" s="111"/>
      <c r="H148" s="111"/>
      <c r="I148" s="111"/>
      <c r="J148" s="101" t="s">
        <v>101</v>
      </c>
      <c r="K148" s="102">
        <v>41</v>
      </c>
      <c r="L148" s="110"/>
      <c r="M148" s="110"/>
      <c r="N148" s="110"/>
      <c r="O148" s="106"/>
      <c r="P148" s="106"/>
      <c r="Q148" s="106"/>
      <c r="R148" s="93"/>
      <c r="T148" s="94" t="s">
        <v>1</v>
      </c>
      <c r="U148" s="27" t="s">
        <v>24</v>
      </c>
      <c r="V148" s="95">
        <v>0</v>
      </c>
      <c r="W148" s="95">
        <f>V148*K148</f>
        <v>0</v>
      </c>
      <c r="X148" s="95">
        <v>0</v>
      </c>
      <c r="Y148" s="95">
        <f>X148*K148</f>
        <v>0</v>
      </c>
      <c r="Z148" s="95">
        <v>0</v>
      </c>
      <c r="AA148" s="96">
        <f>Z148*K148</f>
        <v>0</v>
      </c>
      <c r="AR148" s="11" t="s">
        <v>120</v>
      </c>
      <c r="AT148" s="11" t="s">
        <v>116</v>
      </c>
      <c r="AU148" s="11" t="s">
        <v>93</v>
      </c>
      <c r="AY148" s="11" t="s">
        <v>87</v>
      </c>
      <c r="BE148" s="97">
        <f>IF(U148="základná",N148,0)</f>
        <v>0</v>
      </c>
      <c r="BF148" s="97">
        <f>IF(U148="znížená",N148,0)</f>
        <v>0</v>
      </c>
      <c r="BG148" s="97">
        <f>IF(U148="zákl. prenesená",N148,0)</f>
        <v>0</v>
      </c>
      <c r="BH148" s="97">
        <f>IF(U148="zníž. prenesená",N148,0)</f>
        <v>0</v>
      </c>
      <c r="BI148" s="97">
        <f>IF(U148="nulová",N148,0)</f>
        <v>0</v>
      </c>
      <c r="BJ148" s="11" t="s">
        <v>93</v>
      </c>
      <c r="BK148" s="98">
        <f>ROUND(L148*K148,3)</f>
        <v>0</v>
      </c>
      <c r="BL148" s="11" t="s">
        <v>92</v>
      </c>
      <c r="BM148" s="11" t="s">
        <v>152</v>
      </c>
    </row>
    <row r="149" spans="2:65" s="5" customFormat="1" ht="29.85" customHeight="1" x14ac:dyDescent="0.3">
      <c r="B149" s="77"/>
      <c r="C149" s="78"/>
      <c r="D149" s="87" t="s">
        <v>61</v>
      </c>
      <c r="E149" s="87"/>
      <c r="F149" s="87"/>
      <c r="G149" s="87"/>
      <c r="H149" s="87"/>
      <c r="I149" s="87"/>
      <c r="J149" s="87"/>
      <c r="K149" s="87"/>
      <c r="L149" s="87"/>
      <c r="M149" s="87"/>
      <c r="N149" s="107"/>
      <c r="O149" s="108"/>
      <c r="P149" s="108"/>
      <c r="Q149" s="108"/>
      <c r="R149" s="80"/>
      <c r="T149" s="81"/>
      <c r="U149" s="78"/>
      <c r="V149" s="78"/>
      <c r="W149" s="82">
        <f>SUM(W150:W162)</f>
        <v>92.444714799999986</v>
      </c>
      <c r="X149" s="78"/>
      <c r="Y149" s="82">
        <f>SUM(Y150:Y162)</f>
        <v>0.42568</v>
      </c>
      <c r="Z149" s="78"/>
      <c r="AA149" s="83">
        <f>SUM(AA150:AA162)</f>
        <v>11.033110000000001</v>
      </c>
      <c r="AR149" s="84" t="s">
        <v>40</v>
      </c>
      <c r="AT149" s="85" t="s">
        <v>38</v>
      </c>
      <c r="AU149" s="85" t="s">
        <v>40</v>
      </c>
      <c r="AY149" s="84" t="s">
        <v>87</v>
      </c>
      <c r="BK149" s="86">
        <f>SUM(BK150:BK162)</f>
        <v>0</v>
      </c>
    </row>
    <row r="150" spans="2:65" s="1" customFormat="1" ht="38.25" customHeight="1" x14ac:dyDescent="0.3">
      <c r="B150" s="88"/>
      <c r="C150" s="89" t="s">
        <v>153</v>
      </c>
      <c r="D150" s="89" t="s">
        <v>88</v>
      </c>
      <c r="E150" s="90" t="s">
        <v>154</v>
      </c>
      <c r="F150" s="109" t="s">
        <v>155</v>
      </c>
      <c r="G150" s="109"/>
      <c r="H150" s="109"/>
      <c r="I150" s="109"/>
      <c r="J150" s="91" t="s">
        <v>101</v>
      </c>
      <c r="K150" s="92">
        <v>7</v>
      </c>
      <c r="L150" s="106"/>
      <c r="M150" s="106"/>
      <c r="N150" s="106"/>
      <c r="O150" s="106"/>
      <c r="P150" s="106"/>
      <c r="Q150" s="106"/>
      <c r="R150" s="93"/>
      <c r="T150" s="94" t="s">
        <v>1</v>
      </c>
      <c r="U150" s="27" t="s">
        <v>24</v>
      </c>
      <c r="V150" s="95">
        <v>3.6510000000000001E-2</v>
      </c>
      <c r="W150" s="95">
        <f t="shared" ref="W150:W162" si="9">V150*K150</f>
        <v>0.25557000000000002</v>
      </c>
      <c r="X150" s="95">
        <v>2.4000000000000001E-4</v>
      </c>
      <c r="Y150" s="95">
        <f t="shared" ref="Y150:Y162" si="10">X150*K150</f>
        <v>1.6800000000000001E-3</v>
      </c>
      <c r="Z150" s="95">
        <v>4.7299999999999998E-3</v>
      </c>
      <c r="AA150" s="96">
        <f t="shared" ref="AA150:AA162" si="11">Z150*K150</f>
        <v>3.3110000000000001E-2</v>
      </c>
      <c r="AR150" s="11" t="s">
        <v>153</v>
      </c>
      <c r="AT150" s="11" t="s">
        <v>88</v>
      </c>
      <c r="AU150" s="11" t="s">
        <v>93</v>
      </c>
      <c r="AY150" s="11" t="s">
        <v>87</v>
      </c>
      <c r="BE150" s="97">
        <f t="shared" ref="BE150:BE162" si="12">IF(U150="základná",N150,0)</f>
        <v>0</v>
      </c>
      <c r="BF150" s="97">
        <f t="shared" ref="BF150:BF162" si="13">IF(U150="znížená",N150,0)</f>
        <v>0</v>
      </c>
      <c r="BG150" s="97">
        <f t="shared" ref="BG150:BG162" si="14">IF(U150="zákl. prenesená",N150,0)</f>
        <v>0</v>
      </c>
      <c r="BH150" s="97">
        <f t="shared" ref="BH150:BH162" si="15">IF(U150="zníž. prenesená",N150,0)</f>
        <v>0</v>
      </c>
      <c r="BI150" s="97">
        <f t="shared" ref="BI150:BI162" si="16">IF(U150="nulová",N150,0)</f>
        <v>0</v>
      </c>
      <c r="BJ150" s="11" t="s">
        <v>93</v>
      </c>
      <c r="BK150" s="98">
        <f t="shared" ref="BK150:BK162" si="17">ROUND(L150*K150,3)</f>
        <v>0</v>
      </c>
      <c r="BL150" s="11" t="s">
        <v>153</v>
      </c>
      <c r="BM150" s="11" t="s">
        <v>156</v>
      </c>
    </row>
    <row r="151" spans="2:65" s="1" customFormat="1" ht="25.5" customHeight="1" x14ac:dyDescent="0.3">
      <c r="B151" s="88"/>
      <c r="C151" s="89" t="s">
        <v>157</v>
      </c>
      <c r="D151" s="89" t="s">
        <v>88</v>
      </c>
      <c r="E151" s="90" t="s">
        <v>158</v>
      </c>
      <c r="F151" s="109" t="s">
        <v>159</v>
      </c>
      <c r="G151" s="109"/>
      <c r="H151" s="109"/>
      <c r="I151" s="109"/>
      <c r="J151" s="91" t="s">
        <v>160</v>
      </c>
      <c r="K151" s="92">
        <v>3</v>
      </c>
      <c r="L151" s="106"/>
      <c r="M151" s="106"/>
      <c r="N151" s="106"/>
      <c r="O151" s="106"/>
      <c r="P151" s="106"/>
      <c r="Q151" s="106"/>
      <c r="R151" s="93"/>
      <c r="T151" s="94" t="s">
        <v>1</v>
      </c>
      <c r="U151" s="27" t="s">
        <v>24</v>
      </c>
      <c r="V151" s="95">
        <v>0</v>
      </c>
      <c r="W151" s="95">
        <f t="shared" si="9"/>
        <v>0</v>
      </c>
      <c r="X151" s="95">
        <v>0</v>
      </c>
      <c r="Y151" s="95">
        <f t="shared" si="10"/>
        <v>0</v>
      </c>
      <c r="Z151" s="95">
        <v>0</v>
      </c>
      <c r="AA151" s="96">
        <f t="shared" si="11"/>
        <v>0</v>
      </c>
      <c r="AR151" s="11" t="s">
        <v>92</v>
      </c>
      <c r="AT151" s="11" t="s">
        <v>88</v>
      </c>
      <c r="AU151" s="11" t="s">
        <v>93</v>
      </c>
      <c r="AY151" s="11" t="s">
        <v>87</v>
      </c>
      <c r="BE151" s="97">
        <f t="shared" si="12"/>
        <v>0</v>
      </c>
      <c r="BF151" s="97">
        <f t="shared" si="13"/>
        <v>0</v>
      </c>
      <c r="BG151" s="97">
        <f t="shared" si="14"/>
        <v>0</v>
      </c>
      <c r="BH151" s="97">
        <f t="shared" si="15"/>
        <v>0</v>
      </c>
      <c r="BI151" s="97">
        <f t="shared" si="16"/>
        <v>0</v>
      </c>
      <c r="BJ151" s="11" t="s">
        <v>93</v>
      </c>
      <c r="BK151" s="98">
        <f t="shared" si="17"/>
        <v>0</v>
      </c>
      <c r="BL151" s="11" t="s">
        <v>92</v>
      </c>
      <c r="BM151" s="11" t="s">
        <v>161</v>
      </c>
    </row>
    <row r="152" spans="2:65" s="1" customFormat="1" ht="25.5" customHeight="1" x14ac:dyDescent="0.3">
      <c r="B152" s="88"/>
      <c r="C152" s="99" t="s">
        <v>162</v>
      </c>
      <c r="D152" s="99" t="s">
        <v>116</v>
      </c>
      <c r="E152" s="100" t="s">
        <v>163</v>
      </c>
      <c r="F152" s="111" t="s">
        <v>164</v>
      </c>
      <c r="G152" s="111"/>
      <c r="H152" s="111"/>
      <c r="I152" s="111"/>
      <c r="J152" s="101" t="s">
        <v>160</v>
      </c>
      <c r="K152" s="102">
        <v>1</v>
      </c>
      <c r="L152" s="110"/>
      <c r="M152" s="110"/>
      <c r="N152" s="110"/>
      <c r="O152" s="106"/>
      <c r="P152" s="106"/>
      <c r="Q152" s="106"/>
      <c r="R152" s="93"/>
      <c r="T152" s="94" t="s">
        <v>1</v>
      </c>
      <c r="U152" s="27" t="s">
        <v>24</v>
      </c>
      <c r="V152" s="95">
        <v>0</v>
      </c>
      <c r="W152" s="95">
        <f t="shared" si="9"/>
        <v>0</v>
      </c>
      <c r="X152" s="95">
        <v>0</v>
      </c>
      <c r="Y152" s="95">
        <f t="shared" si="10"/>
        <v>0</v>
      </c>
      <c r="Z152" s="95">
        <v>0</v>
      </c>
      <c r="AA152" s="96">
        <f t="shared" si="11"/>
        <v>0</v>
      </c>
      <c r="AR152" s="11" t="s">
        <v>120</v>
      </c>
      <c r="AT152" s="11" t="s">
        <v>116</v>
      </c>
      <c r="AU152" s="11" t="s">
        <v>93</v>
      </c>
      <c r="AY152" s="11" t="s">
        <v>87</v>
      </c>
      <c r="BE152" s="97">
        <f t="shared" si="12"/>
        <v>0</v>
      </c>
      <c r="BF152" s="97">
        <f t="shared" si="13"/>
        <v>0</v>
      </c>
      <c r="BG152" s="97">
        <f t="shared" si="14"/>
        <v>0</v>
      </c>
      <c r="BH152" s="97">
        <f t="shared" si="15"/>
        <v>0</v>
      </c>
      <c r="BI152" s="97">
        <f t="shared" si="16"/>
        <v>0</v>
      </c>
      <c r="BJ152" s="11" t="s">
        <v>93</v>
      </c>
      <c r="BK152" s="98">
        <f t="shared" si="17"/>
        <v>0</v>
      </c>
      <c r="BL152" s="11" t="s">
        <v>92</v>
      </c>
      <c r="BM152" s="11" t="s">
        <v>165</v>
      </c>
    </row>
    <row r="153" spans="2:65" s="1" customFormat="1" ht="25.5" customHeight="1" x14ac:dyDescent="0.3">
      <c r="B153" s="88"/>
      <c r="C153" s="99" t="s">
        <v>166</v>
      </c>
      <c r="D153" s="99" t="s">
        <v>116</v>
      </c>
      <c r="E153" s="100" t="s">
        <v>167</v>
      </c>
      <c r="F153" s="111" t="s">
        <v>168</v>
      </c>
      <c r="G153" s="111"/>
      <c r="H153" s="111"/>
      <c r="I153" s="111"/>
      <c r="J153" s="101" t="s">
        <v>160</v>
      </c>
      <c r="K153" s="102">
        <v>2</v>
      </c>
      <c r="L153" s="110"/>
      <c r="M153" s="110"/>
      <c r="N153" s="110"/>
      <c r="O153" s="106"/>
      <c r="P153" s="106"/>
      <c r="Q153" s="106"/>
      <c r="R153" s="93"/>
      <c r="T153" s="94" t="s">
        <v>1</v>
      </c>
      <c r="U153" s="27" t="s">
        <v>24</v>
      </c>
      <c r="V153" s="95">
        <v>0</v>
      </c>
      <c r="W153" s="95">
        <f t="shared" si="9"/>
        <v>0</v>
      </c>
      <c r="X153" s="95">
        <v>0.21199999999999999</v>
      </c>
      <c r="Y153" s="95">
        <f t="shared" si="10"/>
        <v>0.42399999999999999</v>
      </c>
      <c r="Z153" s="95">
        <v>0</v>
      </c>
      <c r="AA153" s="96">
        <f t="shared" si="11"/>
        <v>0</v>
      </c>
      <c r="AR153" s="11" t="s">
        <v>120</v>
      </c>
      <c r="AT153" s="11" t="s">
        <v>116</v>
      </c>
      <c r="AU153" s="11" t="s">
        <v>93</v>
      </c>
      <c r="AY153" s="11" t="s">
        <v>87</v>
      </c>
      <c r="BE153" s="97">
        <f t="shared" si="12"/>
        <v>0</v>
      </c>
      <c r="BF153" s="97">
        <f t="shared" si="13"/>
        <v>0</v>
      </c>
      <c r="BG153" s="97">
        <f t="shared" si="14"/>
        <v>0</v>
      </c>
      <c r="BH153" s="97">
        <f t="shared" si="15"/>
        <v>0</v>
      </c>
      <c r="BI153" s="97">
        <f t="shared" si="16"/>
        <v>0</v>
      </c>
      <c r="BJ153" s="11" t="s">
        <v>93</v>
      </c>
      <c r="BK153" s="98">
        <f t="shared" si="17"/>
        <v>0</v>
      </c>
      <c r="BL153" s="11" t="s">
        <v>92</v>
      </c>
      <c r="BM153" s="11" t="s">
        <v>169</v>
      </c>
    </row>
    <row r="154" spans="2:65" s="1" customFormat="1" ht="25.5" customHeight="1" x14ac:dyDescent="0.3">
      <c r="B154" s="88"/>
      <c r="C154" s="89" t="s">
        <v>5</v>
      </c>
      <c r="D154" s="89" t="s">
        <v>88</v>
      </c>
      <c r="E154" s="90" t="s">
        <v>170</v>
      </c>
      <c r="F154" s="109" t="s">
        <v>171</v>
      </c>
      <c r="G154" s="109"/>
      <c r="H154" s="109"/>
      <c r="I154" s="109"/>
      <c r="J154" s="91" t="s">
        <v>91</v>
      </c>
      <c r="K154" s="92">
        <v>1</v>
      </c>
      <c r="L154" s="106"/>
      <c r="M154" s="106"/>
      <c r="N154" s="106"/>
      <c r="O154" s="106"/>
      <c r="P154" s="106"/>
      <c r="Q154" s="106"/>
      <c r="R154" s="93"/>
      <c r="T154" s="94" t="s">
        <v>1</v>
      </c>
      <c r="U154" s="27" t="s">
        <v>24</v>
      </c>
      <c r="V154" s="95">
        <v>0</v>
      </c>
      <c r="W154" s="95">
        <f t="shared" si="9"/>
        <v>0</v>
      </c>
      <c r="X154" s="95">
        <v>0</v>
      </c>
      <c r="Y154" s="95">
        <f t="shared" si="10"/>
        <v>0</v>
      </c>
      <c r="Z154" s="95">
        <v>0</v>
      </c>
      <c r="AA154" s="96">
        <f t="shared" si="11"/>
        <v>0</v>
      </c>
      <c r="AR154" s="11" t="s">
        <v>92</v>
      </c>
      <c r="AT154" s="11" t="s">
        <v>88</v>
      </c>
      <c r="AU154" s="11" t="s">
        <v>93</v>
      </c>
      <c r="AY154" s="11" t="s">
        <v>87</v>
      </c>
      <c r="BE154" s="97">
        <f t="shared" si="12"/>
        <v>0</v>
      </c>
      <c r="BF154" s="97">
        <f t="shared" si="13"/>
        <v>0</v>
      </c>
      <c r="BG154" s="97">
        <f t="shared" si="14"/>
        <v>0</v>
      </c>
      <c r="BH154" s="97">
        <f t="shared" si="15"/>
        <v>0</v>
      </c>
      <c r="BI154" s="97">
        <f t="shared" si="16"/>
        <v>0</v>
      </c>
      <c r="BJ154" s="11" t="s">
        <v>93</v>
      </c>
      <c r="BK154" s="98">
        <f t="shared" si="17"/>
        <v>0</v>
      </c>
      <c r="BL154" s="11" t="s">
        <v>92</v>
      </c>
      <c r="BM154" s="11" t="s">
        <v>172</v>
      </c>
    </row>
    <row r="155" spans="2:65" s="1" customFormat="1" ht="25.5" customHeight="1" x14ac:dyDescent="0.3">
      <c r="B155" s="88"/>
      <c r="C155" s="89" t="s">
        <v>173</v>
      </c>
      <c r="D155" s="89" t="s">
        <v>88</v>
      </c>
      <c r="E155" s="90" t="s">
        <v>174</v>
      </c>
      <c r="F155" s="109" t="s">
        <v>175</v>
      </c>
      <c r="G155" s="109"/>
      <c r="H155" s="109"/>
      <c r="I155" s="109"/>
      <c r="J155" s="91" t="s">
        <v>105</v>
      </c>
      <c r="K155" s="92">
        <v>1000</v>
      </c>
      <c r="L155" s="106"/>
      <c r="M155" s="106"/>
      <c r="N155" s="106"/>
      <c r="O155" s="106"/>
      <c r="P155" s="106"/>
      <c r="Q155" s="106"/>
      <c r="R155" s="93"/>
      <c r="T155" s="94" t="s">
        <v>1</v>
      </c>
      <c r="U155" s="27" t="s">
        <v>24</v>
      </c>
      <c r="V155" s="95">
        <v>1.4E-2</v>
      </c>
      <c r="W155" s="95">
        <f t="shared" si="9"/>
        <v>14</v>
      </c>
      <c r="X155" s="95">
        <v>0</v>
      </c>
      <c r="Y155" s="95">
        <f t="shared" si="10"/>
        <v>0</v>
      </c>
      <c r="Z155" s="95">
        <v>0</v>
      </c>
      <c r="AA155" s="96">
        <f t="shared" si="11"/>
        <v>0</v>
      </c>
      <c r="AR155" s="11" t="s">
        <v>92</v>
      </c>
      <c r="AT155" s="11" t="s">
        <v>88</v>
      </c>
      <c r="AU155" s="11" t="s">
        <v>93</v>
      </c>
      <c r="AY155" s="11" t="s">
        <v>87</v>
      </c>
      <c r="BE155" s="97">
        <f t="shared" si="12"/>
        <v>0</v>
      </c>
      <c r="BF155" s="97">
        <f t="shared" si="13"/>
        <v>0</v>
      </c>
      <c r="BG155" s="97">
        <f t="shared" si="14"/>
        <v>0</v>
      </c>
      <c r="BH155" s="97">
        <f t="shared" si="15"/>
        <v>0</v>
      </c>
      <c r="BI155" s="97">
        <f t="shared" si="16"/>
        <v>0</v>
      </c>
      <c r="BJ155" s="11" t="s">
        <v>93</v>
      </c>
      <c r="BK155" s="98">
        <f t="shared" si="17"/>
        <v>0</v>
      </c>
      <c r="BL155" s="11" t="s">
        <v>92</v>
      </c>
      <c r="BM155" s="11" t="s">
        <v>176</v>
      </c>
    </row>
    <row r="156" spans="2:65" s="1" customFormat="1" ht="51" customHeight="1" x14ac:dyDescent="0.3">
      <c r="B156" s="88"/>
      <c r="C156" s="89" t="s">
        <v>177</v>
      </c>
      <c r="D156" s="89" t="s">
        <v>88</v>
      </c>
      <c r="E156" s="90" t="s">
        <v>178</v>
      </c>
      <c r="F156" s="109" t="s">
        <v>179</v>
      </c>
      <c r="G156" s="109"/>
      <c r="H156" s="109"/>
      <c r="I156" s="109"/>
      <c r="J156" s="91" t="s">
        <v>91</v>
      </c>
      <c r="K156" s="92">
        <v>5</v>
      </c>
      <c r="L156" s="106"/>
      <c r="M156" s="106"/>
      <c r="N156" s="106"/>
      <c r="O156" s="106"/>
      <c r="P156" s="106"/>
      <c r="Q156" s="106"/>
      <c r="R156" s="93"/>
      <c r="T156" s="94" t="s">
        <v>1</v>
      </c>
      <c r="U156" s="27" t="s">
        <v>24</v>
      </c>
      <c r="V156" s="95">
        <v>6.6262100000000004</v>
      </c>
      <c r="W156" s="95">
        <f t="shared" si="9"/>
        <v>33.131050000000002</v>
      </c>
      <c r="X156" s="95">
        <v>0</v>
      </c>
      <c r="Y156" s="95">
        <f t="shared" si="10"/>
        <v>0</v>
      </c>
      <c r="Z156" s="95">
        <v>2.2000000000000002</v>
      </c>
      <c r="AA156" s="96">
        <f t="shared" si="11"/>
        <v>11</v>
      </c>
      <c r="AR156" s="11" t="s">
        <v>92</v>
      </c>
      <c r="AT156" s="11" t="s">
        <v>88</v>
      </c>
      <c r="AU156" s="11" t="s">
        <v>93</v>
      </c>
      <c r="AY156" s="11" t="s">
        <v>87</v>
      </c>
      <c r="BE156" s="97">
        <f t="shared" si="12"/>
        <v>0</v>
      </c>
      <c r="BF156" s="97">
        <f t="shared" si="13"/>
        <v>0</v>
      </c>
      <c r="BG156" s="97">
        <f t="shared" si="14"/>
        <v>0</v>
      </c>
      <c r="BH156" s="97">
        <f t="shared" si="15"/>
        <v>0</v>
      </c>
      <c r="BI156" s="97">
        <f t="shared" si="16"/>
        <v>0</v>
      </c>
      <c r="BJ156" s="11" t="s">
        <v>93</v>
      </c>
      <c r="BK156" s="98">
        <f t="shared" si="17"/>
        <v>0</v>
      </c>
      <c r="BL156" s="11" t="s">
        <v>92</v>
      </c>
      <c r="BM156" s="11" t="s">
        <v>180</v>
      </c>
    </row>
    <row r="157" spans="2:65" s="1" customFormat="1" ht="38.25" customHeight="1" x14ac:dyDescent="0.3">
      <c r="B157" s="88"/>
      <c r="C157" s="89" t="s">
        <v>181</v>
      </c>
      <c r="D157" s="89" t="s">
        <v>88</v>
      </c>
      <c r="E157" s="90" t="s">
        <v>182</v>
      </c>
      <c r="F157" s="109" t="s">
        <v>183</v>
      </c>
      <c r="G157" s="109"/>
      <c r="H157" s="109"/>
      <c r="I157" s="109"/>
      <c r="J157" s="91" t="s">
        <v>91</v>
      </c>
      <c r="K157" s="92">
        <v>5</v>
      </c>
      <c r="L157" s="106"/>
      <c r="M157" s="106"/>
      <c r="N157" s="106"/>
      <c r="O157" s="106"/>
      <c r="P157" s="106"/>
      <c r="Q157" s="106"/>
      <c r="R157" s="93"/>
      <c r="T157" s="94" t="s">
        <v>1</v>
      </c>
      <c r="U157" s="27" t="s">
        <v>24</v>
      </c>
      <c r="V157" s="95">
        <v>3.5049999999999999</v>
      </c>
      <c r="W157" s="95">
        <f t="shared" si="9"/>
        <v>17.524999999999999</v>
      </c>
      <c r="X157" s="95">
        <v>0</v>
      </c>
      <c r="Y157" s="95">
        <f t="shared" si="10"/>
        <v>0</v>
      </c>
      <c r="Z157" s="95">
        <v>0</v>
      </c>
      <c r="AA157" s="96">
        <f t="shared" si="11"/>
        <v>0</v>
      </c>
      <c r="AR157" s="11" t="s">
        <v>92</v>
      </c>
      <c r="AT157" s="11" t="s">
        <v>88</v>
      </c>
      <c r="AU157" s="11" t="s">
        <v>93</v>
      </c>
      <c r="AY157" s="11" t="s">
        <v>87</v>
      </c>
      <c r="BE157" s="97">
        <f t="shared" si="12"/>
        <v>0</v>
      </c>
      <c r="BF157" s="97">
        <f t="shared" si="13"/>
        <v>0</v>
      </c>
      <c r="BG157" s="97">
        <f t="shared" si="14"/>
        <v>0</v>
      </c>
      <c r="BH157" s="97">
        <f t="shared" si="15"/>
        <v>0</v>
      </c>
      <c r="BI157" s="97">
        <f t="shared" si="16"/>
        <v>0</v>
      </c>
      <c r="BJ157" s="11" t="s">
        <v>93</v>
      </c>
      <c r="BK157" s="98">
        <f t="shared" si="17"/>
        <v>0</v>
      </c>
      <c r="BL157" s="11" t="s">
        <v>92</v>
      </c>
      <c r="BM157" s="11" t="s">
        <v>184</v>
      </c>
    </row>
    <row r="158" spans="2:65" s="1" customFormat="1" ht="25.5" customHeight="1" x14ac:dyDescent="0.3">
      <c r="B158" s="88"/>
      <c r="C158" s="89" t="s">
        <v>185</v>
      </c>
      <c r="D158" s="89" t="s">
        <v>88</v>
      </c>
      <c r="E158" s="90" t="s">
        <v>186</v>
      </c>
      <c r="F158" s="109" t="s">
        <v>187</v>
      </c>
      <c r="G158" s="109"/>
      <c r="H158" s="109"/>
      <c r="I158" s="109"/>
      <c r="J158" s="91" t="s">
        <v>119</v>
      </c>
      <c r="K158" s="92">
        <v>11.227</v>
      </c>
      <c r="L158" s="106"/>
      <c r="M158" s="106"/>
      <c r="N158" s="106"/>
      <c r="O158" s="106"/>
      <c r="P158" s="106"/>
      <c r="Q158" s="106"/>
      <c r="R158" s="93"/>
      <c r="T158" s="94" t="s">
        <v>1</v>
      </c>
      <c r="U158" s="27" t="s">
        <v>24</v>
      </c>
      <c r="V158" s="95">
        <v>0.59799999999999998</v>
      </c>
      <c r="W158" s="95">
        <f t="shared" si="9"/>
        <v>6.7137459999999995</v>
      </c>
      <c r="X158" s="95">
        <v>0</v>
      </c>
      <c r="Y158" s="95">
        <f t="shared" si="10"/>
        <v>0</v>
      </c>
      <c r="Z158" s="95">
        <v>0</v>
      </c>
      <c r="AA158" s="96">
        <f t="shared" si="11"/>
        <v>0</v>
      </c>
      <c r="AR158" s="11" t="s">
        <v>92</v>
      </c>
      <c r="AT158" s="11" t="s">
        <v>88</v>
      </c>
      <c r="AU158" s="11" t="s">
        <v>93</v>
      </c>
      <c r="AY158" s="11" t="s">
        <v>87</v>
      </c>
      <c r="BE158" s="97">
        <f t="shared" si="12"/>
        <v>0</v>
      </c>
      <c r="BF158" s="97">
        <f t="shared" si="13"/>
        <v>0</v>
      </c>
      <c r="BG158" s="97">
        <f t="shared" si="14"/>
        <v>0</v>
      </c>
      <c r="BH158" s="97">
        <f t="shared" si="15"/>
        <v>0</v>
      </c>
      <c r="BI158" s="97">
        <f t="shared" si="16"/>
        <v>0</v>
      </c>
      <c r="BJ158" s="11" t="s">
        <v>93</v>
      </c>
      <c r="BK158" s="98">
        <f t="shared" si="17"/>
        <v>0</v>
      </c>
      <c r="BL158" s="11" t="s">
        <v>92</v>
      </c>
      <c r="BM158" s="11" t="s">
        <v>188</v>
      </c>
    </row>
    <row r="159" spans="2:65" s="1" customFormat="1" ht="25.5" customHeight="1" x14ac:dyDescent="0.3">
      <c r="B159" s="88"/>
      <c r="C159" s="89" t="s">
        <v>189</v>
      </c>
      <c r="D159" s="89" t="s">
        <v>88</v>
      </c>
      <c r="E159" s="90" t="s">
        <v>190</v>
      </c>
      <c r="F159" s="109" t="s">
        <v>191</v>
      </c>
      <c r="G159" s="109"/>
      <c r="H159" s="109"/>
      <c r="I159" s="109"/>
      <c r="J159" s="91" t="s">
        <v>119</v>
      </c>
      <c r="K159" s="92">
        <v>11.227</v>
      </c>
      <c r="L159" s="106"/>
      <c r="M159" s="106"/>
      <c r="N159" s="106"/>
      <c r="O159" s="106"/>
      <c r="P159" s="106"/>
      <c r="Q159" s="106"/>
      <c r="R159" s="93"/>
      <c r="T159" s="94" t="s">
        <v>1</v>
      </c>
      <c r="U159" s="27" t="s">
        <v>24</v>
      </c>
      <c r="V159" s="95">
        <v>7.0000000000000001E-3</v>
      </c>
      <c r="W159" s="95">
        <f t="shared" si="9"/>
        <v>7.8589000000000006E-2</v>
      </c>
      <c r="X159" s="95">
        <v>0</v>
      </c>
      <c r="Y159" s="95">
        <f t="shared" si="10"/>
        <v>0</v>
      </c>
      <c r="Z159" s="95">
        <v>0</v>
      </c>
      <c r="AA159" s="96">
        <f t="shared" si="11"/>
        <v>0</v>
      </c>
      <c r="AR159" s="11" t="s">
        <v>92</v>
      </c>
      <c r="AT159" s="11" t="s">
        <v>88</v>
      </c>
      <c r="AU159" s="11" t="s">
        <v>93</v>
      </c>
      <c r="AY159" s="11" t="s">
        <v>87</v>
      </c>
      <c r="BE159" s="97">
        <f t="shared" si="12"/>
        <v>0</v>
      </c>
      <c r="BF159" s="97">
        <f t="shared" si="13"/>
        <v>0</v>
      </c>
      <c r="BG159" s="97">
        <f t="shared" si="14"/>
        <v>0</v>
      </c>
      <c r="BH159" s="97">
        <f t="shared" si="15"/>
        <v>0</v>
      </c>
      <c r="BI159" s="97">
        <f t="shared" si="16"/>
        <v>0</v>
      </c>
      <c r="BJ159" s="11" t="s">
        <v>93</v>
      </c>
      <c r="BK159" s="98">
        <f t="shared" si="17"/>
        <v>0</v>
      </c>
      <c r="BL159" s="11" t="s">
        <v>92</v>
      </c>
      <c r="BM159" s="11" t="s">
        <v>192</v>
      </c>
    </row>
    <row r="160" spans="2:65" s="1" customFormat="1" ht="25.5" customHeight="1" x14ac:dyDescent="0.3">
      <c r="B160" s="88"/>
      <c r="C160" s="89" t="s">
        <v>193</v>
      </c>
      <c r="D160" s="89" t="s">
        <v>88</v>
      </c>
      <c r="E160" s="90" t="s">
        <v>194</v>
      </c>
      <c r="F160" s="109" t="s">
        <v>191</v>
      </c>
      <c r="G160" s="109"/>
      <c r="H160" s="109"/>
      <c r="I160" s="109"/>
      <c r="J160" s="91" t="s">
        <v>119</v>
      </c>
      <c r="K160" s="92">
        <v>11.227</v>
      </c>
      <c r="L160" s="106"/>
      <c r="M160" s="106"/>
      <c r="N160" s="106"/>
      <c r="O160" s="106"/>
      <c r="P160" s="106"/>
      <c r="Q160" s="106"/>
      <c r="R160" s="93"/>
      <c r="T160" s="94" t="s">
        <v>1</v>
      </c>
      <c r="U160" s="27" t="s">
        <v>24</v>
      </c>
      <c r="V160" s="95">
        <v>7.0000000000000001E-3</v>
      </c>
      <c r="W160" s="95">
        <f t="shared" si="9"/>
        <v>7.8589000000000006E-2</v>
      </c>
      <c r="X160" s="95">
        <v>0</v>
      </c>
      <c r="Y160" s="95">
        <f t="shared" si="10"/>
        <v>0</v>
      </c>
      <c r="Z160" s="95">
        <v>0</v>
      </c>
      <c r="AA160" s="96">
        <f t="shared" si="11"/>
        <v>0</v>
      </c>
      <c r="AR160" s="11" t="s">
        <v>92</v>
      </c>
      <c r="AT160" s="11" t="s">
        <v>88</v>
      </c>
      <c r="AU160" s="11" t="s">
        <v>93</v>
      </c>
      <c r="AY160" s="11" t="s">
        <v>87</v>
      </c>
      <c r="BE160" s="97">
        <f t="shared" si="12"/>
        <v>0</v>
      </c>
      <c r="BF160" s="97">
        <f t="shared" si="13"/>
        <v>0</v>
      </c>
      <c r="BG160" s="97">
        <f t="shared" si="14"/>
        <v>0</v>
      </c>
      <c r="BH160" s="97">
        <f t="shared" si="15"/>
        <v>0</v>
      </c>
      <c r="BI160" s="97">
        <f t="shared" si="16"/>
        <v>0</v>
      </c>
      <c r="BJ160" s="11" t="s">
        <v>93</v>
      </c>
      <c r="BK160" s="98">
        <f t="shared" si="17"/>
        <v>0</v>
      </c>
      <c r="BL160" s="11" t="s">
        <v>92</v>
      </c>
      <c r="BM160" s="11" t="s">
        <v>195</v>
      </c>
    </row>
    <row r="161" spans="2:65" s="1" customFormat="1" ht="25.5" customHeight="1" x14ac:dyDescent="0.3">
      <c r="B161" s="88"/>
      <c r="C161" s="89" t="s">
        <v>196</v>
      </c>
      <c r="D161" s="89" t="s">
        <v>88</v>
      </c>
      <c r="E161" s="90" t="s">
        <v>197</v>
      </c>
      <c r="F161" s="109" t="s">
        <v>198</v>
      </c>
      <c r="G161" s="109"/>
      <c r="H161" s="109"/>
      <c r="I161" s="109"/>
      <c r="J161" s="91" t="s">
        <v>119</v>
      </c>
      <c r="K161" s="92">
        <v>11.227</v>
      </c>
      <c r="L161" s="106"/>
      <c r="M161" s="106"/>
      <c r="N161" s="106"/>
      <c r="O161" s="106"/>
      <c r="P161" s="106"/>
      <c r="Q161" s="106"/>
      <c r="R161" s="93"/>
      <c r="T161" s="94" t="s">
        <v>1</v>
      </c>
      <c r="U161" s="27" t="s">
        <v>24</v>
      </c>
      <c r="V161" s="95">
        <v>0.89</v>
      </c>
      <c r="W161" s="95">
        <f t="shared" si="9"/>
        <v>9.9920299999999997</v>
      </c>
      <c r="X161" s="95">
        <v>0</v>
      </c>
      <c r="Y161" s="95">
        <f t="shared" si="10"/>
        <v>0</v>
      </c>
      <c r="Z161" s="95">
        <v>0</v>
      </c>
      <c r="AA161" s="96">
        <f t="shared" si="11"/>
        <v>0</v>
      </c>
      <c r="AR161" s="11" t="s">
        <v>92</v>
      </c>
      <c r="AT161" s="11" t="s">
        <v>88</v>
      </c>
      <c r="AU161" s="11" t="s">
        <v>93</v>
      </c>
      <c r="AY161" s="11" t="s">
        <v>87</v>
      </c>
      <c r="BE161" s="97">
        <f t="shared" si="12"/>
        <v>0</v>
      </c>
      <c r="BF161" s="97">
        <f t="shared" si="13"/>
        <v>0</v>
      </c>
      <c r="BG161" s="97">
        <f t="shared" si="14"/>
        <v>0</v>
      </c>
      <c r="BH161" s="97">
        <f t="shared" si="15"/>
        <v>0</v>
      </c>
      <c r="BI161" s="97">
        <f t="shared" si="16"/>
        <v>0</v>
      </c>
      <c r="BJ161" s="11" t="s">
        <v>93</v>
      </c>
      <c r="BK161" s="98">
        <f t="shared" si="17"/>
        <v>0</v>
      </c>
      <c r="BL161" s="11" t="s">
        <v>92</v>
      </c>
      <c r="BM161" s="11" t="s">
        <v>199</v>
      </c>
    </row>
    <row r="162" spans="2:65" s="1" customFormat="1" ht="38.25" customHeight="1" x14ac:dyDescent="0.3">
      <c r="B162" s="88"/>
      <c r="C162" s="89" t="s">
        <v>200</v>
      </c>
      <c r="D162" s="89" t="s">
        <v>88</v>
      </c>
      <c r="E162" s="90" t="s">
        <v>201</v>
      </c>
      <c r="F162" s="109" t="s">
        <v>202</v>
      </c>
      <c r="G162" s="109"/>
      <c r="H162" s="109"/>
      <c r="I162" s="109"/>
      <c r="J162" s="91" t="s">
        <v>119</v>
      </c>
      <c r="K162" s="92">
        <v>11.227</v>
      </c>
      <c r="L162" s="106"/>
      <c r="M162" s="106"/>
      <c r="N162" s="106"/>
      <c r="O162" s="106"/>
      <c r="P162" s="106"/>
      <c r="Q162" s="106"/>
      <c r="R162" s="93"/>
      <c r="T162" s="94" t="s">
        <v>1</v>
      </c>
      <c r="U162" s="27" t="s">
        <v>24</v>
      </c>
      <c r="V162" s="95">
        <v>0.95040000000000002</v>
      </c>
      <c r="W162" s="95">
        <f t="shared" si="9"/>
        <v>10.6701408</v>
      </c>
      <c r="X162" s="95">
        <v>0</v>
      </c>
      <c r="Y162" s="95">
        <f t="shared" si="10"/>
        <v>0</v>
      </c>
      <c r="Z162" s="95">
        <v>0</v>
      </c>
      <c r="AA162" s="96">
        <f t="shared" si="11"/>
        <v>0</v>
      </c>
      <c r="AR162" s="11" t="s">
        <v>92</v>
      </c>
      <c r="AT162" s="11" t="s">
        <v>88</v>
      </c>
      <c r="AU162" s="11" t="s">
        <v>93</v>
      </c>
      <c r="AY162" s="11" t="s">
        <v>87</v>
      </c>
      <c r="BE162" s="97">
        <f t="shared" si="12"/>
        <v>0</v>
      </c>
      <c r="BF162" s="97">
        <f t="shared" si="13"/>
        <v>0</v>
      </c>
      <c r="BG162" s="97">
        <f t="shared" si="14"/>
        <v>0</v>
      </c>
      <c r="BH162" s="97">
        <f t="shared" si="15"/>
        <v>0</v>
      </c>
      <c r="BI162" s="97">
        <f t="shared" si="16"/>
        <v>0</v>
      </c>
      <c r="BJ162" s="11" t="s">
        <v>93</v>
      </c>
      <c r="BK162" s="98">
        <f t="shared" si="17"/>
        <v>0</v>
      </c>
      <c r="BL162" s="11" t="s">
        <v>92</v>
      </c>
      <c r="BM162" s="11" t="s">
        <v>203</v>
      </c>
    </row>
    <row r="163" spans="2:65" s="5" customFormat="1" ht="29.85" customHeight="1" x14ac:dyDescent="0.3">
      <c r="B163" s="77"/>
      <c r="C163" s="78"/>
      <c r="D163" s="87" t="s">
        <v>62</v>
      </c>
      <c r="E163" s="87"/>
      <c r="F163" s="87"/>
      <c r="G163" s="87"/>
      <c r="H163" s="87"/>
      <c r="I163" s="87"/>
      <c r="J163" s="87"/>
      <c r="K163" s="87"/>
      <c r="L163" s="87"/>
      <c r="M163" s="87"/>
      <c r="N163" s="107"/>
      <c r="O163" s="108"/>
      <c r="P163" s="108"/>
      <c r="Q163" s="108"/>
      <c r="R163" s="80"/>
      <c r="T163" s="81"/>
      <c r="U163" s="78"/>
      <c r="V163" s="78"/>
      <c r="W163" s="82">
        <f>SUM(W164:W165)</f>
        <v>43.581516000000001</v>
      </c>
      <c r="X163" s="78"/>
      <c r="Y163" s="82">
        <f>SUM(Y164:Y165)</f>
        <v>0</v>
      </c>
      <c r="Z163" s="78"/>
      <c r="AA163" s="83">
        <f>SUM(AA164:AA165)</f>
        <v>0</v>
      </c>
      <c r="AR163" s="84" t="s">
        <v>40</v>
      </c>
      <c r="AT163" s="85" t="s">
        <v>38</v>
      </c>
      <c r="AU163" s="85" t="s">
        <v>40</v>
      </c>
      <c r="AY163" s="84" t="s">
        <v>87</v>
      </c>
      <c r="BK163" s="86">
        <f>SUM(BK164:BK165)</f>
        <v>0</v>
      </c>
    </row>
    <row r="164" spans="2:65" s="1" customFormat="1" ht="38.25" customHeight="1" x14ac:dyDescent="0.3">
      <c r="B164" s="88"/>
      <c r="C164" s="89" t="s">
        <v>204</v>
      </c>
      <c r="D164" s="89" t="s">
        <v>88</v>
      </c>
      <c r="E164" s="90" t="s">
        <v>205</v>
      </c>
      <c r="F164" s="109" t="s">
        <v>206</v>
      </c>
      <c r="G164" s="109"/>
      <c r="H164" s="109"/>
      <c r="I164" s="109"/>
      <c r="J164" s="91" t="s">
        <v>119</v>
      </c>
      <c r="K164" s="92">
        <v>17.376999999999999</v>
      </c>
      <c r="L164" s="106"/>
      <c r="M164" s="106"/>
      <c r="N164" s="106"/>
      <c r="O164" s="106"/>
      <c r="P164" s="106"/>
      <c r="Q164" s="106"/>
      <c r="R164" s="93"/>
      <c r="T164" s="94" t="s">
        <v>1</v>
      </c>
      <c r="U164" s="27" t="s">
        <v>24</v>
      </c>
      <c r="V164" s="95">
        <v>2.4630000000000001</v>
      </c>
      <c r="W164" s="95">
        <f>V164*K164</f>
        <v>42.799551000000001</v>
      </c>
      <c r="X164" s="95">
        <v>0</v>
      </c>
      <c r="Y164" s="95">
        <f>X164*K164</f>
        <v>0</v>
      </c>
      <c r="Z164" s="95">
        <v>0</v>
      </c>
      <c r="AA164" s="96">
        <f>Z164*K164</f>
        <v>0</v>
      </c>
      <c r="AR164" s="11" t="s">
        <v>92</v>
      </c>
      <c r="AT164" s="11" t="s">
        <v>88</v>
      </c>
      <c r="AU164" s="11" t="s">
        <v>93</v>
      </c>
      <c r="AY164" s="11" t="s">
        <v>87</v>
      </c>
      <c r="BE164" s="97">
        <f>IF(U164="základná",N164,0)</f>
        <v>0</v>
      </c>
      <c r="BF164" s="97">
        <f>IF(U164="znížená",N164,0)</f>
        <v>0</v>
      </c>
      <c r="BG164" s="97">
        <f>IF(U164="zákl. prenesená",N164,0)</f>
        <v>0</v>
      </c>
      <c r="BH164" s="97">
        <f>IF(U164="zníž. prenesená",N164,0)</f>
        <v>0</v>
      </c>
      <c r="BI164" s="97">
        <f>IF(U164="nulová",N164,0)</f>
        <v>0</v>
      </c>
      <c r="BJ164" s="11" t="s">
        <v>93</v>
      </c>
      <c r="BK164" s="98">
        <f>ROUND(L164*K164,3)</f>
        <v>0</v>
      </c>
      <c r="BL164" s="11" t="s">
        <v>92</v>
      </c>
      <c r="BM164" s="11" t="s">
        <v>207</v>
      </c>
    </row>
    <row r="165" spans="2:65" s="1" customFormat="1" ht="63.75" customHeight="1" x14ac:dyDescent="0.3">
      <c r="B165" s="88"/>
      <c r="C165" s="89" t="s">
        <v>208</v>
      </c>
      <c r="D165" s="89" t="s">
        <v>88</v>
      </c>
      <c r="E165" s="90" t="s">
        <v>209</v>
      </c>
      <c r="F165" s="109" t="s">
        <v>210</v>
      </c>
      <c r="G165" s="109"/>
      <c r="H165" s="109"/>
      <c r="I165" s="109"/>
      <c r="J165" s="91" t="s">
        <v>119</v>
      </c>
      <c r="K165" s="92">
        <v>17.376999999999999</v>
      </c>
      <c r="L165" s="106"/>
      <c r="M165" s="106"/>
      <c r="N165" s="106"/>
      <c r="O165" s="106"/>
      <c r="P165" s="106"/>
      <c r="Q165" s="106"/>
      <c r="R165" s="93"/>
      <c r="T165" s="94" t="s">
        <v>1</v>
      </c>
      <c r="U165" s="27" t="s">
        <v>24</v>
      </c>
      <c r="V165" s="95">
        <v>4.4999999999999998E-2</v>
      </c>
      <c r="W165" s="95">
        <f>V165*K165</f>
        <v>0.78196499999999991</v>
      </c>
      <c r="X165" s="95">
        <v>0</v>
      </c>
      <c r="Y165" s="95">
        <f>X165*K165</f>
        <v>0</v>
      </c>
      <c r="Z165" s="95">
        <v>0</v>
      </c>
      <c r="AA165" s="96">
        <f>Z165*K165</f>
        <v>0</v>
      </c>
      <c r="AR165" s="11" t="s">
        <v>92</v>
      </c>
      <c r="AT165" s="11" t="s">
        <v>88</v>
      </c>
      <c r="AU165" s="11" t="s">
        <v>93</v>
      </c>
      <c r="AY165" s="11" t="s">
        <v>87</v>
      </c>
      <c r="BE165" s="97">
        <f>IF(U165="základná",N165,0)</f>
        <v>0</v>
      </c>
      <c r="BF165" s="97">
        <f>IF(U165="znížená",N165,0)</f>
        <v>0</v>
      </c>
      <c r="BG165" s="97">
        <f>IF(U165="zákl. prenesená",N165,0)</f>
        <v>0</v>
      </c>
      <c r="BH165" s="97">
        <f>IF(U165="zníž. prenesená",N165,0)</f>
        <v>0</v>
      </c>
      <c r="BI165" s="97">
        <f>IF(U165="nulová",N165,0)</f>
        <v>0</v>
      </c>
      <c r="BJ165" s="11" t="s">
        <v>93</v>
      </c>
      <c r="BK165" s="98">
        <f>ROUND(L165*K165,3)</f>
        <v>0</v>
      </c>
      <c r="BL165" s="11" t="s">
        <v>92</v>
      </c>
      <c r="BM165" s="11" t="s">
        <v>211</v>
      </c>
    </row>
    <row r="166" spans="2:65" s="5" customFormat="1" ht="37.35" customHeight="1" x14ac:dyDescent="0.35">
      <c r="B166" s="77"/>
      <c r="C166" s="78"/>
      <c r="D166" s="79" t="s">
        <v>63</v>
      </c>
      <c r="E166" s="79"/>
      <c r="F166" s="79"/>
      <c r="G166" s="79"/>
      <c r="H166" s="79"/>
      <c r="I166" s="79"/>
      <c r="J166" s="79"/>
      <c r="K166" s="79"/>
      <c r="L166" s="79"/>
      <c r="M166" s="79"/>
      <c r="N166" s="112"/>
      <c r="O166" s="113"/>
      <c r="P166" s="113"/>
      <c r="Q166" s="113"/>
      <c r="R166" s="80"/>
      <c r="T166" s="81"/>
      <c r="U166" s="78"/>
      <c r="V166" s="78"/>
      <c r="W166" s="82">
        <f>W167+W228+W244</f>
        <v>127.81315799999999</v>
      </c>
      <c r="X166" s="78"/>
      <c r="Y166" s="82">
        <f>Y167+Y228+Y244</f>
        <v>1.0454709999999994</v>
      </c>
      <c r="Z166" s="78"/>
      <c r="AA166" s="83">
        <f>AA167+AA228+AA244</f>
        <v>0.19370999999999999</v>
      </c>
      <c r="AR166" s="84" t="s">
        <v>93</v>
      </c>
      <c r="AT166" s="85" t="s">
        <v>38</v>
      </c>
      <c r="AU166" s="85" t="s">
        <v>39</v>
      </c>
      <c r="AY166" s="84" t="s">
        <v>87</v>
      </c>
      <c r="BK166" s="86">
        <f>BK167+BK228+BK244</f>
        <v>0</v>
      </c>
    </row>
    <row r="167" spans="2:65" s="5" customFormat="1" ht="19.899999999999999" customHeight="1" x14ac:dyDescent="0.3">
      <c r="B167" s="77"/>
      <c r="C167" s="78"/>
      <c r="D167" s="87" t="s">
        <v>64</v>
      </c>
      <c r="E167" s="87"/>
      <c r="F167" s="87"/>
      <c r="G167" s="87"/>
      <c r="H167" s="87"/>
      <c r="I167" s="87"/>
      <c r="J167" s="87"/>
      <c r="K167" s="87"/>
      <c r="L167" s="87"/>
      <c r="M167" s="87"/>
      <c r="N167" s="114"/>
      <c r="O167" s="115"/>
      <c r="P167" s="115"/>
      <c r="Q167" s="115"/>
      <c r="R167" s="80"/>
      <c r="T167" s="81"/>
      <c r="U167" s="78"/>
      <c r="V167" s="78"/>
      <c r="W167" s="82">
        <f>SUM(W168:W227)</f>
        <v>109.03674799999999</v>
      </c>
      <c r="X167" s="78"/>
      <c r="Y167" s="82">
        <f>SUM(Y168:Y227)</f>
        <v>1.0193709999999994</v>
      </c>
      <c r="Z167" s="78"/>
      <c r="AA167" s="83">
        <f>SUM(AA168:AA227)</f>
        <v>0.19370999999999999</v>
      </c>
      <c r="AR167" s="84" t="s">
        <v>93</v>
      </c>
      <c r="AT167" s="85" t="s">
        <v>38</v>
      </c>
      <c r="AU167" s="85" t="s">
        <v>40</v>
      </c>
      <c r="AY167" s="84" t="s">
        <v>87</v>
      </c>
      <c r="BK167" s="86">
        <f>SUM(BK168:BK227)</f>
        <v>0</v>
      </c>
    </row>
    <row r="168" spans="2:65" s="1" customFormat="1" ht="16.5" customHeight="1" x14ac:dyDescent="0.3">
      <c r="B168" s="88"/>
      <c r="C168" s="89" t="s">
        <v>212</v>
      </c>
      <c r="D168" s="89" t="s">
        <v>88</v>
      </c>
      <c r="E168" s="90" t="s">
        <v>213</v>
      </c>
      <c r="F168" s="109" t="s">
        <v>214</v>
      </c>
      <c r="G168" s="109"/>
      <c r="H168" s="109"/>
      <c r="I168" s="109"/>
      <c r="J168" s="91" t="s">
        <v>160</v>
      </c>
      <c r="K168" s="92">
        <v>3</v>
      </c>
      <c r="L168" s="106"/>
      <c r="M168" s="106"/>
      <c r="N168" s="106"/>
      <c r="O168" s="106"/>
      <c r="P168" s="106"/>
      <c r="Q168" s="106"/>
      <c r="R168" s="93"/>
      <c r="T168" s="94" t="s">
        <v>1</v>
      </c>
      <c r="U168" s="27" t="s">
        <v>24</v>
      </c>
      <c r="V168" s="95">
        <v>2.0720000000000001</v>
      </c>
      <c r="W168" s="95">
        <f t="shared" ref="W168:W199" si="18">V168*K168</f>
        <v>6.2160000000000002</v>
      </c>
      <c r="X168" s="95">
        <v>4.0000000000000002E-4</v>
      </c>
      <c r="Y168" s="95">
        <f t="shared" ref="Y168:Y199" si="19">X168*K168</f>
        <v>1.2000000000000001E-3</v>
      </c>
      <c r="Z168" s="95">
        <v>0</v>
      </c>
      <c r="AA168" s="96">
        <f t="shared" ref="AA168:AA199" si="20">Z168*K168</f>
        <v>0</v>
      </c>
      <c r="AR168" s="11" t="s">
        <v>215</v>
      </c>
      <c r="AT168" s="11" t="s">
        <v>88</v>
      </c>
      <c r="AU168" s="11" t="s">
        <v>93</v>
      </c>
      <c r="AY168" s="11" t="s">
        <v>87</v>
      </c>
      <c r="BE168" s="97">
        <f t="shared" ref="BE168:BE199" si="21">IF(U168="základná",N168,0)</f>
        <v>0</v>
      </c>
      <c r="BF168" s="97">
        <f t="shared" ref="BF168:BF199" si="22">IF(U168="znížená",N168,0)</f>
        <v>0</v>
      </c>
      <c r="BG168" s="97">
        <f t="shared" ref="BG168:BG199" si="23">IF(U168="zákl. prenesená",N168,0)</f>
        <v>0</v>
      </c>
      <c r="BH168" s="97">
        <f t="shared" ref="BH168:BH199" si="24">IF(U168="zníž. prenesená",N168,0)</f>
        <v>0</v>
      </c>
      <c r="BI168" s="97">
        <f t="shared" ref="BI168:BI199" si="25">IF(U168="nulová",N168,0)</f>
        <v>0</v>
      </c>
      <c r="BJ168" s="11" t="s">
        <v>93</v>
      </c>
      <c r="BK168" s="98">
        <f t="shared" ref="BK168:BK199" si="26">ROUND(L168*K168,3)</f>
        <v>0</v>
      </c>
      <c r="BL168" s="11" t="s">
        <v>215</v>
      </c>
      <c r="BM168" s="11" t="s">
        <v>216</v>
      </c>
    </row>
    <row r="169" spans="2:65" s="1" customFormat="1" ht="38.25" customHeight="1" x14ac:dyDescent="0.3">
      <c r="B169" s="88"/>
      <c r="C169" s="89" t="s">
        <v>217</v>
      </c>
      <c r="D169" s="89" t="s">
        <v>88</v>
      </c>
      <c r="E169" s="90" t="s">
        <v>218</v>
      </c>
      <c r="F169" s="109" t="s">
        <v>219</v>
      </c>
      <c r="G169" s="109"/>
      <c r="H169" s="109"/>
      <c r="I169" s="109"/>
      <c r="J169" s="91" t="s">
        <v>101</v>
      </c>
      <c r="K169" s="92">
        <v>54</v>
      </c>
      <c r="L169" s="106"/>
      <c r="M169" s="106"/>
      <c r="N169" s="106"/>
      <c r="O169" s="106"/>
      <c r="P169" s="106"/>
      <c r="Q169" s="106"/>
      <c r="R169" s="93"/>
      <c r="T169" s="94" t="s">
        <v>1</v>
      </c>
      <c r="U169" s="27" t="s">
        <v>24</v>
      </c>
      <c r="V169" s="95">
        <v>0.42571999999999999</v>
      </c>
      <c r="W169" s="95">
        <f t="shared" si="18"/>
        <v>22.988879999999998</v>
      </c>
      <c r="X169" s="95">
        <v>2.7299999999999998E-3</v>
      </c>
      <c r="Y169" s="95">
        <f t="shared" si="19"/>
        <v>0.14742</v>
      </c>
      <c r="Z169" s="95">
        <v>0</v>
      </c>
      <c r="AA169" s="96">
        <f t="shared" si="20"/>
        <v>0</v>
      </c>
      <c r="AR169" s="11" t="s">
        <v>153</v>
      </c>
      <c r="AT169" s="11" t="s">
        <v>88</v>
      </c>
      <c r="AU169" s="11" t="s">
        <v>93</v>
      </c>
      <c r="AY169" s="11" t="s">
        <v>87</v>
      </c>
      <c r="BE169" s="97">
        <f t="shared" si="21"/>
        <v>0</v>
      </c>
      <c r="BF169" s="97">
        <f t="shared" si="22"/>
        <v>0</v>
      </c>
      <c r="BG169" s="97">
        <f t="shared" si="23"/>
        <v>0</v>
      </c>
      <c r="BH169" s="97">
        <f t="shared" si="24"/>
        <v>0</v>
      </c>
      <c r="BI169" s="97">
        <f t="shared" si="25"/>
        <v>0</v>
      </c>
      <c r="BJ169" s="11" t="s">
        <v>93</v>
      </c>
      <c r="BK169" s="98">
        <f t="shared" si="26"/>
        <v>0</v>
      </c>
      <c r="BL169" s="11" t="s">
        <v>153</v>
      </c>
      <c r="BM169" s="11" t="s">
        <v>220</v>
      </c>
    </row>
    <row r="170" spans="2:65" s="1" customFormat="1" ht="25.5" customHeight="1" x14ac:dyDescent="0.3">
      <c r="B170" s="88"/>
      <c r="C170" s="89" t="s">
        <v>221</v>
      </c>
      <c r="D170" s="89" t="s">
        <v>88</v>
      </c>
      <c r="E170" s="90" t="s">
        <v>222</v>
      </c>
      <c r="F170" s="109" t="s">
        <v>223</v>
      </c>
      <c r="G170" s="109"/>
      <c r="H170" s="109"/>
      <c r="I170" s="109"/>
      <c r="J170" s="91" t="s">
        <v>101</v>
      </c>
      <c r="K170" s="92">
        <v>4</v>
      </c>
      <c r="L170" s="106"/>
      <c r="M170" s="106"/>
      <c r="N170" s="106"/>
      <c r="O170" s="106"/>
      <c r="P170" s="106"/>
      <c r="Q170" s="106"/>
      <c r="R170" s="93"/>
      <c r="T170" s="94" t="s">
        <v>1</v>
      </c>
      <c r="U170" s="27" t="s">
        <v>24</v>
      </c>
      <c r="V170" s="95">
        <v>0.28220000000000001</v>
      </c>
      <c r="W170" s="95">
        <f t="shared" si="18"/>
        <v>1.1288</v>
      </c>
      <c r="X170" s="95">
        <v>3.64E-3</v>
      </c>
      <c r="Y170" s="95">
        <f t="shared" si="19"/>
        <v>1.456E-2</v>
      </c>
      <c r="Z170" s="95">
        <v>0</v>
      </c>
      <c r="AA170" s="96">
        <f t="shared" si="20"/>
        <v>0</v>
      </c>
      <c r="AR170" s="11" t="s">
        <v>153</v>
      </c>
      <c r="AT170" s="11" t="s">
        <v>88</v>
      </c>
      <c r="AU170" s="11" t="s">
        <v>93</v>
      </c>
      <c r="AY170" s="11" t="s">
        <v>87</v>
      </c>
      <c r="BE170" s="97">
        <f t="shared" si="21"/>
        <v>0</v>
      </c>
      <c r="BF170" s="97">
        <f t="shared" si="22"/>
        <v>0</v>
      </c>
      <c r="BG170" s="97">
        <f t="shared" si="23"/>
        <v>0</v>
      </c>
      <c r="BH170" s="97">
        <f t="shared" si="24"/>
        <v>0</v>
      </c>
      <c r="BI170" s="97">
        <f t="shared" si="25"/>
        <v>0</v>
      </c>
      <c r="BJ170" s="11" t="s">
        <v>93</v>
      </c>
      <c r="BK170" s="98">
        <f t="shared" si="26"/>
        <v>0</v>
      </c>
      <c r="BL170" s="11" t="s">
        <v>153</v>
      </c>
      <c r="BM170" s="11" t="s">
        <v>224</v>
      </c>
    </row>
    <row r="171" spans="2:65" s="1" customFormat="1" ht="25.5" customHeight="1" x14ac:dyDescent="0.3">
      <c r="B171" s="88"/>
      <c r="C171" s="89" t="s">
        <v>225</v>
      </c>
      <c r="D171" s="89" t="s">
        <v>88</v>
      </c>
      <c r="E171" s="90" t="s">
        <v>226</v>
      </c>
      <c r="F171" s="109" t="s">
        <v>227</v>
      </c>
      <c r="G171" s="109"/>
      <c r="H171" s="109"/>
      <c r="I171" s="109"/>
      <c r="J171" s="91" t="s">
        <v>101</v>
      </c>
      <c r="K171" s="92">
        <v>41</v>
      </c>
      <c r="L171" s="106"/>
      <c r="M171" s="106"/>
      <c r="N171" s="106"/>
      <c r="O171" s="106"/>
      <c r="P171" s="106"/>
      <c r="Q171" s="106"/>
      <c r="R171" s="93"/>
      <c r="T171" s="94" t="s">
        <v>1</v>
      </c>
      <c r="U171" s="27" t="s">
        <v>24</v>
      </c>
      <c r="V171" s="95">
        <v>0.31031999999999998</v>
      </c>
      <c r="W171" s="95">
        <f t="shared" si="18"/>
        <v>12.72312</v>
      </c>
      <c r="X171" s="95">
        <v>7.8899999999999994E-3</v>
      </c>
      <c r="Y171" s="95">
        <f t="shared" si="19"/>
        <v>0.32349</v>
      </c>
      <c r="Z171" s="95">
        <v>0</v>
      </c>
      <c r="AA171" s="96">
        <f t="shared" si="20"/>
        <v>0</v>
      </c>
      <c r="AR171" s="11" t="s">
        <v>153</v>
      </c>
      <c r="AT171" s="11" t="s">
        <v>88</v>
      </c>
      <c r="AU171" s="11" t="s">
        <v>93</v>
      </c>
      <c r="AY171" s="11" t="s">
        <v>87</v>
      </c>
      <c r="BE171" s="97">
        <f t="shared" si="21"/>
        <v>0</v>
      </c>
      <c r="BF171" s="97">
        <f t="shared" si="22"/>
        <v>0</v>
      </c>
      <c r="BG171" s="97">
        <f t="shared" si="23"/>
        <v>0</v>
      </c>
      <c r="BH171" s="97">
        <f t="shared" si="24"/>
        <v>0</v>
      </c>
      <c r="BI171" s="97">
        <f t="shared" si="25"/>
        <v>0</v>
      </c>
      <c r="BJ171" s="11" t="s">
        <v>93</v>
      </c>
      <c r="BK171" s="98">
        <f t="shared" si="26"/>
        <v>0</v>
      </c>
      <c r="BL171" s="11" t="s">
        <v>153</v>
      </c>
      <c r="BM171" s="11" t="s">
        <v>228</v>
      </c>
    </row>
    <row r="172" spans="2:65" s="1" customFormat="1" ht="38.25" customHeight="1" x14ac:dyDescent="0.3">
      <c r="B172" s="88"/>
      <c r="C172" s="89" t="s">
        <v>229</v>
      </c>
      <c r="D172" s="89" t="s">
        <v>88</v>
      </c>
      <c r="E172" s="90" t="s">
        <v>230</v>
      </c>
      <c r="F172" s="109" t="s">
        <v>231</v>
      </c>
      <c r="G172" s="109"/>
      <c r="H172" s="109"/>
      <c r="I172" s="109"/>
      <c r="J172" s="91" t="s">
        <v>101</v>
      </c>
      <c r="K172" s="92">
        <v>7</v>
      </c>
      <c r="L172" s="106"/>
      <c r="M172" s="106"/>
      <c r="N172" s="106"/>
      <c r="O172" s="106"/>
      <c r="P172" s="106"/>
      <c r="Q172" s="106"/>
      <c r="R172" s="93"/>
      <c r="T172" s="94" t="s">
        <v>1</v>
      </c>
      <c r="U172" s="27" t="s">
        <v>24</v>
      </c>
      <c r="V172" s="95">
        <v>0.34658</v>
      </c>
      <c r="W172" s="95">
        <f t="shared" si="18"/>
        <v>2.4260600000000001</v>
      </c>
      <c r="X172" s="95">
        <v>1.9400000000000001E-3</v>
      </c>
      <c r="Y172" s="95">
        <f t="shared" si="19"/>
        <v>1.358E-2</v>
      </c>
      <c r="Z172" s="95">
        <v>0</v>
      </c>
      <c r="AA172" s="96">
        <f t="shared" si="20"/>
        <v>0</v>
      </c>
      <c r="AR172" s="11" t="s">
        <v>153</v>
      </c>
      <c r="AT172" s="11" t="s">
        <v>88</v>
      </c>
      <c r="AU172" s="11" t="s">
        <v>93</v>
      </c>
      <c r="AY172" s="11" t="s">
        <v>87</v>
      </c>
      <c r="BE172" s="97">
        <f t="shared" si="21"/>
        <v>0</v>
      </c>
      <c r="BF172" s="97">
        <f t="shared" si="22"/>
        <v>0</v>
      </c>
      <c r="BG172" s="97">
        <f t="shared" si="23"/>
        <v>0</v>
      </c>
      <c r="BH172" s="97">
        <f t="shared" si="24"/>
        <v>0</v>
      </c>
      <c r="BI172" s="97">
        <f t="shared" si="25"/>
        <v>0</v>
      </c>
      <c r="BJ172" s="11" t="s">
        <v>93</v>
      </c>
      <c r="BK172" s="98">
        <f t="shared" si="26"/>
        <v>0</v>
      </c>
      <c r="BL172" s="11" t="s">
        <v>153</v>
      </c>
      <c r="BM172" s="11" t="s">
        <v>232</v>
      </c>
    </row>
    <row r="173" spans="2:65" s="1" customFormat="1" ht="38.25" customHeight="1" x14ac:dyDescent="0.3">
      <c r="B173" s="88"/>
      <c r="C173" s="89" t="s">
        <v>233</v>
      </c>
      <c r="D173" s="89" t="s">
        <v>88</v>
      </c>
      <c r="E173" s="90" t="s">
        <v>234</v>
      </c>
      <c r="F173" s="109" t="s">
        <v>235</v>
      </c>
      <c r="G173" s="109"/>
      <c r="H173" s="109"/>
      <c r="I173" s="109"/>
      <c r="J173" s="91" t="s">
        <v>101</v>
      </c>
      <c r="K173" s="92">
        <v>10</v>
      </c>
      <c r="L173" s="106"/>
      <c r="M173" s="106"/>
      <c r="N173" s="106"/>
      <c r="O173" s="106"/>
      <c r="P173" s="106"/>
      <c r="Q173" s="106"/>
      <c r="R173" s="93"/>
      <c r="T173" s="94" t="s">
        <v>1</v>
      </c>
      <c r="U173" s="27" t="s">
        <v>24</v>
      </c>
      <c r="V173" s="95">
        <v>0.38915</v>
      </c>
      <c r="W173" s="95">
        <f t="shared" si="18"/>
        <v>3.8914999999999997</v>
      </c>
      <c r="X173" s="95">
        <v>2.81E-3</v>
      </c>
      <c r="Y173" s="95">
        <f t="shared" si="19"/>
        <v>2.81E-2</v>
      </c>
      <c r="Z173" s="95">
        <v>0</v>
      </c>
      <c r="AA173" s="96">
        <f t="shared" si="20"/>
        <v>0</v>
      </c>
      <c r="AR173" s="11" t="s">
        <v>153</v>
      </c>
      <c r="AT173" s="11" t="s">
        <v>88</v>
      </c>
      <c r="AU173" s="11" t="s">
        <v>93</v>
      </c>
      <c r="AY173" s="11" t="s">
        <v>87</v>
      </c>
      <c r="BE173" s="97">
        <f t="shared" si="21"/>
        <v>0</v>
      </c>
      <c r="BF173" s="97">
        <f t="shared" si="22"/>
        <v>0</v>
      </c>
      <c r="BG173" s="97">
        <f t="shared" si="23"/>
        <v>0</v>
      </c>
      <c r="BH173" s="97">
        <f t="shared" si="24"/>
        <v>0</v>
      </c>
      <c r="BI173" s="97">
        <f t="shared" si="25"/>
        <v>0</v>
      </c>
      <c r="BJ173" s="11" t="s">
        <v>93</v>
      </c>
      <c r="BK173" s="98">
        <f t="shared" si="26"/>
        <v>0</v>
      </c>
      <c r="BL173" s="11" t="s">
        <v>153</v>
      </c>
      <c r="BM173" s="11" t="s">
        <v>236</v>
      </c>
    </row>
    <row r="174" spans="2:65" s="1" customFormat="1" ht="38.25" customHeight="1" x14ac:dyDescent="0.3">
      <c r="B174" s="88"/>
      <c r="C174" s="89" t="s">
        <v>237</v>
      </c>
      <c r="D174" s="89" t="s">
        <v>88</v>
      </c>
      <c r="E174" s="90" t="s">
        <v>238</v>
      </c>
      <c r="F174" s="109" t="s">
        <v>239</v>
      </c>
      <c r="G174" s="109"/>
      <c r="H174" s="109"/>
      <c r="I174" s="109"/>
      <c r="J174" s="91" t="s">
        <v>101</v>
      </c>
      <c r="K174" s="92">
        <v>3</v>
      </c>
      <c r="L174" s="106"/>
      <c r="M174" s="106"/>
      <c r="N174" s="106"/>
      <c r="O174" s="106"/>
      <c r="P174" s="106"/>
      <c r="Q174" s="106"/>
      <c r="R174" s="93"/>
      <c r="T174" s="94" t="s">
        <v>1</v>
      </c>
      <c r="U174" s="27" t="s">
        <v>24</v>
      </c>
      <c r="V174" s="95">
        <v>0.41500999999999999</v>
      </c>
      <c r="W174" s="95">
        <f t="shared" si="18"/>
        <v>1.2450299999999999</v>
      </c>
      <c r="X174" s="95">
        <v>3.5200000000000001E-3</v>
      </c>
      <c r="Y174" s="95">
        <f t="shared" si="19"/>
        <v>1.056E-2</v>
      </c>
      <c r="Z174" s="95">
        <v>0</v>
      </c>
      <c r="AA174" s="96">
        <f t="shared" si="20"/>
        <v>0</v>
      </c>
      <c r="AR174" s="11" t="s">
        <v>153</v>
      </c>
      <c r="AT174" s="11" t="s">
        <v>88</v>
      </c>
      <c r="AU174" s="11" t="s">
        <v>93</v>
      </c>
      <c r="AY174" s="11" t="s">
        <v>87</v>
      </c>
      <c r="BE174" s="97">
        <f t="shared" si="21"/>
        <v>0</v>
      </c>
      <c r="BF174" s="97">
        <f t="shared" si="22"/>
        <v>0</v>
      </c>
      <c r="BG174" s="97">
        <f t="shared" si="23"/>
        <v>0</v>
      </c>
      <c r="BH174" s="97">
        <f t="shared" si="24"/>
        <v>0</v>
      </c>
      <c r="BI174" s="97">
        <f t="shared" si="25"/>
        <v>0</v>
      </c>
      <c r="BJ174" s="11" t="s">
        <v>93</v>
      </c>
      <c r="BK174" s="98">
        <f t="shared" si="26"/>
        <v>0</v>
      </c>
      <c r="BL174" s="11" t="s">
        <v>153</v>
      </c>
      <c r="BM174" s="11" t="s">
        <v>240</v>
      </c>
    </row>
    <row r="175" spans="2:65" s="1" customFormat="1" ht="38.25" customHeight="1" x14ac:dyDescent="0.3">
      <c r="B175" s="88"/>
      <c r="C175" s="89" t="s">
        <v>241</v>
      </c>
      <c r="D175" s="89" t="s">
        <v>88</v>
      </c>
      <c r="E175" s="90" t="s">
        <v>242</v>
      </c>
      <c r="F175" s="109" t="s">
        <v>243</v>
      </c>
      <c r="G175" s="109"/>
      <c r="H175" s="109"/>
      <c r="I175" s="109"/>
      <c r="J175" s="91" t="s">
        <v>101</v>
      </c>
      <c r="K175" s="92">
        <v>17</v>
      </c>
      <c r="L175" s="106"/>
      <c r="M175" s="106"/>
      <c r="N175" s="106"/>
      <c r="O175" s="106"/>
      <c r="P175" s="106"/>
      <c r="Q175" s="106"/>
      <c r="R175" s="93"/>
      <c r="T175" s="94" t="s">
        <v>1</v>
      </c>
      <c r="U175" s="27" t="s">
        <v>24</v>
      </c>
      <c r="V175" s="95">
        <v>0.44578000000000001</v>
      </c>
      <c r="W175" s="95">
        <f t="shared" si="18"/>
        <v>7.5782600000000002</v>
      </c>
      <c r="X175" s="95">
        <v>4.81E-3</v>
      </c>
      <c r="Y175" s="95">
        <f t="shared" si="19"/>
        <v>8.1769999999999995E-2</v>
      </c>
      <c r="Z175" s="95">
        <v>0</v>
      </c>
      <c r="AA175" s="96">
        <f t="shared" si="20"/>
        <v>0</v>
      </c>
      <c r="AR175" s="11" t="s">
        <v>153</v>
      </c>
      <c r="AT175" s="11" t="s">
        <v>88</v>
      </c>
      <c r="AU175" s="11" t="s">
        <v>93</v>
      </c>
      <c r="AY175" s="11" t="s">
        <v>87</v>
      </c>
      <c r="BE175" s="97">
        <f t="shared" si="21"/>
        <v>0</v>
      </c>
      <c r="BF175" s="97">
        <f t="shared" si="22"/>
        <v>0</v>
      </c>
      <c r="BG175" s="97">
        <f t="shared" si="23"/>
        <v>0</v>
      </c>
      <c r="BH175" s="97">
        <f t="shared" si="24"/>
        <v>0</v>
      </c>
      <c r="BI175" s="97">
        <f t="shared" si="25"/>
        <v>0</v>
      </c>
      <c r="BJ175" s="11" t="s">
        <v>93</v>
      </c>
      <c r="BK175" s="98">
        <f t="shared" si="26"/>
        <v>0</v>
      </c>
      <c r="BL175" s="11" t="s">
        <v>153</v>
      </c>
      <c r="BM175" s="11" t="s">
        <v>244</v>
      </c>
    </row>
    <row r="176" spans="2:65" s="1" customFormat="1" ht="38.25" customHeight="1" x14ac:dyDescent="0.3">
      <c r="B176" s="88"/>
      <c r="C176" s="89" t="s">
        <v>245</v>
      </c>
      <c r="D176" s="89" t="s">
        <v>88</v>
      </c>
      <c r="E176" s="90" t="s">
        <v>246</v>
      </c>
      <c r="F176" s="109" t="s">
        <v>247</v>
      </c>
      <c r="G176" s="109"/>
      <c r="H176" s="109"/>
      <c r="I176" s="109"/>
      <c r="J176" s="91" t="s">
        <v>101</v>
      </c>
      <c r="K176" s="92">
        <v>11</v>
      </c>
      <c r="L176" s="106"/>
      <c r="M176" s="106"/>
      <c r="N176" s="106"/>
      <c r="O176" s="106"/>
      <c r="P176" s="106"/>
      <c r="Q176" s="106"/>
      <c r="R176" s="93"/>
      <c r="T176" s="94" t="s">
        <v>1</v>
      </c>
      <c r="U176" s="27" t="s">
        <v>24</v>
      </c>
      <c r="V176" s="95">
        <v>0.47855999999999999</v>
      </c>
      <c r="W176" s="95">
        <f t="shared" si="18"/>
        <v>5.2641599999999995</v>
      </c>
      <c r="X176" s="95">
        <v>7.1799999999999998E-3</v>
      </c>
      <c r="Y176" s="95">
        <f t="shared" si="19"/>
        <v>7.8979999999999995E-2</v>
      </c>
      <c r="Z176" s="95">
        <v>0</v>
      </c>
      <c r="AA176" s="96">
        <f t="shared" si="20"/>
        <v>0</v>
      </c>
      <c r="AR176" s="11" t="s">
        <v>153</v>
      </c>
      <c r="AT176" s="11" t="s">
        <v>88</v>
      </c>
      <c r="AU176" s="11" t="s">
        <v>93</v>
      </c>
      <c r="AY176" s="11" t="s">
        <v>87</v>
      </c>
      <c r="BE176" s="97">
        <f t="shared" si="21"/>
        <v>0</v>
      </c>
      <c r="BF176" s="97">
        <f t="shared" si="22"/>
        <v>0</v>
      </c>
      <c r="BG176" s="97">
        <f t="shared" si="23"/>
        <v>0</v>
      </c>
      <c r="BH176" s="97">
        <f t="shared" si="24"/>
        <v>0</v>
      </c>
      <c r="BI176" s="97">
        <f t="shared" si="25"/>
        <v>0</v>
      </c>
      <c r="BJ176" s="11" t="s">
        <v>93</v>
      </c>
      <c r="BK176" s="98">
        <f t="shared" si="26"/>
        <v>0</v>
      </c>
      <c r="BL176" s="11" t="s">
        <v>153</v>
      </c>
      <c r="BM176" s="11" t="s">
        <v>248</v>
      </c>
    </row>
    <row r="177" spans="2:65" s="1" customFormat="1" ht="38.25" customHeight="1" x14ac:dyDescent="0.3">
      <c r="B177" s="88"/>
      <c r="C177" s="89" t="s">
        <v>249</v>
      </c>
      <c r="D177" s="89" t="s">
        <v>88</v>
      </c>
      <c r="E177" s="90" t="s">
        <v>250</v>
      </c>
      <c r="F177" s="109" t="s">
        <v>251</v>
      </c>
      <c r="G177" s="109"/>
      <c r="H177" s="109"/>
      <c r="I177" s="109"/>
      <c r="J177" s="91" t="s">
        <v>101</v>
      </c>
      <c r="K177" s="92">
        <v>4</v>
      </c>
      <c r="L177" s="106"/>
      <c r="M177" s="106"/>
      <c r="N177" s="106"/>
      <c r="O177" s="106"/>
      <c r="P177" s="106"/>
      <c r="Q177" s="106"/>
      <c r="R177" s="93"/>
      <c r="T177" s="94" t="s">
        <v>1</v>
      </c>
      <c r="U177" s="27" t="s">
        <v>24</v>
      </c>
      <c r="V177" s="95">
        <v>1.35951</v>
      </c>
      <c r="W177" s="95">
        <f t="shared" si="18"/>
        <v>5.43804</v>
      </c>
      <c r="X177" s="95">
        <v>4.5699999999999998E-2</v>
      </c>
      <c r="Y177" s="95">
        <f t="shared" si="19"/>
        <v>0.18279999999999999</v>
      </c>
      <c r="Z177" s="95">
        <v>0</v>
      </c>
      <c r="AA177" s="96">
        <f t="shared" si="20"/>
        <v>0</v>
      </c>
      <c r="AR177" s="11" t="s">
        <v>153</v>
      </c>
      <c r="AT177" s="11" t="s">
        <v>88</v>
      </c>
      <c r="AU177" s="11" t="s">
        <v>93</v>
      </c>
      <c r="AY177" s="11" t="s">
        <v>87</v>
      </c>
      <c r="BE177" s="97">
        <f t="shared" si="21"/>
        <v>0</v>
      </c>
      <c r="BF177" s="97">
        <f t="shared" si="22"/>
        <v>0</v>
      </c>
      <c r="BG177" s="97">
        <f t="shared" si="23"/>
        <v>0</v>
      </c>
      <c r="BH177" s="97">
        <f t="shared" si="24"/>
        <v>0</v>
      </c>
      <c r="BI177" s="97">
        <f t="shared" si="25"/>
        <v>0</v>
      </c>
      <c r="BJ177" s="11" t="s">
        <v>93</v>
      </c>
      <c r="BK177" s="98">
        <f t="shared" si="26"/>
        <v>0</v>
      </c>
      <c r="BL177" s="11" t="s">
        <v>153</v>
      </c>
      <c r="BM177" s="11" t="s">
        <v>252</v>
      </c>
    </row>
    <row r="178" spans="2:65" s="1" customFormat="1" ht="38.25" customHeight="1" x14ac:dyDescent="0.3">
      <c r="B178" s="88"/>
      <c r="C178" s="89" t="s">
        <v>253</v>
      </c>
      <c r="D178" s="89" t="s">
        <v>88</v>
      </c>
      <c r="E178" s="90" t="s">
        <v>254</v>
      </c>
      <c r="F178" s="109" t="s">
        <v>255</v>
      </c>
      <c r="G178" s="109"/>
      <c r="H178" s="109"/>
      <c r="I178" s="109"/>
      <c r="J178" s="91" t="s">
        <v>160</v>
      </c>
      <c r="K178" s="92">
        <v>1</v>
      </c>
      <c r="L178" s="106"/>
      <c r="M178" s="106"/>
      <c r="N178" s="106"/>
      <c r="O178" s="106"/>
      <c r="P178" s="106"/>
      <c r="Q178" s="106"/>
      <c r="R178" s="93"/>
      <c r="T178" s="94" t="s">
        <v>1</v>
      </c>
      <c r="U178" s="27" t="s">
        <v>24</v>
      </c>
      <c r="V178" s="95">
        <v>0.76005999999999996</v>
      </c>
      <c r="W178" s="95">
        <f t="shared" si="18"/>
        <v>0.76005999999999996</v>
      </c>
      <c r="X178" s="95">
        <v>1.5100000000000001E-3</v>
      </c>
      <c r="Y178" s="95">
        <f t="shared" si="19"/>
        <v>1.5100000000000001E-3</v>
      </c>
      <c r="Z178" s="95">
        <v>0</v>
      </c>
      <c r="AA178" s="96">
        <f t="shared" si="20"/>
        <v>0</v>
      </c>
      <c r="AR178" s="11" t="s">
        <v>153</v>
      </c>
      <c r="AT178" s="11" t="s">
        <v>88</v>
      </c>
      <c r="AU178" s="11" t="s">
        <v>93</v>
      </c>
      <c r="AY178" s="11" t="s">
        <v>87</v>
      </c>
      <c r="BE178" s="97">
        <f t="shared" si="21"/>
        <v>0</v>
      </c>
      <c r="BF178" s="97">
        <f t="shared" si="22"/>
        <v>0</v>
      </c>
      <c r="BG178" s="97">
        <f t="shared" si="23"/>
        <v>0</v>
      </c>
      <c r="BH178" s="97">
        <f t="shared" si="24"/>
        <v>0</v>
      </c>
      <c r="BI178" s="97">
        <f t="shared" si="25"/>
        <v>0</v>
      </c>
      <c r="BJ178" s="11" t="s">
        <v>93</v>
      </c>
      <c r="BK178" s="98">
        <f t="shared" si="26"/>
        <v>0</v>
      </c>
      <c r="BL178" s="11" t="s">
        <v>153</v>
      </c>
      <c r="BM178" s="11" t="s">
        <v>256</v>
      </c>
    </row>
    <row r="179" spans="2:65" s="1" customFormat="1" ht="38.25" customHeight="1" x14ac:dyDescent="0.3">
      <c r="B179" s="88"/>
      <c r="C179" s="89" t="s">
        <v>257</v>
      </c>
      <c r="D179" s="89" t="s">
        <v>88</v>
      </c>
      <c r="E179" s="90" t="s">
        <v>258</v>
      </c>
      <c r="F179" s="109" t="s">
        <v>259</v>
      </c>
      <c r="G179" s="109"/>
      <c r="H179" s="109"/>
      <c r="I179" s="109"/>
      <c r="J179" s="91" t="s">
        <v>160</v>
      </c>
      <c r="K179" s="92">
        <v>1</v>
      </c>
      <c r="L179" s="106"/>
      <c r="M179" s="106"/>
      <c r="N179" s="106"/>
      <c r="O179" s="106"/>
      <c r="P179" s="106"/>
      <c r="Q179" s="106"/>
      <c r="R179" s="93"/>
      <c r="T179" s="94" t="s">
        <v>1</v>
      </c>
      <c r="U179" s="27" t="s">
        <v>24</v>
      </c>
      <c r="V179" s="95">
        <v>1.294</v>
      </c>
      <c r="W179" s="95">
        <f t="shared" si="18"/>
        <v>1.294</v>
      </c>
      <c r="X179" s="95">
        <v>2.3900000000000002E-3</v>
      </c>
      <c r="Y179" s="95">
        <f t="shared" si="19"/>
        <v>2.3900000000000002E-3</v>
      </c>
      <c r="Z179" s="95">
        <v>0</v>
      </c>
      <c r="AA179" s="96">
        <f t="shared" si="20"/>
        <v>0</v>
      </c>
      <c r="AR179" s="11" t="s">
        <v>153</v>
      </c>
      <c r="AT179" s="11" t="s">
        <v>88</v>
      </c>
      <c r="AU179" s="11" t="s">
        <v>93</v>
      </c>
      <c r="AY179" s="11" t="s">
        <v>87</v>
      </c>
      <c r="BE179" s="97">
        <f t="shared" si="21"/>
        <v>0</v>
      </c>
      <c r="BF179" s="97">
        <f t="shared" si="22"/>
        <v>0</v>
      </c>
      <c r="BG179" s="97">
        <f t="shared" si="23"/>
        <v>0</v>
      </c>
      <c r="BH179" s="97">
        <f t="shared" si="24"/>
        <v>0</v>
      </c>
      <c r="BI179" s="97">
        <f t="shared" si="25"/>
        <v>0</v>
      </c>
      <c r="BJ179" s="11" t="s">
        <v>93</v>
      </c>
      <c r="BK179" s="98">
        <f t="shared" si="26"/>
        <v>0</v>
      </c>
      <c r="BL179" s="11" t="s">
        <v>153</v>
      </c>
      <c r="BM179" s="11" t="s">
        <v>260</v>
      </c>
    </row>
    <row r="180" spans="2:65" s="1" customFormat="1" ht="25.5" customHeight="1" x14ac:dyDescent="0.3">
      <c r="B180" s="88"/>
      <c r="C180" s="89" t="s">
        <v>261</v>
      </c>
      <c r="D180" s="89" t="s">
        <v>88</v>
      </c>
      <c r="E180" s="90" t="s">
        <v>262</v>
      </c>
      <c r="F180" s="109" t="s">
        <v>263</v>
      </c>
      <c r="G180" s="109"/>
      <c r="H180" s="109"/>
      <c r="I180" s="109"/>
      <c r="J180" s="91" t="s">
        <v>101</v>
      </c>
      <c r="K180" s="92">
        <v>1</v>
      </c>
      <c r="L180" s="106"/>
      <c r="M180" s="106"/>
      <c r="N180" s="106"/>
      <c r="O180" s="106"/>
      <c r="P180" s="106"/>
      <c r="Q180" s="106"/>
      <c r="R180" s="93"/>
      <c r="T180" s="94" t="s">
        <v>1</v>
      </c>
      <c r="U180" s="27" t="s">
        <v>24</v>
      </c>
      <c r="V180" s="95">
        <v>0.26879999999999998</v>
      </c>
      <c r="W180" s="95">
        <f t="shared" si="18"/>
        <v>0.26879999999999998</v>
      </c>
      <c r="X180" s="95">
        <v>2.5600000000000002E-3</v>
      </c>
      <c r="Y180" s="95">
        <f t="shared" si="19"/>
        <v>2.5600000000000002E-3</v>
      </c>
      <c r="Z180" s="95">
        <v>0</v>
      </c>
      <c r="AA180" s="96">
        <f t="shared" si="20"/>
        <v>0</v>
      </c>
      <c r="AR180" s="11" t="s">
        <v>153</v>
      </c>
      <c r="AT180" s="11" t="s">
        <v>88</v>
      </c>
      <c r="AU180" s="11" t="s">
        <v>93</v>
      </c>
      <c r="AY180" s="11" t="s">
        <v>87</v>
      </c>
      <c r="BE180" s="97">
        <f t="shared" si="21"/>
        <v>0</v>
      </c>
      <c r="BF180" s="97">
        <f t="shared" si="22"/>
        <v>0</v>
      </c>
      <c r="BG180" s="97">
        <f t="shared" si="23"/>
        <v>0</v>
      </c>
      <c r="BH180" s="97">
        <f t="shared" si="24"/>
        <v>0</v>
      </c>
      <c r="BI180" s="97">
        <f t="shared" si="25"/>
        <v>0</v>
      </c>
      <c r="BJ180" s="11" t="s">
        <v>93</v>
      </c>
      <c r="BK180" s="98">
        <f t="shared" si="26"/>
        <v>0</v>
      </c>
      <c r="BL180" s="11" t="s">
        <v>153</v>
      </c>
      <c r="BM180" s="11" t="s">
        <v>264</v>
      </c>
    </row>
    <row r="181" spans="2:65" s="1" customFormat="1" ht="25.5" customHeight="1" x14ac:dyDescent="0.3">
      <c r="B181" s="88"/>
      <c r="C181" s="89" t="s">
        <v>265</v>
      </c>
      <c r="D181" s="89" t="s">
        <v>88</v>
      </c>
      <c r="E181" s="90" t="s">
        <v>266</v>
      </c>
      <c r="F181" s="109" t="s">
        <v>267</v>
      </c>
      <c r="G181" s="109"/>
      <c r="H181" s="109"/>
      <c r="I181" s="109"/>
      <c r="J181" s="91" t="s">
        <v>101</v>
      </c>
      <c r="K181" s="92">
        <v>2</v>
      </c>
      <c r="L181" s="106"/>
      <c r="M181" s="106"/>
      <c r="N181" s="106"/>
      <c r="O181" s="106"/>
      <c r="P181" s="106"/>
      <c r="Q181" s="106"/>
      <c r="R181" s="93"/>
      <c r="T181" s="94" t="s">
        <v>1</v>
      </c>
      <c r="U181" s="27" t="s">
        <v>24</v>
      </c>
      <c r="V181" s="95">
        <v>0.36503999999999998</v>
      </c>
      <c r="W181" s="95">
        <f t="shared" si="18"/>
        <v>0.73007999999999995</v>
      </c>
      <c r="X181" s="95">
        <v>4.2900000000000004E-3</v>
      </c>
      <c r="Y181" s="95">
        <f t="shared" si="19"/>
        <v>8.5800000000000008E-3</v>
      </c>
      <c r="Z181" s="95">
        <v>0</v>
      </c>
      <c r="AA181" s="96">
        <f t="shared" si="20"/>
        <v>0</v>
      </c>
      <c r="AR181" s="11" t="s">
        <v>153</v>
      </c>
      <c r="AT181" s="11" t="s">
        <v>88</v>
      </c>
      <c r="AU181" s="11" t="s">
        <v>93</v>
      </c>
      <c r="AY181" s="11" t="s">
        <v>87</v>
      </c>
      <c r="BE181" s="97">
        <f t="shared" si="21"/>
        <v>0</v>
      </c>
      <c r="BF181" s="97">
        <f t="shared" si="22"/>
        <v>0</v>
      </c>
      <c r="BG181" s="97">
        <f t="shared" si="23"/>
        <v>0</v>
      </c>
      <c r="BH181" s="97">
        <f t="shared" si="24"/>
        <v>0</v>
      </c>
      <c r="BI181" s="97">
        <f t="shared" si="25"/>
        <v>0</v>
      </c>
      <c r="BJ181" s="11" t="s">
        <v>93</v>
      </c>
      <c r="BK181" s="98">
        <f t="shared" si="26"/>
        <v>0</v>
      </c>
      <c r="BL181" s="11" t="s">
        <v>153</v>
      </c>
      <c r="BM181" s="11" t="s">
        <v>268</v>
      </c>
    </row>
    <row r="182" spans="2:65" s="1" customFormat="1" ht="25.5" customHeight="1" x14ac:dyDescent="0.3">
      <c r="B182" s="88"/>
      <c r="C182" s="99" t="s">
        <v>269</v>
      </c>
      <c r="D182" s="99" t="s">
        <v>116</v>
      </c>
      <c r="E182" s="100" t="s">
        <v>270</v>
      </c>
      <c r="F182" s="111" t="s">
        <v>642</v>
      </c>
      <c r="G182" s="111"/>
      <c r="H182" s="111"/>
      <c r="I182" s="111"/>
      <c r="J182" s="101" t="s">
        <v>160</v>
      </c>
      <c r="K182" s="102">
        <v>2</v>
      </c>
      <c r="L182" s="110"/>
      <c r="M182" s="110"/>
      <c r="N182" s="110"/>
      <c r="O182" s="106"/>
      <c r="P182" s="106"/>
      <c r="Q182" s="106"/>
      <c r="R182" s="93"/>
      <c r="T182" s="94" t="s">
        <v>1</v>
      </c>
      <c r="U182" s="27" t="s">
        <v>24</v>
      </c>
      <c r="V182" s="95">
        <v>0</v>
      </c>
      <c r="W182" s="95">
        <f t="shared" si="18"/>
        <v>0</v>
      </c>
      <c r="X182" s="95">
        <v>2.0000000000000001E-4</v>
      </c>
      <c r="Y182" s="95">
        <f t="shared" si="19"/>
        <v>4.0000000000000002E-4</v>
      </c>
      <c r="Z182" s="95">
        <v>0</v>
      </c>
      <c r="AA182" s="96">
        <f t="shared" si="20"/>
        <v>0</v>
      </c>
      <c r="AR182" s="11" t="s">
        <v>217</v>
      </c>
      <c r="AT182" s="11" t="s">
        <v>116</v>
      </c>
      <c r="AU182" s="11" t="s">
        <v>93</v>
      </c>
      <c r="AY182" s="11" t="s">
        <v>87</v>
      </c>
      <c r="BE182" s="97">
        <f t="shared" si="21"/>
        <v>0</v>
      </c>
      <c r="BF182" s="97">
        <f t="shared" si="22"/>
        <v>0</v>
      </c>
      <c r="BG182" s="97">
        <f t="shared" si="23"/>
        <v>0</v>
      </c>
      <c r="BH182" s="97">
        <f t="shared" si="24"/>
        <v>0</v>
      </c>
      <c r="BI182" s="97">
        <f t="shared" si="25"/>
        <v>0</v>
      </c>
      <c r="BJ182" s="11" t="s">
        <v>93</v>
      </c>
      <c r="BK182" s="98">
        <f t="shared" si="26"/>
        <v>0</v>
      </c>
      <c r="BL182" s="11" t="s">
        <v>153</v>
      </c>
      <c r="BM182" s="11" t="s">
        <v>271</v>
      </c>
    </row>
    <row r="183" spans="2:65" s="1" customFormat="1" ht="25.5" customHeight="1" x14ac:dyDescent="0.3">
      <c r="B183" s="88"/>
      <c r="C183" s="89" t="s">
        <v>272</v>
      </c>
      <c r="D183" s="89" t="s">
        <v>88</v>
      </c>
      <c r="E183" s="90" t="s">
        <v>273</v>
      </c>
      <c r="F183" s="109" t="s">
        <v>274</v>
      </c>
      <c r="G183" s="109"/>
      <c r="H183" s="109"/>
      <c r="I183" s="109"/>
      <c r="J183" s="91" t="s">
        <v>101</v>
      </c>
      <c r="K183" s="92">
        <v>1</v>
      </c>
      <c r="L183" s="106"/>
      <c r="M183" s="106"/>
      <c r="N183" s="106"/>
      <c r="O183" s="106"/>
      <c r="P183" s="106"/>
      <c r="Q183" s="106"/>
      <c r="R183" s="93"/>
      <c r="T183" s="94" t="s">
        <v>1</v>
      </c>
      <c r="U183" s="27" t="s">
        <v>24</v>
      </c>
      <c r="V183" s="95">
        <v>0.52446999999999999</v>
      </c>
      <c r="W183" s="95">
        <f t="shared" si="18"/>
        <v>0.52446999999999999</v>
      </c>
      <c r="X183" s="95">
        <v>8.2699999999999996E-3</v>
      </c>
      <c r="Y183" s="95">
        <f t="shared" si="19"/>
        <v>8.2699999999999996E-3</v>
      </c>
      <c r="Z183" s="95">
        <v>0</v>
      </c>
      <c r="AA183" s="96">
        <f t="shared" si="20"/>
        <v>0</v>
      </c>
      <c r="AR183" s="11" t="s">
        <v>153</v>
      </c>
      <c r="AT183" s="11" t="s">
        <v>88</v>
      </c>
      <c r="AU183" s="11" t="s">
        <v>93</v>
      </c>
      <c r="AY183" s="11" t="s">
        <v>87</v>
      </c>
      <c r="BE183" s="97">
        <f t="shared" si="21"/>
        <v>0</v>
      </c>
      <c r="BF183" s="97">
        <f t="shared" si="22"/>
        <v>0</v>
      </c>
      <c r="BG183" s="97">
        <f t="shared" si="23"/>
        <v>0</v>
      </c>
      <c r="BH183" s="97">
        <f t="shared" si="24"/>
        <v>0</v>
      </c>
      <c r="BI183" s="97">
        <f t="shared" si="25"/>
        <v>0</v>
      </c>
      <c r="BJ183" s="11" t="s">
        <v>93</v>
      </c>
      <c r="BK183" s="98">
        <f t="shared" si="26"/>
        <v>0</v>
      </c>
      <c r="BL183" s="11" t="s">
        <v>153</v>
      </c>
      <c r="BM183" s="11" t="s">
        <v>275</v>
      </c>
    </row>
    <row r="184" spans="2:65" s="1" customFormat="1" ht="25.5" customHeight="1" x14ac:dyDescent="0.3">
      <c r="B184" s="88"/>
      <c r="C184" s="89" t="s">
        <v>276</v>
      </c>
      <c r="D184" s="89" t="s">
        <v>88</v>
      </c>
      <c r="E184" s="90" t="s">
        <v>277</v>
      </c>
      <c r="F184" s="109" t="s">
        <v>278</v>
      </c>
      <c r="G184" s="109"/>
      <c r="H184" s="109"/>
      <c r="I184" s="109"/>
      <c r="J184" s="91" t="s">
        <v>101</v>
      </c>
      <c r="K184" s="92">
        <v>1</v>
      </c>
      <c r="L184" s="106"/>
      <c r="M184" s="106"/>
      <c r="N184" s="106"/>
      <c r="O184" s="106"/>
      <c r="P184" s="106"/>
      <c r="Q184" s="106"/>
      <c r="R184" s="93"/>
      <c r="T184" s="94" t="s">
        <v>1</v>
      </c>
      <c r="U184" s="27" t="s">
        <v>24</v>
      </c>
      <c r="V184" s="95">
        <v>0.59794000000000003</v>
      </c>
      <c r="W184" s="95">
        <f t="shared" si="18"/>
        <v>0.59794000000000003</v>
      </c>
      <c r="X184" s="95">
        <v>1.116E-2</v>
      </c>
      <c r="Y184" s="95">
        <f t="shared" si="19"/>
        <v>1.116E-2</v>
      </c>
      <c r="Z184" s="95">
        <v>0</v>
      </c>
      <c r="AA184" s="96">
        <f t="shared" si="20"/>
        <v>0</v>
      </c>
      <c r="AR184" s="11" t="s">
        <v>153</v>
      </c>
      <c r="AT184" s="11" t="s">
        <v>88</v>
      </c>
      <c r="AU184" s="11" t="s">
        <v>93</v>
      </c>
      <c r="AY184" s="11" t="s">
        <v>87</v>
      </c>
      <c r="BE184" s="97">
        <f t="shared" si="21"/>
        <v>0</v>
      </c>
      <c r="BF184" s="97">
        <f t="shared" si="22"/>
        <v>0</v>
      </c>
      <c r="BG184" s="97">
        <f t="shared" si="23"/>
        <v>0</v>
      </c>
      <c r="BH184" s="97">
        <f t="shared" si="24"/>
        <v>0</v>
      </c>
      <c r="BI184" s="97">
        <f t="shared" si="25"/>
        <v>0</v>
      </c>
      <c r="BJ184" s="11" t="s">
        <v>93</v>
      </c>
      <c r="BK184" s="98">
        <f t="shared" si="26"/>
        <v>0</v>
      </c>
      <c r="BL184" s="11" t="s">
        <v>153</v>
      </c>
      <c r="BM184" s="11" t="s">
        <v>279</v>
      </c>
    </row>
    <row r="185" spans="2:65" s="1" customFormat="1" ht="25.5" customHeight="1" x14ac:dyDescent="0.3">
      <c r="B185" s="88"/>
      <c r="C185" s="89" t="s">
        <v>280</v>
      </c>
      <c r="D185" s="89" t="s">
        <v>88</v>
      </c>
      <c r="E185" s="90" t="s">
        <v>281</v>
      </c>
      <c r="F185" s="109" t="s">
        <v>282</v>
      </c>
      <c r="G185" s="109"/>
      <c r="H185" s="109"/>
      <c r="I185" s="109"/>
      <c r="J185" s="91" t="s">
        <v>283</v>
      </c>
      <c r="K185" s="92">
        <v>1</v>
      </c>
      <c r="L185" s="106"/>
      <c r="M185" s="106"/>
      <c r="N185" s="106"/>
      <c r="O185" s="106"/>
      <c r="P185" s="106"/>
      <c r="Q185" s="106"/>
      <c r="R185" s="93"/>
      <c r="T185" s="94" t="s">
        <v>1</v>
      </c>
      <c r="U185" s="27" t="s">
        <v>24</v>
      </c>
      <c r="V185" s="95">
        <v>2.2521499999999999</v>
      </c>
      <c r="W185" s="95">
        <f t="shared" si="18"/>
        <v>2.2521499999999999</v>
      </c>
      <c r="X185" s="95">
        <v>1.064E-2</v>
      </c>
      <c r="Y185" s="95">
        <f t="shared" si="19"/>
        <v>1.064E-2</v>
      </c>
      <c r="Z185" s="95">
        <v>0</v>
      </c>
      <c r="AA185" s="96">
        <f t="shared" si="20"/>
        <v>0</v>
      </c>
      <c r="AR185" s="11" t="s">
        <v>153</v>
      </c>
      <c r="AT185" s="11" t="s">
        <v>88</v>
      </c>
      <c r="AU185" s="11" t="s">
        <v>93</v>
      </c>
      <c r="AY185" s="11" t="s">
        <v>87</v>
      </c>
      <c r="BE185" s="97">
        <f t="shared" si="21"/>
        <v>0</v>
      </c>
      <c r="BF185" s="97">
        <f t="shared" si="22"/>
        <v>0</v>
      </c>
      <c r="BG185" s="97">
        <f t="shared" si="23"/>
        <v>0</v>
      </c>
      <c r="BH185" s="97">
        <f t="shared" si="24"/>
        <v>0</v>
      </c>
      <c r="BI185" s="97">
        <f t="shared" si="25"/>
        <v>0</v>
      </c>
      <c r="BJ185" s="11" t="s">
        <v>93</v>
      </c>
      <c r="BK185" s="98">
        <f t="shared" si="26"/>
        <v>0</v>
      </c>
      <c r="BL185" s="11" t="s">
        <v>153</v>
      </c>
      <c r="BM185" s="11" t="s">
        <v>284</v>
      </c>
    </row>
    <row r="186" spans="2:65" s="1" customFormat="1" ht="25.5" customHeight="1" x14ac:dyDescent="0.3">
      <c r="B186" s="88"/>
      <c r="C186" s="89" t="s">
        <v>285</v>
      </c>
      <c r="D186" s="89" t="s">
        <v>88</v>
      </c>
      <c r="E186" s="90" t="s">
        <v>286</v>
      </c>
      <c r="F186" s="109" t="s">
        <v>287</v>
      </c>
      <c r="G186" s="109"/>
      <c r="H186" s="109"/>
      <c r="I186" s="109"/>
      <c r="J186" s="91" t="s">
        <v>160</v>
      </c>
      <c r="K186" s="92">
        <v>1</v>
      </c>
      <c r="L186" s="106"/>
      <c r="M186" s="106"/>
      <c r="N186" s="106"/>
      <c r="O186" s="106"/>
      <c r="P186" s="106"/>
      <c r="Q186" s="106"/>
      <c r="R186" s="93"/>
      <c r="T186" s="94" t="s">
        <v>1</v>
      </c>
      <c r="U186" s="27" t="s">
        <v>24</v>
      </c>
      <c r="V186" s="95">
        <v>0.73418000000000005</v>
      </c>
      <c r="W186" s="95">
        <f t="shared" si="18"/>
        <v>0.73418000000000005</v>
      </c>
      <c r="X186" s="95">
        <v>1.6199999999999999E-3</v>
      </c>
      <c r="Y186" s="95">
        <f t="shared" si="19"/>
        <v>1.6199999999999999E-3</v>
      </c>
      <c r="Z186" s="95">
        <v>0</v>
      </c>
      <c r="AA186" s="96">
        <f t="shared" si="20"/>
        <v>0</v>
      </c>
      <c r="AR186" s="11" t="s">
        <v>153</v>
      </c>
      <c r="AT186" s="11" t="s">
        <v>88</v>
      </c>
      <c r="AU186" s="11" t="s">
        <v>93</v>
      </c>
      <c r="AY186" s="11" t="s">
        <v>87</v>
      </c>
      <c r="BE186" s="97">
        <f t="shared" si="21"/>
        <v>0</v>
      </c>
      <c r="BF186" s="97">
        <f t="shared" si="22"/>
        <v>0</v>
      </c>
      <c r="BG186" s="97">
        <f t="shared" si="23"/>
        <v>0</v>
      </c>
      <c r="BH186" s="97">
        <f t="shared" si="24"/>
        <v>0</v>
      </c>
      <c r="BI186" s="97">
        <f t="shared" si="25"/>
        <v>0</v>
      </c>
      <c r="BJ186" s="11" t="s">
        <v>93</v>
      </c>
      <c r="BK186" s="98">
        <f t="shared" si="26"/>
        <v>0</v>
      </c>
      <c r="BL186" s="11" t="s">
        <v>153</v>
      </c>
      <c r="BM186" s="11" t="s">
        <v>288</v>
      </c>
    </row>
    <row r="187" spans="2:65" s="1" customFormat="1" ht="25.5" customHeight="1" x14ac:dyDescent="0.3">
      <c r="B187" s="88"/>
      <c r="C187" s="99" t="s">
        <v>289</v>
      </c>
      <c r="D187" s="99" t="s">
        <v>116</v>
      </c>
      <c r="E187" s="100" t="s">
        <v>290</v>
      </c>
      <c r="F187" s="111" t="s">
        <v>291</v>
      </c>
      <c r="G187" s="111"/>
      <c r="H187" s="111"/>
      <c r="I187" s="111"/>
      <c r="J187" s="101" t="s">
        <v>160</v>
      </c>
      <c r="K187" s="102">
        <v>1</v>
      </c>
      <c r="L187" s="110"/>
      <c r="M187" s="110"/>
      <c r="N187" s="110"/>
      <c r="O187" s="106"/>
      <c r="P187" s="106"/>
      <c r="Q187" s="106"/>
      <c r="R187" s="93"/>
      <c r="T187" s="94" t="s">
        <v>1</v>
      </c>
      <c r="U187" s="27" t="s">
        <v>24</v>
      </c>
      <c r="V187" s="95">
        <v>0</v>
      </c>
      <c r="W187" s="95">
        <f t="shared" si="18"/>
        <v>0</v>
      </c>
      <c r="X187" s="95">
        <v>0</v>
      </c>
      <c r="Y187" s="95">
        <f t="shared" si="19"/>
        <v>0</v>
      </c>
      <c r="Z187" s="95">
        <v>0</v>
      </c>
      <c r="AA187" s="96">
        <f t="shared" si="20"/>
        <v>0</v>
      </c>
      <c r="AR187" s="11" t="s">
        <v>217</v>
      </c>
      <c r="AT187" s="11" t="s">
        <v>116</v>
      </c>
      <c r="AU187" s="11" t="s">
        <v>93</v>
      </c>
      <c r="AY187" s="11" t="s">
        <v>87</v>
      </c>
      <c r="BE187" s="97">
        <f t="shared" si="21"/>
        <v>0</v>
      </c>
      <c r="BF187" s="97">
        <f t="shared" si="22"/>
        <v>0</v>
      </c>
      <c r="BG187" s="97">
        <f t="shared" si="23"/>
        <v>0</v>
      </c>
      <c r="BH187" s="97">
        <f t="shared" si="24"/>
        <v>0</v>
      </c>
      <c r="BI187" s="97">
        <f t="shared" si="25"/>
        <v>0</v>
      </c>
      <c r="BJ187" s="11" t="s">
        <v>93</v>
      </c>
      <c r="BK187" s="98">
        <f t="shared" si="26"/>
        <v>0</v>
      </c>
      <c r="BL187" s="11" t="s">
        <v>153</v>
      </c>
      <c r="BM187" s="11" t="s">
        <v>292</v>
      </c>
    </row>
    <row r="188" spans="2:65" s="1" customFormat="1" ht="25.5" customHeight="1" x14ac:dyDescent="0.3">
      <c r="B188" s="88"/>
      <c r="C188" s="89" t="s">
        <v>293</v>
      </c>
      <c r="D188" s="89" t="s">
        <v>88</v>
      </c>
      <c r="E188" s="90" t="s">
        <v>294</v>
      </c>
      <c r="F188" s="109" t="s">
        <v>295</v>
      </c>
      <c r="G188" s="109"/>
      <c r="H188" s="109"/>
      <c r="I188" s="109"/>
      <c r="J188" s="91" t="s">
        <v>283</v>
      </c>
      <c r="K188" s="92">
        <v>1</v>
      </c>
      <c r="L188" s="106"/>
      <c r="M188" s="106"/>
      <c r="N188" s="106"/>
      <c r="O188" s="106"/>
      <c r="P188" s="106"/>
      <c r="Q188" s="106"/>
      <c r="R188" s="93"/>
      <c r="T188" s="94" t="s">
        <v>1</v>
      </c>
      <c r="U188" s="27" t="s">
        <v>24</v>
      </c>
      <c r="V188" s="95">
        <v>0.79449999999999998</v>
      </c>
      <c r="W188" s="95">
        <f t="shared" si="18"/>
        <v>0.79449999999999998</v>
      </c>
      <c r="X188" s="95">
        <v>2.7999999999999998E-4</v>
      </c>
      <c r="Y188" s="95">
        <f t="shared" si="19"/>
        <v>2.7999999999999998E-4</v>
      </c>
      <c r="Z188" s="95">
        <v>0</v>
      </c>
      <c r="AA188" s="96">
        <f t="shared" si="20"/>
        <v>0</v>
      </c>
      <c r="AR188" s="11" t="s">
        <v>153</v>
      </c>
      <c r="AT188" s="11" t="s">
        <v>88</v>
      </c>
      <c r="AU188" s="11" t="s">
        <v>93</v>
      </c>
      <c r="AY188" s="11" t="s">
        <v>87</v>
      </c>
      <c r="BE188" s="97">
        <f t="shared" si="21"/>
        <v>0</v>
      </c>
      <c r="BF188" s="97">
        <f t="shared" si="22"/>
        <v>0</v>
      </c>
      <c r="BG188" s="97">
        <f t="shared" si="23"/>
        <v>0</v>
      </c>
      <c r="BH188" s="97">
        <f t="shared" si="24"/>
        <v>0</v>
      </c>
      <c r="BI188" s="97">
        <f t="shared" si="25"/>
        <v>0</v>
      </c>
      <c r="BJ188" s="11" t="s">
        <v>93</v>
      </c>
      <c r="BK188" s="98">
        <f t="shared" si="26"/>
        <v>0</v>
      </c>
      <c r="BL188" s="11" t="s">
        <v>153</v>
      </c>
      <c r="BM188" s="11" t="s">
        <v>296</v>
      </c>
    </row>
    <row r="189" spans="2:65" s="1" customFormat="1" ht="25.5" customHeight="1" x14ac:dyDescent="0.3">
      <c r="B189" s="88"/>
      <c r="C189" s="89" t="s">
        <v>297</v>
      </c>
      <c r="D189" s="89" t="s">
        <v>88</v>
      </c>
      <c r="E189" s="90" t="s">
        <v>298</v>
      </c>
      <c r="F189" s="109" t="s">
        <v>299</v>
      </c>
      <c r="G189" s="109"/>
      <c r="H189" s="109"/>
      <c r="I189" s="109"/>
      <c r="J189" s="91" t="s">
        <v>300</v>
      </c>
      <c r="K189" s="92">
        <v>1</v>
      </c>
      <c r="L189" s="106"/>
      <c r="M189" s="106"/>
      <c r="N189" s="106"/>
      <c r="O189" s="106"/>
      <c r="P189" s="106"/>
      <c r="Q189" s="106"/>
      <c r="R189" s="93"/>
      <c r="T189" s="94" t="s">
        <v>1</v>
      </c>
      <c r="U189" s="27" t="s">
        <v>24</v>
      </c>
      <c r="V189" s="95">
        <v>0.79200000000000004</v>
      </c>
      <c r="W189" s="95">
        <f t="shared" si="18"/>
        <v>0.79200000000000004</v>
      </c>
      <c r="X189" s="95">
        <v>0</v>
      </c>
      <c r="Y189" s="95">
        <f t="shared" si="19"/>
        <v>0</v>
      </c>
      <c r="Z189" s="95">
        <v>5.0450000000000002E-2</v>
      </c>
      <c r="AA189" s="96">
        <f t="shared" si="20"/>
        <v>5.0450000000000002E-2</v>
      </c>
      <c r="AR189" s="11" t="s">
        <v>153</v>
      </c>
      <c r="AT189" s="11" t="s">
        <v>88</v>
      </c>
      <c r="AU189" s="11" t="s">
        <v>93</v>
      </c>
      <c r="AY189" s="11" t="s">
        <v>87</v>
      </c>
      <c r="BE189" s="97">
        <f t="shared" si="21"/>
        <v>0</v>
      </c>
      <c r="BF189" s="97">
        <f t="shared" si="22"/>
        <v>0</v>
      </c>
      <c r="BG189" s="97">
        <f t="shared" si="23"/>
        <v>0</v>
      </c>
      <c r="BH189" s="97">
        <f t="shared" si="24"/>
        <v>0</v>
      </c>
      <c r="BI189" s="97">
        <f t="shared" si="25"/>
        <v>0</v>
      </c>
      <c r="BJ189" s="11" t="s">
        <v>93</v>
      </c>
      <c r="BK189" s="98">
        <f t="shared" si="26"/>
        <v>0</v>
      </c>
      <c r="BL189" s="11" t="s">
        <v>153</v>
      </c>
      <c r="BM189" s="11" t="s">
        <v>301</v>
      </c>
    </row>
    <row r="190" spans="2:65" s="1" customFormat="1" ht="38.25" customHeight="1" x14ac:dyDescent="0.3">
      <c r="B190" s="88"/>
      <c r="C190" s="89" t="s">
        <v>302</v>
      </c>
      <c r="D190" s="89" t="s">
        <v>88</v>
      </c>
      <c r="E190" s="90" t="s">
        <v>303</v>
      </c>
      <c r="F190" s="109" t="s">
        <v>304</v>
      </c>
      <c r="G190" s="109"/>
      <c r="H190" s="109"/>
      <c r="I190" s="109"/>
      <c r="J190" s="91" t="s">
        <v>283</v>
      </c>
      <c r="K190" s="92">
        <v>3</v>
      </c>
      <c r="L190" s="106"/>
      <c r="M190" s="106"/>
      <c r="N190" s="106"/>
      <c r="O190" s="106"/>
      <c r="P190" s="106"/>
      <c r="Q190" s="106"/>
      <c r="R190" s="93"/>
      <c r="T190" s="94" t="s">
        <v>1</v>
      </c>
      <c r="U190" s="27" t="s">
        <v>24</v>
      </c>
      <c r="V190" s="95">
        <v>1.8861699999999999</v>
      </c>
      <c r="W190" s="95">
        <f t="shared" si="18"/>
        <v>5.6585099999999997</v>
      </c>
      <c r="X190" s="95">
        <v>9.2800000000000001E-3</v>
      </c>
      <c r="Y190" s="95">
        <f t="shared" si="19"/>
        <v>2.784E-2</v>
      </c>
      <c r="Z190" s="95">
        <v>0</v>
      </c>
      <c r="AA190" s="96">
        <f t="shared" si="20"/>
        <v>0</v>
      </c>
      <c r="AR190" s="11" t="s">
        <v>153</v>
      </c>
      <c r="AT190" s="11" t="s">
        <v>88</v>
      </c>
      <c r="AU190" s="11" t="s">
        <v>93</v>
      </c>
      <c r="AY190" s="11" t="s">
        <v>87</v>
      </c>
      <c r="BE190" s="97">
        <f t="shared" si="21"/>
        <v>0</v>
      </c>
      <c r="BF190" s="97">
        <f t="shared" si="22"/>
        <v>0</v>
      </c>
      <c r="BG190" s="97">
        <f t="shared" si="23"/>
        <v>0</v>
      </c>
      <c r="BH190" s="97">
        <f t="shared" si="24"/>
        <v>0</v>
      </c>
      <c r="BI190" s="97">
        <f t="shared" si="25"/>
        <v>0</v>
      </c>
      <c r="BJ190" s="11" t="s">
        <v>93</v>
      </c>
      <c r="BK190" s="98">
        <f t="shared" si="26"/>
        <v>0</v>
      </c>
      <c r="BL190" s="11" t="s">
        <v>153</v>
      </c>
      <c r="BM190" s="11" t="s">
        <v>305</v>
      </c>
    </row>
    <row r="191" spans="2:65" s="1" customFormat="1" ht="38.25" customHeight="1" x14ac:dyDescent="0.3">
      <c r="B191" s="88"/>
      <c r="C191" s="89" t="s">
        <v>306</v>
      </c>
      <c r="D191" s="89" t="s">
        <v>88</v>
      </c>
      <c r="E191" s="90" t="s">
        <v>307</v>
      </c>
      <c r="F191" s="109" t="s">
        <v>308</v>
      </c>
      <c r="G191" s="109"/>
      <c r="H191" s="109"/>
      <c r="I191" s="109"/>
      <c r="J191" s="91" t="s">
        <v>160</v>
      </c>
      <c r="K191" s="92">
        <v>6</v>
      </c>
      <c r="L191" s="106"/>
      <c r="M191" s="106"/>
      <c r="N191" s="106"/>
      <c r="O191" s="106"/>
      <c r="P191" s="106"/>
      <c r="Q191" s="106"/>
      <c r="R191" s="93"/>
      <c r="T191" s="94" t="s">
        <v>1</v>
      </c>
      <c r="U191" s="27" t="s">
        <v>24</v>
      </c>
      <c r="V191" s="95">
        <v>0.52900000000000003</v>
      </c>
      <c r="W191" s="95">
        <f t="shared" si="18"/>
        <v>3.1740000000000004</v>
      </c>
      <c r="X191" s="95">
        <v>0</v>
      </c>
      <c r="Y191" s="95">
        <f t="shared" si="19"/>
        <v>0</v>
      </c>
      <c r="Z191" s="95">
        <v>0</v>
      </c>
      <c r="AA191" s="96">
        <f t="shared" si="20"/>
        <v>0</v>
      </c>
      <c r="AR191" s="11" t="s">
        <v>153</v>
      </c>
      <c r="AT191" s="11" t="s">
        <v>88</v>
      </c>
      <c r="AU191" s="11" t="s">
        <v>93</v>
      </c>
      <c r="AY191" s="11" t="s">
        <v>87</v>
      </c>
      <c r="BE191" s="97">
        <f t="shared" si="21"/>
        <v>0</v>
      </c>
      <c r="BF191" s="97">
        <f t="shared" si="22"/>
        <v>0</v>
      </c>
      <c r="BG191" s="97">
        <f t="shared" si="23"/>
        <v>0</v>
      </c>
      <c r="BH191" s="97">
        <f t="shared" si="24"/>
        <v>0</v>
      </c>
      <c r="BI191" s="97">
        <f t="shared" si="25"/>
        <v>0</v>
      </c>
      <c r="BJ191" s="11" t="s">
        <v>93</v>
      </c>
      <c r="BK191" s="98">
        <f t="shared" si="26"/>
        <v>0</v>
      </c>
      <c r="BL191" s="11" t="s">
        <v>153</v>
      </c>
      <c r="BM191" s="11" t="s">
        <v>309</v>
      </c>
    </row>
    <row r="192" spans="2:65" s="1" customFormat="1" ht="38.25" customHeight="1" x14ac:dyDescent="0.3">
      <c r="B192" s="88"/>
      <c r="C192" s="89" t="s">
        <v>310</v>
      </c>
      <c r="D192" s="89" t="s">
        <v>88</v>
      </c>
      <c r="E192" s="90" t="s">
        <v>311</v>
      </c>
      <c r="F192" s="109" t="s">
        <v>312</v>
      </c>
      <c r="G192" s="109"/>
      <c r="H192" s="109"/>
      <c r="I192" s="109"/>
      <c r="J192" s="91" t="s">
        <v>160</v>
      </c>
      <c r="K192" s="92">
        <v>2</v>
      </c>
      <c r="L192" s="106"/>
      <c r="M192" s="106"/>
      <c r="N192" s="106"/>
      <c r="O192" s="106"/>
      <c r="P192" s="106"/>
      <c r="Q192" s="106"/>
      <c r="R192" s="93"/>
      <c r="T192" s="94" t="s">
        <v>1</v>
      </c>
      <c r="U192" s="27" t="s">
        <v>24</v>
      </c>
      <c r="V192" s="95">
        <v>0.06</v>
      </c>
      <c r="W192" s="95">
        <f t="shared" si="18"/>
        <v>0.12</v>
      </c>
      <c r="X192" s="95">
        <v>0</v>
      </c>
      <c r="Y192" s="95">
        <f t="shared" si="19"/>
        <v>0</v>
      </c>
      <c r="Z192" s="95">
        <v>0</v>
      </c>
      <c r="AA192" s="96">
        <f t="shared" si="20"/>
        <v>0</v>
      </c>
      <c r="AR192" s="11" t="s">
        <v>153</v>
      </c>
      <c r="AT192" s="11" t="s">
        <v>88</v>
      </c>
      <c r="AU192" s="11" t="s">
        <v>93</v>
      </c>
      <c r="AY192" s="11" t="s">
        <v>87</v>
      </c>
      <c r="BE192" s="97">
        <f t="shared" si="21"/>
        <v>0</v>
      </c>
      <c r="BF192" s="97">
        <f t="shared" si="22"/>
        <v>0</v>
      </c>
      <c r="BG192" s="97">
        <f t="shared" si="23"/>
        <v>0</v>
      </c>
      <c r="BH192" s="97">
        <f t="shared" si="24"/>
        <v>0</v>
      </c>
      <c r="BI192" s="97">
        <f t="shared" si="25"/>
        <v>0</v>
      </c>
      <c r="BJ192" s="11" t="s">
        <v>93</v>
      </c>
      <c r="BK192" s="98">
        <f t="shared" si="26"/>
        <v>0</v>
      </c>
      <c r="BL192" s="11" t="s">
        <v>153</v>
      </c>
      <c r="BM192" s="11" t="s">
        <v>313</v>
      </c>
    </row>
    <row r="193" spans="2:65" s="1" customFormat="1" ht="25.5" customHeight="1" x14ac:dyDescent="0.3">
      <c r="B193" s="88"/>
      <c r="C193" s="89" t="s">
        <v>314</v>
      </c>
      <c r="D193" s="89" t="s">
        <v>88</v>
      </c>
      <c r="E193" s="90" t="s">
        <v>315</v>
      </c>
      <c r="F193" s="109" t="s">
        <v>316</v>
      </c>
      <c r="G193" s="109"/>
      <c r="H193" s="109"/>
      <c r="I193" s="109"/>
      <c r="J193" s="91" t="s">
        <v>101</v>
      </c>
      <c r="K193" s="92">
        <v>94</v>
      </c>
      <c r="L193" s="106"/>
      <c r="M193" s="106"/>
      <c r="N193" s="106"/>
      <c r="O193" s="106"/>
      <c r="P193" s="106"/>
      <c r="Q193" s="106"/>
      <c r="R193" s="93"/>
      <c r="T193" s="94" t="s">
        <v>1</v>
      </c>
      <c r="U193" s="27" t="s">
        <v>24</v>
      </c>
      <c r="V193" s="95">
        <v>5.8000000000000003E-2</v>
      </c>
      <c r="W193" s="95">
        <f t="shared" si="18"/>
        <v>5.452</v>
      </c>
      <c r="X193" s="95">
        <v>0</v>
      </c>
      <c r="Y193" s="95">
        <f t="shared" si="19"/>
        <v>0</v>
      </c>
      <c r="Z193" s="95">
        <v>0</v>
      </c>
      <c r="AA193" s="96">
        <f t="shared" si="20"/>
        <v>0</v>
      </c>
      <c r="AR193" s="11" t="s">
        <v>153</v>
      </c>
      <c r="AT193" s="11" t="s">
        <v>88</v>
      </c>
      <c r="AU193" s="11" t="s">
        <v>93</v>
      </c>
      <c r="AY193" s="11" t="s">
        <v>87</v>
      </c>
      <c r="BE193" s="97">
        <f t="shared" si="21"/>
        <v>0</v>
      </c>
      <c r="BF193" s="97">
        <f t="shared" si="22"/>
        <v>0</v>
      </c>
      <c r="BG193" s="97">
        <f t="shared" si="23"/>
        <v>0</v>
      </c>
      <c r="BH193" s="97">
        <f t="shared" si="24"/>
        <v>0</v>
      </c>
      <c r="BI193" s="97">
        <f t="shared" si="25"/>
        <v>0</v>
      </c>
      <c r="BJ193" s="11" t="s">
        <v>93</v>
      </c>
      <c r="BK193" s="98">
        <f t="shared" si="26"/>
        <v>0</v>
      </c>
      <c r="BL193" s="11" t="s">
        <v>153</v>
      </c>
      <c r="BM193" s="11" t="s">
        <v>317</v>
      </c>
    </row>
    <row r="194" spans="2:65" s="1" customFormat="1" ht="25.5" customHeight="1" x14ac:dyDescent="0.3">
      <c r="B194" s="88"/>
      <c r="C194" s="89" t="s">
        <v>318</v>
      </c>
      <c r="D194" s="89" t="s">
        <v>88</v>
      </c>
      <c r="E194" s="90" t="s">
        <v>319</v>
      </c>
      <c r="F194" s="109" t="s">
        <v>320</v>
      </c>
      <c r="G194" s="109"/>
      <c r="H194" s="109"/>
      <c r="I194" s="109"/>
      <c r="J194" s="91" t="s">
        <v>160</v>
      </c>
      <c r="K194" s="92">
        <v>1</v>
      </c>
      <c r="L194" s="106"/>
      <c r="M194" s="106"/>
      <c r="N194" s="106"/>
      <c r="O194" s="106"/>
      <c r="P194" s="106"/>
      <c r="Q194" s="106"/>
      <c r="R194" s="93"/>
      <c r="T194" s="94" t="s">
        <v>1</v>
      </c>
      <c r="U194" s="27" t="s">
        <v>24</v>
      </c>
      <c r="V194" s="95">
        <v>0.45600000000000002</v>
      </c>
      <c r="W194" s="95">
        <f t="shared" si="18"/>
        <v>0.45600000000000002</v>
      </c>
      <c r="X194" s="95">
        <v>0</v>
      </c>
      <c r="Y194" s="95">
        <f t="shared" si="19"/>
        <v>0</v>
      </c>
      <c r="Z194" s="95">
        <v>0</v>
      </c>
      <c r="AA194" s="96">
        <f t="shared" si="20"/>
        <v>0</v>
      </c>
      <c r="AR194" s="11" t="s">
        <v>153</v>
      </c>
      <c r="AT194" s="11" t="s">
        <v>88</v>
      </c>
      <c r="AU194" s="11" t="s">
        <v>93</v>
      </c>
      <c r="AY194" s="11" t="s">
        <v>87</v>
      </c>
      <c r="BE194" s="97">
        <f t="shared" si="21"/>
        <v>0</v>
      </c>
      <c r="BF194" s="97">
        <f t="shared" si="22"/>
        <v>0</v>
      </c>
      <c r="BG194" s="97">
        <f t="shared" si="23"/>
        <v>0</v>
      </c>
      <c r="BH194" s="97">
        <f t="shared" si="24"/>
        <v>0</v>
      </c>
      <c r="BI194" s="97">
        <f t="shared" si="25"/>
        <v>0</v>
      </c>
      <c r="BJ194" s="11" t="s">
        <v>93</v>
      </c>
      <c r="BK194" s="98">
        <f t="shared" si="26"/>
        <v>0</v>
      </c>
      <c r="BL194" s="11" t="s">
        <v>153</v>
      </c>
      <c r="BM194" s="11" t="s">
        <v>321</v>
      </c>
    </row>
    <row r="195" spans="2:65" s="1" customFormat="1" ht="25.5" customHeight="1" x14ac:dyDescent="0.3">
      <c r="B195" s="88"/>
      <c r="C195" s="89" t="s">
        <v>322</v>
      </c>
      <c r="D195" s="89" t="s">
        <v>88</v>
      </c>
      <c r="E195" s="90" t="s">
        <v>323</v>
      </c>
      <c r="F195" s="109" t="s">
        <v>324</v>
      </c>
      <c r="G195" s="109"/>
      <c r="H195" s="109"/>
      <c r="I195" s="109"/>
      <c r="J195" s="91" t="s">
        <v>160</v>
      </c>
      <c r="K195" s="92">
        <v>1</v>
      </c>
      <c r="L195" s="106"/>
      <c r="M195" s="106"/>
      <c r="N195" s="106"/>
      <c r="O195" s="106"/>
      <c r="P195" s="106"/>
      <c r="Q195" s="106"/>
      <c r="R195" s="93"/>
      <c r="T195" s="94" t="s">
        <v>1</v>
      </c>
      <c r="U195" s="27" t="s">
        <v>24</v>
      </c>
      <c r="V195" s="95">
        <v>0.44734000000000002</v>
      </c>
      <c r="W195" s="95">
        <f t="shared" si="18"/>
        <v>0.44734000000000002</v>
      </c>
      <c r="X195" s="95">
        <v>2.5000000000000001E-4</v>
      </c>
      <c r="Y195" s="95">
        <f t="shared" si="19"/>
        <v>2.5000000000000001E-4</v>
      </c>
      <c r="Z195" s="95">
        <v>0</v>
      </c>
      <c r="AA195" s="96">
        <f t="shared" si="20"/>
        <v>0</v>
      </c>
      <c r="AR195" s="11" t="s">
        <v>153</v>
      </c>
      <c r="AT195" s="11" t="s">
        <v>88</v>
      </c>
      <c r="AU195" s="11" t="s">
        <v>93</v>
      </c>
      <c r="AY195" s="11" t="s">
        <v>87</v>
      </c>
      <c r="BE195" s="97">
        <f t="shared" si="21"/>
        <v>0</v>
      </c>
      <c r="BF195" s="97">
        <f t="shared" si="22"/>
        <v>0</v>
      </c>
      <c r="BG195" s="97">
        <f t="shared" si="23"/>
        <v>0</v>
      </c>
      <c r="BH195" s="97">
        <f t="shared" si="24"/>
        <v>0</v>
      </c>
      <c r="BI195" s="97">
        <f t="shared" si="25"/>
        <v>0</v>
      </c>
      <c r="BJ195" s="11" t="s">
        <v>93</v>
      </c>
      <c r="BK195" s="98">
        <f t="shared" si="26"/>
        <v>0</v>
      </c>
      <c r="BL195" s="11" t="s">
        <v>153</v>
      </c>
      <c r="BM195" s="11" t="s">
        <v>325</v>
      </c>
    </row>
    <row r="196" spans="2:65" s="1" customFormat="1" ht="38.25" customHeight="1" x14ac:dyDescent="0.3">
      <c r="B196" s="88"/>
      <c r="C196" s="89" t="s">
        <v>326</v>
      </c>
      <c r="D196" s="89" t="s">
        <v>88</v>
      </c>
      <c r="E196" s="90" t="s">
        <v>327</v>
      </c>
      <c r="F196" s="109" t="s">
        <v>328</v>
      </c>
      <c r="G196" s="109"/>
      <c r="H196" s="109"/>
      <c r="I196" s="109"/>
      <c r="J196" s="91" t="s">
        <v>160</v>
      </c>
      <c r="K196" s="92">
        <v>1</v>
      </c>
      <c r="L196" s="106"/>
      <c r="M196" s="106"/>
      <c r="N196" s="106"/>
      <c r="O196" s="106"/>
      <c r="P196" s="106"/>
      <c r="Q196" s="106"/>
      <c r="R196" s="93"/>
      <c r="T196" s="94" t="s">
        <v>1</v>
      </c>
      <c r="U196" s="27" t="s">
        <v>24</v>
      </c>
      <c r="V196" s="95">
        <v>1.0229999999999999</v>
      </c>
      <c r="W196" s="95">
        <f t="shared" si="18"/>
        <v>1.0229999999999999</v>
      </c>
      <c r="X196" s="95">
        <v>3.9399999999999999E-3</v>
      </c>
      <c r="Y196" s="95">
        <f t="shared" si="19"/>
        <v>3.9399999999999999E-3</v>
      </c>
      <c r="Z196" s="95">
        <v>0</v>
      </c>
      <c r="AA196" s="96">
        <f t="shared" si="20"/>
        <v>0</v>
      </c>
      <c r="AR196" s="11" t="s">
        <v>153</v>
      </c>
      <c r="AT196" s="11" t="s">
        <v>88</v>
      </c>
      <c r="AU196" s="11" t="s">
        <v>93</v>
      </c>
      <c r="AY196" s="11" t="s">
        <v>87</v>
      </c>
      <c r="BE196" s="97">
        <f t="shared" si="21"/>
        <v>0</v>
      </c>
      <c r="BF196" s="97">
        <f t="shared" si="22"/>
        <v>0</v>
      </c>
      <c r="BG196" s="97">
        <f t="shared" si="23"/>
        <v>0</v>
      </c>
      <c r="BH196" s="97">
        <f t="shared" si="24"/>
        <v>0</v>
      </c>
      <c r="BI196" s="97">
        <f t="shared" si="25"/>
        <v>0</v>
      </c>
      <c r="BJ196" s="11" t="s">
        <v>93</v>
      </c>
      <c r="BK196" s="98">
        <f t="shared" si="26"/>
        <v>0</v>
      </c>
      <c r="BL196" s="11" t="s">
        <v>153</v>
      </c>
      <c r="BM196" s="11" t="s">
        <v>329</v>
      </c>
    </row>
    <row r="197" spans="2:65" s="1" customFormat="1" ht="16.5" customHeight="1" x14ac:dyDescent="0.3">
      <c r="B197" s="88"/>
      <c r="C197" s="99" t="s">
        <v>330</v>
      </c>
      <c r="D197" s="99" t="s">
        <v>116</v>
      </c>
      <c r="E197" s="100" t="s">
        <v>331</v>
      </c>
      <c r="F197" s="111" t="s">
        <v>332</v>
      </c>
      <c r="G197" s="111"/>
      <c r="H197" s="111"/>
      <c r="I197" s="111"/>
      <c r="J197" s="101" t="s">
        <v>160</v>
      </c>
      <c r="K197" s="102">
        <v>1</v>
      </c>
      <c r="L197" s="110"/>
      <c r="M197" s="110"/>
      <c r="N197" s="110"/>
      <c r="O197" s="106"/>
      <c r="P197" s="106"/>
      <c r="Q197" s="106"/>
      <c r="R197" s="93"/>
      <c r="T197" s="94" t="s">
        <v>1</v>
      </c>
      <c r="U197" s="27" t="s">
        <v>24</v>
      </c>
      <c r="V197" s="95">
        <v>0</v>
      </c>
      <c r="W197" s="95">
        <f t="shared" si="18"/>
        <v>0</v>
      </c>
      <c r="X197" s="95">
        <v>0</v>
      </c>
      <c r="Y197" s="95">
        <f t="shared" si="19"/>
        <v>0</v>
      </c>
      <c r="Z197" s="95">
        <v>0</v>
      </c>
      <c r="AA197" s="96">
        <f t="shared" si="20"/>
        <v>0</v>
      </c>
      <c r="AR197" s="11" t="s">
        <v>217</v>
      </c>
      <c r="AT197" s="11" t="s">
        <v>116</v>
      </c>
      <c r="AU197" s="11" t="s">
        <v>93</v>
      </c>
      <c r="AY197" s="11" t="s">
        <v>87</v>
      </c>
      <c r="BE197" s="97">
        <f t="shared" si="21"/>
        <v>0</v>
      </c>
      <c r="BF197" s="97">
        <f t="shared" si="22"/>
        <v>0</v>
      </c>
      <c r="BG197" s="97">
        <f t="shared" si="23"/>
        <v>0</v>
      </c>
      <c r="BH197" s="97">
        <f t="shared" si="24"/>
        <v>0</v>
      </c>
      <c r="BI197" s="97">
        <f t="shared" si="25"/>
        <v>0</v>
      </c>
      <c r="BJ197" s="11" t="s">
        <v>93</v>
      </c>
      <c r="BK197" s="98">
        <f t="shared" si="26"/>
        <v>0</v>
      </c>
      <c r="BL197" s="11" t="s">
        <v>153</v>
      </c>
      <c r="BM197" s="11" t="s">
        <v>333</v>
      </c>
    </row>
    <row r="198" spans="2:65" s="1" customFormat="1" ht="38.25" customHeight="1" x14ac:dyDescent="0.3">
      <c r="B198" s="88"/>
      <c r="C198" s="89" t="s">
        <v>334</v>
      </c>
      <c r="D198" s="89" t="s">
        <v>88</v>
      </c>
      <c r="E198" s="90" t="s">
        <v>335</v>
      </c>
      <c r="F198" s="109" t="s">
        <v>336</v>
      </c>
      <c r="G198" s="109"/>
      <c r="H198" s="109"/>
      <c r="I198" s="109"/>
      <c r="J198" s="91" t="s">
        <v>283</v>
      </c>
      <c r="K198" s="92">
        <v>8</v>
      </c>
      <c r="L198" s="106"/>
      <c r="M198" s="106"/>
      <c r="N198" s="106"/>
      <c r="O198" s="106"/>
      <c r="P198" s="106"/>
      <c r="Q198" s="106"/>
      <c r="R198" s="93"/>
      <c r="T198" s="94" t="s">
        <v>1</v>
      </c>
      <c r="U198" s="27" t="s">
        <v>24</v>
      </c>
      <c r="V198" s="95">
        <v>0.13747999999999999</v>
      </c>
      <c r="W198" s="95">
        <f t="shared" si="18"/>
        <v>1.0998399999999999</v>
      </c>
      <c r="X198" s="95">
        <v>6.9999999999999994E-5</v>
      </c>
      <c r="Y198" s="95">
        <f t="shared" si="19"/>
        <v>5.5999999999999995E-4</v>
      </c>
      <c r="Z198" s="95">
        <v>0</v>
      </c>
      <c r="AA198" s="96">
        <f t="shared" si="20"/>
        <v>0</v>
      </c>
      <c r="AR198" s="11" t="s">
        <v>153</v>
      </c>
      <c r="AT198" s="11" t="s">
        <v>88</v>
      </c>
      <c r="AU198" s="11" t="s">
        <v>93</v>
      </c>
      <c r="AY198" s="11" t="s">
        <v>87</v>
      </c>
      <c r="BE198" s="97">
        <f t="shared" si="21"/>
        <v>0</v>
      </c>
      <c r="BF198" s="97">
        <f t="shared" si="22"/>
        <v>0</v>
      </c>
      <c r="BG198" s="97">
        <f t="shared" si="23"/>
        <v>0</v>
      </c>
      <c r="BH198" s="97">
        <f t="shared" si="24"/>
        <v>0</v>
      </c>
      <c r="BI198" s="97">
        <f t="shared" si="25"/>
        <v>0</v>
      </c>
      <c r="BJ198" s="11" t="s">
        <v>93</v>
      </c>
      <c r="BK198" s="98">
        <f t="shared" si="26"/>
        <v>0</v>
      </c>
      <c r="BL198" s="11" t="s">
        <v>153</v>
      </c>
      <c r="BM198" s="11" t="s">
        <v>337</v>
      </c>
    </row>
    <row r="199" spans="2:65" s="1" customFormat="1" ht="25.5" customHeight="1" x14ac:dyDescent="0.3">
      <c r="B199" s="88"/>
      <c r="C199" s="99" t="s">
        <v>338</v>
      </c>
      <c r="D199" s="99" t="s">
        <v>116</v>
      </c>
      <c r="E199" s="100" t="s">
        <v>339</v>
      </c>
      <c r="F199" s="111" t="s">
        <v>340</v>
      </c>
      <c r="G199" s="111"/>
      <c r="H199" s="111"/>
      <c r="I199" s="111"/>
      <c r="J199" s="101" t="s">
        <v>160</v>
      </c>
      <c r="K199" s="102">
        <v>4</v>
      </c>
      <c r="L199" s="110"/>
      <c r="M199" s="110"/>
      <c r="N199" s="110"/>
      <c r="O199" s="106"/>
      <c r="P199" s="106"/>
      <c r="Q199" s="106"/>
      <c r="R199" s="93"/>
      <c r="T199" s="94" t="s">
        <v>1</v>
      </c>
      <c r="U199" s="27" t="s">
        <v>24</v>
      </c>
      <c r="V199" s="95">
        <v>0</v>
      </c>
      <c r="W199" s="95">
        <f t="shared" si="18"/>
        <v>0</v>
      </c>
      <c r="X199" s="95">
        <v>1.6000000000000001E-4</v>
      </c>
      <c r="Y199" s="95">
        <f t="shared" si="19"/>
        <v>6.4000000000000005E-4</v>
      </c>
      <c r="Z199" s="95">
        <v>0</v>
      </c>
      <c r="AA199" s="96">
        <f t="shared" si="20"/>
        <v>0</v>
      </c>
      <c r="AR199" s="11" t="s">
        <v>217</v>
      </c>
      <c r="AT199" s="11" t="s">
        <v>116</v>
      </c>
      <c r="AU199" s="11" t="s">
        <v>93</v>
      </c>
      <c r="AY199" s="11" t="s">
        <v>87</v>
      </c>
      <c r="BE199" s="97">
        <f t="shared" si="21"/>
        <v>0</v>
      </c>
      <c r="BF199" s="97">
        <f t="shared" si="22"/>
        <v>0</v>
      </c>
      <c r="BG199" s="97">
        <f t="shared" si="23"/>
        <v>0</v>
      </c>
      <c r="BH199" s="97">
        <f t="shared" si="24"/>
        <v>0</v>
      </c>
      <c r="BI199" s="97">
        <f t="shared" si="25"/>
        <v>0</v>
      </c>
      <c r="BJ199" s="11" t="s">
        <v>93</v>
      </c>
      <c r="BK199" s="98">
        <f t="shared" si="26"/>
        <v>0</v>
      </c>
      <c r="BL199" s="11" t="s">
        <v>153</v>
      </c>
      <c r="BM199" s="11" t="s">
        <v>341</v>
      </c>
    </row>
    <row r="200" spans="2:65" s="1" customFormat="1" ht="38.25" customHeight="1" x14ac:dyDescent="0.3">
      <c r="B200" s="88"/>
      <c r="C200" s="99" t="s">
        <v>342</v>
      </c>
      <c r="D200" s="99" t="s">
        <v>116</v>
      </c>
      <c r="E200" s="100" t="s">
        <v>343</v>
      </c>
      <c r="F200" s="111" t="s">
        <v>643</v>
      </c>
      <c r="G200" s="111"/>
      <c r="H200" s="111"/>
      <c r="I200" s="111"/>
      <c r="J200" s="101" t="s">
        <v>160</v>
      </c>
      <c r="K200" s="102">
        <v>4</v>
      </c>
      <c r="L200" s="110"/>
      <c r="M200" s="110"/>
      <c r="N200" s="110"/>
      <c r="O200" s="106"/>
      <c r="P200" s="106"/>
      <c r="Q200" s="106"/>
      <c r="R200" s="93"/>
      <c r="T200" s="94" t="s">
        <v>1</v>
      </c>
      <c r="U200" s="27" t="s">
        <v>24</v>
      </c>
      <c r="V200" s="95">
        <v>0</v>
      </c>
      <c r="W200" s="95">
        <f t="shared" ref="W200:W227" si="27">V200*K200</f>
        <v>0</v>
      </c>
      <c r="X200" s="95">
        <v>2.5000000000000001E-4</v>
      </c>
      <c r="Y200" s="95">
        <f t="shared" ref="Y200:Y227" si="28">X200*K200</f>
        <v>1E-3</v>
      </c>
      <c r="Z200" s="95">
        <v>0</v>
      </c>
      <c r="AA200" s="96">
        <f t="shared" ref="AA200:AA227" si="29">Z200*K200</f>
        <v>0</v>
      </c>
      <c r="AR200" s="11" t="s">
        <v>217</v>
      </c>
      <c r="AT200" s="11" t="s">
        <v>116</v>
      </c>
      <c r="AU200" s="11" t="s">
        <v>93</v>
      </c>
      <c r="AY200" s="11" t="s">
        <v>87</v>
      </c>
      <c r="BE200" s="97">
        <f t="shared" ref="BE200:BE227" si="30">IF(U200="základná",N200,0)</f>
        <v>0</v>
      </c>
      <c r="BF200" s="97">
        <f t="shared" ref="BF200:BF227" si="31">IF(U200="znížená",N200,0)</f>
        <v>0</v>
      </c>
      <c r="BG200" s="97">
        <f t="shared" ref="BG200:BG227" si="32">IF(U200="zákl. prenesená",N200,0)</f>
        <v>0</v>
      </c>
      <c r="BH200" s="97">
        <f t="shared" ref="BH200:BH227" si="33">IF(U200="zníž. prenesená",N200,0)</f>
        <v>0</v>
      </c>
      <c r="BI200" s="97">
        <f t="shared" ref="BI200:BI227" si="34">IF(U200="nulová",N200,0)</f>
        <v>0</v>
      </c>
      <c r="BJ200" s="11" t="s">
        <v>93</v>
      </c>
      <c r="BK200" s="98">
        <f t="shared" ref="BK200:BK227" si="35">ROUND(L200*K200,3)</f>
        <v>0</v>
      </c>
      <c r="BL200" s="11" t="s">
        <v>153</v>
      </c>
      <c r="BM200" s="11" t="s">
        <v>344</v>
      </c>
    </row>
    <row r="201" spans="2:65" s="1" customFormat="1" ht="25.5" customHeight="1" x14ac:dyDescent="0.3">
      <c r="B201" s="88"/>
      <c r="C201" s="89" t="s">
        <v>215</v>
      </c>
      <c r="D201" s="89" t="s">
        <v>88</v>
      </c>
      <c r="E201" s="90" t="s">
        <v>345</v>
      </c>
      <c r="F201" s="109" t="s">
        <v>346</v>
      </c>
      <c r="G201" s="109"/>
      <c r="H201" s="109"/>
      <c r="I201" s="109"/>
      <c r="J201" s="91" t="s">
        <v>283</v>
      </c>
      <c r="K201" s="92">
        <v>1</v>
      </c>
      <c r="L201" s="106"/>
      <c r="M201" s="106"/>
      <c r="N201" s="106"/>
      <c r="O201" s="106"/>
      <c r="P201" s="106"/>
      <c r="Q201" s="106"/>
      <c r="R201" s="93"/>
      <c r="T201" s="94" t="s">
        <v>1</v>
      </c>
      <c r="U201" s="27" t="s">
        <v>24</v>
      </c>
      <c r="V201" s="95">
        <v>0.79200000000000004</v>
      </c>
      <c r="W201" s="95">
        <f t="shared" si="27"/>
        <v>0.79200000000000004</v>
      </c>
      <c r="X201" s="95">
        <v>0</v>
      </c>
      <c r="Y201" s="95">
        <f t="shared" si="28"/>
        <v>0</v>
      </c>
      <c r="Z201" s="95">
        <v>7.5259999999999994E-2</v>
      </c>
      <c r="AA201" s="96">
        <f t="shared" si="29"/>
        <v>7.5259999999999994E-2</v>
      </c>
      <c r="AR201" s="11" t="s">
        <v>153</v>
      </c>
      <c r="AT201" s="11" t="s">
        <v>88</v>
      </c>
      <c r="AU201" s="11" t="s">
        <v>93</v>
      </c>
      <c r="AY201" s="11" t="s">
        <v>87</v>
      </c>
      <c r="BE201" s="97">
        <f t="shared" si="30"/>
        <v>0</v>
      </c>
      <c r="BF201" s="97">
        <f t="shared" si="31"/>
        <v>0</v>
      </c>
      <c r="BG201" s="97">
        <f t="shared" si="32"/>
        <v>0</v>
      </c>
      <c r="BH201" s="97">
        <f t="shared" si="33"/>
        <v>0</v>
      </c>
      <c r="BI201" s="97">
        <f t="shared" si="34"/>
        <v>0</v>
      </c>
      <c r="BJ201" s="11" t="s">
        <v>93</v>
      </c>
      <c r="BK201" s="98">
        <f t="shared" si="35"/>
        <v>0</v>
      </c>
      <c r="BL201" s="11" t="s">
        <v>153</v>
      </c>
      <c r="BM201" s="11" t="s">
        <v>347</v>
      </c>
    </row>
    <row r="202" spans="2:65" s="1" customFormat="1" ht="38.25" customHeight="1" x14ac:dyDescent="0.3">
      <c r="B202" s="88"/>
      <c r="C202" s="89" t="s">
        <v>348</v>
      </c>
      <c r="D202" s="89" t="s">
        <v>88</v>
      </c>
      <c r="E202" s="90" t="s">
        <v>349</v>
      </c>
      <c r="F202" s="109" t="s">
        <v>350</v>
      </c>
      <c r="G202" s="109"/>
      <c r="H202" s="109"/>
      <c r="I202" s="109"/>
      <c r="J202" s="91" t="s">
        <v>283</v>
      </c>
      <c r="K202" s="92">
        <v>1</v>
      </c>
      <c r="L202" s="106"/>
      <c r="M202" s="106"/>
      <c r="N202" s="106"/>
      <c r="O202" s="106"/>
      <c r="P202" s="106"/>
      <c r="Q202" s="106"/>
      <c r="R202" s="93"/>
      <c r="T202" s="94" t="s">
        <v>1</v>
      </c>
      <c r="U202" s="27" t="s">
        <v>24</v>
      </c>
      <c r="V202" s="95">
        <v>1.9715100000000001</v>
      </c>
      <c r="W202" s="95">
        <f t="shared" si="27"/>
        <v>1.9715100000000001</v>
      </c>
      <c r="X202" s="95">
        <v>1.9640000000000001E-2</v>
      </c>
      <c r="Y202" s="95">
        <f t="shared" si="28"/>
        <v>1.9640000000000001E-2</v>
      </c>
      <c r="Z202" s="95">
        <v>0</v>
      </c>
      <c r="AA202" s="96">
        <f t="shared" si="29"/>
        <v>0</v>
      </c>
      <c r="AR202" s="11" t="s">
        <v>153</v>
      </c>
      <c r="AT202" s="11" t="s">
        <v>88</v>
      </c>
      <c r="AU202" s="11" t="s">
        <v>93</v>
      </c>
      <c r="AY202" s="11" t="s">
        <v>87</v>
      </c>
      <c r="BE202" s="97">
        <f t="shared" si="30"/>
        <v>0</v>
      </c>
      <c r="BF202" s="97">
        <f t="shared" si="31"/>
        <v>0</v>
      </c>
      <c r="BG202" s="97">
        <f t="shared" si="32"/>
        <v>0</v>
      </c>
      <c r="BH202" s="97">
        <f t="shared" si="33"/>
        <v>0</v>
      </c>
      <c r="BI202" s="97">
        <f t="shared" si="34"/>
        <v>0</v>
      </c>
      <c r="BJ202" s="11" t="s">
        <v>93</v>
      </c>
      <c r="BK202" s="98">
        <f t="shared" si="35"/>
        <v>0</v>
      </c>
      <c r="BL202" s="11" t="s">
        <v>153</v>
      </c>
      <c r="BM202" s="11" t="s">
        <v>351</v>
      </c>
    </row>
    <row r="203" spans="2:65" s="1" customFormat="1" ht="24" customHeight="1" x14ac:dyDescent="0.3">
      <c r="B203" s="88"/>
      <c r="C203" s="99" t="s">
        <v>352</v>
      </c>
      <c r="D203" s="99" t="s">
        <v>116</v>
      </c>
      <c r="E203" s="100" t="s">
        <v>353</v>
      </c>
      <c r="F203" s="111" t="s">
        <v>644</v>
      </c>
      <c r="G203" s="111"/>
      <c r="H203" s="111"/>
      <c r="I203" s="111"/>
      <c r="J203" s="101" t="s">
        <v>160</v>
      </c>
      <c r="K203" s="102">
        <v>1</v>
      </c>
      <c r="L203" s="110"/>
      <c r="M203" s="110"/>
      <c r="N203" s="110"/>
      <c r="O203" s="106"/>
      <c r="P203" s="106"/>
      <c r="Q203" s="106"/>
      <c r="R203" s="93"/>
      <c r="T203" s="94" t="s">
        <v>1</v>
      </c>
      <c r="U203" s="27" t="s">
        <v>24</v>
      </c>
      <c r="V203" s="95">
        <v>0</v>
      </c>
      <c r="W203" s="95">
        <f t="shared" si="27"/>
        <v>0</v>
      </c>
      <c r="X203" s="95">
        <v>1.2999999999999999E-3</v>
      </c>
      <c r="Y203" s="95">
        <f t="shared" si="28"/>
        <v>1.2999999999999999E-3</v>
      </c>
      <c r="Z203" s="95">
        <v>0</v>
      </c>
      <c r="AA203" s="96">
        <f t="shared" si="29"/>
        <v>0</v>
      </c>
      <c r="AR203" s="11" t="s">
        <v>217</v>
      </c>
      <c r="AT203" s="11" t="s">
        <v>116</v>
      </c>
      <c r="AU203" s="11" t="s">
        <v>93</v>
      </c>
      <c r="AY203" s="11" t="s">
        <v>87</v>
      </c>
      <c r="BE203" s="97">
        <f t="shared" si="30"/>
        <v>0</v>
      </c>
      <c r="BF203" s="97">
        <f t="shared" si="31"/>
        <v>0</v>
      </c>
      <c r="BG203" s="97">
        <f t="shared" si="32"/>
        <v>0</v>
      </c>
      <c r="BH203" s="97">
        <f t="shared" si="33"/>
        <v>0</v>
      </c>
      <c r="BI203" s="97">
        <f t="shared" si="34"/>
        <v>0</v>
      </c>
      <c r="BJ203" s="11" t="s">
        <v>93</v>
      </c>
      <c r="BK203" s="98">
        <f t="shared" si="35"/>
        <v>0</v>
      </c>
      <c r="BL203" s="11" t="s">
        <v>153</v>
      </c>
      <c r="BM203" s="11" t="s">
        <v>354</v>
      </c>
    </row>
    <row r="204" spans="2:65" s="1" customFormat="1" ht="25.5" customHeight="1" x14ac:dyDescent="0.3">
      <c r="B204" s="88"/>
      <c r="C204" s="89" t="s">
        <v>355</v>
      </c>
      <c r="D204" s="89" t="s">
        <v>88</v>
      </c>
      <c r="E204" s="90" t="s">
        <v>356</v>
      </c>
      <c r="F204" s="109" t="s">
        <v>357</v>
      </c>
      <c r="G204" s="109"/>
      <c r="H204" s="109"/>
      <c r="I204" s="109"/>
      <c r="J204" s="91" t="s">
        <v>160</v>
      </c>
      <c r="K204" s="92">
        <v>3</v>
      </c>
      <c r="L204" s="106"/>
      <c r="M204" s="106"/>
      <c r="N204" s="106"/>
      <c r="O204" s="106"/>
      <c r="P204" s="106"/>
      <c r="Q204" s="106"/>
      <c r="R204" s="93"/>
      <c r="T204" s="94" t="s">
        <v>1</v>
      </c>
      <c r="U204" s="27" t="s">
        <v>24</v>
      </c>
      <c r="V204" s="95">
        <v>0.16619999999999999</v>
      </c>
      <c r="W204" s="95">
        <f t="shared" si="27"/>
        <v>0.49859999999999993</v>
      </c>
      <c r="X204" s="95">
        <v>0</v>
      </c>
      <c r="Y204" s="95">
        <f t="shared" si="28"/>
        <v>0</v>
      </c>
      <c r="Z204" s="95">
        <v>0</v>
      </c>
      <c r="AA204" s="96">
        <f t="shared" si="29"/>
        <v>0</v>
      </c>
      <c r="AR204" s="11" t="s">
        <v>153</v>
      </c>
      <c r="AT204" s="11" t="s">
        <v>88</v>
      </c>
      <c r="AU204" s="11" t="s">
        <v>93</v>
      </c>
      <c r="AY204" s="11" t="s">
        <v>87</v>
      </c>
      <c r="BE204" s="97">
        <f t="shared" si="30"/>
        <v>0</v>
      </c>
      <c r="BF204" s="97">
        <f t="shared" si="31"/>
        <v>0</v>
      </c>
      <c r="BG204" s="97">
        <f t="shared" si="32"/>
        <v>0</v>
      </c>
      <c r="BH204" s="97">
        <f t="shared" si="33"/>
        <v>0</v>
      </c>
      <c r="BI204" s="97">
        <f t="shared" si="34"/>
        <v>0</v>
      </c>
      <c r="BJ204" s="11" t="s">
        <v>93</v>
      </c>
      <c r="BK204" s="98">
        <f t="shared" si="35"/>
        <v>0</v>
      </c>
      <c r="BL204" s="11" t="s">
        <v>153</v>
      </c>
      <c r="BM204" s="11" t="s">
        <v>358</v>
      </c>
    </row>
    <row r="205" spans="2:65" s="1" customFormat="1" ht="25.5" customHeight="1" x14ac:dyDescent="0.3">
      <c r="B205" s="88"/>
      <c r="C205" s="89" t="s">
        <v>359</v>
      </c>
      <c r="D205" s="89" t="s">
        <v>88</v>
      </c>
      <c r="E205" s="90" t="s">
        <v>360</v>
      </c>
      <c r="F205" s="109" t="s">
        <v>361</v>
      </c>
      <c r="G205" s="109"/>
      <c r="H205" s="109"/>
      <c r="I205" s="109"/>
      <c r="J205" s="91" t="s">
        <v>160</v>
      </c>
      <c r="K205" s="92">
        <v>3</v>
      </c>
      <c r="L205" s="106"/>
      <c r="M205" s="106"/>
      <c r="N205" s="106"/>
      <c r="O205" s="106"/>
      <c r="P205" s="106"/>
      <c r="Q205" s="106"/>
      <c r="R205" s="93"/>
      <c r="T205" s="94" t="s">
        <v>1</v>
      </c>
      <c r="U205" s="27" t="s">
        <v>24</v>
      </c>
      <c r="V205" s="95">
        <v>0.19800000000000001</v>
      </c>
      <c r="W205" s="95">
        <f t="shared" si="27"/>
        <v>0.59400000000000008</v>
      </c>
      <c r="X205" s="95">
        <v>0</v>
      </c>
      <c r="Y205" s="95">
        <f t="shared" si="28"/>
        <v>0</v>
      </c>
      <c r="Z205" s="95">
        <v>0</v>
      </c>
      <c r="AA205" s="96">
        <f t="shared" si="29"/>
        <v>0</v>
      </c>
      <c r="AR205" s="11" t="s">
        <v>153</v>
      </c>
      <c r="AT205" s="11" t="s">
        <v>88</v>
      </c>
      <c r="AU205" s="11" t="s">
        <v>93</v>
      </c>
      <c r="AY205" s="11" t="s">
        <v>87</v>
      </c>
      <c r="BE205" s="97">
        <f t="shared" si="30"/>
        <v>0</v>
      </c>
      <c r="BF205" s="97">
        <f t="shared" si="31"/>
        <v>0</v>
      </c>
      <c r="BG205" s="97">
        <f t="shared" si="32"/>
        <v>0</v>
      </c>
      <c r="BH205" s="97">
        <f t="shared" si="33"/>
        <v>0</v>
      </c>
      <c r="BI205" s="97">
        <f t="shared" si="34"/>
        <v>0</v>
      </c>
      <c r="BJ205" s="11" t="s">
        <v>93</v>
      </c>
      <c r="BK205" s="98">
        <f t="shared" si="35"/>
        <v>0</v>
      </c>
      <c r="BL205" s="11" t="s">
        <v>153</v>
      </c>
      <c r="BM205" s="11" t="s">
        <v>362</v>
      </c>
    </row>
    <row r="206" spans="2:65" s="1" customFormat="1" ht="25.5" customHeight="1" x14ac:dyDescent="0.3">
      <c r="B206" s="88"/>
      <c r="C206" s="89" t="s">
        <v>363</v>
      </c>
      <c r="D206" s="89" t="s">
        <v>88</v>
      </c>
      <c r="E206" s="90" t="s">
        <v>364</v>
      </c>
      <c r="F206" s="109" t="s">
        <v>365</v>
      </c>
      <c r="G206" s="109"/>
      <c r="H206" s="109"/>
      <c r="I206" s="109"/>
      <c r="J206" s="91" t="s">
        <v>160</v>
      </c>
      <c r="K206" s="92">
        <v>1</v>
      </c>
      <c r="L206" s="106"/>
      <c r="M206" s="106"/>
      <c r="N206" s="106"/>
      <c r="O206" s="106"/>
      <c r="P206" s="106"/>
      <c r="Q206" s="106"/>
      <c r="R206" s="93"/>
      <c r="T206" s="94" t="s">
        <v>1</v>
      </c>
      <c r="U206" s="27" t="s">
        <v>24</v>
      </c>
      <c r="V206" s="95">
        <v>0.249</v>
      </c>
      <c r="W206" s="95">
        <f t="shared" si="27"/>
        <v>0.249</v>
      </c>
      <c r="X206" s="95">
        <v>0</v>
      </c>
      <c r="Y206" s="95">
        <f t="shared" si="28"/>
        <v>0</v>
      </c>
      <c r="Z206" s="95">
        <v>0</v>
      </c>
      <c r="AA206" s="96">
        <f t="shared" si="29"/>
        <v>0</v>
      </c>
      <c r="AR206" s="11" t="s">
        <v>153</v>
      </c>
      <c r="AT206" s="11" t="s">
        <v>88</v>
      </c>
      <c r="AU206" s="11" t="s">
        <v>93</v>
      </c>
      <c r="AY206" s="11" t="s">
        <v>87</v>
      </c>
      <c r="BE206" s="97">
        <f t="shared" si="30"/>
        <v>0</v>
      </c>
      <c r="BF206" s="97">
        <f t="shared" si="31"/>
        <v>0</v>
      </c>
      <c r="BG206" s="97">
        <f t="shared" si="32"/>
        <v>0</v>
      </c>
      <c r="BH206" s="97">
        <f t="shared" si="33"/>
        <v>0</v>
      </c>
      <c r="BI206" s="97">
        <f t="shared" si="34"/>
        <v>0</v>
      </c>
      <c r="BJ206" s="11" t="s">
        <v>93</v>
      </c>
      <c r="BK206" s="98">
        <f t="shared" si="35"/>
        <v>0</v>
      </c>
      <c r="BL206" s="11" t="s">
        <v>153</v>
      </c>
      <c r="BM206" s="11" t="s">
        <v>366</v>
      </c>
    </row>
    <row r="207" spans="2:65" s="1" customFormat="1" ht="25.5" customHeight="1" x14ac:dyDescent="0.3">
      <c r="B207" s="88"/>
      <c r="C207" s="89" t="s">
        <v>367</v>
      </c>
      <c r="D207" s="89" t="s">
        <v>88</v>
      </c>
      <c r="E207" s="90" t="s">
        <v>368</v>
      </c>
      <c r="F207" s="109" t="s">
        <v>369</v>
      </c>
      <c r="G207" s="109"/>
      <c r="H207" s="109"/>
      <c r="I207" s="109"/>
      <c r="J207" s="91" t="s">
        <v>160</v>
      </c>
      <c r="K207" s="92">
        <v>3</v>
      </c>
      <c r="L207" s="106"/>
      <c r="M207" s="106"/>
      <c r="N207" s="106"/>
      <c r="O207" s="106"/>
      <c r="P207" s="106"/>
      <c r="Q207" s="106"/>
      <c r="R207" s="93"/>
      <c r="T207" s="94" t="s">
        <v>1</v>
      </c>
      <c r="U207" s="27" t="s">
        <v>24</v>
      </c>
      <c r="V207" s="95">
        <v>0.28199999999999997</v>
      </c>
      <c r="W207" s="95">
        <f t="shared" si="27"/>
        <v>0.84599999999999986</v>
      </c>
      <c r="X207" s="95">
        <v>0</v>
      </c>
      <c r="Y207" s="95">
        <f t="shared" si="28"/>
        <v>0</v>
      </c>
      <c r="Z207" s="95">
        <v>0</v>
      </c>
      <c r="AA207" s="96">
        <f t="shared" si="29"/>
        <v>0</v>
      </c>
      <c r="AR207" s="11" t="s">
        <v>153</v>
      </c>
      <c r="AT207" s="11" t="s">
        <v>88</v>
      </c>
      <c r="AU207" s="11" t="s">
        <v>93</v>
      </c>
      <c r="AY207" s="11" t="s">
        <v>87</v>
      </c>
      <c r="BE207" s="97">
        <f t="shared" si="30"/>
        <v>0</v>
      </c>
      <c r="BF207" s="97">
        <f t="shared" si="31"/>
        <v>0</v>
      </c>
      <c r="BG207" s="97">
        <f t="shared" si="32"/>
        <v>0</v>
      </c>
      <c r="BH207" s="97">
        <f t="shared" si="33"/>
        <v>0</v>
      </c>
      <c r="BI207" s="97">
        <f t="shared" si="34"/>
        <v>0</v>
      </c>
      <c r="BJ207" s="11" t="s">
        <v>93</v>
      </c>
      <c r="BK207" s="98">
        <f t="shared" si="35"/>
        <v>0</v>
      </c>
      <c r="BL207" s="11" t="s">
        <v>153</v>
      </c>
      <c r="BM207" s="11" t="s">
        <v>370</v>
      </c>
    </row>
    <row r="208" spans="2:65" s="1" customFormat="1" ht="25.5" customHeight="1" x14ac:dyDescent="0.3">
      <c r="B208" s="88"/>
      <c r="C208" s="89" t="s">
        <v>371</v>
      </c>
      <c r="D208" s="89" t="s">
        <v>88</v>
      </c>
      <c r="E208" s="90" t="s">
        <v>372</v>
      </c>
      <c r="F208" s="109" t="s">
        <v>373</v>
      </c>
      <c r="G208" s="109"/>
      <c r="H208" s="109"/>
      <c r="I208" s="109"/>
      <c r="J208" s="91" t="s">
        <v>160</v>
      </c>
      <c r="K208" s="92">
        <v>2</v>
      </c>
      <c r="L208" s="106"/>
      <c r="M208" s="106"/>
      <c r="N208" s="106"/>
      <c r="O208" s="106"/>
      <c r="P208" s="106"/>
      <c r="Q208" s="106"/>
      <c r="R208" s="93"/>
      <c r="T208" s="94" t="s">
        <v>1</v>
      </c>
      <c r="U208" s="27" t="s">
        <v>24</v>
      </c>
      <c r="V208" s="95">
        <v>0.4</v>
      </c>
      <c r="W208" s="95">
        <f t="shared" si="27"/>
        <v>0.8</v>
      </c>
      <c r="X208" s="95">
        <v>0</v>
      </c>
      <c r="Y208" s="95">
        <f t="shared" si="28"/>
        <v>0</v>
      </c>
      <c r="Z208" s="95">
        <v>0</v>
      </c>
      <c r="AA208" s="96">
        <f t="shared" si="29"/>
        <v>0</v>
      </c>
      <c r="AR208" s="11" t="s">
        <v>153</v>
      </c>
      <c r="AT208" s="11" t="s">
        <v>88</v>
      </c>
      <c r="AU208" s="11" t="s">
        <v>93</v>
      </c>
      <c r="AY208" s="11" t="s">
        <v>87</v>
      </c>
      <c r="BE208" s="97">
        <f t="shared" si="30"/>
        <v>0</v>
      </c>
      <c r="BF208" s="97">
        <f t="shared" si="31"/>
        <v>0</v>
      </c>
      <c r="BG208" s="97">
        <f t="shared" si="32"/>
        <v>0</v>
      </c>
      <c r="BH208" s="97">
        <f t="shared" si="33"/>
        <v>0</v>
      </c>
      <c r="BI208" s="97">
        <f t="shared" si="34"/>
        <v>0</v>
      </c>
      <c r="BJ208" s="11" t="s">
        <v>93</v>
      </c>
      <c r="BK208" s="98">
        <f t="shared" si="35"/>
        <v>0</v>
      </c>
      <c r="BL208" s="11" t="s">
        <v>153</v>
      </c>
      <c r="BM208" s="11" t="s">
        <v>374</v>
      </c>
    </row>
    <row r="209" spans="2:65" s="1" customFormat="1" ht="25.5" customHeight="1" x14ac:dyDescent="0.3">
      <c r="B209" s="88"/>
      <c r="C209" s="99" t="s">
        <v>375</v>
      </c>
      <c r="D209" s="99" t="s">
        <v>116</v>
      </c>
      <c r="E209" s="100" t="s">
        <v>376</v>
      </c>
      <c r="F209" s="111" t="s">
        <v>645</v>
      </c>
      <c r="G209" s="111"/>
      <c r="H209" s="111"/>
      <c r="I209" s="111"/>
      <c r="J209" s="101" t="s">
        <v>160</v>
      </c>
      <c r="K209" s="102">
        <v>1</v>
      </c>
      <c r="L209" s="110"/>
      <c r="M209" s="110"/>
      <c r="N209" s="110"/>
      <c r="O209" s="106"/>
      <c r="P209" s="106"/>
      <c r="Q209" s="106"/>
      <c r="R209" s="93"/>
      <c r="T209" s="94" t="s">
        <v>1</v>
      </c>
      <c r="U209" s="27" t="s">
        <v>24</v>
      </c>
      <c r="V209" s="95">
        <v>0</v>
      </c>
      <c r="W209" s="95">
        <f t="shared" si="27"/>
        <v>0</v>
      </c>
      <c r="X209" s="95">
        <v>2.4000000000000001E-4</v>
      </c>
      <c r="Y209" s="95">
        <f t="shared" si="28"/>
        <v>2.4000000000000001E-4</v>
      </c>
      <c r="Z209" s="95">
        <v>0</v>
      </c>
      <c r="AA209" s="96">
        <f t="shared" si="29"/>
        <v>0</v>
      </c>
      <c r="AR209" s="11" t="s">
        <v>217</v>
      </c>
      <c r="AT209" s="11" t="s">
        <v>116</v>
      </c>
      <c r="AU209" s="11" t="s">
        <v>93</v>
      </c>
      <c r="AY209" s="11" t="s">
        <v>87</v>
      </c>
      <c r="BE209" s="97">
        <f t="shared" si="30"/>
        <v>0</v>
      </c>
      <c r="BF209" s="97">
        <f t="shared" si="31"/>
        <v>0</v>
      </c>
      <c r="BG209" s="97">
        <f t="shared" si="32"/>
        <v>0</v>
      </c>
      <c r="BH209" s="97">
        <f t="shared" si="33"/>
        <v>0</v>
      </c>
      <c r="BI209" s="97">
        <f t="shared" si="34"/>
        <v>0</v>
      </c>
      <c r="BJ209" s="11" t="s">
        <v>93</v>
      </c>
      <c r="BK209" s="98">
        <f t="shared" si="35"/>
        <v>0</v>
      </c>
      <c r="BL209" s="11" t="s">
        <v>153</v>
      </c>
      <c r="BM209" s="11" t="s">
        <v>377</v>
      </c>
    </row>
    <row r="210" spans="2:65" s="1" customFormat="1" ht="25.5" customHeight="1" x14ac:dyDescent="0.3">
      <c r="B210" s="88"/>
      <c r="C210" s="99" t="s">
        <v>378</v>
      </c>
      <c r="D210" s="99" t="s">
        <v>116</v>
      </c>
      <c r="E210" s="100" t="s">
        <v>379</v>
      </c>
      <c r="F210" s="111" t="s">
        <v>646</v>
      </c>
      <c r="G210" s="111"/>
      <c r="H210" s="111"/>
      <c r="I210" s="111"/>
      <c r="J210" s="101" t="s">
        <v>160</v>
      </c>
      <c r="K210" s="102">
        <v>2</v>
      </c>
      <c r="L210" s="110"/>
      <c r="M210" s="110"/>
      <c r="N210" s="110"/>
      <c r="O210" s="106"/>
      <c r="P210" s="106"/>
      <c r="Q210" s="106"/>
      <c r="R210" s="93"/>
      <c r="T210" s="94" t="s">
        <v>1</v>
      </c>
      <c r="U210" s="27" t="s">
        <v>24</v>
      </c>
      <c r="V210" s="95">
        <v>0</v>
      </c>
      <c r="W210" s="95">
        <f t="shared" si="27"/>
        <v>0</v>
      </c>
      <c r="X210" s="95">
        <v>4.8299999999999998E-4</v>
      </c>
      <c r="Y210" s="95">
        <f t="shared" si="28"/>
        <v>9.6599999999999995E-4</v>
      </c>
      <c r="Z210" s="95">
        <v>0</v>
      </c>
      <c r="AA210" s="96">
        <f t="shared" si="29"/>
        <v>0</v>
      </c>
      <c r="AR210" s="11" t="s">
        <v>217</v>
      </c>
      <c r="AT210" s="11" t="s">
        <v>116</v>
      </c>
      <c r="AU210" s="11" t="s">
        <v>93</v>
      </c>
      <c r="AY210" s="11" t="s">
        <v>87</v>
      </c>
      <c r="BE210" s="97">
        <f t="shared" si="30"/>
        <v>0</v>
      </c>
      <c r="BF210" s="97">
        <f t="shared" si="31"/>
        <v>0</v>
      </c>
      <c r="BG210" s="97">
        <f t="shared" si="32"/>
        <v>0</v>
      </c>
      <c r="BH210" s="97">
        <f t="shared" si="33"/>
        <v>0</v>
      </c>
      <c r="BI210" s="97">
        <f t="shared" si="34"/>
        <v>0</v>
      </c>
      <c r="BJ210" s="11" t="s">
        <v>93</v>
      </c>
      <c r="BK210" s="98">
        <f t="shared" si="35"/>
        <v>0</v>
      </c>
      <c r="BL210" s="11" t="s">
        <v>153</v>
      </c>
      <c r="BM210" s="11" t="s">
        <v>380</v>
      </c>
    </row>
    <row r="211" spans="2:65" s="1" customFormat="1" ht="25.5" customHeight="1" x14ac:dyDescent="0.3">
      <c r="B211" s="88"/>
      <c r="C211" s="99" t="s">
        <v>381</v>
      </c>
      <c r="D211" s="99" t="s">
        <v>116</v>
      </c>
      <c r="E211" s="100" t="s">
        <v>382</v>
      </c>
      <c r="F211" s="111" t="s">
        <v>647</v>
      </c>
      <c r="G211" s="111"/>
      <c r="H211" s="111"/>
      <c r="I211" s="111"/>
      <c r="J211" s="101" t="s">
        <v>160</v>
      </c>
      <c r="K211" s="102">
        <v>3</v>
      </c>
      <c r="L211" s="110"/>
      <c r="M211" s="110"/>
      <c r="N211" s="110"/>
      <c r="O211" s="106"/>
      <c r="P211" s="106"/>
      <c r="Q211" s="106"/>
      <c r="R211" s="93"/>
      <c r="T211" s="94" t="s">
        <v>1</v>
      </c>
      <c r="U211" s="27" t="s">
        <v>24</v>
      </c>
      <c r="V211" s="95">
        <v>0</v>
      </c>
      <c r="W211" s="95">
        <f t="shared" si="27"/>
        <v>0</v>
      </c>
      <c r="X211" s="95">
        <v>5.4000000000000001E-4</v>
      </c>
      <c r="Y211" s="95">
        <f t="shared" si="28"/>
        <v>1.6199999999999999E-3</v>
      </c>
      <c r="Z211" s="95">
        <v>0</v>
      </c>
      <c r="AA211" s="96">
        <f t="shared" si="29"/>
        <v>0</v>
      </c>
      <c r="AR211" s="11" t="s">
        <v>217</v>
      </c>
      <c r="AT211" s="11" t="s">
        <v>116</v>
      </c>
      <c r="AU211" s="11" t="s">
        <v>93</v>
      </c>
      <c r="AY211" s="11" t="s">
        <v>87</v>
      </c>
      <c r="BE211" s="97">
        <f t="shared" si="30"/>
        <v>0</v>
      </c>
      <c r="BF211" s="97">
        <f t="shared" si="31"/>
        <v>0</v>
      </c>
      <c r="BG211" s="97">
        <f t="shared" si="32"/>
        <v>0</v>
      </c>
      <c r="BH211" s="97">
        <f t="shared" si="33"/>
        <v>0</v>
      </c>
      <c r="BI211" s="97">
        <f t="shared" si="34"/>
        <v>0</v>
      </c>
      <c r="BJ211" s="11" t="s">
        <v>93</v>
      </c>
      <c r="BK211" s="98">
        <f t="shared" si="35"/>
        <v>0</v>
      </c>
      <c r="BL211" s="11" t="s">
        <v>153</v>
      </c>
      <c r="BM211" s="11" t="s">
        <v>383</v>
      </c>
    </row>
    <row r="212" spans="2:65" s="1" customFormat="1" ht="25.5" customHeight="1" x14ac:dyDescent="0.3">
      <c r="B212" s="88"/>
      <c r="C212" s="99" t="s">
        <v>384</v>
      </c>
      <c r="D212" s="99" t="s">
        <v>116</v>
      </c>
      <c r="E212" s="100" t="s">
        <v>385</v>
      </c>
      <c r="F212" s="111" t="s">
        <v>648</v>
      </c>
      <c r="G212" s="111"/>
      <c r="H212" s="111"/>
      <c r="I212" s="111"/>
      <c r="J212" s="101" t="s">
        <v>160</v>
      </c>
      <c r="K212" s="102">
        <v>1</v>
      </c>
      <c r="L212" s="110"/>
      <c r="M212" s="110"/>
      <c r="N212" s="110"/>
      <c r="O212" s="106"/>
      <c r="P212" s="106"/>
      <c r="Q212" s="106"/>
      <c r="R212" s="93"/>
      <c r="T212" s="94" t="s">
        <v>1</v>
      </c>
      <c r="U212" s="27" t="s">
        <v>24</v>
      </c>
      <c r="V212" s="95">
        <v>0</v>
      </c>
      <c r="W212" s="95">
        <f t="shared" si="27"/>
        <v>0</v>
      </c>
      <c r="X212" s="95">
        <v>6.7000000000000002E-4</v>
      </c>
      <c r="Y212" s="95">
        <f t="shared" si="28"/>
        <v>6.7000000000000002E-4</v>
      </c>
      <c r="Z212" s="95">
        <v>0</v>
      </c>
      <c r="AA212" s="96">
        <f t="shared" si="29"/>
        <v>0</v>
      </c>
      <c r="AR212" s="11" t="s">
        <v>217</v>
      </c>
      <c r="AT212" s="11" t="s">
        <v>116</v>
      </c>
      <c r="AU212" s="11" t="s">
        <v>93</v>
      </c>
      <c r="AY212" s="11" t="s">
        <v>87</v>
      </c>
      <c r="BE212" s="97">
        <f t="shared" si="30"/>
        <v>0</v>
      </c>
      <c r="BF212" s="97">
        <f t="shared" si="31"/>
        <v>0</v>
      </c>
      <c r="BG212" s="97">
        <f t="shared" si="32"/>
        <v>0</v>
      </c>
      <c r="BH212" s="97">
        <f t="shared" si="33"/>
        <v>0</v>
      </c>
      <c r="BI212" s="97">
        <f t="shared" si="34"/>
        <v>0</v>
      </c>
      <c r="BJ212" s="11" t="s">
        <v>93</v>
      </c>
      <c r="BK212" s="98">
        <f t="shared" si="35"/>
        <v>0</v>
      </c>
      <c r="BL212" s="11" t="s">
        <v>153</v>
      </c>
      <c r="BM212" s="11" t="s">
        <v>386</v>
      </c>
    </row>
    <row r="213" spans="2:65" s="1" customFormat="1" ht="25.5" customHeight="1" x14ac:dyDescent="0.3">
      <c r="B213" s="88"/>
      <c r="C213" s="99" t="s">
        <v>387</v>
      </c>
      <c r="D213" s="99" t="s">
        <v>116</v>
      </c>
      <c r="E213" s="100" t="s">
        <v>388</v>
      </c>
      <c r="F213" s="111" t="s">
        <v>649</v>
      </c>
      <c r="G213" s="111"/>
      <c r="H213" s="111"/>
      <c r="I213" s="111"/>
      <c r="J213" s="101" t="s">
        <v>160</v>
      </c>
      <c r="K213" s="102">
        <v>3</v>
      </c>
      <c r="L213" s="110"/>
      <c r="M213" s="110"/>
      <c r="N213" s="110"/>
      <c r="O213" s="106"/>
      <c r="P213" s="106"/>
      <c r="Q213" s="106"/>
      <c r="R213" s="93"/>
      <c r="T213" s="94" t="s">
        <v>1</v>
      </c>
      <c r="U213" s="27" t="s">
        <v>24</v>
      </c>
      <c r="V213" s="95">
        <v>0</v>
      </c>
      <c r="W213" s="95">
        <f t="shared" si="27"/>
        <v>0</v>
      </c>
      <c r="X213" s="95">
        <v>7.7999999999999999E-4</v>
      </c>
      <c r="Y213" s="95">
        <f t="shared" si="28"/>
        <v>2.3400000000000001E-3</v>
      </c>
      <c r="Z213" s="95">
        <v>0</v>
      </c>
      <c r="AA213" s="96">
        <f t="shared" si="29"/>
        <v>0</v>
      </c>
      <c r="AR213" s="11" t="s">
        <v>217</v>
      </c>
      <c r="AT213" s="11" t="s">
        <v>116</v>
      </c>
      <c r="AU213" s="11" t="s">
        <v>93</v>
      </c>
      <c r="AY213" s="11" t="s">
        <v>87</v>
      </c>
      <c r="BE213" s="97">
        <f t="shared" si="30"/>
        <v>0</v>
      </c>
      <c r="BF213" s="97">
        <f t="shared" si="31"/>
        <v>0</v>
      </c>
      <c r="BG213" s="97">
        <f t="shared" si="32"/>
        <v>0</v>
      </c>
      <c r="BH213" s="97">
        <f t="shared" si="33"/>
        <v>0</v>
      </c>
      <c r="BI213" s="97">
        <f t="shared" si="34"/>
        <v>0</v>
      </c>
      <c r="BJ213" s="11" t="s">
        <v>93</v>
      </c>
      <c r="BK213" s="98">
        <f t="shared" si="35"/>
        <v>0</v>
      </c>
      <c r="BL213" s="11" t="s">
        <v>153</v>
      </c>
      <c r="BM213" s="11" t="s">
        <v>389</v>
      </c>
    </row>
    <row r="214" spans="2:65" s="1" customFormat="1" ht="25.5" customHeight="1" x14ac:dyDescent="0.3">
      <c r="B214" s="88"/>
      <c r="C214" s="99" t="s">
        <v>390</v>
      </c>
      <c r="D214" s="99" t="s">
        <v>116</v>
      </c>
      <c r="E214" s="100" t="s">
        <v>391</v>
      </c>
      <c r="F214" s="111" t="s">
        <v>650</v>
      </c>
      <c r="G214" s="111"/>
      <c r="H214" s="111"/>
      <c r="I214" s="111"/>
      <c r="J214" s="101" t="s">
        <v>160</v>
      </c>
      <c r="K214" s="102">
        <v>2</v>
      </c>
      <c r="L214" s="110"/>
      <c r="M214" s="110"/>
      <c r="N214" s="110"/>
      <c r="O214" s="106"/>
      <c r="P214" s="106"/>
      <c r="Q214" s="106"/>
      <c r="R214" s="93"/>
      <c r="T214" s="94" t="s">
        <v>1</v>
      </c>
      <c r="U214" s="27" t="s">
        <v>24</v>
      </c>
      <c r="V214" s="95">
        <v>0</v>
      </c>
      <c r="W214" s="95">
        <f t="shared" si="27"/>
        <v>0</v>
      </c>
      <c r="X214" s="95">
        <v>2E-3</v>
      </c>
      <c r="Y214" s="95">
        <f t="shared" si="28"/>
        <v>4.0000000000000001E-3</v>
      </c>
      <c r="Z214" s="95">
        <v>0</v>
      </c>
      <c r="AA214" s="96">
        <f t="shared" si="29"/>
        <v>0</v>
      </c>
      <c r="AR214" s="11" t="s">
        <v>217</v>
      </c>
      <c r="AT214" s="11" t="s">
        <v>116</v>
      </c>
      <c r="AU214" s="11" t="s">
        <v>93</v>
      </c>
      <c r="AY214" s="11" t="s">
        <v>87</v>
      </c>
      <c r="BE214" s="97">
        <f t="shared" si="30"/>
        <v>0</v>
      </c>
      <c r="BF214" s="97">
        <f t="shared" si="31"/>
        <v>0</v>
      </c>
      <c r="BG214" s="97">
        <f t="shared" si="32"/>
        <v>0</v>
      </c>
      <c r="BH214" s="97">
        <f t="shared" si="33"/>
        <v>0</v>
      </c>
      <c r="BI214" s="97">
        <f t="shared" si="34"/>
        <v>0</v>
      </c>
      <c r="BJ214" s="11" t="s">
        <v>93</v>
      </c>
      <c r="BK214" s="98">
        <f t="shared" si="35"/>
        <v>0</v>
      </c>
      <c r="BL214" s="11" t="s">
        <v>153</v>
      </c>
      <c r="BM214" s="11" t="s">
        <v>392</v>
      </c>
    </row>
    <row r="215" spans="2:65" s="1" customFormat="1" ht="25.5" customHeight="1" x14ac:dyDescent="0.3">
      <c r="B215" s="88"/>
      <c r="C215" s="89" t="s">
        <v>393</v>
      </c>
      <c r="D215" s="89" t="s">
        <v>88</v>
      </c>
      <c r="E215" s="90" t="s">
        <v>394</v>
      </c>
      <c r="F215" s="109" t="s">
        <v>395</v>
      </c>
      <c r="G215" s="109"/>
      <c r="H215" s="109"/>
      <c r="I215" s="109"/>
      <c r="J215" s="91" t="s">
        <v>160</v>
      </c>
      <c r="K215" s="92">
        <v>1</v>
      </c>
      <c r="L215" s="106"/>
      <c r="M215" s="106"/>
      <c r="N215" s="106"/>
      <c r="O215" s="106"/>
      <c r="P215" s="106"/>
      <c r="Q215" s="106"/>
      <c r="R215" s="93"/>
      <c r="T215" s="94" t="s">
        <v>1</v>
      </c>
      <c r="U215" s="27" t="s">
        <v>24</v>
      </c>
      <c r="V215" s="95">
        <v>1.35473</v>
      </c>
      <c r="W215" s="95">
        <f t="shared" si="27"/>
        <v>1.35473</v>
      </c>
      <c r="X215" s="95">
        <v>1.2279999999999999E-2</v>
      </c>
      <c r="Y215" s="95">
        <f t="shared" si="28"/>
        <v>1.2279999999999999E-2</v>
      </c>
      <c r="Z215" s="95">
        <v>6.8000000000000005E-2</v>
      </c>
      <c r="AA215" s="96">
        <f t="shared" si="29"/>
        <v>6.8000000000000005E-2</v>
      </c>
      <c r="AR215" s="11" t="s">
        <v>153</v>
      </c>
      <c r="AT215" s="11" t="s">
        <v>88</v>
      </c>
      <c r="AU215" s="11" t="s">
        <v>93</v>
      </c>
      <c r="AY215" s="11" t="s">
        <v>87</v>
      </c>
      <c r="BE215" s="97">
        <f t="shared" si="30"/>
        <v>0</v>
      </c>
      <c r="BF215" s="97">
        <f t="shared" si="31"/>
        <v>0</v>
      </c>
      <c r="BG215" s="97">
        <f t="shared" si="32"/>
        <v>0</v>
      </c>
      <c r="BH215" s="97">
        <f t="shared" si="33"/>
        <v>0</v>
      </c>
      <c r="BI215" s="97">
        <f t="shared" si="34"/>
        <v>0</v>
      </c>
      <c r="BJ215" s="11" t="s">
        <v>93</v>
      </c>
      <c r="BK215" s="98">
        <f t="shared" si="35"/>
        <v>0</v>
      </c>
      <c r="BL215" s="11" t="s">
        <v>153</v>
      </c>
      <c r="BM215" s="11" t="s">
        <v>396</v>
      </c>
    </row>
    <row r="216" spans="2:65" s="1" customFormat="1" ht="38.25" customHeight="1" x14ac:dyDescent="0.3">
      <c r="B216" s="88"/>
      <c r="C216" s="89" t="s">
        <v>397</v>
      </c>
      <c r="D216" s="89" t="s">
        <v>88</v>
      </c>
      <c r="E216" s="90" t="s">
        <v>398</v>
      </c>
      <c r="F216" s="109" t="s">
        <v>399</v>
      </c>
      <c r="G216" s="109"/>
      <c r="H216" s="109"/>
      <c r="I216" s="109"/>
      <c r="J216" s="91" t="s">
        <v>119</v>
      </c>
      <c r="K216" s="92">
        <v>0.19400000000000001</v>
      </c>
      <c r="L216" s="106"/>
      <c r="M216" s="106"/>
      <c r="N216" s="106"/>
      <c r="O216" s="106"/>
      <c r="P216" s="106"/>
      <c r="Q216" s="106"/>
      <c r="R216" s="93"/>
      <c r="T216" s="94" t="s">
        <v>1</v>
      </c>
      <c r="U216" s="27" t="s">
        <v>24</v>
      </c>
      <c r="V216" s="95">
        <v>4.7119999999999997</v>
      </c>
      <c r="W216" s="95">
        <f t="shared" si="27"/>
        <v>0.91412799999999994</v>
      </c>
      <c r="X216" s="95">
        <v>0</v>
      </c>
      <c r="Y216" s="95">
        <f t="shared" si="28"/>
        <v>0</v>
      </c>
      <c r="Z216" s="95">
        <v>0</v>
      </c>
      <c r="AA216" s="96">
        <f t="shared" si="29"/>
        <v>0</v>
      </c>
      <c r="AR216" s="11" t="s">
        <v>153</v>
      </c>
      <c r="AT216" s="11" t="s">
        <v>88</v>
      </c>
      <c r="AU216" s="11" t="s">
        <v>93</v>
      </c>
      <c r="AY216" s="11" t="s">
        <v>87</v>
      </c>
      <c r="BE216" s="97">
        <f t="shared" si="30"/>
        <v>0</v>
      </c>
      <c r="BF216" s="97">
        <f t="shared" si="31"/>
        <v>0</v>
      </c>
      <c r="BG216" s="97">
        <f t="shared" si="32"/>
        <v>0</v>
      </c>
      <c r="BH216" s="97">
        <f t="shared" si="33"/>
        <v>0</v>
      </c>
      <c r="BI216" s="97">
        <f t="shared" si="34"/>
        <v>0</v>
      </c>
      <c r="BJ216" s="11" t="s">
        <v>93</v>
      </c>
      <c r="BK216" s="98">
        <f t="shared" si="35"/>
        <v>0</v>
      </c>
      <c r="BL216" s="11" t="s">
        <v>153</v>
      </c>
      <c r="BM216" s="11" t="s">
        <v>400</v>
      </c>
    </row>
    <row r="217" spans="2:65" s="1" customFormat="1" ht="38.25" customHeight="1" x14ac:dyDescent="0.3">
      <c r="B217" s="88"/>
      <c r="C217" s="89" t="s">
        <v>401</v>
      </c>
      <c r="D217" s="89" t="s">
        <v>88</v>
      </c>
      <c r="E217" s="90" t="s">
        <v>402</v>
      </c>
      <c r="F217" s="109" t="s">
        <v>403</v>
      </c>
      <c r="G217" s="109"/>
      <c r="H217" s="109"/>
      <c r="I217" s="109"/>
      <c r="J217" s="91" t="s">
        <v>160</v>
      </c>
      <c r="K217" s="92">
        <v>2</v>
      </c>
      <c r="L217" s="106"/>
      <c r="M217" s="106"/>
      <c r="N217" s="106"/>
      <c r="O217" s="106"/>
      <c r="P217" s="106"/>
      <c r="Q217" s="106"/>
      <c r="R217" s="93"/>
      <c r="T217" s="94" t="s">
        <v>1</v>
      </c>
      <c r="U217" s="27" t="s">
        <v>24</v>
      </c>
      <c r="V217" s="95">
        <v>1.1115299999999999</v>
      </c>
      <c r="W217" s="95">
        <f t="shared" si="27"/>
        <v>2.2230599999999998</v>
      </c>
      <c r="X217" s="95">
        <v>3.2299999999999998E-3</v>
      </c>
      <c r="Y217" s="95">
        <f t="shared" si="28"/>
        <v>6.4599999999999996E-3</v>
      </c>
      <c r="Z217" s="95">
        <v>0</v>
      </c>
      <c r="AA217" s="96">
        <f t="shared" si="29"/>
        <v>0</v>
      </c>
      <c r="AR217" s="11" t="s">
        <v>153</v>
      </c>
      <c r="AT217" s="11" t="s">
        <v>88</v>
      </c>
      <c r="AU217" s="11" t="s">
        <v>93</v>
      </c>
      <c r="AY217" s="11" t="s">
        <v>87</v>
      </c>
      <c r="BE217" s="97">
        <f t="shared" si="30"/>
        <v>0</v>
      </c>
      <c r="BF217" s="97">
        <f t="shared" si="31"/>
        <v>0</v>
      </c>
      <c r="BG217" s="97">
        <f t="shared" si="32"/>
        <v>0</v>
      </c>
      <c r="BH217" s="97">
        <f t="shared" si="33"/>
        <v>0</v>
      </c>
      <c r="BI217" s="97">
        <f t="shared" si="34"/>
        <v>0</v>
      </c>
      <c r="BJ217" s="11" t="s">
        <v>93</v>
      </c>
      <c r="BK217" s="98">
        <f t="shared" si="35"/>
        <v>0</v>
      </c>
      <c r="BL217" s="11" t="s">
        <v>153</v>
      </c>
      <c r="BM217" s="11" t="s">
        <v>404</v>
      </c>
    </row>
    <row r="218" spans="2:65" s="1" customFormat="1" ht="25.5" customHeight="1" x14ac:dyDescent="0.3">
      <c r="B218" s="88"/>
      <c r="C218" s="89" t="s">
        <v>405</v>
      </c>
      <c r="D218" s="89" t="s">
        <v>88</v>
      </c>
      <c r="E218" s="90" t="s">
        <v>406</v>
      </c>
      <c r="F218" s="109" t="s">
        <v>407</v>
      </c>
      <c r="G218" s="109"/>
      <c r="H218" s="109"/>
      <c r="I218" s="109"/>
      <c r="J218" s="91" t="s">
        <v>160</v>
      </c>
      <c r="K218" s="92">
        <v>6</v>
      </c>
      <c r="L218" s="106"/>
      <c r="M218" s="106"/>
      <c r="N218" s="106"/>
      <c r="O218" s="106"/>
      <c r="P218" s="106"/>
      <c r="Q218" s="106"/>
      <c r="R218" s="93"/>
      <c r="T218" s="94" t="s">
        <v>1</v>
      </c>
      <c r="U218" s="27" t="s">
        <v>24</v>
      </c>
      <c r="V218" s="95">
        <v>0.19500000000000001</v>
      </c>
      <c r="W218" s="95">
        <f t="shared" si="27"/>
        <v>1.17</v>
      </c>
      <c r="X218" s="95">
        <v>1.4999999999999999E-4</v>
      </c>
      <c r="Y218" s="95">
        <f t="shared" si="28"/>
        <v>8.9999999999999998E-4</v>
      </c>
      <c r="Z218" s="95">
        <v>0</v>
      </c>
      <c r="AA218" s="96">
        <f t="shared" si="29"/>
        <v>0</v>
      </c>
      <c r="AR218" s="11" t="s">
        <v>153</v>
      </c>
      <c r="AT218" s="11" t="s">
        <v>88</v>
      </c>
      <c r="AU218" s="11" t="s">
        <v>93</v>
      </c>
      <c r="AY218" s="11" t="s">
        <v>87</v>
      </c>
      <c r="BE218" s="97">
        <f t="shared" si="30"/>
        <v>0</v>
      </c>
      <c r="BF218" s="97">
        <f t="shared" si="31"/>
        <v>0</v>
      </c>
      <c r="BG218" s="97">
        <f t="shared" si="32"/>
        <v>0</v>
      </c>
      <c r="BH218" s="97">
        <f t="shared" si="33"/>
        <v>0</v>
      </c>
      <c r="BI218" s="97">
        <f t="shared" si="34"/>
        <v>0</v>
      </c>
      <c r="BJ218" s="11" t="s">
        <v>93</v>
      </c>
      <c r="BK218" s="98">
        <f t="shared" si="35"/>
        <v>0</v>
      </c>
      <c r="BL218" s="11" t="s">
        <v>153</v>
      </c>
      <c r="BM218" s="11" t="s">
        <v>408</v>
      </c>
    </row>
    <row r="219" spans="2:65" s="1" customFormat="1" ht="16.5" customHeight="1" x14ac:dyDescent="0.3">
      <c r="B219" s="88"/>
      <c r="C219" s="99" t="s">
        <v>409</v>
      </c>
      <c r="D219" s="99" t="s">
        <v>116</v>
      </c>
      <c r="E219" s="100" t="s">
        <v>410</v>
      </c>
      <c r="F219" s="111" t="s">
        <v>411</v>
      </c>
      <c r="G219" s="111"/>
      <c r="H219" s="111"/>
      <c r="I219" s="111"/>
      <c r="J219" s="101" t="s">
        <v>160</v>
      </c>
      <c r="K219" s="102">
        <v>1</v>
      </c>
      <c r="L219" s="110"/>
      <c r="M219" s="110"/>
      <c r="N219" s="110"/>
      <c r="O219" s="106"/>
      <c r="P219" s="106"/>
      <c r="Q219" s="106"/>
      <c r="R219" s="93"/>
      <c r="T219" s="94" t="s">
        <v>1</v>
      </c>
      <c r="U219" s="27" t="s">
        <v>24</v>
      </c>
      <c r="V219" s="95">
        <v>0</v>
      </c>
      <c r="W219" s="95">
        <f t="shared" si="27"/>
        <v>0</v>
      </c>
      <c r="X219" s="95">
        <v>4.0000000000000002E-4</v>
      </c>
      <c r="Y219" s="95">
        <f t="shared" si="28"/>
        <v>4.0000000000000002E-4</v>
      </c>
      <c r="Z219" s="95">
        <v>0</v>
      </c>
      <c r="AA219" s="96">
        <f t="shared" si="29"/>
        <v>0</v>
      </c>
      <c r="AR219" s="11" t="s">
        <v>217</v>
      </c>
      <c r="AT219" s="11" t="s">
        <v>116</v>
      </c>
      <c r="AU219" s="11" t="s">
        <v>93</v>
      </c>
      <c r="AY219" s="11" t="s">
        <v>87</v>
      </c>
      <c r="BE219" s="97">
        <f t="shared" si="30"/>
        <v>0</v>
      </c>
      <c r="BF219" s="97">
        <f t="shared" si="31"/>
        <v>0</v>
      </c>
      <c r="BG219" s="97">
        <f t="shared" si="32"/>
        <v>0</v>
      </c>
      <c r="BH219" s="97">
        <f t="shared" si="33"/>
        <v>0</v>
      </c>
      <c r="BI219" s="97">
        <f t="shared" si="34"/>
        <v>0</v>
      </c>
      <c r="BJ219" s="11" t="s">
        <v>93</v>
      </c>
      <c r="BK219" s="98">
        <f t="shared" si="35"/>
        <v>0</v>
      </c>
      <c r="BL219" s="11" t="s">
        <v>153</v>
      </c>
      <c r="BM219" s="11" t="s">
        <v>412</v>
      </c>
    </row>
    <row r="220" spans="2:65" s="1" customFormat="1" ht="16.5" customHeight="1" x14ac:dyDescent="0.3">
      <c r="B220" s="88"/>
      <c r="C220" s="99" t="s">
        <v>413</v>
      </c>
      <c r="D220" s="99" t="s">
        <v>116</v>
      </c>
      <c r="E220" s="100" t="s">
        <v>414</v>
      </c>
      <c r="F220" s="111" t="s">
        <v>415</v>
      </c>
      <c r="G220" s="111"/>
      <c r="H220" s="111"/>
      <c r="I220" s="111"/>
      <c r="J220" s="101" t="s">
        <v>160</v>
      </c>
      <c r="K220" s="102">
        <v>1</v>
      </c>
      <c r="L220" s="110"/>
      <c r="M220" s="110"/>
      <c r="N220" s="110"/>
      <c r="O220" s="106"/>
      <c r="P220" s="106"/>
      <c r="Q220" s="106"/>
      <c r="R220" s="93"/>
      <c r="T220" s="94" t="s">
        <v>1</v>
      </c>
      <c r="U220" s="27" t="s">
        <v>24</v>
      </c>
      <c r="V220" s="95">
        <v>0</v>
      </c>
      <c r="W220" s="95">
        <f t="shared" si="27"/>
        <v>0</v>
      </c>
      <c r="X220" s="95">
        <v>1E-4</v>
      </c>
      <c r="Y220" s="95">
        <f t="shared" si="28"/>
        <v>1E-4</v>
      </c>
      <c r="Z220" s="95">
        <v>0</v>
      </c>
      <c r="AA220" s="96">
        <f t="shared" si="29"/>
        <v>0</v>
      </c>
      <c r="AR220" s="11" t="s">
        <v>217</v>
      </c>
      <c r="AT220" s="11" t="s">
        <v>116</v>
      </c>
      <c r="AU220" s="11" t="s">
        <v>93</v>
      </c>
      <c r="AY220" s="11" t="s">
        <v>87</v>
      </c>
      <c r="BE220" s="97">
        <f t="shared" si="30"/>
        <v>0</v>
      </c>
      <c r="BF220" s="97">
        <f t="shared" si="31"/>
        <v>0</v>
      </c>
      <c r="BG220" s="97">
        <f t="shared" si="32"/>
        <v>0</v>
      </c>
      <c r="BH220" s="97">
        <f t="shared" si="33"/>
        <v>0</v>
      </c>
      <c r="BI220" s="97">
        <f t="shared" si="34"/>
        <v>0</v>
      </c>
      <c r="BJ220" s="11" t="s">
        <v>93</v>
      </c>
      <c r="BK220" s="98">
        <f t="shared" si="35"/>
        <v>0</v>
      </c>
      <c r="BL220" s="11" t="s">
        <v>153</v>
      </c>
      <c r="BM220" s="11" t="s">
        <v>416</v>
      </c>
    </row>
    <row r="221" spans="2:65" s="1" customFormat="1" ht="16.5" customHeight="1" x14ac:dyDescent="0.3">
      <c r="B221" s="88"/>
      <c r="C221" s="99" t="s">
        <v>417</v>
      </c>
      <c r="D221" s="99" t="s">
        <v>116</v>
      </c>
      <c r="E221" s="100" t="s">
        <v>418</v>
      </c>
      <c r="F221" s="111" t="s">
        <v>419</v>
      </c>
      <c r="G221" s="111"/>
      <c r="H221" s="111"/>
      <c r="I221" s="111"/>
      <c r="J221" s="101" t="s">
        <v>160</v>
      </c>
      <c r="K221" s="102">
        <v>5</v>
      </c>
      <c r="L221" s="110"/>
      <c r="M221" s="110"/>
      <c r="N221" s="110"/>
      <c r="O221" s="106"/>
      <c r="P221" s="106"/>
      <c r="Q221" s="106"/>
      <c r="R221" s="93"/>
      <c r="T221" s="94" t="s">
        <v>1</v>
      </c>
      <c r="U221" s="27" t="s">
        <v>24</v>
      </c>
      <c r="V221" s="95">
        <v>0</v>
      </c>
      <c r="W221" s="95">
        <f t="shared" si="27"/>
        <v>0</v>
      </c>
      <c r="X221" s="95">
        <v>1E-4</v>
      </c>
      <c r="Y221" s="95">
        <f t="shared" si="28"/>
        <v>5.0000000000000001E-4</v>
      </c>
      <c r="Z221" s="95">
        <v>0</v>
      </c>
      <c r="AA221" s="96">
        <f t="shared" si="29"/>
        <v>0</v>
      </c>
      <c r="AR221" s="11" t="s">
        <v>217</v>
      </c>
      <c r="AT221" s="11" t="s">
        <v>116</v>
      </c>
      <c r="AU221" s="11" t="s">
        <v>93</v>
      </c>
      <c r="AY221" s="11" t="s">
        <v>87</v>
      </c>
      <c r="BE221" s="97">
        <f t="shared" si="30"/>
        <v>0</v>
      </c>
      <c r="BF221" s="97">
        <f t="shared" si="31"/>
        <v>0</v>
      </c>
      <c r="BG221" s="97">
        <f t="shared" si="32"/>
        <v>0</v>
      </c>
      <c r="BH221" s="97">
        <f t="shared" si="33"/>
        <v>0</v>
      </c>
      <c r="BI221" s="97">
        <f t="shared" si="34"/>
        <v>0</v>
      </c>
      <c r="BJ221" s="11" t="s">
        <v>93</v>
      </c>
      <c r="BK221" s="98">
        <f t="shared" si="35"/>
        <v>0</v>
      </c>
      <c r="BL221" s="11" t="s">
        <v>153</v>
      </c>
      <c r="BM221" s="11" t="s">
        <v>420</v>
      </c>
    </row>
    <row r="222" spans="2:65" s="1" customFormat="1" ht="25.5" customHeight="1" x14ac:dyDescent="0.3">
      <c r="B222" s="88"/>
      <c r="C222" s="99" t="s">
        <v>421</v>
      </c>
      <c r="D222" s="99" t="s">
        <v>116</v>
      </c>
      <c r="E222" s="100" t="s">
        <v>422</v>
      </c>
      <c r="F222" s="111" t="s">
        <v>423</v>
      </c>
      <c r="G222" s="111"/>
      <c r="H222" s="111"/>
      <c r="I222" s="111"/>
      <c r="J222" s="101" t="s">
        <v>160</v>
      </c>
      <c r="K222" s="102">
        <v>5</v>
      </c>
      <c r="L222" s="110"/>
      <c r="M222" s="110"/>
      <c r="N222" s="110"/>
      <c r="O222" s="106"/>
      <c r="P222" s="106"/>
      <c r="Q222" s="106"/>
      <c r="R222" s="93"/>
      <c r="T222" s="94" t="s">
        <v>1</v>
      </c>
      <c r="U222" s="27" t="s">
        <v>24</v>
      </c>
      <c r="V222" s="95">
        <v>0</v>
      </c>
      <c r="W222" s="95">
        <f t="shared" si="27"/>
        <v>0</v>
      </c>
      <c r="X222" s="95">
        <v>5.9999999999999995E-4</v>
      </c>
      <c r="Y222" s="95">
        <f t="shared" si="28"/>
        <v>2.9999999999999996E-3</v>
      </c>
      <c r="Z222" s="95">
        <v>0</v>
      </c>
      <c r="AA222" s="96">
        <f t="shared" si="29"/>
        <v>0</v>
      </c>
      <c r="AR222" s="11" t="s">
        <v>217</v>
      </c>
      <c r="AT222" s="11" t="s">
        <v>116</v>
      </c>
      <c r="AU222" s="11" t="s">
        <v>93</v>
      </c>
      <c r="AY222" s="11" t="s">
        <v>87</v>
      </c>
      <c r="BE222" s="97">
        <f t="shared" si="30"/>
        <v>0</v>
      </c>
      <c r="BF222" s="97">
        <f t="shared" si="31"/>
        <v>0</v>
      </c>
      <c r="BG222" s="97">
        <f t="shared" si="32"/>
        <v>0</v>
      </c>
      <c r="BH222" s="97">
        <f t="shared" si="33"/>
        <v>0</v>
      </c>
      <c r="BI222" s="97">
        <f t="shared" si="34"/>
        <v>0</v>
      </c>
      <c r="BJ222" s="11" t="s">
        <v>93</v>
      </c>
      <c r="BK222" s="98">
        <f t="shared" si="35"/>
        <v>0</v>
      </c>
      <c r="BL222" s="11" t="s">
        <v>153</v>
      </c>
      <c r="BM222" s="11" t="s">
        <v>424</v>
      </c>
    </row>
    <row r="223" spans="2:65" s="1" customFormat="1" ht="25.5" customHeight="1" x14ac:dyDescent="0.3">
      <c r="B223" s="88"/>
      <c r="C223" s="99" t="s">
        <v>425</v>
      </c>
      <c r="D223" s="99" t="s">
        <v>116</v>
      </c>
      <c r="E223" s="100" t="s">
        <v>426</v>
      </c>
      <c r="F223" s="111" t="s">
        <v>427</v>
      </c>
      <c r="G223" s="111"/>
      <c r="H223" s="111"/>
      <c r="I223" s="111"/>
      <c r="J223" s="101" t="s">
        <v>160</v>
      </c>
      <c r="K223" s="102">
        <v>2</v>
      </c>
      <c r="L223" s="110"/>
      <c r="M223" s="110"/>
      <c r="N223" s="110"/>
      <c r="O223" s="106"/>
      <c r="P223" s="106"/>
      <c r="Q223" s="106"/>
      <c r="R223" s="93"/>
      <c r="T223" s="94" t="s">
        <v>1</v>
      </c>
      <c r="U223" s="27" t="s">
        <v>24</v>
      </c>
      <c r="V223" s="95">
        <v>0</v>
      </c>
      <c r="W223" s="95">
        <f t="shared" si="27"/>
        <v>0</v>
      </c>
      <c r="X223" s="95">
        <v>1.7100000000000001E-4</v>
      </c>
      <c r="Y223" s="95">
        <f t="shared" si="28"/>
        <v>3.4200000000000002E-4</v>
      </c>
      <c r="Z223" s="95">
        <v>0</v>
      </c>
      <c r="AA223" s="96">
        <f t="shared" si="29"/>
        <v>0</v>
      </c>
      <c r="AR223" s="11" t="s">
        <v>217</v>
      </c>
      <c r="AT223" s="11" t="s">
        <v>116</v>
      </c>
      <c r="AU223" s="11" t="s">
        <v>93</v>
      </c>
      <c r="AY223" s="11" t="s">
        <v>87</v>
      </c>
      <c r="BE223" s="97">
        <f t="shared" si="30"/>
        <v>0</v>
      </c>
      <c r="BF223" s="97">
        <f t="shared" si="31"/>
        <v>0</v>
      </c>
      <c r="BG223" s="97">
        <f t="shared" si="32"/>
        <v>0</v>
      </c>
      <c r="BH223" s="97">
        <f t="shared" si="33"/>
        <v>0</v>
      </c>
      <c r="BI223" s="97">
        <f t="shared" si="34"/>
        <v>0</v>
      </c>
      <c r="BJ223" s="11" t="s">
        <v>93</v>
      </c>
      <c r="BK223" s="98">
        <f t="shared" si="35"/>
        <v>0</v>
      </c>
      <c r="BL223" s="11" t="s">
        <v>153</v>
      </c>
      <c r="BM223" s="11" t="s">
        <v>428</v>
      </c>
    </row>
    <row r="224" spans="2:65" s="1" customFormat="1" ht="25.5" customHeight="1" x14ac:dyDescent="0.3">
      <c r="B224" s="88"/>
      <c r="C224" s="99" t="s">
        <v>429</v>
      </c>
      <c r="D224" s="99" t="s">
        <v>116</v>
      </c>
      <c r="E224" s="100" t="s">
        <v>430</v>
      </c>
      <c r="F224" s="111" t="s">
        <v>431</v>
      </c>
      <c r="G224" s="111"/>
      <c r="H224" s="111"/>
      <c r="I224" s="111"/>
      <c r="J224" s="101" t="s">
        <v>160</v>
      </c>
      <c r="K224" s="102">
        <v>2</v>
      </c>
      <c r="L224" s="110"/>
      <c r="M224" s="110"/>
      <c r="N224" s="110"/>
      <c r="O224" s="106"/>
      <c r="P224" s="106"/>
      <c r="Q224" s="106"/>
      <c r="R224" s="93"/>
      <c r="T224" s="94" t="s">
        <v>1</v>
      </c>
      <c r="U224" s="27" t="s">
        <v>24</v>
      </c>
      <c r="V224" s="95">
        <v>0</v>
      </c>
      <c r="W224" s="95">
        <f t="shared" si="27"/>
        <v>0</v>
      </c>
      <c r="X224" s="95">
        <v>1.7100000000000001E-4</v>
      </c>
      <c r="Y224" s="95">
        <f t="shared" si="28"/>
        <v>3.4200000000000002E-4</v>
      </c>
      <c r="Z224" s="95">
        <v>0</v>
      </c>
      <c r="AA224" s="96">
        <f t="shared" si="29"/>
        <v>0</v>
      </c>
      <c r="AR224" s="11" t="s">
        <v>217</v>
      </c>
      <c r="AT224" s="11" t="s">
        <v>116</v>
      </c>
      <c r="AU224" s="11" t="s">
        <v>93</v>
      </c>
      <c r="AY224" s="11" t="s">
        <v>87</v>
      </c>
      <c r="BE224" s="97">
        <f t="shared" si="30"/>
        <v>0</v>
      </c>
      <c r="BF224" s="97">
        <f t="shared" si="31"/>
        <v>0</v>
      </c>
      <c r="BG224" s="97">
        <f t="shared" si="32"/>
        <v>0</v>
      </c>
      <c r="BH224" s="97">
        <f t="shared" si="33"/>
        <v>0</v>
      </c>
      <c r="BI224" s="97">
        <f t="shared" si="34"/>
        <v>0</v>
      </c>
      <c r="BJ224" s="11" t="s">
        <v>93</v>
      </c>
      <c r="BK224" s="98">
        <f t="shared" si="35"/>
        <v>0</v>
      </c>
      <c r="BL224" s="11" t="s">
        <v>153</v>
      </c>
      <c r="BM224" s="11" t="s">
        <v>432</v>
      </c>
    </row>
    <row r="225" spans="2:65" s="1" customFormat="1" ht="25.5" customHeight="1" x14ac:dyDescent="0.3">
      <c r="B225" s="88"/>
      <c r="C225" s="99" t="s">
        <v>433</v>
      </c>
      <c r="D225" s="99" t="s">
        <v>116</v>
      </c>
      <c r="E225" s="100" t="s">
        <v>434</v>
      </c>
      <c r="F225" s="111" t="s">
        <v>435</v>
      </c>
      <c r="G225" s="111"/>
      <c r="H225" s="111"/>
      <c r="I225" s="111"/>
      <c r="J225" s="101" t="s">
        <v>160</v>
      </c>
      <c r="K225" s="102">
        <v>1</v>
      </c>
      <c r="L225" s="110"/>
      <c r="M225" s="110"/>
      <c r="N225" s="110"/>
      <c r="O225" s="106"/>
      <c r="P225" s="106"/>
      <c r="Q225" s="106"/>
      <c r="R225" s="93"/>
      <c r="T225" s="94" t="s">
        <v>1</v>
      </c>
      <c r="U225" s="27" t="s">
        <v>24</v>
      </c>
      <c r="V225" s="95">
        <v>0</v>
      </c>
      <c r="W225" s="95">
        <f t="shared" si="27"/>
        <v>0</v>
      </c>
      <c r="X225" s="95">
        <v>1.7100000000000001E-4</v>
      </c>
      <c r="Y225" s="95">
        <f t="shared" si="28"/>
        <v>1.7100000000000001E-4</v>
      </c>
      <c r="Z225" s="95">
        <v>0</v>
      </c>
      <c r="AA225" s="96">
        <f t="shared" si="29"/>
        <v>0</v>
      </c>
      <c r="AR225" s="11" t="s">
        <v>217</v>
      </c>
      <c r="AT225" s="11" t="s">
        <v>116</v>
      </c>
      <c r="AU225" s="11" t="s">
        <v>93</v>
      </c>
      <c r="AY225" s="11" t="s">
        <v>87</v>
      </c>
      <c r="BE225" s="97">
        <f t="shared" si="30"/>
        <v>0</v>
      </c>
      <c r="BF225" s="97">
        <f t="shared" si="31"/>
        <v>0</v>
      </c>
      <c r="BG225" s="97">
        <f t="shared" si="32"/>
        <v>0</v>
      </c>
      <c r="BH225" s="97">
        <f t="shared" si="33"/>
        <v>0</v>
      </c>
      <c r="BI225" s="97">
        <f t="shared" si="34"/>
        <v>0</v>
      </c>
      <c r="BJ225" s="11" t="s">
        <v>93</v>
      </c>
      <c r="BK225" s="98">
        <f t="shared" si="35"/>
        <v>0</v>
      </c>
      <c r="BL225" s="11" t="s">
        <v>153</v>
      </c>
      <c r="BM225" s="11" t="s">
        <v>436</v>
      </c>
    </row>
    <row r="226" spans="2:65" s="1" customFormat="1" ht="25.5" customHeight="1" x14ac:dyDescent="0.3">
      <c r="B226" s="88"/>
      <c r="C226" s="89" t="s">
        <v>437</v>
      </c>
      <c r="D226" s="89" t="s">
        <v>88</v>
      </c>
      <c r="E226" s="90" t="s">
        <v>438</v>
      </c>
      <c r="F226" s="109" t="s">
        <v>439</v>
      </c>
      <c r="G226" s="109"/>
      <c r="H226" s="109"/>
      <c r="I226" s="109"/>
      <c r="J226" s="91" t="s">
        <v>119</v>
      </c>
      <c r="K226" s="92">
        <v>1.018</v>
      </c>
      <c r="L226" s="106"/>
      <c r="M226" s="106"/>
      <c r="N226" s="106"/>
      <c r="O226" s="106"/>
      <c r="P226" s="106"/>
      <c r="Q226" s="106"/>
      <c r="R226" s="93"/>
      <c r="T226" s="94" t="s">
        <v>1</v>
      </c>
      <c r="U226" s="27" t="s">
        <v>24</v>
      </c>
      <c r="V226" s="95">
        <v>1.353</v>
      </c>
      <c r="W226" s="95">
        <f t="shared" si="27"/>
        <v>1.377354</v>
      </c>
      <c r="X226" s="95">
        <v>0</v>
      </c>
      <c r="Y226" s="95">
        <f t="shared" si="28"/>
        <v>0</v>
      </c>
      <c r="Z226" s="95">
        <v>0</v>
      </c>
      <c r="AA226" s="96">
        <f t="shared" si="29"/>
        <v>0</v>
      </c>
      <c r="AR226" s="11" t="s">
        <v>153</v>
      </c>
      <c r="AT226" s="11" t="s">
        <v>88</v>
      </c>
      <c r="AU226" s="11" t="s">
        <v>93</v>
      </c>
      <c r="AY226" s="11" t="s">
        <v>87</v>
      </c>
      <c r="BE226" s="97">
        <f t="shared" si="30"/>
        <v>0</v>
      </c>
      <c r="BF226" s="97">
        <f t="shared" si="31"/>
        <v>0</v>
      </c>
      <c r="BG226" s="97">
        <f t="shared" si="32"/>
        <v>0</v>
      </c>
      <c r="BH226" s="97">
        <f t="shared" si="33"/>
        <v>0</v>
      </c>
      <c r="BI226" s="97">
        <f t="shared" si="34"/>
        <v>0</v>
      </c>
      <c r="BJ226" s="11" t="s">
        <v>93</v>
      </c>
      <c r="BK226" s="98">
        <f t="shared" si="35"/>
        <v>0</v>
      </c>
      <c r="BL226" s="11" t="s">
        <v>153</v>
      </c>
      <c r="BM226" s="11" t="s">
        <v>440</v>
      </c>
    </row>
    <row r="227" spans="2:65" s="1" customFormat="1" ht="25.5" customHeight="1" x14ac:dyDescent="0.3">
      <c r="B227" s="88"/>
      <c r="C227" s="89" t="s">
        <v>441</v>
      </c>
      <c r="D227" s="89" t="s">
        <v>88</v>
      </c>
      <c r="E227" s="90" t="s">
        <v>442</v>
      </c>
      <c r="F227" s="109" t="s">
        <v>443</v>
      </c>
      <c r="G227" s="109"/>
      <c r="H227" s="109"/>
      <c r="I227" s="109"/>
      <c r="J227" s="91" t="s">
        <v>119</v>
      </c>
      <c r="K227" s="92">
        <v>1.018</v>
      </c>
      <c r="L227" s="106"/>
      <c r="M227" s="106"/>
      <c r="N227" s="106"/>
      <c r="O227" s="106"/>
      <c r="P227" s="106"/>
      <c r="Q227" s="106"/>
      <c r="R227" s="93"/>
      <c r="T227" s="94" t="s">
        <v>1</v>
      </c>
      <c r="U227" s="27" t="s">
        <v>24</v>
      </c>
      <c r="V227" s="95">
        <v>1.147</v>
      </c>
      <c r="W227" s="95">
        <f t="shared" si="27"/>
        <v>1.167646</v>
      </c>
      <c r="X227" s="95">
        <v>0</v>
      </c>
      <c r="Y227" s="95">
        <f t="shared" si="28"/>
        <v>0</v>
      </c>
      <c r="Z227" s="95">
        <v>0</v>
      </c>
      <c r="AA227" s="96">
        <f t="shared" si="29"/>
        <v>0</v>
      </c>
      <c r="AR227" s="11" t="s">
        <v>153</v>
      </c>
      <c r="AT227" s="11" t="s">
        <v>88</v>
      </c>
      <c r="AU227" s="11" t="s">
        <v>93</v>
      </c>
      <c r="AY227" s="11" t="s">
        <v>87</v>
      </c>
      <c r="BE227" s="97">
        <f t="shared" si="30"/>
        <v>0</v>
      </c>
      <c r="BF227" s="97">
        <f t="shared" si="31"/>
        <v>0</v>
      </c>
      <c r="BG227" s="97">
        <f t="shared" si="32"/>
        <v>0</v>
      </c>
      <c r="BH227" s="97">
        <f t="shared" si="33"/>
        <v>0</v>
      </c>
      <c r="BI227" s="97">
        <f t="shared" si="34"/>
        <v>0</v>
      </c>
      <c r="BJ227" s="11" t="s">
        <v>93</v>
      </c>
      <c r="BK227" s="98">
        <f t="shared" si="35"/>
        <v>0</v>
      </c>
      <c r="BL227" s="11" t="s">
        <v>153</v>
      </c>
      <c r="BM227" s="11" t="s">
        <v>444</v>
      </c>
    </row>
    <row r="228" spans="2:65" s="5" customFormat="1" ht="29.85" customHeight="1" x14ac:dyDescent="0.3">
      <c r="B228" s="77"/>
      <c r="C228" s="78"/>
      <c r="D228" s="87" t="s">
        <v>65</v>
      </c>
      <c r="E228" s="87"/>
      <c r="F228" s="87"/>
      <c r="G228" s="87"/>
      <c r="H228" s="87"/>
      <c r="I228" s="87"/>
      <c r="J228" s="87"/>
      <c r="K228" s="87"/>
      <c r="L228" s="87"/>
      <c r="M228" s="87"/>
      <c r="N228" s="107"/>
      <c r="O228" s="108"/>
      <c r="P228" s="108"/>
      <c r="Q228" s="108"/>
      <c r="R228" s="80"/>
      <c r="T228" s="81"/>
      <c r="U228" s="78"/>
      <c r="V228" s="78"/>
      <c r="W228" s="82">
        <f>SUM(W229:W243)</f>
        <v>11.349969999999999</v>
      </c>
      <c r="X228" s="78"/>
      <c r="Y228" s="82">
        <f>SUM(Y229:Y243)</f>
        <v>1.0419999999999999E-2</v>
      </c>
      <c r="Z228" s="78"/>
      <c r="AA228" s="83">
        <f>SUM(AA229:AA243)</f>
        <v>0</v>
      </c>
      <c r="AR228" s="84" t="s">
        <v>93</v>
      </c>
      <c r="AT228" s="85" t="s">
        <v>38</v>
      </c>
      <c r="AU228" s="85" t="s">
        <v>40</v>
      </c>
      <c r="AY228" s="84" t="s">
        <v>87</v>
      </c>
      <c r="BK228" s="86">
        <f>SUM(BK229:BK243)</f>
        <v>0</v>
      </c>
    </row>
    <row r="229" spans="2:65" s="1" customFormat="1" ht="25.5" customHeight="1" x14ac:dyDescent="0.3">
      <c r="B229" s="88"/>
      <c r="C229" s="89" t="s">
        <v>445</v>
      </c>
      <c r="D229" s="89" t="s">
        <v>88</v>
      </c>
      <c r="E229" s="90" t="s">
        <v>446</v>
      </c>
      <c r="F229" s="109" t="s">
        <v>447</v>
      </c>
      <c r="G229" s="109"/>
      <c r="H229" s="109"/>
      <c r="I229" s="109"/>
      <c r="J229" s="91" t="s">
        <v>448</v>
      </c>
      <c r="K229" s="92">
        <v>5</v>
      </c>
      <c r="L229" s="106"/>
      <c r="M229" s="106"/>
      <c r="N229" s="106"/>
      <c r="O229" s="106"/>
      <c r="P229" s="106"/>
      <c r="Q229" s="106"/>
      <c r="R229" s="93"/>
      <c r="T229" s="94" t="s">
        <v>1</v>
      </c>
      <c r="U229" s="27" t="s">
        <v>24</v>
      </c>
      <c r="V229" s="95">
        <v>5.3999999999999999E-2</v>
      </c>
      <c r="W229" s="95">
        <f t="shared" ref="W229:W243" si="36">V229*K229</f>
        <v>0.27</v>
      </c>
      <c r="X229" s="95">
        <v>2.9999999999999997E-4</v>
      </c>
      <c r="Y229" s="95">
        <f t="shared" ref="Y229:Y243" si="37">X229*K229</f>
        <v>1.4999999999999998E-3</v>
      </c>
      <c r="Z229" s="95">
        <v>0</v>
      </c>
      <c r="AA229" s="96">
        <f t="shared" ref="AA229:AA243" si="38">Z229*K229</f>
        <v>0</v>
      </c>
      <c r="AR229" s="11" t="s">
        <v>215</v>
      </c>
      <c r="AT229" s="11" t="s">
        <v>88</v>
      </c>
      <c r="AU229" s="11" t="s">
        <v>93</v>
      </c>
      <c r="AY229" s="11" t="s">
        <v>87</v>
      </c>
      <c r="BE229" s="97">
        <f t="shared" ref="BE229:BE243" si="39">IF(U229="základná",N229,0)</f>
        <v>0</v>
      </c>
      <c r="BF229" s="97">
        <f t="shared" ref="BF229:BF243" si="40">IF(U229="znížená",N229,0)</f>
        <v>0</v>
      </c>
      <c r="BG229" s="97">
        <f t="shared" ref="BG229:BG243" si="41">IF(U229="zákl. prenesená",N229,0)</f>
        <v>0</v>
      </c>
      <c r="BH229" s="97">
        <f t="shared" ref="BH229:BH243" si="42">IF(U229="zníž. prenesená",N229,0)</f>
        <v>0</v>
      </c>
      <c r="BI229" s="97">
        <f t="shared" ref="BI229:BI243" si="43">IF(U229="nulová",N229,0)</f>
        <v>0</v>
      </c>
      <c r="BJ229" s="11" t="s">
        <v>93</v>
      </c>
      <c r="BK229" s="98">
        <f t="shared" ref="BK229:BK243" si="44">ROUND(L229*K229,3)</f>
        <v>0</v>
      </c>
      <c r="BL229" s="11" t="s">
        <v>215</v>
      </c>
      <c r="BM229" s="11" t="s">
        <v>449</v>
      </c>
    </row>
    <row r="230" spans="2:65" s="1" customFormat="1" ht="38.25" customHeight="1" x14ac:dyDescent="0.3">
      <c r="B230" s="88"/>
      <c r="C230" s="89" t="s">
        <v>450</v>
      </c>
      <c r="D230" s="89" t="s">
        <v>88</v>
      </c>
      <c r="E230" s="90" t="s">
        <v>451</v>
      </c>
      <c r="F230" s="109" t="s">
        <v>452</v>
      </c>
      <c r="G230" s="109"/>
      <c r="H230" s="109"/>
      <c r="I230" s="109"/>
      <c r="J230" s="91" t="s">
        <v>448</v>
      </c>
      <c r="K230" s="92">
        <v>20</v>
      </c>
      <c r="L230" s="106"/>
      <c r="M230" s="106"/>
      <c r="N230" s="106"/>
      <c r="O230" s="106"/>
      <c r="P230" s="106"/>
      <c r="Q230" s="106"/>
      <c r="R230" s="93"/>
      <c r="T230" s="94" t="s">
        <v>1</v>
      </c>
      <c r="U230" s="27" t="s">
        <v>24</v>
      </c>
      <c r="V230" s="95">
        <v>0.30114000000000002</v>
      </c>
      <c r="W230" s="95">
        <f t="shared" si="36"/>
        <v>6.0228000000000002</v>
      </c>
      <c r="X230" s="95">
        <v>6.9999999999999994E-5</v>
      </c>
      <c r="Y230" s="95">
        <f t="shared" si="37"/>
        <v>1.3999999999999998E-3</v>
      </c>
      <c r="Z230" s="95">
        <v>0</v>
      </c>
      <c r="AA230" s="96">
        <f t="shared" si="38"/>
        <v>0</v>
      </c>
      <c r="AR230" s="11" t="s">
        <v>153</v>
      </c>
      <c r="AT230" s="11" t="s">
        <v>88</v>
      </c>
      <c r="AU230" s="11" t="s">
        <v>93</v>
      </c>
      <c r="AY230" s="11" t="s">
        <v>87</v>
      </c>
      <c r="BE230" s="97">
        <f t="shared" si="39"/>
        <v>0</v>
      </c>
      <c r="BF230" s="97">
        <f t="shared" si="40"/>
        <v>0</v>
      </c>
      <c r="BG230" s="97">
        <f t="shared" si="41"/>
        <v>0</v>
      </c>
      <c r="BH230" s="97">
        <f t="shared" si="42"/>
        <v>0</v>
      </c>
      <c r="BI230" s="97">
        <f t="shared" si="43"/>
        <v>0</v>
      </c>
      <c r="BJ230" s="11" t="s">
        <v>93</v>
      </c>
      <c r="BK230" s="98">
        <f t="shared" si="44"/>
        <v>0</v>
      </c>
      <c r="BL230" s="11" t="s">
        <v>153</v>
      </c>
      <c r="BM230" s="11" t="s">
        <v>453</v>
      </c>
    </row>
    <row r="231" spans="2:65" s="1" customFormat="1" ht="38.25" customHeight="1" x14ac:dyDescent="0.3">
      <c r="B231" s="88"/>
      <c r="C231" s="99" t="s">
        <v>454</v>
      </c>
      <c r="D231" s="99" t="s">
        <v>116</v>
      </c>
      <c r="E231" s="100" t="s">
        <v>455</v>
      </c>
      <c r="F231" s="111" t="s">
        <v>456</v>
      </c>
      <c r="G231" s="111"/>
      <c r="H231" s="111"/>
      <c r="I231" s="111"/>
      <c r="J231" s="101" t="s">
        <v>160</v>
      </c>
      <c r="K231" s="102">
        <v>30</v>
      </c>
      <c r="L231" s="110"/>
      <c r="M231" s="110"/>
      <c r="N231" s="110"/>
      <c r="O231" s="106"/>
      <c r="P231" s="106"/>
      <c r="Q231" s="106"/>
      <c r="R231" s="93"/>
      <c r="T231" s="94" t="s">
        <v>1</v>
      </c>
      <c r="U231" s="27" t="s">
        <v>24</v>
      </c>
      <c r="V231" s="95">
        <v>0</v>
      </c>
      <c r="W231" s="95">
        <f t="shared" si="36"/>
        <v>0</v>
      </c>
      <c r="X231" s="95">
        <v>0</v>
      </c>
      <c r="Y231" s="95">
        <f t="shared" si="37"/>
        <v>0</v>
      </c>
      <c r="Z231" s="95">
        <v>0</v>
      </c>
      <c r="AA231" s="96">
        <f t="shared" si="38"/>
        <v>0</v>
      </c>
      <c r="AR231" s="11" t="s">
        <v>457</v>
      </c>
      <c r="AT231" s="11" t="s">
        <v>116</v>
      </c>
      <c r="AU231" s="11" t="s">
        <v>93</v>
      </c>
      <c r="AY231" s="11" t="s">
        <v>87</v>
      </c>
      <c r="BE231" s="97">
        <f t="shared" si="39"/>
        <v>0</v>
      </c>
      <c r="BF231" s="97">
        <f t="shared" si="40"/>
        <v>0</v>
      </c>
      <c r="BG231" s="97">
        <f t="shared" si="41"/>
        <v>0</v>
      </c>
      <c r="BH231" s="97">
        <f t="shared" si="42"/>
        <v>0</v>
      </c>
      <c r="BI231" s="97">
        <f t="shared" si="43"/>
        <v>0</v>
      </c>
      <c r="BJ231" s="11" t="s">
        <v>93</v>
      </c>
      <c r="BK231" s="98">
        <f t="shared" si="44"/>
        <v>0</v>
      </c>
      <c r="BL231" s="11" t="s">
        <v>215</v>
      </c>
      <c r="BM231" s="11" t="s">
        <v>458</v>
      </c>
    </row>
    <row r="232" spans="2:65" s="1" customFormat="1" ht="38.25" customHeight="1" x14ac:dyDescent="0.3">
      <c r="B232" s="88"/>
      <c r="C232" s="99" t="s">
        <v>459</v>
      </c>
      <c r="D232" s="99" t="s">
        <v>116</v>
      </c>
      <c r="E232" s="100" t="s">
        <v>460</v>
      </c>
      <c r="F232" s="111" t="s">
        <v>461</v>
      </c>
      <c r="G232" s="111"/>
      <c r="H232" s="111"/>
      <c r="I232" s="111"/>
      <c r="J232" s="101" t="s">
        <v>160</v>
      </c>
      <c r="K232" s="102">
        <v>30</v>
      </c>
      <c r="L232" s="110"/>
      <c r="M232" s="110"/>
      <c r="N232" s="110"/>
      <c r="O232" s="106"/>
      <c r="P232" s="106"/>
      <c r="Q232" s="106"/>
      <c r="R232" s="93"/>
      <c r="T232" s="94" t="s">
        <v>1</v>
      </c>
      <c r="U232" s="27" t="s">
        <v>24</v>
      </c>
      <c r="V232" s="95">
        <v>0</v>
      </c>
      <c r="W232" s="95">
        <f t="shared" si="36"/>
        <v>0</v>
      </c>
      <c r="X232" s="95">
        <v>1E-4</v>
      </c>
      <c r="Y232" s="95">
        <f t="shared" si="37"/>
        <v>3.0000000000000001E-3</v>
      </c>
      <c r="Z232" s="95">
        <v>0</v>
      </c>
      <c r="AA232" s="96">
        <f t="shared" si="38"/>
        <v>0</v>
      </c>
      <c r="AR232" s="11" t="s">
        <v>217</v>
      </c>
      <c r="AT232" s="11" t="s">
        <v>116</v>
      </c>
      <c r="AU232" s="11" t="s">
        <v>93</v>
      </c>
      <c r="AY232" s="11" t="s">
        <v>87</v>
      </c>
      <c r="BE232" s="97">
        <f t="shared" si="39"/>
        <v>0</v>
      </c>
      <c r="BF232" s="97">
        <f t="shared" si="40"/>
        <v>0</v>
      </c>
      <c r="BG232" s="97">
        <f t="shared" si="41"/>
        <v>0</v>
      </c>
      <c r="BH232" s="97">
        <f t="shared" si="42"/>
        <v>0</v>
      </c>
      <c r="BI232" s="97">
        <f t="shared" si="43"/>
        <v>0</v>
      </c>
      <c r="BJ232" s="11" t="s">
        <v>93</v>
      </c>
      <c r="BK232" s="98">
        <f t="shared" si="44"/>
        <v>0</v>
      </c>
      <c r="BL232" s="11" t="s">
        <v>153</v>
      </c>
      <c r="BM232" s="11" t="s">
        <v>462</v>
      </c>
    </row>
    <row r="233" spans="2:65" s="1" customFormat="1" ht="16.5" customHeight="1" x14ac:dyDescent="0.3">
      <c r="B233" s="88"/>
      <c r="C233" s="89" t="s">
        <v>463</v>
      </c>
      <c r="D233" s="89" t="s">
        <v>88</v>
      </c>
      <c r="E233" s="90" t="s">
        <v>464</v>
      </c>
      <c r="F233" s="109" t="s">
        <v>465</v>
      </c>
      <c r="G233" s="109"/>
      <c r="H233" s="109"/>
      <c r="I233" s="109"/>
      <c r="J233" s="91" t="s">
        <v>283</v>
      </c>
      <c r="K233" s="92">
        <v>2</v>
      </c>
      <c r="L233" s="106"/>
      <c r="M233" s="106"/>
      <c r="N233" s="106"/>
      <c r="O233" s="106"/>
      <c r="P233" s="106"/>
      <c r="Q233" s="106"/>
      <c r="R233" s="93"/>
      <c r="T233" s="94" t="s">
        <v>1</v>
      </c>
      <c r="U233" s="27" t="s">
        <v>24</v>
      </c>
      <c r="V233" s="95">
        <v>0.99839999999999995</v>
      </c>
      <c r="W233" s="95">
        <f t="shared" si="36"/>
        <v>1.9967999999999999</v>
      </c>
      <c r="X233" s="95">
        <v>2.7999999999999998E-4</v>
      </c>
      <c r="Y233" s="95">
        <f t="shared" si="37"/>
        <v>5.5999999999999995E-4</v>
      </c>
      <c r="Z233" s="95">
        <v>0</v>
      </c>
      <c r="AA233" s="96">
        <f t="shared" si="38"/>
        <v>0</v>
      </c>
      <c r="AR233" s="11" t="s">
        <v>215</v>
      </c>
      <c r="AT233" s="11" t="s">
        <v>88</v>
      </c>
      <c r="AU233" s="11" t="s">
        <v>93</v>
      </c>
      <c r="AY233" s="11" t="s">
        <v>87</v>
      </c>
      <c r="BE233" s="97">
        <f t="shared" si="39"/>
        <v>0</v>
      </c>
      <c r="BF233" s="97">
        <f t="shared" si="40"/>
        <v>0</v>
      </c>
      <c r="BG233" s="97">
        <f t="shared" si="41"/>
        <v>0</v>
      </c>
      <c r="BH233" s="97">
        <f t="shared" si="42"/>
        <v>0</v>
      </c>
      <c r="BI233" s="97">
        <f t="shared" si="43"/>
        <v>0</v>
      </c>
      <c r="BJ233" s="11" t="s">
        <v>93</v>
      </c>
      <c r="BK233" s="98">
        <f t="shared" si="44"/>
        <v>0</v>
      </c>
      <c r="BL233" s="11" t="s">
        <v>215</v>
      </c>
      <c r="BM233" s="11" t="s">
        <v>466</v>
      </c>
    </row>
    <row r="234" spans="2:65" s="1" customFormat="1" ht="16.5" customHeight="1" x14ac:dyDescent="0.3">
      <c r="B234" s="88"/>
      <c r="C234" s="89" t="s">
        <v>467</v>
      </c>
      <c r="D234" s="89" t="s">
        <v>88</v>
      </c>
      <c r="E234" s="90" t="s">
        <v>468</v>
      </c>
      <c r="F234" s="109" t="s">
        <v>469</v>
      </c>
      <c r="G234" s="109"/>
      <c r="H234" s="109"/>
      <c r="I234" s="109"/>
      <c r="J234" s="91" t="s">
        <v>160</v>
      </c>
      <c r="K234" s="92">
        <v>1</v>
      </c>
      <c r="L234" s="106"/>
      <c r="M234" s="106"/>
      <c r="N234" s="106"/>
      <c r="O234" s="106"/>
      <c r="P234" s="106"/>
      <c r="Q234" s="106"/>
      <c r="R234" s="93"/>
      <c r="T234" s="94" t="s">
        <v>1</v>
      </c>
      <c r="U234" s="27" t="s">
        <v>24</v>
      </c>
      <c r="V234" s="95">
        <v>0.35399999999999998</v>
      </c>
      <c r="W234" s="95">
        <f t="shared" si="36"/>
        <v>0.35399999999999998</v>
      </c>
      <c r="X234" s="95">
        <v>2.5999999999999998E-4</v>
      </c>
      <c r="Y234" s="95">
        <f t="shared" si="37"/>
        <v>2.5999999999999998E-4</v>
      </c>
      <c r="Z234" s="95">
        <v>0</v>
      </c>
      <c r="AA234" s="96">
        <f t="shared" si="38"/>
        <v>0</v>
      </c>
      <c r="AR234" s="11" t="s">
        <v>153</v>
      </c>
      <c r="AT234" s="11" t="s">
        <v>88</v>
      </c>
      <c r="AU234" s="11" t="s">
        <v>93</v>
      </c>
      <c r="AY234" s="11" t="s">
        <v>87</v>
      </c>
      <c r="BE234" s="97">
        <f t="shared" si="39"/>
        <v>0</v>
      </c>
      <c r="BF234" s="97">
        <f t="shared" si="40"/>
        <v>0</v>
      </c>
      <c r="BG234" s="97">
        <f t="shared" si="41"/>
        <v>0</v>
      </c>
      <c r="BH234" s="97">
        <f t="shared" si="42"/>
        <v>0</v>
      </c>
      <c r="BI234" s="97">
        <f t="shared" si="43"/>
        <v>0</v>
      </c>
      <c r="BJ234" s="11" t="s">
        <v>93</v>
      </c>
      <c r="BK234" s="98">
        <f t="shared" si="44"/>
        <v>0</v>
      </c>
      <c r="BL234" s="11" t="s">
        <v>153</v>
      </c>
      <c r="BM234" s="11" t="s">
        <v>470</v>
      </c>
    </row>
    <row r="235" spans="2:65" s="1" customFormat="1" ht="16.5" customHeight="1" x14ac:dyDescent="0.3">
      <c r="B235" s="88"/>
      <c r="C235" s="99" t="s">
        <v>471</v>
      </c>
      <c r="D235" s="99" t="s">
        <v>116</v>
      </c>
      <c r="E235" s="100" t="s">
        <v>472</v>
      </c>
      <c r="F235" s="111" t="s">
        <v>473</v>
      </c>
      <c r="G235" s="111"/>
      <c r="H235" s="111"/>
      <c r="I235" s="111"/>
      <c r="J235" s="101" t="s">
        <v>160</v>
      </c>
      <c r="K235" s="102">
        <v>1</v>
      </c>
      <c r="L235" s="110"/>
      <c r="M235" s="110"/>
      <c r="N235" s="110"/>
      <c r="O235" s="106"/>
      <c r="P235" s="106"/>
      <c r="Q235" s="106"/>
      <c r="R235" s="93"/>
      <c r="T235" s="94" t="s">
        <v>1</v>
      </c>
      <c r="U235" s="27" t="s">
        <v>24</v>
      </c>
      <c r="V235" s="95">
        <v>0</v>
      </c>
      <c r="W235" s="95">
        <f t="shared" si="36"/>
        <v>0</v>
      </c>
      <c r="X235" s="95">
        <v>0</v>
      </c>
      <c r="Y235" s="95">
        <f t="shared" si="37"/>
        <v>0</v>
      </c>
      <c r="Z235" s="95">
        <v>0</v>
      </c>
      <c r="AA235" s="96">
        <f t="shared" si="38"/>
        <v>0</v>
      </c>
      <c r="AR235" s="11" t="s">
        <v>217</v>
      </c>
      <c r="AT235" s="11" t="s">
        <v>116</v>
      </c>
      <c r="AU235" s="11" t="s">
        <v>93</v>
      </c>
      <c r="AY235" s="11" t="s">
        <v>87</v>
      </c>
      <c r="BE235" s="97">
        <f t="shared" si="39"/>
        <v>0</v>
      </c>
      <c r="BF235" s="97">
        <f t="shared" si="40"/>
        <v>0</v>
      </c>
      <c r="BG235" s="97">
        <f t="shared" si="41"/>
        <v>0</v>
      </c>
      <c r="BH235" s="97">
        <f t="shared" si="42"/>
        <v>0</v>
      </c>
      <c r="BI235" s="97">
        <f t="shared" si="43"/>
        <v>0</v>
      </c>
      <c r="BJ235" s="11" t="s">
        <v>93</v>
      </c>
      <c r="BK235" s="98">
        <f t="shared" si="44"/>
        <v>0</v>
      </c>
      <c r="BL235" s="11" t="s">
        <v>153</v>
      </c>
      <c r="BM235" s="11" t="s">
        <v>474</v>
      </c>
    </row>
    <row r="236" spans="2:65" s="1" customFormat="1" ht="16.5" customHeight="1" x14ac:dyDescent="0.3">
      <c r="B236" s="88"/>
      <c r="C236" s="89" t="s">
        <v>475</v>
      </c>
      <c r="D236" s="89" t="s">
        <v>88</v>
      </c>
      <c r="E236" s="90" t="s">
        <v>476</v>
      </c>
      <c r="F236" s="109" t="s">
        <v>477</v>
      </c>
      <c r="G236" s="109"/>
      <c r="H236" s="109"/>
      <c r="I236" s="109"/>
      <c r="J236" s="91" t="s">
        <v>160</v>
      </c>
      <c r="K236" s="92">
        <v>2</v>
      </c>
      <c r="L236" s="106"/>
      <c r="M236" s="106"/>
      <c r="N236" s="106"/>
      <c r="O236" s="106"/>
      <c r="P236" s="106"/>
      <c r="Q236" s="106"/>
      <c r="R236" s="93"/>
      <c r="T236" s="94" t="s">
        <v>1</v>
      </c>
      <c r="U236" s="27" t="s">
        <v>24</v>
      </c>
      <c r="V236" s="95">
        <v>2.8060000000000002E-2</v>
      </c>
      <c r="W236" s="95">
        <f t="shared" si="36"/>
        <v>5.6120000000000003E-2</v>
      </c>
      <c r="X236" s="95">
        <v>0</v>
      </c>
      <c r="Y236" s="95">
        <f t="shared" si="37"/>
        <v>0</v>
      </c>
      <c r="Z236" s="95">
        <v>0</v>
      </c>
      <c r="AA236" s="96">
        <f t="shared" si="38"/>
        <v>0</v>
      </c>
      <c r="AR236" s="11" t="s">
        <v>153</v>
      </c>
      <c r="AT236" s="11" t="s">
        <v>88</v>
      </c>
      <c r="AU236" s="11" t="s">
        <v>93</v>
      </c>
      <c r="AY236" s="11" t="s">
        <v>87</v>
      </c>
      <c r="BE236" s="97">
        <f t="shared" si="39"/>
        <v>0</v>
      </c>
      <c r="BF236" s="97">
        <f t="shared" si="40"/>
        <v>0</v>
      </c>
      <c r="BG236" s="97">
        <f t="shared" si="41"/>
        <v>0</v>
      </c>
      <c r="BH236" s="97">
        <f t="shared" si="42"/>
        <v>0</v>
      </c>
      <c r="BI236" s="97">
        <f t="shared" si="43"/>
        <v>0</v>
      </c>
      <c r="BJ236" s="11" t="s">
        <v>93</v>
      </c>
      <c r="BK236" s="98">
        <f t="shared" si="44"/>
        <v>0</v>
      </c>
      <c r="BL236" s="11" t="s">
        <v>153</v>
      </c>
      <c r="BM236" s="11" t="s">
        <v>478</v>
      </c>
    </row>
    <row r="237" spans="2:65" s="1" customFormat="1" ht="16.5" customHeight="1" x14ac:dyDescent="0.3">
      <c r="B237" s="88"/>
      <c r="C237" s="99" t="s">
        <v>479</v>
      </c>
      <c r="D237" s="99" t="s">
        <v>116</v>
      </c>
      <c r="E237" s="100" t="s">
        <v>480</v>
      </c>
      <c r="F237" s="111" t="s">
        <v>481</v>
      </c>
      <c r="G237" s="111"/>
      <c r="H237" s="111"/>
      <c r="I237" s="111"/>
      <c r="J237" s="101" t="s">
        <v>160</v>
      </c>
      <c r="K237" s="102">
        <v>2</v>
      </c>
      <c r="L237" s="110"/>
      <c r="M237" s="110"/>
      <c r="N237" s="110"/>
      <c r="O237" s="106"/>
      <c r="P237" s="106"/>
      <c r="Q237" s="106"/>
      <c r="R237" s="93"/>
      <c r="T237" s="94" t="s">
        <v>1</v>
      </c>
      <c r="U237" s="27" t="s">
        <v>24</v>
      </c>
      <c r="V237" s="95">
        <v>0</v>
      </c>
      <c r="W237" s="95">
        <f t="shared" si="36"/>
        <v>0</v>
      </c>
      <c r="X237" s="95">
        <v>0</v>
      </c>
      <c r="Y237" s="95">
        <f t="shared" si="37"/>
        <v>0</v>
      </c>
      <c r="Z237" s="95">
        <v>0</v>
      </c>
      <c r="AA237" s="96">
        <f t="shared" si="38"/>
        <v>0</v>
      </c>
      <c r="AR237" s="11" t="s">
        <v>217</v>
      </c>
      <c r="AT237" s="11" t="s">
        <v>116</v>
      </c>
      <c r="AU237" s="11" t="s">
        <v>93</v>
      </c>
      <c r="AY237" s="11" t="s">
        <v>87</v>
      </c>
      <c r="BE237" s="97">
        <f t="shared" si="39"/>
        <v>0</v>
      </c>
      <c r="BF237" s="97">
        <f t="shared" si="40"/>
        <v>0</v>
      </c>
      <c r="BG237" s="97">
        <f t="shared" si="41"/>
        <v>0</v>
      </c>
      <c r="BH237" s="97">
        <f t="shared" si="42"/>
        <v>0</v>
      </c>
      <c r="BI237" s="97">
        <f t="shared" si="43"/>
        <v>0</v>
      </c>
      <c r="BJ237" s="11" t="s">
        <v>93</v>
      </c>
      <c r="BK237" s="98">
        <f t="shared" si="44"/>
        <v>0</v>
      </c>
      <c r="BL237" s="11" t="s">
        <v>153</v>
      </c>
      <c r="BM237" s="11" t="s">
        <v>482</v>
      </c>
    </row>
    <row r="238" spans="2:65" s="1" customFormat="1" ht="25.5" customHeight="1" x14ac:dyDescent="0.3">
      <c r="B238" s="88"/>
      <c r="C238" s="89" t="s">
        <v>483</v>
      </c>
      <c r="D238" s="89" t="s">
        <v>88</v>
      </c>
      <c r="E238" s="90" t="s">
        <v>484</v>
      </c>
      <c r="F238" s="109" t="s">
        <v>485</v>
      </c>
      <c r="G238" s="109"/>
      <c r="H238" s="109"/>
      <c r="I238" s="109"/>
      <c r="J238" s="91" t="s">
        <v>160</v>
      </c>
      <c r="K238" s="92">
        <v>4</v>
      </c>
      <c r="L238" s="106"/>
      <c r="M238" s="106"/>
      <c r="N238" s="106"/>
      <c r="O238" s="106"/>
      <c r="P238" s="106"/>
      <c r="Q238" s="106"/>
      <c r="R238" s="93"/>
      <c r="T238" s="94" t="s">
        <v>1</v>
      </c>
      <c r="U238" s="27" t="s">
        <v>24</v>
      </c>
      <c r="V238" s="95">
        <v>0.33500000000000002</v>
      </c>
      <c r="W238" s="95">
        <f t="shared" si="36"/>
        <v>1.34</v>
      </c>
      <c r="X238" s="95">
        <v>0</v>
      </c>
      <c r="Y238" s="95">
        <f t="shared" si="37"/>
        <v>0</v>
      </c>
      <c r="Z238" s="95">
        <v>0</v>
      </c>
      <c r="AA238" s="96">
        <f t="shared" si="38"/>
        <v>0</v>
      </c>
      <c r="AR238" s="11" t="s">
        <v>153</v>
      </c>
      <c r="AT238" s="11" t="s">
        <v>88</v>
      </c>
      <c r="AU238" s="11" t="s">
        <v>93</v>
      </c>
      <c r="AY238" s="11" t="s">
        <v>87</v>
      </c>
      <c r="BE238" s="97">
        <f t="shared" si="39"/>
        <v>0</v>
      </c>
      <c r="BF238" s="97">
        <f t="shared" si="40"/>
        <v>0</v>
      </c>
      <c r="BG238" s="97">
        <f t="shared" si="41"/>
        <v>0</v>
      </c>
      <c r="BH238" s="97">
        <f t="shared" si="42"/>
        <v>0</v>
      </c>
      <c r="BI238" s="97">
        <f t="shared" si="43"/>
        <v>0</v>
      </c>
      <c r="BJ238" s="11" t="s">
        <v>93</v>
      </c>
      <c r="BK238" s="98">
        <f t="shared" si="44"/>
        <v>0</v>
      </c>
      <c r="BL238" s="11" t="s">
        <v>153</v>
      </c>
      <c r="BM238" s="11" t="s">
        <v>486</v>
      </c>
    </row>
    <row r="239" spans="2:65" s="1" customFormat="1" ht="25.5" customHeight="1" x14ac:dyDescent="0.3">
      <c r="B239" s="88"/>
      <c r="C239" s="99" t="s">
        <v>487</v>
      </c>
      <c r="D239" s="99" t="s">
        <v>116</v>
      </c>
      <c r="E239" s="100" t="s">
        <v>488</v>
      </c>
      <c r="F239" s="111" t="s">
        <v>489</v>
      </c>
      <c r="G239" s="111"/>
      <c r="H239" s="111"/>
      <c r="I239" s="111"/>
      <c r="J239" s="101" t="s">
        <v>160</v>
      </c>
      <c r="K239" s="102">
        <v>4</v>
      </c>
      <c r="L239" s="110"/>
      <c r="M239" s="110"/>
      <c r="N239" s="110"/>
      <c r="O239" s="106"/>
      <c r="P239" s="106"/>
      <c r="Q239" s="106"/>
      <c r="R239" s="93"/>
      <c r="T239" s="94" t="s">
        <v>1</v>
      </c>
      <c r="U239" s="27" t="s">
        <v>24</v>
      </c>
      <c r="V239" s="95">
        <v>0</v>
      </c>
      <c r="W239" s="95">
        <f t="shared" si="36"/>
        <v>0</v>
      </c>
      <c r="X239" s="95">
        <v>7.5000000000000002E-4</v>
      </c>
      <c r="Y239" s="95">
        <f t="shared" si="37"/>
        <v>3.0000000000000001E-3</v>
      </c>
      <c r="Z239" s="95">
        <v>0</v>
      </c>
      <c r="AA239" s="96">
        <f t="shared" si="38"/>
        <v>0</v>
      </c>
      <c r="AR239" s="11" t="s">
        <v>217</v>
      </c>
      <c r="AT239" s="11" t="s">
        <v>116</v>
      </c>
      <c r="AU239" s="11" t="s">
        <v>93</v>
      </c>
      <c r="AY239" s="11" t="s">
        <v>87</v>
      </c>
      <c r="BE239" s="97">
        <f t="shared" si="39"/>
        <v>0</v>
      </c>
      <c r="BF239" s="97">
        <f t="shared" si="40"/>
        <v>0</v>
      </c>
      <c r="BG239" s="97">
        <f t="shared" si="41"/>
        <v>0</v>
      </c>
      <c r="BH239" s="97">
        <f t="shared" si="42"/>
        <v>0</v>
      </c>
      <c r="BI239" s="97">
        <f t="shared" si="43"/>
        <v>0</v>
      </c>
      <c r="BJ239" s="11" t="s">
        <v>93</v>
      </c>
      <c r="BK239" s="98">
        <f t="shared" si="44"/>
        <v>0</v>
      </c>
      <c r="BL239" s="11" t="s">
        <v>153</v>
      </c>
      <c r="BM239" s="11" t="s">
        <v>490</v>
      </c>
    </row>
    <row r="240" spans="2:65" s="1" customFormat="1" ht="16.5" customHeight="1" x14ac:dyDescent="0.3">
      <c r="B240" s="88"/>
      <c r="C240" s="89" t="s">
        <v>491</v>
      </c>
      <c r="D240" s="89" t="s">
        <v>88</v>
      </c>
      <c r="E240" s="90" t="s">
        <v>492</v>
      </c>
      <c r="F240" s="109" t="s">
        <v>493</v>
      </c>
      <c r="G240" s="109"/>
      <c r="H240" s="109"/>
      <c r="I240" s="109"/>
      <c r="J240" s="91" t="s">
        <v>160</v>
      </c>
      <c r="K240" s="92">
        <v>1</v>
      </c>
      <c r="L240" s="106"/>
      <c r="M240" s="106"/>
      <c r="N240" s="106"/>
      <c r="O240" s="106"/>
      <c r="P240" s="106"/>
      <c r="Q240" s="106"/>
      <c r="R240" s="93"/>
      <c r="T240" s="94" t="s">
        <v>1</v>
      </c>
      <c r="U240" s="27" t="s">
        <v>24</v>
      </c>
      <c r="V240" s="95">
        <v>1.2689999999999999</v>
      </c>
      <c r="W240" s="95">
        <f t="shared" si="36"/>
        <v>1.2689999999999999</v>
      </c>
      <c r="X240" s="95">
        <v>0</v>
      </c>
      <c r="Y240" s="95">
        <f t="shared" si="37"/>
        <v>0</v>
      </c>
      <c r="Z240" s="95">
        <v>0</v>
      </c>
      <c r="AA240" s="96">
        <f t="shared" si="38"/>
        <v>0</v>
      </c>
      <c r="AR240" s="11" t="s">
        <v>153</v>
      </c>
      <c r="AT240" s="11" t="s">
        <v>88</v>
      </c>
      <c r="AU240" s="11" t="s">
        <v>93</v>
      </c>
      <c r="AY240" s="11" t="s">
        <v>87</v>
      </c>
      <c r="BE240" s="97">
        <f t="shared" si="39"/>
        <v>0</v>
      </c>
      <c r="BF240" s="97">
        <f t="shared" si="40"/>
        <v>0</v>
      </c>
      <c r="BG240" s="97">
        <f t="shared" si="41"/>
        <v>0</v>
      </c>
      <c r="BH240" s="97">
        <f t="shared" si="42"/>
        <v>0</v>
      </c>
      <c r="BI240" s="97">
        <f t="shared" si="43"/>
        <v>0</v>
      </c>
      <c r="BJ240" s="11" t="s">
        <v>93</v>
      </c>
      <c r="BK240" s="98">
        <f t="shared" si="44"/>
        <v>0</v>
      </c>
      <c r="BL240" s="11" t="s">
        <v>153</v>
      </c>
      <c r="BM240" s="11" t="s">
        <v>494</v>
      </c>
    </row>
    <row r="241" spans="2:65" s="1" customFormat="1" ht="16.5" customHeight="1" x14ac:dyDescent="0.3">
      <c r="B241" s="88"/>
      <c r="C241" s="99" t="s">
        <v>495</v>
      </c>
      <c r="D241" s="99" t="s">
        <v>116</v>
      </c>
      <c r="E241" s="100" t="s">
        <v>496</v>
      </c>
      <c r="F241" s="111" t="s">
        <v>497</v>
      </c>
      <c r="G241" s="111"/>
      <c r="H241" s="111"/>
      <c r="I241" s="111"/>
      <c r="J241" s="101" t="s">
        <v>160</v>
      </c>
      <c r="K241" s="102">
        <v>1</v>
      </c>
      <c r="L241" s="110"/>
      <c r="M241" s="110"/>
      <c r="N241" s="110"/>
      <c r="O241" s="106"/>
      <c r="P241" s="106"/>
      <c r="Q241" s="106"/>
      <c r="R241" s="93"/>
      <c r="T241" s="94" t="s">
        <v>1</v>
      </c>
      <c r="U241" s="27" t="s">
        <v>24</v>
      </c>
      <c r="V241" s="95">
        <v>0</v>
      </c>
      <c r="W241" s="95">
        <f t="shared" si="36"/>
        <v>0</v>
      </c>
      <c r="X241" s="95">
        <v>6.9999999999999999E-4</v>
      </c>
      <c r="Y241" s="95">
        <f t="shared" si="37"/>
        <v>6.9999999999999999E-4</v>
      </c>
      <c r="Z241" s="95">
        <v>0</v>
      </c>
      <c r="AA241" s="96">
        <f t="shared" si="38"/>
        <v>0</v>
      </c>
      <c r="AR241" s="11" t="s">
        <v>217</v>
      </c>
      <c r="AT241" s="11" t="s">
        <v>116</v>
      </c>
      <c r="AU241" s="11" t="s">
        <v>93</v>
      </c>
      <c r="AY241" s="11" t="s">
        <v>87</v>
      </c>
      <c r="BE241" s="97">
        <f t="shared" si="39"/>
        <v>0</v>
      </c>
      <c r="BF241" s="97">
        <f t="shared" si="40"/>
        <v>0</v>
      </c>
      <c r="BG241" s="97">
        <f t="shared" si="41"/>
        <v>0</v>
      </c>
      <c r="BH241" s="97">
        <f t="shared" si="42"/>
        <v>0</v>
      </c>
      <c r="BI241" s="97">
        <f t="shared" si="43"/>
        <v>0</v>
      </c>
      <c r="BJ241" s="11" t="s">
        <v>93</v>
      </c>
      <c r="BK241" s="98">
        <f t="shared" si="44"/>
        <v>0</v>
      </c>
      <c r="BL241" s="11" t="s">
        <v>153</v>
      </c>
      <c r="BM241" s="11" t="s">
        <v>498</v>
      </c>
    </row>
    <row r="242" spans="2:65" s="1" customFormat="1" ht="38.25" customHeight="1" x14ac:dyDescent="0.3">
      <c r="B242" s="88"/>
      <c r="C242" s="89" t="s">
        <v>499</v>
      </c>
      <c r="D242" s="89" t="s">
        <v>88</v>
      </c>
      <c r="E242" s="90" t="s">
        <v>500</v>
      </c>
      <c r="F242" s="109" t="s">
        <v>501</v>
      </c>
      <c r="G242" s="109"/>
      <c r="H242" s="109"/>
      <c r="I242" s="109"/>
      <c r="J242" s="91" t="s">
        <v>119</v>
      </c>
      <c r="K242" s="92">
        <v>0.01</v>
      </c>
      <c r="L242" s="106"/>
      <c r="M242" s="106"/>
      <c r="N242" s="106"/>
      <c r="O242" s="106"/>
      <c r="P242" s="106"/>
      <c r="Q242" s="106"/>
      <c r="R242" s="93"/>
      <c r="T242" s="94" t="s">
        <v>1</v>
      </c>
      <c r="U242" s="27" t="s">
        <v>24</v>
      </c>
      <c r="V242" s="95">
        <v>2.9950000000000001</v>
      </c>
      <c r="W242" s="95">
        <f t="shared" si="36"/>
        <v>2.9950000000000001E-2</v>
      </c>
      <c r="X242" s="95">
        <v>0</v>
      </c>
      <c r="Y242" s="95">
        <f t="shared" si="37"/>
        <v>0</v>
      </c>
      <c r="Z242" s="95">
        <v>0</v>
      </c>
      <c r="AA242" s="96">
        <f t="shared" si="38"/>
        <v>0</v>
      </c>
      <c r="AR242" s="11" t="s">
        <v>153</v>
      </c>
      <c r="AT242" s="11" t="s">
        <v>88</v>
      </c>
      <c r="AU242" s="11" t="s">
        <v>93</v>
      </c>
      <c r="AY242" s="11" t="s">
        <v>87</v>
      </c>
      <c r="BE242" s="97">
        <f t="shared" si="39"/>
        <v>0</v>
      </c>
      <c r="BF242" s="97">
        <f t="shared" si="40"/>
        <v>0</v>
      </c>
      <c r="BG242" s="97">
        <f t="shared" si="41"/>
        <v>0</v>
      </c>
      <c r="BH242" s="97">
        <f t="shared" si="42"/>
        <v>0</v>
      </c>
      <c r="BI242" s="97">
        <f t="shared" si="43"/>
        <v>0</v>
      </c>
      <c r="BJ242" s="11" t="s">
        <v>93</v>
      </c>
      <c r="BK242" s="98">
        <f t="shared" si="44"/>
        <v>0</v>
      </c>
      <c r="BL242" s="11" t="s">
        <v>153</v>
      </c>
      <c r="BM242" s="11" t="s">
        <v>502</v>
      </c>
    </row>
    <row r="243" spans="2:65" s="1" customFormat="1" ht="25.5" customHeight="1" x14ac:dyDescent="0.3">
      <c r="B243" s="88"/>
      <c r="C243" s="89" t="s">
        <v>503</v>
      </c>
      <c r="D243" s="89" t="s">
        <v>88</v>
      </c>
      <c r="E243" s="90" t="s">
        <v>504</v>
      </c>
      <c r="F243" s="109" t="s">
        <v>505</v>
      </c>
      <c r="G243" s="109"/>
      <c r="H243" s="109"/>
      <c r="I243" s="109"/>
      <c r="J243" s="91" t="s">
        <v>119</v>
      </c>
      <c r="K243" s="92">
        <v>0.01</v>
      </c>
      <c r="L243" s="106"/>
      <c r="M243" s="106"/>
      <c r="N243" s="106"/>
      <c r="O243" s="106"/>
      <c r="P243" s="106"/>
      <c r="Q243" s="106"/>
      <c r="R243" s="93"/>
      <c r="T243" s="94" t="s">
        <v>1</v>
      </c>
      <c r="U243" s="27" t="s">
        <v>24</v>
      </c>
      <c r="V243" s="95">
        <v>1.1299999999999999</v>
      </c>
      <c r="W243" s="95">
        <f t="shared" si="36"/>
        <v>1.1299999999999999E-2</v>
      </c>
      <c r="X243" s="95">
        <v>0</v>
      </c>
      <c r="Y243" s="95">
        <f t="shared" si="37"/>
        <v>0</v>
      </c>
      <c r="Z243" s="95">
        <v>0</v>
      </c>
      <c r="AA243" s="96">
        <f t="shared" si="38"/>
        <v>0</v>
      </c>
      <c r="AR243" s="11" t="s">
        <v>153</v>
      </c>
      <c r="AT243" s="11" t="s">
        <v>88</v>
      </c>
      <c r="AU243" s="11" t="s">
        <v>93</v>
      </c>
      <c r="AY243" s="11" t="s">
        <v>87</v>
      </c>
      <c r="BE243" s="97">
        <f t="shared" si="39"/>
        <v>0</v>
      </c>
      <c r="BF243" s="97">
        <f t="shared" si="40"/>
        <v>0</v>
      </c>
      <c r="BG243" s="97">
        <f t="shared" si="41"/>
        <v>0</v>
      </c>
      <c r="BH243" s="97">
        <f t="shared" si="42"/>
        <v>0</v>
      </c>
      <c r="BI243" s="97">
        <f t="shared" si="43"/>
        <v>0</v>
      </c>
      <c r="BJ243" s="11" t="s">
        <v>93</v>
      </c>
      <c r="BK243" s="98">
        <f t="shared" si="44"/>
        <v>0</v>
      </c>
      <c r="BL243" s="11" t="s">
        <v>153</v>
      </c>
      <c r="BM243" s="11" t="s">
        <v>506</v>
      </c>
    </row>
    <row r="244" spans="2:65" s="5" customFormat="1" ht="29.85" customHeight="1" x14ac:dyDescent="0.3">
      <c r="B244" s="77"/>
      <c r="C244" s="78"/>
      <c r="D244" s="87" t="s">
        <v>66</v>
      </c>
      <c r="E244" s="87"/>
      <c r="F244" s="87"/>
      <c r="G244" s="87"/>
      <c r="H244" s="87"/>
      <c r="I244" s="87"/>
      <c r="J244" s="87"/>
      <c r="K244" s="87"/>
      <c r="L244" s="87"/>
      <c r="M244" s="87"/>
      <c r="N244" s="107"/>
      <c r="O244" s="108"/>
      <c r="P244" s="108"/>
      <c r="Q244" s="108"/>
      <c r="R244" s="80"/>
      <c r="T244" s="81"/>
      <c r="U244" s="78"/>
      <c r="V244" s="78"/>
      <c r="W244" s="82">
        <f>W245</f>
        <v>7.4264400000000004</v>
      </c>
      <c r="X244" s="78"/>
      <c r="Y244" s="82">
        <f>Y245</f>
        <v>1.5680000000000003E-2</v>
      </c>
      <c r="Z244" s="78"/>
      <c r="AA244" s="83">
        <f>AA245</f>
        <v>0</v>
      </c>
      <c r="AR244" s="84" t="s">
        <v>93</v>
      </c>
      <c r="AT244" s="85" t="s">
        <v>38</v>
      </c>
      <c r="AU244" s="85" t="s">
        <v>40</v>
      </c>
      <c r="AY244" s="84" t="s">
        <v>87</v>
      </c>
      <c r="BK244" s="86">
        <f>BK245</f>
        <v>0</v>
      </c>
    </row>
    <row r="245" spans="2:65" s="1" customFormat="1" ht="38.25" customHeight="1" x14ac:dyDescent="0.3">
      <c r="B245" s="88"/>
      <c r="C245" s="89" t="s">
        <v>507</v>
      </c>
      <c r="D245" s="89" t="s">
        <v>88</v>
      </c>
      <c r="E245" s="90" t="s">
        <v>508</v>
      </c>
      <c r="F245" s="109" t="s">
        <v>509</v>
      </c>
      <c r="G245" s="109"/>
      <c r="H245" s="109"/>
      <c r="I245" s="109"/>
      <c r="J245" s="91" t="s">
        <v>101</v>
      </c>
      <c r="K245" s="92">
        <v>49</v>
      </c>
      <c r="L245" s="106"/>
      <c r="M245" s="106"/>
      <c r="N245" s="106"/>
      <c r="O245" s="106"/>
      <c r="P245" s="106"/>
      <c r="Q245" s="106"/>
      <c r="R245" s="93"/>
      <c r="T245" s="94" t="s">
        <v>1</v>
      </c>
      <c r="U245" s="27" t="s">
        <v>24</v>
      </c>
      <c r="V245" s="95">
        <v>0.15156</v>
      </c>
      <c r="W245" s="95">
        <f>V245*K245</f>
        <v>7.4264400000000004</v>
      </c>
      <c r="X245" s="95">
        <v>3.2000000000000003E-4</v>
      </c>
      <c r="Y245" s="95">
        <f>X245*K245</f>
        <v>1.5680000000000003E-2</v>
      </c>
      <c r="Z245" s="95">
        <v>0</v>
      </c>
      <c r="AA245" s="96">
        <f>Z245*K245</f>
        <v>0</v>
      </c>
      <c r="AR245" s="11" t="s">
        <v>153</v>
      </c>
      <c r="AT245" s="11" t="s">
        <v>88</v>
      </c>
      <c r="AU245" s="11" t="s">
        <v>93</v>
      </c>
      <c r="AY245" s="11" t="s">
        <v>87</v>
      </c>
      <c r="BE245" s="97">
        <f>IF(U245="základná",N245,0)</f>
        <v>0</v>
      </c>
      <c r="BF245" s="97">
        <f>IF(U245="znížená",N245,0)</f>
        <v>0</v>
      </c>
      <c r="BG245" s="97">
        <f>IF(U245="zákl. prenesená",N245,0)</f>
        <v>0</v>
      </c>
      <c r="BH245" s="97">
        <f>IF(U245="zníž. prenesená",N245,0)</f>
        <v>0</v>
      </c>
      <c r="BI245" s="97">
        <f>IF(U245="nulová",N245,0)</f>
        <v>0</v>
      </c>
      <c r="BJ245" s="11" t="s">
        <v>93</v>
      </c>
      <c r="BK245" s="98">
        <f>ROUND(L245*K245,3)</f>
        <v>0</v>
      </c>
      <c r="BL245" s="11" t="s">
        <v>153</v>
      </c>
      <c r="BM245" s="11" t="s">
        <v>510</v>
      </c>
    </row>
    <row r="246" spans="2:65" s="5" customFormat="1" ht="37.35" customHeight="1" x14ac:dyDescent="0.35">
      <c r="B246" s="77"/>
      <c r="C246" s="78"/>
      <c r="D246" s="79" t="s">
        <v>67</v>
      </c>
      <c r="E246" s="79"/>
      <c r="F246" s="79"/>
      <c r="G246" s="79"/>
      <c r="H246" s="79"/>
      <c r="I246" s="79"/>
      <c r="J246" s="79"/>
      <c r="K246" s="79"/>
      <c r="L246" s="79"/>
      <c r="M246" s="79"/>
      <c r="N246" s="112"/>
      <c r="O246" s="113"/>
      <c r="P246" s="113"/>
      <c r="Q246" s="113"/>
      <c r="R246" s="80"/>
      <c r="T246" s="81"/>
      <c r="U246" s="78"/>
      <c r="V246" s="78"/>
      <c r="W246" s="82">
        <f>W247+W269</f>
        <v>118.44323000000001</v>
      </c>
      <c r="X246" s="78"/>
      <c r="Y246" s="82">
        <f>Y247+Y269</f>
        <v>6.1009999999999995E-2</v>
      </c>
      <c r="Z246" s="78"/>
      <c r="AA246" s="83">
        <f>AA247+AA269</f>
        <v>0</v>
      </c>
      <c r="AR246" s="84" t="s">
        <v>98</v>
      </c>
      <c r="AT246" s="85" t="s">
        <v>38</v>
      </c>
      <c r="AU246" s="85" t="s">
        <v>39</v>
      </c>
      <c r="AY246" s="84" t="s">
        <v>87</v>
      </c>
      <c r="BK246" s="86">
        <f>BK247+BK269</f>
        <v>0</v>
      </c>
    </row>
    <row r="247" spans="2:65" s="5" customFormat="1" ht="19.899999999999999" customHeight="1" x14ac:dyDescent="0.3">
      <c r="B247" s="77"/>
      <c r="C247" s="78"/>
      <c r="D247" s="87" t="s">
        <v>68</v>
      </c>
      <c r="E247" s="87"/>
      <c r="F247" s="87"/>
      <c r="G247" s="87"/>
      <c r="H247" s="87"/>
      <c r="I247" s="87"/>
      <c r="J247" s="87"/>
      <c r="K247" s="87"/>
      <c r="L247" s="87"/>
      <c r="M247" s="87"/>
      <c r="N247" s="114"/>
      <c r="O247" s="115"/>
      <c r="P247" s="115"/>
      <c r="Q247" s="115"/>
      <c r="R247" s="80"/>
      <c r="T247" s="81"/>
      <c r="U247" s="78"/>
      <c r="V247" s="78"/>
      <c r="W247" s="82">
        <f>SUM(W248:W268)</f>
        <v>117.87323000000002</v>
      </c>
      <c r="X247" s="78"/>
      <c r="Y247" s="82">
        <f>SUM(Y248:Y268)</f>
        <v>6.1009999999999995E-2</v>
      </c>
      <c r="Z247" s="78"/>
      <c r="AA247" s="83">
        <f>SUM(AA248:AA268)</f>
        <v>0</v>
      </c>
      <c r="AR247" s="84" t="s">
        <v>98</v>
      </c>
      <c r="AT247" s="85" t="s">
        <v>38</v>
      </c>
      <c r="AU247" s="85" t="s">
        <v>40</v>
      </c>
      <c r="AY247" s="84" t="s">
        <v>87</v>
      </c>
      <c r="BK247" s="86">
        <f>SUM(BK248:BK268)</f>
        <v>0</v>
      </c>
    </row>
    <row r="248" spans="2:65" s="1" customFormat="1" ht="25.5" customHeight="1" x14ac:dyDescent="0.3">
      <c r="B248" s="88"/>
      <c r="C248" s="89" t="s">
        <v>511</v>
      </c>
      <c r="D248" s="89" t="s">
        <v>88</v>
      </c>
      <c r="E248" s="90" t="s">
        <v>512</v>
      </c>
      <c r="F248" s="109" t="s">
        <v>513</v>
      </c>
      <c r="G248" s="109"/>
      <c r="H248" s="109"/>
      <c r="I248" s="109"/>
      <c r="J248" s="91" t="s">
        <v>160</v>
      </c>
      <c r="K248" s="92">
        <v>8</v>
      </c>
      <c r="L248" s="106"/>
      <c r="M248" s="106"/>
      <c r="N248" s="106"/>
      <c r="O248" s="106"/>
      <c r="P248" s="106"/>
      <c r="Q248" s="106"/>
      <c r="R248" s="93"/>
      <c r="T248" s="94" t="s">
        <v>1</v>
      </c>
      <c r="U248" s="27" t="s">
        <v>24</v>
      </c>
      <c r="V248" s="95">
        <v>0.25600000000000001</v>
      </c>
      <c r="W248" s="95">
        <f t="shared" ref="W248:W268" si="45">V248*K248</f>
        <v>2.048</v>
      </c>
      <c r="X248" s="95">
        <v>6.0000000000000002E-5</v>
      </c>
      <c r="Y248" s="95">
        <f t="shared" ref="Y248:Y268" si="46">X248*K248</f>
        <v>4.8000000000000001E-4</v>
      </c>
      <c r="Z248" s="95">
        <v>0</v>
      </c>
      <c r="AA248" s="96">
        <f t="shared" ref="AA248:AA268" si="47">Z248*K248</f>
        <v>0</v>
      </c>
      <c r="AR248" s="11" t="s">
        <v>215</v>
      </c>
      <c r="AT248" s="11" t="s">
        <v>88</v>
      </c>
      <c r="AU248" s="11" t="s">
        <v>93</v>
      </c>
      <c r="AY248" s="11" t="s">
        <v>87</v>
      </c>
      <c r="BE248" s="97">
        <f t="shared" ref="BE248:BE268" si="48">IF(U248="základná",N248,0)</f>
        <v>0</v>
      </c>
      <c r="BF248" s="97">
        <f t="shared" ref="BF248:BF268" si="49">IF(U248="znížená",N248,0)</f>
        <v>0</v>
      </c>
      <c r="BG248" s="97">
        <f t="shared" ref="BG248:BG268" si="50">IF(U248="zákl. prenesená",N248,0)</f>
        <v>0</v>
      </c>
      <c r="BH248" s="97">
        <f t="shared" ref="BH248:BH268" si="51">IF(U248="zníž. prenesená",N248,0)</f>
        <v>0</v>
      </c>
      <c r="BI248" s="97">
        <f t="shared" ref="BI248:BI268" si="52">IF(U248="nulová",N248,0)</f>
        <v>0</v>
      </c>
      <c r="BJ248" s="11" t="s">
        <v>93</v>
      </c>
      <c r="BK248" s="98">
        <f t="shared" ref="BK248:BK268" si="53">ROUND(L248*K248,3)</f>
        <v>0</v>
      </c>
      <c r="BL248" s="11" t="s">
        <v>215</v>
      </c>
      <c r="BM248" s="11" t="s">
        <v>514</v>
      </c>
    </row>
    <row r="249" spans="2:65" s="1" customFormat="1" ht="25.5" customHeight="1" x14ac:dyDescent="0.3">
      <c r="B249" s="88"/>
      <c r="C249" s="89" t="s">
        <v>515</v>
      </c>
      <c r="D249" s="89" t="s">
        <v>88</v>
      </c>
      <c r="E249" s="90" t="s">
        <v>516</v>
      </c>
      <c r="F249" s="109" t="s">
        <v>517</v>
      </c>
      <c r="G249" s="109"/>
      <c r="H249" s="109"/>
      <c r="I249" s="109"/>
      <c r="J249" s="91" t="s">
        <v>160</v>
      </c>
      <c r="K249" s="92">
        <v>9</v>
      </c>
      <c r="L249" s="106"/>
      <c r="M249" s="106"/>
      <c r="N249" s="106"/>
      <c r="O249" s="106"/>
      <c r="P249" s="106"/>
      <c r="Q249" s="106"/>
      <c r="R249" s="93"/>
      <c r="T249" s="94" t="s">
        <v>1</v>
      </c>
      <c r="U249" s="27" t="s">
        <v>24</v>
      </c>
      <c r="V249" s="95">
        <v>0.30499999999999999</v>
      </c>
      <c r="W249" s="95">
        <f t="shared" si="45"/>
        <v>2.7450000000000001</v>
      </c>
      <c r="X249" s="95">
        <v>6.9999999999999994E-5</v>
      </c>
      <c r="Y249" s="95">
        <f t="shared" si="46"/>
        <v>6.2999999999999992E-4</v>
      </c>
      <c r="Z249" s="95">
        <v>0</v>
      </c>
      <c r="AA249" s="96">
        <f t="shared" si="47"/>
        <v>0</v>
      </c>
      <c r="AR249" s="11" t="s">
        <v>215</v>
      </c>
      <c r="AT249" s="11" t="s">
        <v>88</v>
      </c>
      <c r="AU249" s="11" t="s">
        <v>93</v>
      </c>
      <c r="AY249" s="11" t="s">
        <v>87</v>
      </c>
      <c r="BE249" s="97">
        <f t="shared" si="48"/>
        <v>0</v>
      </c>
      <c r="BF249" s="97">
        <f t="shared" si="49"/>
        <v>0</v>
      </c>
      <c r="BG249" s="97">
        <f t="shared" si="50"/>
        <v>0</v>
      </c>
      <c r="BH249" s="97">
        <f t="shared" si="51"/>
        <v>0</v>
      </c>
      <c r="BI249" s="97">
        <f t="shared" si="52"/>
        <v>0</v>
      </c>
      <c r="BJ249" s="11" t="s">
        <v>93</v>
      </c>
      <c r="BK249" s="98">
        <f t="shared" si="53"/>
        <v>0</v>
      </c>
      <c r="BL249" s="11" t="s">
        <v>215</v>
      </c>
      <c r="BM249" s="11" t="s">
        <v>518</v>
      </c>
    </row>
    <row r="250" spans="2:65" s="1" customFormat="1" ht="25.5" customHeight="1" x14ac:dyDescent="0.3">
      <c r="B250" s="88"/>
      <c r="C250" s="89" t="s">
        <v>519</v>
      </c>
      <c r="D250" s="89" t="s">
        <v>88</v>
      </c>
      <c r="E250" s="90" t="s">
        <v>520</v>
      </c>
      <c r="F250" s="109" t="s">
        <v>521</v>
      </c>
      <c r="G250" s="109"/>
      <c r="H250" s="109"/>
      <c r="I250" s="109"/>
      <c r="J250" s="91" t="s">
        <v>160</v>
      </c>
      <c r="K250" s="92">
        <v>12</v>
      </c>
      <c r="L250" s="106"/>
      <c r="M250" s="106"/>
      <c r="N250" s="106"/>
      <c r="O250" s="106"/>
      <c r="P250" s="106"/>
      <c r="Q250" s="106"/>
      <c r="R250" s="93"/>
      <c r="T250" s="94" t="s">
        <v>1</v>
      </c>
      <c r="U250" s="27" t="s">
        <v>24</v>
      </c>
      <c r="V250" s="95">
        <v>0.42</v>
      </c>
      <c r="W250" s="95">
        <f t="shared" si="45"/>
        <v>5.04</v>
      </c>
      <c r="X250" s="95">
        <v>8.0000000000000007E-5</v>
      </c>
      <c r="Y250" s="95">
        <f t="shared" si="46"/>
        <v>9.6000000000000013E-4</v>
      </c>
      <c r="Z250" s="95">
        <v>0</v>
      </c>
      <c r="AA250" s="96">
        <f t="shared" si="47"/>
        <v>0</v>
      </c>
      <c r="AR250" s="11" t="s">
        <v>215</v>
      </c>
      <c r="AT250" s="11" t="s">
        <v>88</v>
      </c>
      <c r="AU250" s="11" t="s">
        <v>93</v>
      </c>
      <c r="AY250" s="11" t="s">
        <v>87</v>
      </c>
      <c r="BE250" s="97">
        <f t="shared" si="48"/>
        <v>0</v>
      </c>
      <c r="BF250" s="97">
        <f t="shared" si="49"/>
        <v>0</v>
      </c>
      <c r="BG250" s="97">
        <f t="shared" si="50"/>
        <v>0</v>
      </c>
      <c r="BH250" s="97">
        <f t="shared" si="51"/>
        <v>0</v>
      </c>
      <c r="BI250" s="97">
        <f t="shared" si="52"/>
        <v>0</v>
      </c>
      <c r="BJ250" s="11" t="s">
        <v>93</v>
      </c>
      <c r="BK250" s="98">
        <f t="shared" si="53"/>
        <v>0</v>
      </c>
      <c r="BL250" s="11" t="s">
        <v>215</v>
      </c>
      <c r="BM250" s="11" t="s">
        <v>522</v>
      </c>
    </row>
    <row r="251" spans="2:65" s="1" customFormat="1" ht="25.5" customHeight="1" x14ac:dyDescent="0.3">
      <c r="B251" s="88"/>
      <c r="C251" s="89" t="s">
        <v>523</v>
      </c>
      <c r="D251" s="89" t="s">
        <v>88</v>
      </c>
      <c r="E251" s="90" t="s">
        <v>524</v>
      </c>
      <c r="F251" s="109" t="s">
        <v>525</v>
      </c>
      <c r="G251" s="109"/>
      <c r="H251" s="109"/>
      <c r="I251" s="109"/>
      <c r="J251" s="91" t="s">
        <v>160</v>
      </c>
      <c r="K251" s="92">
        <v>5</v>
      </c>
      <c r="L251" s="106"/>
      <c r="M251" s="106"/>
      <c r="N251" s="106"/>
      <c r="O251" s="106"/>
      <c r="P251" s="106"/>
      <c r="Q251" s="106"/>
      <c r="R251" s="93"/>
      <c r="T251" s="94" t="s">
        <v>1</v>
      </c>
      <c r="U251" s="27" t="s">
        <v>24</v>
      </c>
      <c r="V251" s="95">
        <v>0.67100000000000004</v>
      </c>
      <c r="W251" s="95">
        <f t="shared" si="45"/>
        <v>3.3550000000000004</v>
      </c>
      <c r="X251" s="95">
        <v>1.2E-4</v>
      </c>
      <c r="Y251" s="95">
        <f t="shared" si="46"/>
        <v>6.0000000000000006E-4</v>
      </c>
      <c r="Z251" s="95">
        <v>0</v>
      </c>
      <c r="AA251" s="96">
        <f t="shared" si="47"/>
        <v>0</v>
      </c>
      <c r="AR251" s="11" t="s">
        <v>215</v>
      </c>
      <c r="AT251" s="11" t="s">
        <v>88</v>
      </c>
      <c r="AU251" s="11" t="s">
        <v>93</v>
      </c>
      <c r="AY251" s="11" t="s">
        <v>87</v>
      </c>
      <c r="BE251" s="97">
        <f t="shared" si="48"/>
        <v>0</v>
      </c>
      <c r="BF251" s="97">
        <f t="shared" si="49"/>
        <v>0</v>
      </c>
      <c r="BG251" s="97">
        <f t="shared" si="50"/>
        <v>0</v>
      </c>
      <c r="BH251" s="97">
        <f t="shared" si="51"/>
        <v>0</v>
      </c>
      <c r="BI251" s="97">
        <f t="shared" si="52"/>
        <v>0</v>
      </c>
      <c r="BJ251" s="11" t="s">
        <v>93</v>
      </c>
      <c r="BK251" s="98">
        <f t="shared" si="53"/>
        <v>0</v>
      </c>
      <c r="BL251" s="11" t="s">
        <v>215</v>
      </c>
      <c r="BM251" s="11" t="s">
        <v>526</v>
      </c>
    </row>
    <row r="252" spans="2:65" s="1" customFormat="1" ht="16.5" customHeight="1" x14ac:dyDescent="0.3">
      <c r="B252" s="88"/>
      <c r="C252" s="89" t="s">
        <v>527</v>
      </c>
      <c r="D252" s="89" t="s">
        <v>88</v>
      </c>
      <c r="E252" s="90" t="s">
        <v>528</v>
      </c>
      <c r="F252" s="109" t="s">
        <v>529</v>
      </c>
      <c r="G252" s="109"/>
      <c r="H252" s="109"/>
      <c r="I252" s="109"/>
      <c r="J252" s="91" t="s">
        <v>160</v>
      </c>
      <c r="K252" s="92">
        <v>9</v>
      </c>
      <c r="L252" s="106"/>
      <c r="M252" s="106"/>
      <c r="N252" s="106"/>
      <c r="O252" s="106"/>
      <c r="P252" s="106"/>
      <c r="Q252" s="106"/>
      <c r="R252" s="93"/>
      <c r="T252" s="94" t="s">
        <v>1</v>
      </c>
      <c r="U252" s="27" t="s">
        <v>24</v>
      </c>
      <c r="V252" s="95">
        <v>0.47799999999999998</v>
      </c>
      <c r="W252" s="95">
        <f t="shared" si="45"/>
        <v>4.3019999999999996</v>
      </c>
      <c r="X252" s="95">
        <v>4.0000000000000003E-5</v>
      </c>
      <c r="Y252" s="95">
        <f t="shared" si="46"/>
        <v>3.6000000000000002E-4</v>
      </c>
      <c r="Z252" s="95">
        <v>0</v>
      </c>
      <c r="AA252" s="96">
        <f t="shared" si="47"/>
        <v>0</v>
      </c>
      <c r="AR252" s="11" t="s">
        <v>215</v>
      </c>
      <c r="AT252" s="11" t="s">
        <v>88</v>
      </c>
      <c r="AU252" s="11" t="s">
        <v>93</v>
      </c>
      <c r="AY252" s="11" t="s">
        <v>87</v>
      </c>
      <c r="BE252" s="97">
        <f t="shared" si="48"/>
        <v>0</v>
      </c>
      <c r="BF252" s="97">
        <f t="shared" si="49"/>
        <v>0</v>
      </c>
      <c r="BG252" s="97">
        <f t="shared" si="50"/>
        <v>0</v>
      </c>
      <c r="BH252" s="97">
        <f t="shared" si="51"/>
        <v>0</v>
      </c>
      <c r="BI252" s="97">
        <f t="shared" si="52"/>
        <v>0</v>
      </c>
      <c r="BJ252" s="11" t="s">
        <v>93</v>
      </c>
      <c r="BK252" s="98">
        <f t="shared" si="53"/>
        <v>0</v>
      </c>
      <c r="BL252" s="11" t="s">
        <v>215</v>
      </c>
      <c r="BM252" s="11" t="s">
        <v>530</v>
      </c>
    </row>
    <row r="253" spans="2:65" s="1" customFormat="1" ht="16.5" customHeight="1" x14ac:dyDescent="0.3">
      <c r="B253" s="88"/>
      <c r="C253" s="89" t="s">
        <v>531</v>
      </c>
      <c r="D253" s="89" t="s">
        <v>88</v>
      </c>
      <c r="E253" s="90" t="s">
        <v>532</v>
      </c>
      <c r="F253" s="109" t="s">
        <v>533</v>
      </c>
      <c r="G253" s="109"/>
      <c r="H253" s="109"/>
      <c r="I253" s="109"/>
      <c r="J253" s="91" t="s">
        <v>160</v>
      </c>
      <c r="K253" s="92">
        <v>1</v>
      </c>
      <c r="L253" s="106"/>
      <c r="M253" s="106"/>
      <c r="N253" s="106"/>
      <c r="O253" s="106"/>
      <c r="P253" s="106"/>
      <c r="Q253" s="106"/>
      <c r="R253" s="93"/>
      <c r="T253" s="94" t="s">
        <v>1</v>
      </c>
      <c r="U253" s="27" t="s">
        <v>24</v>
      </c>
      <c r="V253" s="95">
        <v>0.58399999999999996</v>
      </c>
      <c r="W253" s="95">
        <f t="shared" si="45"/>
        <v>0.58399999999999996</v>
      </c>
      <c r="X253" s="95">
        <v>4.0000000000000003E-5</v>
      </c>
      <c r="Y253" s="95">
        <f t="shared" si="46"/>
        <v>4.0000000000000003E-5</v>
      </c>
      <c r="Z253" s="95">
        <v>0</v>
      </c>
      <c r="AA253" s="96">
        <f t="shared" si="47"/>
        <v>0</v>
      </c>
      <c r="AR253" s="11" t="s">
        <v>215</v>
      </c>
      <c r="AT253" s="11" t="s">
        <v>88</v>
      </c>
      <c r="AU253" s="11" t="s">
        <v>93</v>
      </c>
      <c r="AY253" s="11" t="s">
        <v>87</v>
      </c>
      <c r="BE253" s="97">
        <f t="shared" si="48"/>
        <v>0</v>
      </c>
      <c r="BF253" s="97">
        <f t="shared" si="49"/>
        <v>0</v>
      </c>
      <c r="BG253" s="97">
        <f t="shared" si="50"/>
        <v>0</v>
      </c>
      <c r="BH253" s="97">
        <f t="shared" si="51"/>
        <v>0</v>
      </c>
      <c r="BI253" s="97">
        <f t="shared" si="52"/>
        <v>0</v>
      </c>
      <c r="BJ253" s="11" t="s">
        <v>93</v>
      </c>
      <c r="BK253" s="98">
        <f t="shared" si="53"/>
        <v>0</v>
      </c>
      <c r="BL253" s="11" t="s">
        <v>215</v>
      </c>
      <c r="BM253" s="11" t="s">
        <v>534</v>
      </c>
    </row>
    <row r="254" spans="2:65" s="1" customFormat="1" ht="25.5" customHeight="1" x14ac:dyDescent="0.3">
      <c r="B254" s="88"/>
      <c r="C254" s="89" t="s">
        <v>535</v>
      </c>
      <c r="D254" s="89" t="s">
        <v>88</v>
      </c>
      <c r="E254" s="90" t="s">
        <v>536</v>
      </c>
      <c r="F254" s="109" t="s">
        <v>537</v>
      </c>
      <c r="G254" s="109"/>
      <c r="H254" s="109"/>
      <c r="I254" s="109"/>
      <c r="J254" s="91" t="s">
        <v>101</v>
      </c>
      <c r="K254" s="92">
        <v>2</v>
      </c>
      <c r="L254" s="106"/>
      <c r="M254" s="106"/>
      <c r="N254" s="106"/>
      <c r="O254" s="106"/>
      <c r="P254" s="106"/>
      <c r="Q254" s="106"/>
      <c r="R254" s="93"/>
      <c r="T254" s="94" t="s">
        <v>1</v>
      </c>
      <c r="U254" s="27" t="s">
        <v>24</v>
      </c>
      <c r="V254" s="95">
        <v>0.434</v>
      </c>
      <c r="W254" s="95">
        <f t="shared" si="45"/>
        <v>0.86799999999999999</v>
      </c>
      <c r="X254" s="95">
        <v>2.4279999999999999E-2</v>
      </c>
      <c r="Y254" s="95">
        <f t="shared" si="46"/>
        <v>4.8559999999999999E-2</v>
      </c>
      <c r="Z254" s="95">
        <v>0</v>
      </c>
      <c r="AA254" s="96">
        <f t="shared" si="47"/>
        <v>0</v>
      </c>
      <c r="AR254" s="11" t="s">
        <v>215</v>
      </c>
      <c r="AT254" s="11" t="s">
        <v>88</v>
      </c>
      <c r="AU254" s="11" t="s">
        <v>93</v>
      </c>
      <c r="AY254" s="11" t="s">
        <v>87</v>
      </c>
      <c r="BE254" s="97">
        <f t="shared" si="48"/>
        <v>0</v>
      </c>
      <c r="BF254" s="97">
        <f t="shared" si="49"/>
        <v>0</v>
      </c>
      <c r="BG254" s="97">
        <f t="shared" si="50"/>
        <v>0</v>
      </c>
      <c r="BH254" s="97">
        <f t="shared" si="51"/>
        <v>0</v>
      </c>
      <c r="BI254" s="97">
        <f t="shared" si="52"/>
        <v>0</v>
      </c>
      <c r="BJ254" s="11" t="s">
        <v>93</v>
      </c>
      <c r="BK254" s="98">
        <f t="shared" si="53"/>
        <v>0</v>
      </c>
      <c r="BL254" s="11" t="s">
        <v>215</v>
      </c>
      <c r="BM254" s="11" t="s">
        <v>538</v>
      </c>
    </row>
    <row r="255" spans="2:65" s="1" customFormat="1" ht="25.5" customHeight="1" x14ac:dyDescent="0.3">
      <c r="B255" s="88"/>
      <c r="C255" s="89" t="s">
        <v>539</v>
      </c>
      <c r="D255" s="89" t="s">
        <v>88</v>
      </c>
      <c r="E255" s="90" t="s">
        <v>540</v>
      </c>
      <c r="F255" s="109" t="s">
        <v>541</v>
      </c>
      <c r="G255" s="109"/>
      <c r="H255" s="109"/>
      <c r="I255" s="109"/>
      <c r="J255" s="91" t="s">
        <v>160</v>
      </c>
      <c r="K255" s="92">
        <v>1</v>
      </c>
      <c r="L255" s="106"/>
      <c r="M255" s="106"/>
      <c r="N255" s="106"/>
      <c r="O255" s="106"/>
      <c r="P255" s="106"/>
      <c r="Q255" s="106"/>
      <c r="R255" s="93"/>
      <c r="T255" s="94" t="s">
        <v>1</v>
      </c>
      <c r="U255" s="27" t="s">
        <v>24</v>
      </c>
      <c r="V255" s="95">
        <v>11.859</v>
      </c>
      <c r="W255" s="95">
        <f t="shared" si="45"/>
        <v>11.859</v>
      </c>
      <c r="X255" s="95">
        <v>3.4000000000000002E-4</v>
      </c>
      <c r="Y255" s="95">
        <f t="shared" si="46"/>
        <v>3.4000000000000002E-4</v>
      </c>
      <c r="Z255" s="95">
        <v>0</v>
      </c>
      <c r="AA255" s="96">
        <f t="shared" si="47"/>
        <v>0</v>
      </c>
      <c r="AR255" s="11" t="s">
        <v>215</v>
      </c>
      <c r="AT255" s="11" t="s">
        <v>88</v>
      </c>
      <c r="AU255" s="11" t="s">
        <v>93</v>
      </c>
      <c r="AY255" s="11" t="s">
        <v>87</v>
      </c>
      <c r="BE255" s="97">
        <f t="shared" si="48"/>
        <v>0</v>
      </c>
      <c r="BF255" s="97">
        <f t="shared" si="49"/>
        <v>0</v>
      </c>
      <c r="BG255" s="97">
        <f t="shared" si="50"/>
        <v>0</v>
      </c>
      <c r="BH255" s="97">
        <f t="shared" si="51"/>
        <v>0</v>
      </c>
      <c r="BI255" s="97">
        <f t="shared" si="52"/>
        <v>0</v>
      </c>
      <c r="BJ255" s="11" t="s">
        <v>93</v>
      </c>
      <c r="BK255" s="98">
        <f t="shared" si="53"/>
        <v>0</v>
      </c>
      <c r="BL255" s="11" t="s">
        <v>215</v>
      </c>
      <c r="BM255" s="11" t="s">
        <v>542</v>
      </c>
    </row>
    <row r="256" spans="2:65" s="1" customFormat="1" ht="16.5" customHeight="1" x14ac:dyDescent="0.3">
      <c r="B256" s="88"/>
      <c r="C256" s="89" t="s">
        <v>543</v>
      </c>
      <c r="D256" s="89" t="s">
        <v>88</v>
      </c>
      <c r="E256" s="90" t="s">
        <v>544</v>
      </c>
      <c r="F256" s="109" t="s">
        <v>545</v>
      </c>
      <c r="G256" s="109"/>
      <c r="H256" s="109"/>
      <c r="I256" s="109"/>
      <c r="J256" s="91" t="s">
        <v>160</v>
      </c>
      <c r="K256" s="92">
        <v>1</v>
      </c>
      <c r="L256" s="106"/>
      <c r="M256" s="106"/>
      <c r="N256" s="106"/>
      <c r="O256" s="106"/>
      <c r="P256" s="106"/>
      <c r="Q256" s="106"/>
      <c r="R256" s="93"/>
      <c r="T256" s="94" t="s">
        <v>1</v>
      </c>
      <c r="U256" s="27" t="s">
        <v>24</v>
      </c>
      <c r="V256" s="95">
        <v>2.90706</v>
      </c>
      <c r="W256" s="95">
        <f t="shared" si="45"/>
        <v>2.90706</v>
      </c>
      <c r="X256" s="95">
        <v>1E-3</v>
      </c>
      <c r="Y256" s="95">
        <f t="shared" si="46"/>
        <v>1E-3</v>
      </c>
      <c r="Z256" s="95">
        <v>0</v>
      </c>
      <c r="AA256" s="96">
        <f t="shared" si="47"/>
        <v>0</v>
      </c>
      <c r="AR256" s="11" t="s">
        <v>215</v>
      </c>
      <c r="AT256" s="11" t="s">
        <v>88</v>
      </c>
      <c r="AU256" s="11" t="s">
        <v>93</v>
      </c>
      <c r="AY256" s="11" t="s">
        <v>87</v>
      </c>
      <c r="BE256" s="97">
        <f t="shared" si="48"/>
        <v>0</v>
      </c>
      <c r="BF256" s="97">
        <f t="shared" si="49"/>
        <v>0</v>
      </c>
      <c r="BG256" s="97">
        <f t="shared" si="50"/>
        <v>0</v>
      </c>
      <c r="BH256" s="97">
        <f t="shared" si="51"/>
        <v>0</v>
      </c>
      <c r="BI256" s="97">
        <f t="shared" si="52"/>
        <v>0</v>
      </c>
      <c r="BJ256" s="11" t="s">
        <v>93</v>
      </c>
      <c r="BK256" s="98">
        <f t="shared" si="53"/>
        <v>0</v>
      </c>
      <c r="BL256" s="11" t="s">
        <v>215</v>
      </c>
      <c r="BM256" s="11" t="s">
        <v>546</v>
      </c>
    </row>
    <row r="257" spans="2:65" s="1" customFormat="1" ht="16.5" customHeight="1" x14ac:dyDescent="0.3">
      <c r="B257" s="88"/>
      <c r="C257" s="99" t="s">
        <v>547</v>
      </c>
      <c r="D257" s="99" t="s">
        <v>116</v>
      </c>
      <c r="E257" s="100" t="s">
        <v>548</v>
      </c>
      <c r="F257" s="111" t="s">
        <v>549</v>
      </c>
      <c r="G257" s="111"/>
      <c r="H257" s="111"/>
      <c r="I257" s="111"/>
      <c r="J257" s="101" t="s">
        <v>160</v>
      </c>
      <c r="K257" s="102">
        <v>1</v>
      </c>
      <c r="L257" s="110"/>
      <c r="M257" s="110"/>
      <c r="N257" s="110"/>
      <c r="O257" s="106"/>
      <c r="P257" s="106"/>
      <c r="Q257" s="106"/>
      <c r="R257" s="93"/>
      <c r="T257" s="94" t="s">
        <v>1</v>
      </c>
      <c r="U257" s="27" t="s">
        <v>24</v>
      </c>
      <c r="V257" s="95">
        <v>0</v>
      </c>
      <c r="W257" s="95">
        <f t="shared" si="45"/>
        <v>0</v>
      </c>
      <c r="X257" s="95">
        <v>0</v>
      </c>
      <c r="Y257" s="95">
        <f t="shared" si="46"/>
        <v>0</v>
      </c>
      <c r="Z257" s="95">
        <v>0</v>
      </c>
      <c r="AA257" s="96">
        <f t="shared" si="47"/>
        <v>0</v>
      </c>
      <c r="AR257" s="11" t="s">
        <v>457</v>
      </c>
      <c r="AT257" s="11" t="s">
        <v>116</v>
      </c>
      <c r="AU257" s="11" t="s">
        <v>93</v>
      </c>
      <c r="AY257" s="11" t="s">
        <v>87</v>
      </c>
      <c r="BE257" s="97">
        <f t="shared" si="48"/>
        <v>0</v>
      </c>
      <c r="BF257" s="97">
        <f t="shared" si="49"/>
        <v>0</v>
      </c>
      <c r="BG257" s="97">
        <f t="shared" si="50"/>
        <v>0</v>
      </c>
      <c r="BH257" s="97">
        <f t="shared" si="51"/>
        <v>0</v>
      </c>
      <c r="BI257" s="97">
        <f t="shared" si="52"/>
        <v>0</v>
      </c>
      <c r="BJ257" s="11" t="s">
        <v>93</v>
      </c>
      <c r="BK257" s="98">
        <f t="shared" si="53"/>
        <v>0</v>
      </c>
      <c r="BL257" s="11" t="s">
        <v>215</v>
      </c>
      <c r="BM257" s="11" t="s">
        <v>550</v>
      </c>
    </row>
    <row r="258" spans="2:65" s="1" customFormat="1" ht="25.5" customHeight="1" x14ac:dyDescent="0.3">
      <c r="B258" s="88"/>
      <c r="C258" s="89" t="s">
        <v>551</v>
      </c>
      <c r="D258" s="89" t="s">
        <v>88</v>
      </c>
      <c r="E258" s="90" t="s">
        <v>552</v>
      </c>
      <c r="F258" s="109" t="s">
        <v>553</v>
      </c>
      <c r="G258" s="109"/>
      <c r="H258" s="109"/>
      <c r="I258" s="109"/>
      <c r="J258" s="91" t="s">
        <v>101</v>
      </c>
      <c r="K258" s="92">
        <v>90</v>
      </c>
      <c r="L258" s="106"/>
      <c r="M258" s="106"/>
      <c r="N258" s="106"/>
      <c r="O258" s="106"/>
      <c r="P258" s="106"/>
      <c r="Q258" s="106"/>
      <c r="R258" s="93"/>
      <c r="T258" s="94" t="s">
        <v>1</v>
      </c>
      <c r="U258" s="27" t="s">
        <v>24</v>
      </c>
      <c r="V258" s="95">
        <v>0.45300000000000001</v>
      </c>
      <c r="W258" s="95">
        <f t="shared" si="45"/>
        <v>40.770000000000003</v>
      </c>
      <c r="X258" s="95">
        <v>0</v>
      </c>
      <c r="Y258" s="95">
        <f t="shared" si="46"/>
        <v>0</v>
      </c>
      <c r="Z258" s="95">
        <v>0</v>
      </c>
      <c r="AA258" s="96">
        <f t="shared" si="47"/>
        <v>0</v>
      </c>
      <c r="AR258" s="11" t="s">
        <v>215</v>
      </c>
      <c r="AT258" s="11" t="s">
        <v>88</v>
      </c>
      <c r="AU258" s="11" t="s">
        <v>93</v>
      </c>
      <c r="AY258" s="11" t="s">
        <v>87</v>
      </c>
      <c r="BE258" s="97">
        <f t="shared" si="48"/>
        <v>0</v>
      </c>
      <c r="BF258" s="97">
        <f t="shared" si="49"/>
        <v>0</v>
      </c>
      <c r="BG258" s="97">
        <f t="shared" si="50"/>
        <v>0</v>
      </c>
      <c r="BH258" s="97">
        <f t="shared" si="51"/>
        <v>0</v>
      </c>
      <c r="BI258" s="97">
        <f t="shared" si="52"/>
        <v>0</v>
      </c>
      <c r="BJ258" s="11" t="s">
        <v>93</v>
      </c>
      <c r="BK258" s="98">
        <f t="shared" si="53"/>
        <v>0</v>
      </c>
      <c r="BL258" s="11" t="s">
        <v>215</v>
      </c>
      <c r="BM258" s="11" t="s">
        <v>554</v>
      </c>
    </row>
    <row r="259" spans="2:65" s="1" customFormat="1" ht="16.5" customHeight="1" x14ac:dyDescent="0.3">
      <c r="B259" s="88"/>
      <c r="C259" s="89" t="s">
        <v>555</v>
      </c>
      <c r="D259" s="89" t="s">
        <v>88</v>
      </c>
      <c r="E259" s="90" t="s">
        <v>556</v>
      </c>
      <c r="F259" s="109" t="s">
        <v>557</v>
      </c>
      <c r="G259" s="109"/>
      <c r="H259" s="109"/>
      <c r="I259" s="109"/>
      <c r="J259" s="91" t="s">
        <v>101</v>
      </c>
      <c r="K259" s="92">
        <v>4</v>
      </c>
      <c r="L259" s="106"/>
      <c r="M259" s="106"/>
      <c r="N259" s="106"/>
      <c r="O259" s="106"/>
      <c r="P259" s="106"/>
      <c r="Q259" s="106"/>
      <c r="R259" s="93"/>
      <c r="T259" s="94" t="s">
        <v>1</v>
      </c>
      <c r="U259" s="27" t="s">
        <v>24</v>
      </c>
      <c r="V259" s="95">
        <v>0.55600000000000005</v>
      </c>
      <c r="W259" s="95">
        <f t="shared" si="45"/>
        <v>2.2240000000000002</v>
      </c>
      <c r="X259" s="95">
        <v>0</v>
      </c>
      <c r="Y259" s="95">
        <f t="shared" si="46"/>
        <v>0</v>
      </c>
      <c r="Z259" s="95">
        <v>0</v>
      </c>
      <c r="AA259" s="96">
        <f t="shared" si="47"/>
        <v>0</v>
      </c>
      <c r="AR259" s="11" t="s">
        <v>215</v>
      </c>
      <c r="AT259" s="11" t="s">
        <v>88</v>
      </c>
      <c r="AU259" s="11" t="s">
        <v>93</v>
      </c>
      <c r="AY259" s="11" t="s">
        <v>87</v>
      </c>
      <c r="BE259" s="97">
        <f t="shared" si="48"/>
        <v>0</v>
      </c>
      <c r="BF259" s="97">
        <f t="shared" si="49"/>
        <v>0</v>
      </c>
      <c r="BG259" s="97">
        <f t="shared" si="50"/>
        <v>0</v>
      </c>
      <c r="BH259" s="97">
        <f t="shared" si="51"/>
        <v>0</v>
      </c>
      <c r="BI259" s="97">
        <f t="shared" si="52"/>
        <v>0</v>
      </c>
      <c r="BJ259" s="11" t="s">
        <v>93</v>
      </c>
      <c r="BK259" s="98">
        <f t="shared" si="53"/>
        <v>0</v>
      </c>
      <c r="BL259" s="11" t="s">
        <v>215</v>
      </c>
      <c r="BM259" s="11" t="s">
        <v>558</v>
      </c>
    </row>
    <row r="260" spans="2:65" s="1" customFormat="1" ht="25.5" customHeight="1" x14ac:dyDescent="0.3">
      <c r="B260" s="88"/>
      <c r="C260" s="89" t="s">
        <v>559</v>
      </c>
      <c r="D260" s="89" t="s">
        <v>88</v>
      </c>
      <c r="E260" s="90" t="s">
        <v>560</v>
      </c>
      <c r="F260" s="109" t="s">
        <v>561</v>
      </c>
      <c r="G260" s="109"/>
      <c r="H260" s="109"/>
      <c r="I260" s="109"/>
      <c r="J260" s="91" t="s">
        <v>101</v>
      </c>
      <c r="K260" s="92">
        <v>90</v>
      </c>
      <c r="L260" s="106"/>
      <c r="M260" s="106"/>
      <c r="N260" s="106"/>
      <c r="O260" s="106"/>
      <c r="P260" s="106"/>
      <c r="Q260" s="106"/>
      <c r="R260" s="93"/>
      <c r="T260" s="94" t="s">
        <v>1</v>
      </c>
      <c r="U260" s="27" t="s">
        <v>24</v>
      </c>
      <c r="V260" s="95">
        <v>1.2E-2</v>
      </c>
      <c r="W260" s="95">
        <f t="shared" si="45"/>
        <v>1.08</v>
      </c>
      <c r="X260" s="95">
        <v>0</v>
      </c>
      <c r="Y260" s="95">
        <f t="shared" si="46"/>
        <v>0</v>
      </c>
      <c r="Z260" s="95">
        <v>0</v>
      </c>
      <c r="AA260" s="96">
        <f t="shared" si="47"/>
        <v>0</v>
      </c>
      <c r="AR260" s="11" t="s">
        <v>215</v>
      </c>
      <c r="AT260" s="11" t="s">
        <v>88</v>
      </c>
      <c r="AU260" s="11" t="s">
        <v>93</v>
      </c>
      <c r="AY260" s="11" t="s">
        <v>87</v>
      </c>
      <c r="BE260" s="97">
        <f t="shared" si="48"/>
        <v>0</v>
      </c>
      <c r="BF260" s="97">
        <f t="shared" si="49"/>
        <v>0</v>
      </c>
      <c r="BG260" s="97">
        <f t="shared" si="50"/>
        <v>0</v>
      </c>
      <c r="BH260" s="97">
        <f t="shared" si="51"/>
        <v>0</v>
      </c>
      <c r="BI260" s="97">
        <f t="shared" si="52"/>
        <v>0</v>
      </c>
      <c r="BJ260" s="11" t="s">
        <v>93</v>
      </c>
      <c r="BK260" s="98">
        <f t="shared" si="53"/>
        <v>0</v>
      </c>
      <c r="BL260" s="11" t="s">
        <v>215</v>
      </c>
      <c r="BM260" s="11" t="s">
        <v>562</v>
      </c>
    </row>
    <row r="261" spans="2:65" s="1" customFormat="1" ht="25.5" customHeight="1" x14ac:dyDescent="0.3">
      <c r="B261" s="88"/>
      <c r="C261" s="89" t="s">
        <v>563</v>
      </c>
      <c r="D261" s="89" t="s">
        <v>88</v>
      </c>
      <c r="E261" s="90" t="s">
        <v>564</v>
      </c>
      <c r="F261" s="109" t="s">
        <v>565</v>
      </c>
      <c r="G261" s="109"/>
      <c r="H261" s="109"/>
      <c r="I261" s="109"/>
      <c r="J261" s="91" t="s">
        <v>101</v>
      </c>
      <c r="K261" s="92">
        <v>4</v>
      </c>
      <c r="L261" s="106"/>
      <c r="M261" s="106"/>
      <c r="N261" s="106"/>
      <c r="O261" s="106"/>
      <c r="P261" s="106"/>
      <c r="Q261" s="106"/>
      <c r="R261" s="93"/>
      <c r="T261" s="94" t="s">
        <v>1</v>
      </c>
      <c r="U261" s="27" t="s">
        <v>24</v>
      </c>
      <c r="V261" s="95">
        <v>1.7999999999999999E-2</v>
      </c>
      <c r="W261" s="95">
        <f t="shared" si="45"/>
        <v>7.1999999999999995E-2</v>
      </c>
      <c r="X261" s="95">
        <v>0</v>
      </c>
      <c r="Y261" s="95">
        <f t="shared" si="46"/>
        <v>0</v>
      </c>
      <c r="Z261" s="95">
        <v>0</v>
      </c>
      <c r="AA261" s="96">
        <f t="shared" si="47"/>
        <v>0</v>
      </c>
      <c r="AR261" s="11" t="s">
        <v>215</v>
      </c>
      <c r="AT261" s="11" t="s">
        <v>88</v>
      </c>
      <c r="AU261" s="11" t="s">
        <v>93</v>
      </c>
      <c r="AY261" s="11" t="s">
        <v>87</v>
      </c>
      <c r="BE261" s="97">
        <f t="shared" si="48"/>
        <v>0</v>
      </c>
      <c r="BF261" s="97">
        <f t="shared" si="49"/>
        <v>0</v>
      </c>
      <c r="BG261" s="97">
        <f t="shared" si="50"/>
        <v>0</v>
      </c>
      <c r="BH261" s="97">
        <f t="shared" si="51"/>
        <v>0</v>
      </c>
      <c r="BI261" s="97">
        <f t="shared" si="52"/>
        <v>0</v>
      </c>
      <c r="BJ261" s="11" t="s">
        <v>93</v>
      </c>
      <c r="BK261" s="98">
        <f t="shared" si="53"/>
        <v>0</v>
      </c>
      <c r="BL261" s="11" t="s">
        <v>215</v>
      </c>
      <c r="BM261" s="11" t="s">
        <v>566</v>
      </c>
    </row>
    <row r="262" spans="2:65" s="1" customFormat="1" ht="16.5" customHeight="1" x14ac:dyDescent="0.3">
      <c r="B262" s="88"/>
      <c r="C262" s="89" t="s">
        <v>567</v>
      </c>
      <c r="D262" s="89" t="s">
        <v>88</v>
      </c>
      <c r="E262" s="90" t="s">
        <v>568</v>
      </c>
      <c r="F262" s="109" t="s">
        <v>569</v>
      </c>
      <c r="G262" s="109"/>
      <c r="H262" s="109"/>
      <c r="I262" s="109"/>
      <c r="J262" s="91" t="s">
        <v>101</v>
      </c>
      <c r="K262" s="92">
        <v>4</v>
      </c>
      <c r="L262" s="106"/>
      <c r="M262" s="106"/>
      <c r="N262" s="106"/>
      <c r="O262" s="106"/>
      <c r="P262" s="106"/>
      <c r="Q262" s="106"/>
      <c r="R262" s="93"/>
      <c r="T262" s="94" t="s">
        <v>1</v>
      </c>
      <c r="U262" s="27" t="s">
        <v>24</v>
      </c>
      <c r="V262" s="95">
        <v>1.0999999999999999E-2</v>
      </c>
      <c r="W262" s="95">
        <f t="shared" si="45"/>
        <v>4.3999999999999997E-2</v>
      </c>
      <c r="X262" s="95">
        <v>0</v>
      </c>
      <c r="Y262" s="95">
        <f t="shared" si="46"/>
        <v>0</v>
      </c>
      <c r="Z262" s="95">
        <v>0</v>
      </c>
      <c r="AA262" s="96">
        <f t="shared" si="47"/>
        <v>0</v>
      </c>
      <c r="AR262" s="11" t="s">
        <v>215</v>
      </c>
      <c r="AT262" s="11" t="s">
        <v>88</v>
      </c>
      <c r="AU262" s="11" t="s">
        <v>93</v>
      </c>
      <c r="AY262" s="11" t="s">
        <v>87</v>
      </c>
      <c r="BE262" s="97">
        <f t="shared" si="48"/>
        <v>0</v>
      </c>
      <c r="BF262" s="97">
        <f t="shared" si="49"/>
        <v>0</v>
      </c>
      <c r="BG262" s="97">
        <f t="shared" si="50"/>
        <v>0</v>
      </c>
      <c r="BH262" s="97">
        <f t="shared" si="51"/>
        <v>0</v>
      </c>
      <c r="BI262" s="97">
        <f t="shared" si="52"/>
        <v>0</v>
      </c>
      <c r="BJ262" s="11" t="s">
        <v>93</v>
      </c>
      <c r="BK262" s="98">
        <f t="shared" si="53"/>
        <v>0</v>
      </c>
      <c r="BL262" s="11" t="s">
        <v>215</v>
      </c>
      <c r="BM262" s="11" t="s">
        <v>570</v>
      </c>
    </row>
    <row r="263" spans="2:65" s="1" customFormat="1" ht="25.5" customHeight="1" x14ac:dyDescent="0.3">
      <c r="B263" s="88"/>
      <c r="C263" s="89" t="s">
        <v>571</v>
      </c>
      <c r="D263" s="89" t="s">
        <v>88</v>
      </c>
      <c r="E263" s="90" t="s">
        <v>572</v>
      </c>
      <c r="F263" s="109" t="s">
        <v>573</v>
      </c>
      <c r="G263" s="109"/>
      <c r="H263" s="109"/>
      <c r="I263" s="109"/>
      <c r="J263" s="91" t="s">
        <v>574</v>
      </c>
      <c r="K263" s="92">
        <v>2</v>
      </c>
      <c r="L263" s="106"/>
      <c r="M263" s="106"/>
      <c r="N263" s="106"/>
      <c r="O263" s="106"/>
      <c r="P263" s="106"/>
      <c r="Q263" s="106"/>
      <c r="R263" s="93"/>
      <c r="T263" s="94" t="s">
        <v>1</v>
      </c>
      <c r="U263" s="27" t="s">
        <v>24</v>
      </c>
      <c r="V263" s="95">
        <v>6.2097600000000002</v>
      </c>
      <c r="W263" s="95">
        <f t="shared" si="45"/>
        <v>12.41952</v>
      </c>
      <c r="X263" s="95">
        <v>0</v>
      </c>
      <c r="Y263" s="95">
        <f t="shared" si="46"/>
        <v>0</v>
      </c>
      <c r="Z263" s="95">
        <v>0</v>
      </c>
      <c r="AA263" s="96">
        <f t="shared" si="47"/>
        <v>0</v>
      </c>
      <c r="AR263" s="11" t="s">
        <v>215</v>
      </c>
      <c r="AT263" s="11" t="s">
        <v>88</v>
      </c>
      <c r="AU263" s="11" t="s">
        <v>93</v>
      </c>
      <c r="AY263" s="11" t="s">
        <v>87</v>
      </c>
      <c r="BE263" s="97">
        <f t="shared" si="48"/>
        <v>0</v>
      </c>
      <c r="BF263" s="97">
        <f t="shared" si="49"/>
        <v>0</v>
      </c>
      <c r="BG263" s="97">
        <f t="shared" si="50"/>
        <v>0</v>
      </c>
      <c r="BH263" s="97">
        <f t="shared" si="51"/>
        <v>0</v>
      </c>
      <c r="BI263" s="97">
        <f t="shared" si="52"/>
        <v>0</v>
      </c>
      <c r="BJ263" s="11" t="s">
        <v>93</v>
      </c>
      <c r="BK263" s="98">
        <f t="shared" si="53"/>
        <v>0</v>
      </c>
      <c r="BL263" s="11" t="s">
        <v>215</v>
      </c>
      <c r="BM263" s="11" t="s">
        <v>575</v>
      </c>
    </row>
    <row r="264" spans="2:65" s="1" customFormat="1" ht="25.5" customHeight="1" x14ac:dyDescent="0.3">
      <c r="B264" s="88"/>
      <c r="C264" s="89" t="s">
        <v>576</v>
      </c>
      <c r="D264" s="89" t="s">
        <v>88</v>
      </c>
      <c r="E264" s="90" t="s">
        <v>577</v>
      </c>
      <c r="F264" s="109" t="s">
        <v>578</v>
      </c>
      <c r="G264" s="109"/>
      <c r="H264" s="109"/>
      <c r="I264" s="109"/>
      <c r="J264" s="91" t="s">
        <v>574</v>
      </c>
      <c r="K264" s="92">
        <v>1</v>
      </c>
      <c r="L264" s="106"/>
      <c r="M264" s="106"/>
      <c r="N264" s="106"/>
      <c r="O264" s="106"/>
      <c r="P264" s="106"/>
      <c r="Q264" s="106"/>
      <c r="R264" s="93"/>
      <c r="T264" s="94" t="s">
        <v>1</v>
      </c>
      <c r="U264" s="27" t="s">
        <v>24</v>
      </c>
      <c r="V264" s="95">
        <v>10.46476</v>
      </c>
      <c r="W264" s="95">
        <f t="shared" si="45"/>
        <v>10.46476</v>
      </c>
      <c r="X264" s="95">
        <v>0</v>
      </c>
      <c r="Y264" s="95">
        <f t="shared" si="46"/>
        <v>0</v>
      </c>
      <c r="Z264" s="95">
        <v>0</v>
      </c>
      <c r="AA264" s="96">
        <f t="shared" si="47"/>
        <v>0</v>
      </c>
      <c r="AR264" s="11" t="s">
        <v>215</v>
      </c>
      <c r="AT264" s="11" t="s">
        <v>88</v>
      </c>
      <c r="AU264" s="11" t="s">
        <v>93</v>
      </c>
      <c r="AY264" s="11" t="s">
        <v>87</v>
      </c>
      <c r="BE264" s="97">
        <f t="shared" si="48"/>
        <v>0</v>
      </c>
      <c r="BF264" s="97">
        <f t="shared" si="49"/>
        <v>0</v>
      </c>
      <c r="BG264" s="97">
        <f t="shared" si="50"/>
        <v>0</v>
      </c>
      <c r="BH264" s="97">
        <f t="shared" si="51"/>
        <v>0</v>
      </c>
      <c r="BI264" s="97">
        <f t="shared" si="52"/>
        <v>0</v>
      </c>
      <c r="BJ264" s="11" t="s">
        <v>93</v>
      </c>
      <c r="BK264" s="98">
        <f t="shared" si="53"/>
        <v>0</v>
      </c>
      <c r="BL264" s="11" t="s">
        <v>215</v>
      </c>
      <c r="BM264" s="11" t="s">
        <v>579</v>
      </c>
    </row>
    <row r="265" spans="2:65" s="1" customFormat="1" ht="25.5" customHeight="1" x14ac:dyDescent="0.3">
      <c r="B265" s="88"/>
      <c r="C265" s="89" t="s">
        <v>580</v>
      </c>
      <c r="D265" s="89" t="s">
        <v>88</v>
      </c>
      <c r="E265" s="90" t="s">
        <v>581</v>
      </c>
      <c r="F265" s="109" t="s">
        <v>582</v>
      </c>
      <c r="G265" s="109"/>
      <c r="H265" s="109"/>
      <c r="I265" s="109"/>
      <c r="J265" s="91" t="s">
        <v>574</v>
      </c>
      <c r="K265" s="92">
        <v>3</v>
      </c>
      <c r="L265" s="106"/>
      <c r="M265" s="106"/>
      <c r="N265" s="106"/>
      <c r="O265" s="106"/>
      <c r="P265" s="106"/>
      <c r="Q265" s="106"/>
      <c r="R265" s="93"/>
      <c r="T265" s="94" t="s">
        <v>1</v>
      </c>
      <c r="U265" s="27" t="s">
        <v>24</v>
      </c>
      <c r="V265" s="95">
        <v>3.3569499999999999</v>
      </c>
      <c r="W265" s="95">
        <f t="shared" si="45"/>
        <v>10.07085</v>
      </c>
      <c r="X265" s="95">
        <v>4.0000000000000003E-5</v>
      </c>
      <c r="Y265" s="95">
        <f t="shared" si="46"/>
        <v>1.2000000000000002E-4</v>
      </c>
      <c r="Z265" s="95">
        <v>0</v>
      </c>
      <c r="AA265" s="96">
        <f t="shared" si="47"/>
        <v>0</v>
      </c>
      <c r="AR265" s="11" t="s">
        <v>215</v>
      </c>
      <c r="AT265" s="11" t="s">
        <v>88</v>
      </c>
      <c r="AU265" s="11" t="s">
        <v>93</v>
      </c>
      <c r="AY265" s="11" t="s">
        <v>87</v>
      </c>
      <c r="BE265" s="97">
        <f t="shared" si="48"/>
        <v>0</v>
      </c>
      <c r="BF265" s="97">
        <f t="shared" si="49"/>
        <v>0</v>
      </c>
      <c r="BG265" s="97">
        <f t="shared" si="50"/>
        <v>0</v>
      </c>
      <c r="BH265" s="97">
        <f t="shared" si="51"/>
        <v>0</v>
      </c>
      <c r="BI265" s="97">
        <f t="shared" si="52"/>
        <v>0</v>
      </c>
      <c r="BJ265" s="11" t="s">
        <v>93</v>
      </c>
      <c r="BK265" s="98">
        <f t="shared" si="53"/>
        <v>0</v>
      </c>
      <c r="BL265" s="11" t="s">
        <v>215</v>
      </c>
      <c r="BM265" s="11" t="s">
        <v>583</v>
      </c>
    </row>
    <row r="266" spans="2:65" s="1" customFormat="1" ht="25.5" customHeight="1" x14ac:dyDescent="0.3">
      <c r="B266" s="88"/>
      <c r="C266" s="89" t="s">
        <v>584</v>
      </c>
      <c r="D266" s="89" t="s">
        <v>88</v>
      </c>
      <c r="E266" s="90" t="s">
        <v>585</v>
      </c>
      <c r="F266" s="109" t="s">
        <v>586</v>
      </c>
      <c r="G266" s="109"/>
      <c r="H266" s="109"/>
      <c r="I266" s="109"/>
      <c r="J266" s="91" t="s">
        <v>101</v>
      </c>
      <c r="K266" s="92">
        <v>90</v>
      </c>
      <c r="L266" s="106"/>
      <c r="M266" s="106"/>
      <c r="N266" s="106"/>
      <c r="O266" s="106"/>
      <c r="P266" s="106"/>
      <c r="Q266" s="106"/>
      <c r="R266" s="93"/>
      <c r="T266" s="94" t="s">
        <v>1</v>
      </c>
      <c r="U266" s="27" t="s">
        <v>24</v>
      </c>
      <c r="V266" s="95">
        <v>1.4E-2</v>
      </c>
      <c r="W266" s="95">
        <f t="shared" si="45"/>
        <v>1.26</v>
      </c>
      <c r="X266" s="95">
        <v>8.0000000000000007E-5</v>
      </c>
      <c r="Y266" s="95">
        <f t="shared" si="46"/>
        <v>7.2000000000000007E-3</v>
      </c>
      <c r="Z266" s="95">
        <v>0</v>
      </c>
      <c r="AA266" s="96">
        <f t="shared" si="47"/>
        <v>0</v>
      </c>
      <c r="AR266" s="11" t="s">
        <v>215</v>
      </c>
      <c r="AT266" s="11" t="s">
        <v>88</v>
      </c>
      <c r="AU266" s="11" t="s">
        <v>93</v>
      </c>
      <c r="AY266" s="11" t="s">
        <v>87</v>
      </c>
      <c r="BE266" s="97">
        <f t="shared" si="48"/>
        <v>0</v>
      </c>
      <c r="BF266" s="97">
        <f t="shared" si="49"/>
        <v>0</v>
      </c>
      <c r="BG266" s="97">
        <f t="shared" si="50"/>
        <v>0</v>
      </c>
      <c r="BH266" s="97">
        <f t="shared" si="51"/>
        <v>0</v>
      </c>
      <c r="BI266" s="97">
        <f t="shared" si="52"/>
        <v>0</v>
      </c>
      <c r="BJ266" s="11" t="s">
        <v>93</v>
      </c>
      <c r="BK266" s="98">
        <f t="shared" si="53"/>
        <v>0</v>
      </c>
      <c r="BL266" s="11" t="s">
        <v>215</v>
      </c>
      <c r="BM266" s="11" t="s">
        <v>587</v>
      </c>
    </row>
    <row r="267" spans="2:65" s="1" customFormat="1" ht="25.5" customHeight="1" x14ac:dyDescent="0.3">
      <c r="B267" s="88"/>
      <c r="C267" s="89" t="s">
        <v>588</v>
      </c>
      <c r="D267" s="89" t="s">
        <v>88</v>
      </c>
      <c r="E267" s="90" t="s">
        <v>589</v>
      </c>
      <c r="F267" s="109" t="s">
        <v>590</v>
      </c>
      <c r="G267" s="109"/>
      <c r="H267" s="109"/>
      <c r="I267" s="109"/>
      <c r="J267" s="91" t="s">
        <v>101</v>
      </c>
      <c r="K267" s="92">
        <v>4</v>
      </c>
      <c r="L267" s="106"/>
      <c r="M267" s="106"/>
      <c r="N267" s="106"/>
      <c r="O267" s="106"/>
      <c r="P267" s="106"/>
      <c r="Q267" s="106"/>
      <c r="R267" s="93"/>
      <c r="T267" s="94" t="s">
        <v>1</v>
      </c>
      <c r="U267" s="27" t="s">
        <v>24</v>
      </c>
      <c r="V267" s="95">
        <v>2.6720000000000001E-2</v>
      </c>
      <c r="W267" s="95">
        <f t="shared" si="45"/>
        <v>0.10688</v>
      </c>
      <c r="X267" s="95">
        <v>1.8000000000000001E-4</v>
      </c>
      <c r="Y267" s="95">
        <f t="shared" si="46"/>
        <v>7.2000000000000005E-4</v>
      </c>
      <c r="Z267" s="95">
        <v>0</v>
      </c>
      <c r="AA267" s="96">
        <f t="shared" si="47"/>
        <v>0</v>
      </c>
      <c r="AR267" s="11" t="s">
        <v>215</v>
      </c>
      <c r="AT267" s="11" t="s">
        <v>88</v>
      </c>
      <c r="AU267" s="11" t="s">
        <v>93</v>
      </c>
      <c r="AY267" s="11" t="s">
        <v>87</v>
      </c>
      <c r="BE267" s="97">
        <f t="shared" si="48"/>
        <v>0</v>
      </c>
      <c r="BF267" s="97">
        <f t="shared" si="49"/>
        <v>0</v>
      </c>
      <c r="BG267" s="97">
        <f t="shared" si="50"/>
        <v>0</v>
      </c>
      <c r="BH267" s="97">
        <f t="shared" si="51"/>
        <v>0</v>
      </c>
      <c r="BI267" s="97">
        <f t="shared" si="52"/>
        <v>0</v>
      </c>
      <c r="BJ267" s="11" t="s">
        <v>93</v>
      </c>
      <c r="BK267" s="98">
        <f t="shared" si="53"/>
        <v>0</v>
      </c>
      <c r="BL267" s="11" t="s">
        <v>215</v>
      </c>
      <c r="BM267" s="11" t="s">
        <v>591</v>
      </c>
    </row>
    <row r="268" spans="2:65" s="1" customFormat="1" ht="16.5" customHeight="1" x14ac:dyDescent="0.3">
      <c r="B268" s="88"/>
      <c r="C268" s="89" t="s">
        <v>592</v>
      </c>
      <c r="D268" s="89" t="s">
        <v>88</v>
      </c>
      <c r="E268" s="90" t="s">
        <v>593</v>
      </c>
      <c r="F268" s="109" t="s">
        <v>594</v>
      </c>
      <c r="G268" s="109"/>
      <c r="H268" s="109"/>
      <c r="I268" s="109"/>
      <c r="J268" s="91" t="s">
        <v>101</v>
      </c>
      <c r="K268" s="92">
        <v>94</v>
      </c>
      <c r="L268" s="106"/>
      <c r="M268" s="106"/>
      <c r="N268" s="106"/>
      <c r="O268" s="106"/>
      <c r="P268" s="106"/>
      <c r="Q268" s="106"/>
      <c r="R268" s="93"/>
      <c r="T268" s="94" t="s">
        <v>1</v>
      </c>
      <c r="U268" s="27" t="s">
        <v>24</v>
      </c>
      <c r="V268" s="95">
        <v>6.0139999999999999E-2</v>
      </c>
      <c r="W268" s="95">
        <f t="shared" si="45"/>
        <v>5.6531599999999997</v>
      </c>
      <c r="X268" s="95">
        <v>0</v>
      </c>
      <c r="Y268" s="95">
        <f t="shared" si="46"/>
        <v>0</v>
      </c>
      <c r="Z268" s="95">
        <v>0</v>
      </c>
      <c r="AA268" s="96">
        <f t="shared" si="47"/>
        <v>0</v>
      </c>
      <c r="AR268" s="11" t="s">
        <v>215</v>
      </c>
      <c r="AT268" s="11" t="s">
        <v>88</v>
      </c>
      <c r="AU268" s="11" t="s">
        <v>93</v>
      </c>
      <c r="AY268" s="11" t="s">
        <v>87</v>
      </c>
      <c r="BE268" s="97">
        <f t="shared" si="48"/>
        <v>0</v>
      </c>
      <c r="BF268" s="97">
        <f t="shared" si="49"/>
        <v>0</v>
      </c>
      <c r="BG268" s="97">
        <f t="shared" si="50"/>
        <v>0</v>
      </c>
      <c r="BH268" s="97">
        <f t="shared" si="51"/>
        <v>0</v>
      </c>
      <c r="BI268" s="97">
        <f t="shared" si="52"/>
        <v>0</v>
      </c>
      <c r="BJ268" s="11" t="s">
        <v>93</v>
      </c>
      <c r="BK268" s="98">
        <f t="shared" si="53"/>
        <v>0</v>
      </c>
      <c r="BL268" s="11" t="s">
        <v>215</v>
      </c>
      <c r="BM268" s="11" t="s">
        <v>595</v>
      </c>
    </row>
    <row r="269" spans="2:65" s="5" customFormat="1" ht="29.85" customHeight="1" x14ac:dyDescent="0.3">
      <c r="B269" s="77"/>
      <c r="C269" s="78"/>
      <c r="D269" s="87" t="s">
        <v>69</v>
      </c>
      <c r="E269" s="87"/>
      <c r="F269" s="87"/>
      <c r="G269" s="87"/>
      <c r="H269" s="87"/>
      <c r="I269" s="87"/>
      <c r="J269" s="87"/>
      <c r="K269" s="87"/>
      <c r="L269" s="87"/>
      <c r="M269" s="87"/>
      <c r="N269" s="107"/>
      <c r="O269" s="108"/>
      <c r="P269" s="108"/>
      <c r="Q269" s="108"/>
      <c r="R269" s="80"/>
      <c r="T269" s="81"/>
      <c r="U269" s="78"/>
      <c r="V269" s="78"/>
      <c r="W269" s="82">
        <f>SUM(W270:W273)</f>
        <v>0.56999999999999995</v>
      </c>
      <c r="X269" s="78"/>
      <c r="Y269" s="82">
        <f>SUM(Y270:Y273)</f>
        <v>0</v>
      </c>
      <c r="Z269" s="78"/>
      <c r="AA269" s="83">
        <f>SUM(AA270:AA273)</f>
        <v>0</v>
      </c>
      <c r="AR269" s="84" t="s">
        <v>98</v>
      </c>
      <c r="AT269" s="85" t="s">
        <v>38</v>
      </c>
      <c r="AU269" s="85" t="s">
        <v>40</v>
      </c>
      <c r="AY269" s="84" t="s">
        <v>87</v>
      </c>
      <c r="BK269" s="86">
        <f>SUM(BK270:BK273)</f>
        <v>0</v>
      </c>
    </row>
    <row r="270" spans="2:65" s="1" customFormat="1" ht="38.25" customHeight="1" x14ac:dyDescent="0.3">
      <c r="B270" s="88"/>
      <c r="C270" s="89" t="s">
        <v>596</v>
      </c>
      <c r="D270" s="89" t="s">
        <v>88</v>
      </c>
      <c r="E270" s="90" t="s">
        <v>597</v>
      </c>
      <c r="F270" s="109" t="s">
        <v>598</v>
      </c>
      <c r="G270" s="109"/>
      <c r="H270" s="109"/>
      <c r="I270" s="109"/>
      <c r="J270" s="91" t="s">
        <v>160</v>
      </c>
      <c r="K270" s="92">
        <v>5</v>
      </c>
      <c r="L270" s="106"/>
      <c r="M270" s="106"/>
      <c r="N270" s="106"/>
      <c r="O270" s="106"/>
      <c r="P270" s="106"/>
      <c r="Q270" s="106"/>
      <c r="R270" s="93"/>
      <c r="T270" s="94" t="s">
        <v>1</v>
      </c>
      <c r="U270" s="27" t="s">
        <v>24</v>
      </c>
      <c r="V270" s="95">
        <v>4.8000000000000001E-2</v>
      </c>
      <c r="W270" s="95">
        <f>V270*K270</f>
        <v>0.24</v>
      </c>
      <c r="X270" s="95">
        <v>0</v>
      </c>
      <c r="Y270" s="95">
        <f>X270*K270</f>
        <v>0</v>
      </c>
      <c r="Z270" s="95">
        <v>0</v>
      </c>
      <c r="AA270" s="96">
        <f>Z270*K270</f>
        <v>0</v>
      </c>
      <c r="AR270" s="11" t="s">
        <v>215</v>
      </c>
      <c r="AT270" s="11" t="s">
        <v>88</v>
      </c>
      <c r="AU270" s="11" t="s">
        <v>93</v>
      </c>
      <c r="AY270" s="11" t="s">
        <v>87</v>
      </c>
      <c r="BE270" s="97">
        <f>IF(U270="základná",N270,0)</f>
        <v>0</v>
      </c>
      <c r="BF270" s="97">
        <f>IF(U270="znížená",N270,0)</f>
        <v>0</v>
      </c>
      <c r="BG270" s="97">
        <f>IF(U270="zákl. prenesená",N270,0)</f>
        <v>0</v>
      </c>
      <c r="BH270" s="97">
        <f>IF(U270="zníž. prenesená",N270,0)</f>
        <v>0</v>
      </c>
      <c r="BI270" s="97">
        <f>IF(U270="nulová",N270,0)</f>
        <v>0</v>
      </c>
      <c r="BJ270" s="11" t="s">
        <v>93</v>
      </c>
      <c r="BK270" s="98">
        <f>ROUND(L270*K270,3)</f>
        <v>0</v>
      </c>
      <c r="BL270" s="11" t="s">
        <v>215</v>
      </c>
      <c r="BM270" s="11" t="s">
        <v>599</v>
      </c>
    </row>
    <row r="271" spans="2:65" s="1" customFormat="1" ht="38.25" customHeight="1" x14ac:dyDescent="0.3">
      <c r="B271" s="88"/>
      <c r="C271" s="89" t="s">
        <v>600</v>
      </c>
      <c r="D271" s="89" t="s">
        <v>88</v>
      </c>
      <c r="E271" s="90" t="s">
        <v>601</v>
      </c>
      <c r="F271" s="109" t="s">
        <v>602</v>
      </c>
      <c r="G271" s="109"/>
      <c r="H271" s="109"/>
      <c r="I271" s="109"/>
      <c r="J271" s="91" t="s">
        <v>160</v>
      </c>
      <c r="K271" s="92">
        <v>1</v>
      </c>
      <c r="L271" s="106"/>
      <c r="M271" s="106"/>
      <c r="N271" s="106"/>
      <c r="O271" s="106"/>
      <c r="P271" s="106"/>
      <c r="Q271" s="106"/>
      <c r="R271" s="93"/>
      <c r="T271" s="94" t="s">
        <v>1</v>
      </c>
      <c r="U271" s="27" t="s">
        <v>24</v>
      </c>
      <c r="V271" s="95">
        <v>4.8000000000000001E-2</v>
      </c>
      <c r="W271" s="95">
        <f>V271*K271</f>
        <v>4.8000000000000001E-2</v>
      </c>
      <c r="X271" s="95">
        <v>0</v>
      </c>
      <c r="Y271" s="95">
        <f>X271*K271</f>
        <v>0</v>
      </c>
      <c r="Z271" s="95">
        <v>0</v>
      </c>
      <c r="AA271" s="96">
        <f>Z271*K271</f>
        <v>0</v>
      </c>
      <c r="AR271" s="11" t="s">
        <v>215</v>
      </c>
      <c r="AT271" s="11" t="s">
        <v>88</v>
      </c>
      <c r="AU271" s="11" t="s">
        <v>93</v>
      </c>
      <c r="AY271" s="11" t="s">
        <v>87</v>
      </c>
      <c r="BE271" s="97">
        <f>IF(U271="základná",N271,0)</f>
        <v>0</v>
      </c>
      <c r="BF271" s="97">
        <f>IF(U271="znížená",N271,0)</f>
        <v>0</v>
      </c>
      <c r="BG271" s="97">
        <f>IF(U271="zákl. prenesená",N271,0)</f>
        <v>0</v>
      </c>
      <c r="BH271" s="97">
        <f>IF(U271="zníž. prenesená",N271,0)</f>
        <v>0</v>
      </c>
      <c r="BI271" s="97">
        <f>IF(U271="nulová",N271,0)</f>
        <v>0</v>
      </c>
      <c r="BJ271" s="11" t="s">
        <v>93</v>
      </c>
      <c r="BK271" s="98">
        <f>ROUND(L271*K271,3)</f>
        <v>0</v>
      </c>
      <c r="BL271" s="11" t="s">
        <v>215</v>
      </c>
      <c r="BM271" s="11" t="s">
        <v>603</v>
      </c>
    </row>
    <row r="272" spans="2:65" s="1" customFormat="1" ht="38.25" customHeight="1" x14ac:dyDescent="0.3">
      <c r="B272" s="88"/>
      <c r="C272" s="89" t="s">
        <v>604</v>
      </c>
      <c r="D272" s="89" t="s">
        <v>88</v>
      </c>
      <c r="E272" s="90" t="s">
        <v>605</v>
      </c>
      <c r="F272" s="109" t="s">
        <v>606</v>
      </c>
      <c r="G272" s="109"/>
      <c r="H272" s="109"/>
      <c r="I272" s="109"/>
      <c r="J272" s="91" t="s">
        <v>160</v>
      </c>
      <c r="K272" s="92">
        <v>1</v>
      </c>
      <c r="L272" s="106"/>
      <c r="M272" s="106"/>
      <c r="N272" s="106"/>
      <c r="O272" s="106"/>
      <c r="P272" s="106"/>
      <c r="Q272" s="106"/>
      <c r="R272" s="93"/>
      <c r="T272" s="94" t="s">
        <v>1</v>
      </c>
      <c r="U272" s="27" t="s">
        <v>24</v>
      </c>
      <c r="V272" s="95">
        <v>0.13900000000000001</v>
      </c>
      <c r="W272" s="95">
        <f>V272*K272</f>
        <v>0.13900000000000001</v>
      </c>
      <c r="X272" s="95">
        <v>0</v>
      </c>
      <c r="Y272" s="95">
        <f>X272*K272</f>
        <v>0</v>
      </c>
      <c r="Z272" s="95">
        <v>0</v>
      </c>
      <c r="AA272" s="96">
        <f>Z272*K272</f>
        <v>0</v>
      </c>
      <c r="AR272" s="11" t="s">
        <v>215</v>
      </c>
      <c r="AT272" s="11" t="s">
        <v>88</v>
      </c>
      <c r="AU272" s="11" t="s">
        <v>93</v>
      </c>
      <c r="AY272" s="11" t="s">
        <v>87</v>
      </c>
      <c r="BE272" s="97">
        <f>IF(U272="základná",N272,0)</f>
        <v>0</v>
      </c>
      <c r="BF272" s="97">
        <f>IF(U272="znížená",N272,0)</f>
        <v>0</v>
      </c>
      <c r="BG272" s="97">
        <f>IF(U272="zákl. prenesená",N272,0)</f>
        <v>0</v>
      </c>
      <c r="BH272" s="97">
        <f>IF(U272="zníž. prenesená",N272,0)</f>
        <v>0</v>
      </c>
      <c r="BI272" s="97">
        <f>IF(U272="nulová",N272,0)</f>
        <v>0</v>
      </c>
      <c r="BJ272" s="11" t="s">
        <v>93</v>
      </c>
      <c r="BK272" s="98">
        <f>ROUND(L272*K272,3)</f>
        <v>0</v>
      </c>
      <c r="BL272" s="11" t="s">
        <v>215</v>
      </c>
      <c r="BM272" s="11" t="s">
        <v>607</v>
      </c>
    </row>
    <row r="273" spans="2:65" s="1" customFormat="1" ht="38.25" customHeight="1" x14ac:dyDescent="0.3">
      <c r="B273" s="88"/>
      <c r="C273" s="89" t="s">
        <v>608</v>
      </c>
      <c r="D273" s="89" t="s">
        <v>88</v>
      </c>
      <c r="E273" s="90" t="s">
        <v>609</v>
      </c>
      <c r="F273" s="109" t="s">
        <v>610</v>
      </c>
      <c r="G273" s="109"/>
      <c r="H273" s="109"/>
      <c r="I273" s="109"/>
      <c r="J273" s="91" t="s">
        <v>160</v>
      </c>
      <c r="K273" s="92">
        <v>1</v>
      </c>
      <c r="L273" s="106"/>
      <c r="M273" s="106"/>
      <c r="N273" s="106"/>
      <c r="O273" s="106"/>
      <c r="P273" s="106"/>
      <c r="Q273" s="106"/>
      <c r="R273" s="93"/>
      <c r="T273" s="94" t="s">
        <v>1</v>
      </c>
      <c r="U273" s="27" t="s">
        <v>24</v>
      </c>
      <c r="V273" s="95">
        <v>0.14299999999999999</v>
      </c>
      <c r="W273" s="95">
        <f>V273*K273</f>
        <v>0.14299999999999999</v>
      </c>
      <c r="X273" s="95">
        <v>0</v>
      </c>
      <c r="Y273" s="95">
        <f>X273*K273</f>
        <v>0</v>
      </c>
      <c r="Z273" s="95">
        <v>0</v>
      </c>
      <c r="AA273" s="96">
        <f>Z273*K273</f>
        <v>0</v>
      </c>
      <c r="AR273" s="11" t="s">
        <v>215</v>
      </c>
      <c r="AT273" s="11" t="s">
        <v>88</v>
      </c>
      <c r="AU273" s="11" t="s">
        <v>93</v>
      </c>
      <c r="AY273" s="11" t="s">
        <v>87</v>
      </c>
      <c r="BE273" s="97">
        <f>IF(U273="základná",N273,0)</f>
        <v>0</v>
      </c>
      <c r="BF273" s="97">
        <f>IF(U273="znížená",N273,0)</f>
        <v>0</v>
      </c>
      <c r="BG273" s="97">
        <f>IF(U273="zákl. prenesená",N273,0)</f>
        <v>0</v>
      </c>
      <c r="BH273" s="97">
        <f>IF(U273="zníž. prenesená",N273,0)</f>
        <v>0</v>
      </c>
      <c r="BI273" s="97">
        <f>IF(U273="nulová",N273,0)</f>
        <v>0</v>
      </c>
      <c r="BJ273" s="11" t="s">
        <v>93</v>
      </c>
      <c r="BK273" s="98">
        <f>ROUND(L273*K273,3)</f>
        <v>0</v>
      </c>
      <c r="BL273" s="11" t="s">
        <v>215</v>
      </c>
      <c r="BM273" s="11" t="s">
        <v>611</v>
      </c>
    </row>
    <row r="274" spans="2:65" s="5" customFormat="1" ht="37.35" customHeight="1" x14ac:dyDescent="0.35">
      <c r="B274" s="77"/>
      <c r="C274" s="78"/>
      <c r="D274" s="79" t="s">
        <v>70</v>
      </c>
      <c r="E274" s="79"/>
      <c r="F274" s="79"/>
      <c r="G274" s="79"/>
      <c r="H274" s="79"/>
      <c r="I274" s="79"/>
      <c r="J274" s="79"/>
      <c r="K274" s="79"/>
      <c r="L274" s="79"/>
      <c r="M274" s="79"/>
      <c r="N274" s="152"/>
      <c r="O274" s="153"/>
      <c r="P274" s="153"/>
      <c r="Q274" s="153"/>
      <c r="R274" s="80"/>
      <c r="T274" s="81"/>
      <c r="U274" s="78"/>
      <c r="V274" s="78"/>
      <c r="W274" s="82">
        <f>SUM(W275:W277)</f>
        <v>23.32</v>
      </c>
      <c r="X274" s="78"/>
      <c r="Y274" s="82">
        <f>SUM(Y275:Y277)</f>
        <v>0</v>
      </c>
      <c r="Z274" s="78"/>
      <c r="AA274" s="83">
        <f>SUM(AA275:AA277)</f>
        <v>0</v>
      </c>
      <c r="AR274" s="84" t="s">
        <v>92</v>
      </c>
      <c r="AT274" s="85" t="s">
        <v>38</v>
      </c>
      <c r="AU274" s="85" t="s">
        <v>39</v>
      </c>
      <c r="AY274" s="84" t="s">
        <v>87</v>
      </c>
      <c r="BK274" s="86">
        <f>SUM(BK275:BK277)</f>
        <v>0</v>
      </c>
    </row>
    <row r="275" spans="2:65" s="1" customFormat="1" ht="51" customHeight="1" x14ac:dyDescent="0.3">
      <c r="B275" s="88"/>
      <c r="C275" s="89" t="s">
        <v>612</v>
      </c>
      <c r="D275" s="89" t="s">
        <v>88</v>
      </c>
      <c r="E275" s="90" t="s">
        <v>613</v>
      </c>
      <c r="F275" s="109" t="s">
        <v>614</v>
      </c>
      <c r="G275" s="109"/>
      <c r="H275" s="109"/>
      <c r="I275" s="109"/>
      <c r="J275" s="91" t="s">
        <v>615</v>
      </c>
      <c r="K275" s="92">
        <v>18</v>
      </c>
      <c r="L275" s="106"/>
      <c r="M275" s="106"/>
      <c r="N275" s="106"/>
      <c r="O275" s="106"/>
      <c r="P275" s="106"/>
      <c r="Q275" s="106"/>
      <c r="R275" s="93"/>
      <c r="T275" s="94" t="s">
        <v>1</v>
      </c>
      <c r="U275" s="27" t="s">
        <v>24</v>
      </c>
      <c r="V275" s="95">
        <v>1.06</v>
      </c>
      <c r="W275" s="95">
        <f>V275*K275</f>
        <v>19.080000000000002</v>
      </c>
      <c r="X275" s="95">
        <v>0</v>
      </c>
      <c r="Y275" s="95">
        <f>X275*K275</f>
        <v>0</v>
      </c>
      <c r="Z275" s="95">
        <v>0</v>
      </c>
      <c r="AA275" s="96">
        <f>Z275*K275</f>
        <v>0</v>
      </c>
      <c r="AR275" s="11" t="s">
        <v>616</v>
      </c>
      <c r="AT275" s="11" t="s">
        <v>88</v>
      </c>
      <c r="AU275" s="11" t="s">
        <v>40</v>
      </c>
      <c r="AY275" s="11" t="s">
        <v>87</v>
      </c>
      <c r="BE275" s="97">
        <f>IF(U275="základná",N275,0)</f>
        <v>0</v>
      </c>
      <c r="BF275" s="97">
        <f>IF(U275="znížená",N275,0)</f>
        <v>0</v>
      </c>
      <c r="BG275" s="97">
        <f>IF(U275="zákl. prenesená",N275,0)</f>
        <v>0</v>
      </c>
      <c r="BH275" s="97">
        <f>IF(U275="zníž. prenesená",N275,0)</f>
        <v>0</v>
      </c>
      <c r="BI275" s="97">
        <f>IF(U275="nulová",N275,0)</f>
        <v>0</v>
      </c>
      <c r="BJ275" s="11" t="s">
        <v>93</v>
      </c>
      <c r="BK275" s="98">
        <f>ROUND(L275*K275,3)</f>
        <v>0</v>
      </c>
      <c r="BL275" s="11" t="s">
        <v>616</v>
      </c>
      <c r="BM275" s="11" t="s">
        <v>617</v>
      </c>
    </row>
    <row r="276" spans="2:65" s="1" customFormat="1" ht="38.25" customHeight="1" x14ac:dyDescent="0.3">
      <c r="B276" s="88"/>
      <c r="C276" s="89" t="s">
        <v>618</v>
      </c>
      <c r="D276" s="89" t="s">
        <v>88</v>
      </c>
      <c r="E276" s="90" t="s">
        <v>619</v>
      </c>
      <c r="F276" s="109" t="s">
        <v>620</v>
      </c>
      <c r="G276" s="109"/>
      <c r="H276" s="109"/>
      <c r="I276" s="109"/>
      <c r="J276" s="91" t="s">
        <v>621</v>
      </c>
      <c r="K276" s="92">
        <v>3</v>
      </c>
      <c r="L276" s="106"/>
      <c r="M276" s="106"/>
      <c r="N276" s="106"/>
      <c r="O276" s="106"/>
      <c r="P276" s="106"/>
      <c r="Q276" s="106"/>
      <c r="R276" s="93"/>
      <c r="T276" s="94" t="s">
        <v>1</v>
      </c>
      <c r="U276" s="27" t="s">
        <v>24</v>
      </c>
      <c r="V276" s="95">
        <v>1.06</v>
      </c>
      <c r="W276" s="95">
        <f>V276*K276</f>
        <v>3.18</v>
      </c>
      <c r="X276" s="95">
        <v>0</v>
      </c>
      <c r="Y276" s="95">
        <f>X276*K276</f>
        <v>0</v>
      </c>
      <c r="Z276" s="95">
        <v>0</v>
      </c>
      <c r="AA276" s="96">
        <f>Z276*K276</f>
        <v>0</v>
      </c>
      <c r="AR276" s="11" t="s">
        <v>616</v>
      </c>
      <c r="AT276" s="11" t="s">
        <v>88</v>
      </c>
      <c r="AU276" s="11" t="s">
        <v>40</v>
      </c>
      <c r="AY276" s="11" t="s">
        <v>87</v>
      </c>
      <c r="BE276" s="97">
        <f>IF(U276="základná",N276,0)</f>
        <v>0</v>
      </c>
      <c r="BF276" s="97">
        <f>IF(U276="znížená",N276,0)</f>
        <v>0</v>
      </c>
      <c r="BG276" s="97">
        <f>IF(U276="zákl. prenesená",N276,0)</f>
        <v>0</v>
      </c>
      <c r="BH276" s="97">
        <f>IF(U276="zníž. prenesená",N276,0)</f>
        <v>0</v>
      </c>
      <c r="BI276" s="97">
        <f>IF(U276="nulová",N276,0)</f>
        <v>0</v>
      </c>
      <c r="BJ276" s="11" t="s">
        <v>93</v>
      </c>
      <c r="BK276" s="98">
        <f>ROUND(L276*K276,3)</f>
        <v>0</v>
      </c>
      <c r="BL276" s="11" t="s">
        <v>616</v>
      </c>
      <c r="BM276" s="11" t="s">
        <v>622</v>
      </c>
    </row>
    <row r="277" spans="2:65" s="1" customFormat="1" ht="16.5" customHeight="1" x14ac:dyDescent="0.3">
      <c r="B277" s="88"/>
      <c r="C277" s="89" t="s">
        <v>623</v>
      </c>
      <c r="D277" s="89" t="s">
        <v>88</v>
      </c>
      <c r="E277" s="90" t="s">
        <v>624</v>
      </c>
      <c r="F277" s="109" t="s">
        <v>625</v>
      </c>
      <c r="G277" s="109"/>
      <c r="H277" s="109"/>
      <c r="I277" s="109"/>
      <c r="J277" s="91" t="s">
        <v>621</v>
      </c>
      <c r="K277" s="92">
        <v>1</v>
      </c>
      <c r="L277" s="106"/>
      <c r="M277" s="106"/>
      <c r="N277" s="106"/>
      <c r="O277" s="106"/>
      <c r="P277" s="106"/>
      <c r="Q277" s="106"/>
      <c r="R277" s="93"/>
      <c r="T277" s="94" t="s">
        <v>1</v>
      </c>
      <c r="U277" s="27" t="s">
        <v>24</v>
      </c>
      <c r="V277" s="95">
        <v>1.06</v>
      </c>
      <c r="W277" s="95">
        <f>V277*K277</f>
        <v>1.06</v>
      </c>
      <c r="X277" s="95">
        <v>0</v>
      </c>
      <c r="Y277" s="95">
        <f>X277*K277</f>
        <v>0</v>
      </c>
      <c r="Z277" s="95">
        <v>0</v>
      </c>
      <c r="AA277" s="96">
        <f>Z277*K277</f>
        <v>0</v>
      </c>
      <c r="AR277" s="11" t="s">
        <v>616</v>
      </c>
      <c r="AT277" s="11" t="s">
        <v>88</v>
      </c>
      <c r="AU277" s="11" t="s">
        <v>40</v>
      </c>
      <c r="AY277" s="11" t="s">
        <v>87</v>
      </c>
      <c r="BE277" s="97">
        <f>IF(U277="základná",N277,0)</f>
        <v>0</v>
      </c>
      <c r="BF277" s="97">
        <f>IF(U277="znížená",N277,0)</f>
        <v>0</v>
      </c>
      <c r="BG277" s="97">
        <f>IF(U277="zákl. prenesená",N277,0)</f>
        <v>0</v>
      </c>
      <c r="BH277" s="97">
        <f>IF(U277="zníž. prenesená",N277,0)</f>
        <v>0</v>
      </c>
      <c r="BI277" s="97">
        <f>IF(U277="nulová",N277,0)</f>
        <v>0</v>
      </c>
      <c r="BJ277" s="11" t="s">
        <v>93</v>
      </c>
      <c r="BK277" s="98">
        <f>ROUND(L277*K277,3)</f>
        <v>0</v>
      </c>
      <c r="BL277" s="11" t="s">
        <v>616</v>
      </c>
      <c r="BM277" s="11" t="s">
        <v>626</v>
      </c>
    </row>
    <row r="278" spans="2:65" s="5" customFormat="1" ht="37.35" customHeight="1" x14ac:dyDescent="0.35">
      <c r="B278" s="77"/>
      <c r="C278" s="78"/>
      <c r="D278" s="79" t="s">
        <v>71</v>
      </c>
      <c r="E278" s="79"/>
      <c r="F278" s="79"/>
      <c r="G278" s="79"/>
      <c r="H278" s="79"/>
      <c r="I278" s="79"/>
      <c r="J278" s="79"/>
      <c r="K278" s="79"/>
      <c r="L278" s="79"/>
      <c r="M278" s="79"/>
      <c r="N278" s="112"/>
      <c r="O278" s="113"/>
      <c r="P278" s="113"/>
      <c r="Q278" s="113"/>
      <c r="R278" s="80"/>
      <c r="T278" s="81"/>
      <c r="U278" s="78"/>
      <c r="V278" s="78"/>
      <c r="W278" s="82">
        <f>W279</f>
        <v>0</v>
      </c>
      <c r="X278" s="78"/>
      <c r="Y278" s="82">
        <f>Y279</f>
        <v>0</v>
      </c>
      <c r="Z278" s="78"/>
      <c r="AA278" s="83">
        <f>AA279</f>
        <v>0</v>
      </c>
      <c r="AR278" s="84" t="s">
        <v>107</v>
      </c>
      <c r="AT278" s="85" t="s">
        <v>38</v>
      </c>
      <c r="AU278" s="85" t="s">
        <v>39</v>
      </c>
      <c r="AY278" s="84" t="s">
        <v>87</v>
      </c>
      <c r="BK278" s="86">
        <f>BK279</f>
        <v>0</v>
      </c>
    </row>
    <row r="279" spans="2:65" s="5" customFormat="1" ht="19.899999999999999" customHeight="1" x14ac:dyDescent="0.3">
      <c r="B279" s="77"/>
      <c r="C279" s="78"/>
      <c r="D279" s="87" t="s">
        <v>72</v>
      </c>
      <c r="E279" s="87"/>
      <c r="F279" s="87"/>
      <c r="G279" s="87"/>
      <c r="H279" s="87"/>
      <c r="I279" s="87"/>
      <c r="J279" s="87"/>
      <c r="K279" s="87"/>
      <c r="L279" s="87"/>
      <c r="M279" s="87"/>
      <c r="N279" s="114"/>
      <c r="O279" s="115"/>
      <c r="P279" s="115"/>
      <c r="Q279" s="115"/>
      <c r="R279" s="80"/>
      <c r="T279" s="81"/>
      <c r="U279" s="78"/>
      <c r="V279" s="78"/>
      <c r="W279" s="82">
        <f>SUM(W280:W281)</f>
        <v>0</v>
      </c>
      <c r="X279" s="78"/>
      <c r="Y279" s="82">
        <f>SUM(Y280:Y281)</f>
        <v>0</v>
      </c>
      <c r="Z279" s="78"/>
      <c r="AA279" s="83">
        <f>SUM(AA280:AA281)</f>
        <v>0</v>
      </c>
      <c r="AR279" s="84" t="s">
        <v>107</v>
      </c>
      <c r="AT279" s="85" t="s">
        <v>38</v>
      </c>
      <c r="AU279" s="85" t="s">
        <v>40</v>
      </c>
      <c r="AY279" s="84" t="s">
        <v>87</v>
      </c>
      <c r="BK279" s="86">
        <f>SUM(BK280:BK281)</f>
        <v>0</v>
      </c>
    </row>
    <row r="280" spans="2:65" s="1" customFormat="1" ht="25.5" customHeight="1" x14ac:dyDescent="0.3">
      <c r="B280" s="88"/>
      <c r="C280" s="89" t="s">
        <v>627</v>
      </c>
      <c r="D280" s="89" t="s">
        <v>88</v>
      </c>
      <c r="E280" s="90" t="s">
        <v>628</v>
      </c>
      <c r="F280" s="109" t="s">
        <v>629</v>
      </c>
      <c r="G280" s="109"/>
      <c r="H280" s="109"/>
      <c r="I280" s="109"/>
      <c r="J280" s="91" t="s">
        <v>101</v>
      </c>
      <c r="K280" s="92">
        <v>50</v>
      </c>
      <c r="L280" s="106"/>
      <c r="M280" s="106"/>
      <c r="N280" s="106"/>
      <c r="O280" s="106"/>
      <c r="P280" s="106"/>
      <c r="Q280" s="106"/>
      <c r="R280" s="93"/>
      <c r="T280" s="94" t="s">
        <v>1</v>
      </c>
      <c r="U280" s="27" t="s">
        <v>24</v>
      </c>
      <c r="V280" s="95">
        <v>0</v>
      </c>
      <c r="W280" s="95">
        <f>V280*K280</f>
        <v>0</v>
      </c>
      <c r="X280" s="95">
        <v>0</v>
      </c>
      <c r="Y280" s="95">
        <f>X280*K280</f>
        <v>0</v>
      </c>
      <c r="Z280" s="95">
        <v>0</v>
      </c>
      <c r="AA280" s="96">
        <f>Z280*K280</f>
        <v>0</v>
      </c>
      <c r="AR280" s="11" t="s">
        <v>630</v>
      </c>
      <c r="AT280" s="11" t="s">
        <v>88</v>
      </c>
      <c r="AU280" s="11" t="s">
        <v>93</v>
      </c>
      <c r="AY280" s="11" t="s">
        <v>87</v>
      </c>
      <c r="BE280" s="97">
        <f>IF(U280="základná",N280,0)</f>
        <v>0</v>
      </c>
      <c r="BF280" s="97">
        <f>IF(U280="znížená",N280,0)</f>
        <v>0</v>
      </c>
      <c r="BG280" s="97">
        <f>IF(U280="zákl. prenesená",N280,0)</f>
        <v>0</v>
      </c>
      <c r="BH280" s="97">
        <f>IF(U280="zníž. prenesená",N280,0)</f>
        <v>0</v>
      </c>
      <c r="BI280" s="97">
        <f>IF(U280="nulová",N280,0)</f>
        <v>0</v>
      </c>
      <c r="BJ280" s="11" t="s">
        <v>93</v>
      </c>
      <c r="BK280" s="98">
        <f>ROUND(L280*K280,3)</f>
        <v>0</v>
      </c>
      <c r="BL280" s="11" t="s">
        <v>630</v>
      </c>
      <c r="BM280" s="11" t="s">
        <v>631</v>
      </c>
    </row>
    <row r="281" spans="2:65" s="1" customFormat="1" ht="25.5" customHeight="1" x14ac:dyDescent="0.3">
      <c r="B281" s="88"/>
      <c r="C281" s="89" t="s">
        <v>632</v>
      </c>
      <c r="D281" s="89" t="s">
        <v>88</v>
      </c>
      <c r="E281" s="90" t="s">
        <v>633</v>
      </c>
      <c r="F281" s="109" t="s">
        <v>634</v>
      </c>
      <c r="G281" s="109"/>
      <c r="H281" s="109"/>
      <c r="I281" s="109"/>
      <c r="J281" s="91" t="s">
        <v>160</v>
      </c>
      <c r="K281" s="92">
        <v>2</v>
      </c>
      <c r="L281" s="106"/>
      <c r="M281" s="106"/>
      <c r="N281" s="106"/>
      <c r="O281" s="106"/>
      <c r="P281" s="106"/>
      <c r="Q281" s="106"/>
      <c r="R281" s="93"/>
      <c r="T281" s="94" t="s">
        <v>1</v>
      </c>
      <c r="U281" s="103" t="s">
        <v>24</v>
      </c>
      <c r="V281" s="104">
        <v>0</v>
      </c>
      <c r="W281" s="104">
        <f>V281*K281</f>
        <v>0</v>
      </c>
      <c r="X281" s="104">
        <v>0</v>
      </c>
      <c r="Y281" s="104">
        <f>X281*K281</f>
        <v>0</v>
      </c>
      <c r="Z281" s="104">
        <v>0</v>
      </c>
      <c r="AA281" s="105">
        <f>Z281*K281</f>
        <v>0</v>
      </c>
      <c r="AR281" s="11" t="s">
        <v>630</v>
      </c>
      <c r="AT281" s="11" t="s">
        <v>88</v>
      </c>
      <c r="AU281" s="11" t="s">
        <v>93</v>
      </c>
      <c r="AY281" s="11" t="s">
        <v>87</v>
      </c>
      <c r="BE281" s="97">
        <f>IF(U281="základná",N281,0)</f>
        <v>0</v>
      </c>
      <c r="BF281" s="97">
        <f>IF(U281="znížená",N281,0)</f>
        <v>0</v>
      </c>
      <c r="BG281" s="97">
        <f>IF(U281="zákl. prenesená",N281,0)</f>
        <v>0</v>
      </c>
      <c r="BH281" s="97">
        <f>IF(U281="zníž. prenesená",N281,0)</f>
        <v>0</v>
      </c>
      <c r="BI281" s="97">
        <f>IF(U281="nulová",N281,0)</f>
        <v>0</v>
      </c>
      <c r="BJ281" s="11" t="s">
        <v>93</v>
      </c>
      <c r="BK281" s="98">
        <f>ROUND(L281*K281,3)</f>
        <v>0</v>
      </c>
      <c r="BL281" s="11" t="s">
        <v>630</v>
      </c>
      <c r="BM281" s="11" t="s">
        <v>635</v>
      </c>
    </row>
    <row r="282" spans="2:65" s="1" customFormat="1" ht="6.95" customHeight="1" x14ac:dyDescent="0.3">
      <c r="B282" s="37"/>
      <c r="C282" s="38"/>
      <c r="D282" s="38"/>
      <c r="E282" s="38"/>
      <c r="F282" s="38"/>
      <c r="G282" s="38"/>
      <c r="H282" s="38"/>
      <c r="I282" s="38"/>
      <c r="J282" s="38"/>
      <c r="K282" s="38"/>
      <c r="L282" s="38"/>
      <c r="M282" s="38"/>
      <c r="N282" s="38"/>
      <c r="O282" s="38"/>
      <c r="P282" s="38"/>
      <c r="Q282" s="38"/>
      <c r="R282" s="39"/>
    </row>
    <row r="284" spans="2:65" ht="40.5" customHeight="1" x14ac:dyDescent="0.3">
      <c r="B284" s="155" t="s">
        <v>651</v>
      </c>
      <c r="C284" s="155"/>
      <c r="D284" s="155"/>
      <c r="E284" s="155"/>
      <c r="F284" s="155"/>
      <c r="G284" s="155"/>
      <c r="H284" s="155"/>
      <c r="I284" s="155"/>
      <c r="J284" s="155"/>
      <c r="K284" s="155"/>
      <c r="L284" s="155"/>
      <c r="M284" s="155"/>
      <c r="N284" s="155"/>
      <c r="O284" s="155"/>
      <c r="P284" s="155"/>
      <c r="Q284" s="155"/>
      <c r="R284" s="155"/>
    </row>
    <row r="285" spans="2:65" ht="53.25" customHeight="1" x14ac:dyDescent="0.3">
      <c r="B285" s="154" t="s">
        <v>652</v>
      </c>
      <c r="C285" s="154"/>
      <c r="D285" s="154"/>
      <c r="E285" s="154"/>
      <c r="F285" s="154"/>
      <c r="G285" s="154"/>
      <c r="H285" s="154"/>
      <c r="I285" s="154"/>
      <c r="J285" s="154"/>
      <c r="K285" s="154"/>
      <c r="L285" s="154"/>
      <c r="M285" s="154"/>
      <c r="N285" s="154"/>
      <c r="O285" s="154"/>
      <c r="P285" s="154"/>
      <c r="Q285" s="154"/>
    </row>
    <row r="286" spans="2:65" ht="41.25" customHeight="1" x14ac:dyDescent="0.3">
      <c r="B286" s="154" t="s">
        <v>653</v>
      </c>
      <c r="C286" s="154"/>
      <c r="D286" s="154"/>
      <c r="E286" s="154"/>
      <c r="F286" s="154"/>
      <c r="G286" s="154"/>
      <c r="H286" s="154"/>
      <c r="I286" s="154"/>
      <c r="J286" s="154"/>
      <c r="K286" s="154"/>
      <c r="L286" s="154"/>
      <c r="M286" s="154"/>
      <c r="N286" s="154"/>
      <c r="O286" s="154"/>
      <c r="P286" s="154"/>
    </row>
    <row r="287" spans="2:65" ht="28.5" customHeight="1" x14ac:dyDescent="0.3">
      <c r="B287" s="154" t="s">
        <v>654</v>
      </c>
      <c r="C287" s="154"/>
      <c r="D287" s="154"/>
      <c r="E287" s="154"/>
      <c r="F287" s="154"/>
      <c r="G287" s="154"/>
      <c r="H287" s="154"/>
      <c r="I287" s="154"/>
      <c r="J287" s="154"/>
      <c r="K287" s="154"/>
      <c r="L287" s="154"/>
      <c r="M287" s="154"/>
      <c r="N287" s="154"/>
      <c r="O287" s="154"/>
      <c r="P287" s="154"/>
    </row>
  </sheetData>
  <mergeCells count="499">
    <mergeCell ref="B284:R284"/>
    <mergeCell ref="B285:Q285"/>
    <mergeCell ref="B286:P286"/>
    <mergeCell ref="B287:P287"/>
    <mergeCell ref="F280:I280"/>
    <mergeCell ref="F281:I281"/>
    <mergeCell ref="L275:M275"/>
    <mergeCell ref="L273:M273"/>
    <mergeCell ref="L276:M276"/>
    <mergeCell ref="L277:M277"/>
    <mergeCell ref="L280:M280"/>
    <mergeCell ref="L281:M281"/>
    <mergeCell ref="N271:Q271"/>
    <mergeCell ref="N272:Q272"/>
    <mergeCell ref="N273:Q273"/>
    <mergeCell ref="N275:Q275"/>
    <mergeCell ref="N276:Q276"/>
    <mergeCell ref="N277:Q277"/>
    <mergeCell ref="F275:I275"/>
    <mergeCell ref="F273:I273"/>
    <mergeCell ref="F276:I276"/>
    <mergeCell ref="F277:I277"/>
    <mergeCell ref="N203:Q203"/>
    <mergeCell ref="N204:Q204"/>
    <mergeCell ref="N205:Q205"/>
    <mergeCell ref="N206:Q206"/>
    <mergeCell ref="N207:Q207"/>
    <mergeCell ref="N208:Q208"/>
    <mergeCell ref="N209:Q209"/>
    <mergeCell ref="N210:Q210"/>
    <mergeCell ref="N211:Q211"/>
    <mergeCell ref="F211:I211"/>
    <mergeCell ref="F212:I212"/>
    <mergeCell ref="F213:I213"/>
    <mergeCell ref="F214:I214"/>
    <mergeCell ref="F215:I215"/>
    <mergeCell ref="F216:I216"/>
    <mergeCell ref="N280:Q280"/>
    <mergeCell ref="N281:Q281"/>
    <mergeCell ref="N269:Q269"/>
    <mergeCell ref="N274:Q274"/>
    <mergeCell ref="N278:Q278"/>
    <mergeCell ref="N279:Q279"/>
    <mergeCell ref="N212:Q212"/>
    <mergeCell ref="N213:Q213"/>
    <mergeCell ref="N214:Q214"/>
    <mergeCell ref="N215:Q215"/>
    <mergeCell ref="N216:Q216"/>
    <mergeCell ref="N217:Q217"/>
    <mergeCell ref="N218:Q218"/>
    <mergeCell ref="N219:Q219"/>
    <mergeCell ref="N220:Q220"/>
    <mergeCell ref="N268:Q268"/>
    <mergeCell ref="N267:Q267"/>
    <mergeCell ref="N270:Q270"/>
    <mergeCell ref="F217:I217"/>
    <mergeCell ref="F218:I218"/>
    <mergeCell ref="F219:I219"/>
    <mergeCell ref="F220:I220"/>
    <mergeCell ref="F221:I221"/>
    <mergeCell ref="F222:I222"/>
    <mergeCell ref="L208:M208"/>
    <mergeCell ref="L209:M209"/>
    <mergeCell ref="L210:M210"/>
    <mergeCell ref="L211:M211"/>
    <mergeCell ref="L212:M212"/>
    <mergeCell ref="L213:M213"/>
    <mergeCell ref="L214:M214"/>
    <mergeCell ref="L215:M215"/>
    <mergeCell ref="L216:M216"/>
    <mergeCell ref="L217:M217"/>
    <mergeCell ref="L218:M218"/>
    <mergeCell ref="L219:M219"/>
    <mergeCell ref="L220:M220"/>
    <mergeCell ref="L221:M221"/>
    <mergeCell ref="L222:M222"/>
    <mergeCell ref="F208:I208"/>
    <mergeCell ref="F209:I209"/>
    <mergeCell ref="F210:I210"/>
    <mergeCell ref="N221:Q221"/>
    <mergeCell ref="N222:Q222"/>
    <mergeCell ref="N223:Q223"/>
    <mergeCell ref="N224:Q224"/>
    <mergeCell ref="N225:Q225"/>
    <mergeCell ref="N226:Q226"/>
    <mergeCell ref="N227:Q227"/>
    <mergeCell ref="N229:Q229"/>
    <mergeCell ref="N230:Q230"/>
    <mergeCell ref="N231:Q231"/>
    <mergeCell ref="N232:Q232"/>
    <mergeCell ref="N233:Q233"/>
    <mergeCell ref="N228:Q228"/>
    <mergeCell ref="F223:I223"/>
    <mergeCell ref="F224:I224"/>
    <mergeCell ref="F225:I225"/>
    <mergeCell ref="F226:I226"/>
    <mergeCell ref="F227:I227"/>
    <mergeCell ref="F229:I229"/>
    <mergeCell ref="F230:I230"/>
    <mergeCell ref="F231:I231"/>
    <mergeCell ref="F232:I232"/>
    <mergeCell ref="F233:I233"/>
    <mergeCell ref="F234:I234"/>
    <mergeCell ref="F235:I235"/>
    <mergeCell ref="F236:I236"/>
    <mergeCell ref="F237:I237"/>
    <mergeCell ref="F238:I238"/>
    <mergeCell ref="L223:M223"/>
    <mergeCell ref="L224:M224"/>
    <mergeCell ref="L225:M225"/>
    <mergeCell ref="L226:M226"/>
    <mergeCell ref="L227:M227"/>
    <mergeCell ref="L229:M229"/>
    <mergeCell ref="L230:M230"/>
    <mergeCell ref="L231:M231"/>
    <mergeCell ref="L232:M232"/>
    <mergeCell ref="L233:M233"/>
    <mergeCell ref="L234:M234"/>
    <mergeCell ref="L235:M235"/>
    <mergeCell ref="L236:M236"/>
    <mergeCell ref="L237:M237"/>
    <mergeCell ref="L238:M238"/>
    <mergeCell ref="N251:Q251"/>
    <mergeCell ref="N248:Q248"/>
    <mergeCell ref="N249:Q249"/>
    <mergeCell ref="N250:Q250"/>
    <mergeCell ref="N247:Q247"/>
    <mergeCell ref="F239:I239"/>
    <mergeCell ref="F240:I240"/>
    <mergeCell ref="F241:I241"/>
    <mergeCell ref="F242:I242"/>
    <mergeCell ref="F243:I243"/>
    <mergeCell ref="F245:I245"/>
    <mergeCell ref="F248:I248"/>
    <mergeCell ref="F249:I249"/>
    <mergeCell ref="F250:I250"/>
    <mergeCell ref="F251:I251"/>
    <mergeCell ref="N243:Q243"/>
    <mergeCell ref="N245:Q245"/>
    <mergeCell ref="N244:Q244"/>
    <mergeCell ref="N246:Q246"/>
    <mergeCell ref="F252:I252"/>
    <mergeCell ref="F253:I253"/>
    <mergeCell ref="F254:I254"/>
    <mergeCell ref="F255:I255"/>
    <mergeCell ref="F256:I256"/>
    <mergeCell ref="L239:M239"/>
    <mergeCell ref="L240:M240"/>
    <mergeCell ref="L241:M241"/>
    <mergeCell ref="L242:M242"/>
    <mergeCell ref="L243:M243"/>
    <mergeCell ref="L245:M245"/>
    <mergeCell ref="L248:M248"/>
    <mergeCell ref="L249:M249"/>
    <mergeCell ref="L250:M250"/>
    <mergeCell ref="L251:M251"/>
    <mergeCell ref="L252:M252"/>
    <mergeCell ref="L253:M253"/>
    <mergeCell ref="L254:M254"/>
    <mergeCell ref="L255:M255"/>
    <mergeCell ref="L256:M256"/>
    <mergeCell ref="N252:Q252"/>
    <mergeCell ref="N253:Q253"/>
    <mergeCell ref="N254:Q254"/>
    <mergeCell ref="N255:Q255"/>
    <mergeCell ref="N256:Q256"/>
    <mergeCell ref="N257:Q257"/>
    <mergeCell ref="N258:Q258"/>
    <mergeCell ref="N259:Q259"/>
    <mergeCell ref="N260:Q260"/>
    <mergeCell ref="N261:Q261"/>
    <mergeCell ref="N262:Q262"/>
    <mergeCell ref="N263:Q263"/>
    <mergeCell ref="N264:Q264"/>
    <mergeCell ref="N265:Q265"/>
    <mergeCell ref="N266:Q266"/>
    <mergeCell ref="F257:I257"/>
    <mergeCell ref="F258:I258"/>
    <mergeCell ref="F259:I259"/>
    <mergeCell ref="F260:I260"/>
    <mergeCell ref="F261:I261"/>
    <mergeCell ref="F262:I262"/>
    <mergeCell ref="F263:I263"/>
    <mergeCell ref="F264:I264"/>
    <mergeCell ref="F265:I265"/>
    <mergeCell ref="F266:I266"/>
    <mergeCell ref="F267:I267"/>
    <mergeCell ref="F268:I268"/>
    <mergeCell ref="F270:I270"/>
    <mergeCell ref="F271:I271"/>
    <mergeCell ref="F272:I272"/>
    <mergeCell ref="L257:M257"/>
    <mergeCell ref="L258:M258"/>
    <mergeCell ref="L259:M259"/>
    <mergeCell ref="L260:M260"/>
    <mergeCell ref="L261:M261"/>
    <mergeCell ref="L262:M262"/>
    <mergeCell ref="L263:M263"/>
    <mergeCell ref="L264:M264"/>
    <mergeCell ref="L265:M265"/>
    <mergeCell ref="L266:M266"/>
    <mergeCell ref="L267:M267"/>
    <mergeCell ref="L268:M268"/>
    <mergeCell ref="L270:M270"/>
    <mergeCell ref="L271:M271"/>
    <mergeCell ref="L272:M272"/>
    <mergeCell ref="N234:Q234"/>
    <mergeCell ref="N235:Q235"/>
    <mergeCell ref="N236:Q236"/>
    <mergeCell ref="N237:Q237"/>
    <mergeCell ref="N238:Q238"/>
    <mergeCell ref="N239:Q239"/>
    <mergeCell ref="N240:Q240"/>
    <mergeCell ref="N241:Q241"/>
    <mergeCell ref="N242:Q242"/>
    <mergeCell ref="O17:P17"/>
    <mergeCell ref="O18:P18"/>
    <mergeCell ref="O20:P20"/>
    <mergeCell ref="O21:P21"/>
    <mergeCell ref="E24:L24"/>
    <mergeCell ref="H1:K1"/>
    <mergeCell ref="S2:AC2"/>
    <mergeCell ref="M27:P27"/>
    <mergeCell ref="M30:P30"/>
    <mergeCell ref="M28:P28"/>
    <mergeCell ref="C2:Q2"/>
    <mergeCell ref="C4:Q4"/>
    <mergeCell ref="F7:P7"/>
    <mergeCell ref="O9:P9"/>
    <mergeCell ref="O11:P11"/>
    <mergeCell ref="O12:P12"/>
    <mergeCell ref="O14:P14"/>
    <mergeCell ref="O15:P15"/>
    <mergeCell ref="F5:P6"/>
    <mergeCell ref="H32:J32"/>
    <mergeCell ref="M32:P32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C76:Q76"/>
    <mergeCell ref="F79:P79"/>
    <mergeCell ref="F78:P78"/>
    <mergeCell ref="M81:P81"/>
    <mergeCell ref="M83:Q83"/>
    <mergeCell ref="M84:Q84"/>
    <mergeCell ref="C86:G86"/>
    <mergeCell ref="N86:Q86"/>
    <mergeCell ref="N88:Q88"/>
    <mergeCell ref="N89:Q89"/>
    <mergeCell ref="N90:Q90"/>
    <mergeCell ref="N91:Q91"/>
    <mergeCell ref="N92:Q92"/>
    <mergeCell ref="N93:Q93"/>
    <mergeCell ref="N96:Q96"/>
    <mergeCell ref="N94:Q94"/>
    <mergeCell ref="N95:Q95"/>
    <mergeCell ref="N97:Q97"/>
    <mergeCell ref="N98:Q98"/>
    <mergeCell ref="N99:Q99"/>
    <mergeCell ref="N100:Q100"/>
    <mergeCell ref="N101:Q101"/>
    <mergeCell ref="N102:Q102"/>
    <mergeCell ref="N103:Q103"/>
    <mergeCell ref="N104:Q104"/>
    <mergeCell ref="N105:Q105"/>
    <mergeCell ref="N106:Q106"/>
    <mergeCell ref="N108:Q108"/>
    <mergeCell ref="L110:Q110"/>
    <mergeCell ref="C116:Q116"/>
    <mergeCell ref="F118:P118"/>
    <mergeCell ref="F119:P119"/>
    <mergeCell ref="M121:P121"/>
    <mergeCell ref="M123:Q123"/>
    <mergeCell ref="M124:Q124"/>
    <mergeCell ref="F126:I126"/>
    <mergeCell ref="L126:M126"/>
    <mergeCell ref="N126:Q126"/>
    <mergeCell ref="N127:Q127"/>
    <mergeCell ref="N128:Q128"/>
    <mergeCell ref="N129:Q129"/>
    <mergeCell ref="F130:I130"/>
    <mergeCell ref="F132:I132"/>
    <mergeCell ref="L130:M130"/>
    <mergeCell ref="N130:Q130"/>
    <mergeCell ref="F131:I131"/>
    <mergeCell ref="L131:M131"/>
    <mergeCell ref="N131:Q131"/>
    <mergeCell ref="L132:M132"/>
    <mergeCell ref="N132:Q132"/>
    <mergeCell ref="F133:I133"/>
    <mergeCell ref="F135:I135"/>
    <mergeCell ref="F134:I134"/>
    <mergeCell ref="L133:M133"/>
    <mergeCell ref="N133:Q133"/>
    <mergeCell ref="L134:M134"/>
    <mergeCell ref="N134:Q134"/>
    <mergeCell ref="L135:M135"/>
    <mergeCell ref="N135:Q135"/>
    <mergeCell ref="F136:I136"/>
    <mergeCell ref="F138:I138"/>
    <mergeCell ref="L136:M136"/>
    <mergeCell ref="N136:Q136"/>
    <mergeCell ref="F137:I137"/>
    <mergeCell ref="L137:M137"/>
    <mergeCell ref="N137:Q137"/>
    <mergeCell ref="L138:M138"/>
    <mergeCell ref="N138:Q138"/>
    <mergeCell ref="N154:Q154"/>
    <mergeCell ref="N150:Q150"/>
    <mergeCell ref="N151:Q151"/>
    <mergeCell ref="N152:Q152"/>
    <mergeCell ref="N153:Q153"/>
    <mergeCell ref="N149:Q149"/>
    <mergeCell ref="F142:I142"/>
    <mergeCell ref="F148:I148"/>
    <mergeCell ref="F144:I144"/>
    <mergeCell ref="F146:I146"/>
    <mergeCell ref="F147:I147"/>
    <mergeCell ref="F150:I150"/>
    <mergeCell ref="F151:I151"/>
    <mergeCell ref="F152:I152"/>
    <mergeCell ref="F153:I153"/>
    <mergeCell ref="F154:I154"/>
    <mergeCell ref="F155:I155"/>
    <mergeCell ref="F156:I156"/>
    <mergeCell ref="F157:I157"/>
    <mergeCell ref="F158:I158"/>
    <mergeCell ref="F159:I159"/>
    <mergeCell ref="L142:M142"/>
    <mergeCell ref="L151:M151"/>
    <mergeCell ref="L144:M144"/>
    <mergeCell ref="L146:M146"/>
    <mergeCell ref="L147:M147"/>
    <mergeCell ref="L148:M148"/>
    <mergeCell ref="L150:M150"/>
    <mergeCell ref="L152:M152"/>
    <mergeCell ref="L153:M153"/>
    <mergeCell ref="L154:M154"/>
    <mergeCell ref="L155:M155"/>
    <mergeCell ref="L156:M156"/>
    <mergeCell ref="L157:M157"/>
    <mergeCell ref="L158:M158"/>
    <mergeCell ref="L159:M159"/>
    <mergeCell ref="N172:Q172"/>
    <mergeCell ref="N171:Q171"/>
    <mergeCell ref="F160:I160"/>
    <mergeCell ref="F161:I161"/>
    <mergeCell ref="F162:I162"/>
    <mergeCell ref="F164:I164"/>
    <mergeCell ref="F165:I165"/>
    <mergeCell ref="F168:I168"/>
    <mergeCell ref="F169:I169"/>
    <mergeCell ref="F170:I170"/>
    <mergeCell ref="F171:I171"/>
    <mergeCell ref="F172:I172"/>
    <mergeCell ref="N165:Q165"/>
    <mergeCell ref="N168:Q168"/>
    <mergeCell ref="N169:Q169"/>
    <mergeCell ref="N170:Q170"/>
    <mergeCell ref="N166:Q166"/>
    <mergeCell ref="N167:Q167"/>
    <mergeCell ref="F173:I173"/>
    <mergeCell ref="F174:I174"/>
    <mergeCell ref="F175:I175"/>
    <mergeCell ref="F176:I176"/>
    <mergeCell ref="F177:I177"/>
    <mergeCell ref="L160:M160"/>
    <mergeCell ref="L161:M161"/>
    <mergeCell ref="L162:M162"/>
    <mergeCell ref="L164:M164"/>
    <mergeCell ref="L165:M165"/>
    <mergeCell ref="L168:M168"/>
    <mergeCell ref="L169:M169"/>
    <mergeCell ref="L170:M170"/>
    <mergeCell ref="L171:M171"/>
    <mergeCell ref="L172:M172"/>
    <mergeCell ref="L173:M173"/>
    <mergeCell ref="L174:M174"/>
    <mergeCell ref="L175:M175"/>
    <mergeCell ref="L176:M176"/>
    <mergeCell ref="L177:M177"/>
    <mergeCell ref="N173:Q173"/>
    <mergeCell ref="N174:Q174"/>
    <mergeCell ref="N175:Q175"/>
    <mergeCell ref="N176:Q176"/>
    <mergeCell ref="N177:Q177"/>
    <mergeCell ref="N178:Q178"/>
    <mergeCell ref="N179:Q179"/>
    <mergeCell ref="N180:Q180"/>
    <mergeCell ref="N181:Q181"/>
    <mergeCell ref="N182:Q182"/>
    <mergeCell ref="N183:Q183"/>
    <mergeCell ref="N184:Q184"/>
    <mergeCell ref="N185:Q185"/>
    <mergeCell ref="N186:Q186"/>
    <mergeCell ref="N187:Q187"/>
    <mergeCell ref="F178:I178"/>
    <mergeCell ref="F179:I179"/>
    <mergeCell ref="F180:I180"/>
    <mergeCell ref="F181:I181"/>
    <mergeCell ref="F182:I182"/>
    <mergeCell ref="F183:I183"/>
    <mergeCell ref="F184:I184"/>
    <mergeCell ref="F185:I185"/>
    <mergeCell ref="F186:I186"/>
    <mergeCell ref="F187:I187"/>
    <mergeCell ref="F188:I188"/>
    <mergeCell ref="F189:I189"/>
    <mergeCell ref="F190:I190"/>
    <mergeCell ref="F191:I191"/>
    <mergeCell ref="F192:I192"/>
    <mergeCell ref="L178:M178"/>
    <mergeCell ref="L179:M179"/>
    <mergeCell ref="L180:M180"/>
    <mergeCell ref="L181:M181"/>
    <mergeCell ref="L182:M182"/>
    <mergeCell ref="L183:M183"/>
    <mergeCell ref="L184:M184"/>
    <mergeCell ref="L185:M185"/>
    <mergeCell ref="L186:M186"/>
    <mergeCell ref="L187:M187"/>
    <mergeCell ref="L188:M188"/>
    <mergeCell ref="L189:M189"/>
    <mergeCell ref="L190:M190"/>
    <mergeCell ref="L191:M191"/>
    <mergeCell ref="L192:M192"/>
    <mergeCell ref="N188:Q188"/>
    <mergeCell ref="N189:Q189"/>
    <mergeCell ref="N190:Q190"/>
    <mergeCell ref="N191:Q191"/>
    <mergeCell ref="N192:Q192"/>
    <mergeCell ref="N193:Q193"/>
    <mergeCell ref="N194:Q194"/>
    <mergeCell ref="N195:Q195"/>
    <mergeCell ref="N196:Q196"/>
    <mergeCell ref="N197:Q197"/>
    <mergeCell ref="N198:Q198"/>
    <mergeCell ref="N199:Q199"/>
    <mergeCell ref="N200:Q200"/>
    <mergeCell ref="N201:Q201"/>
    <mergeCell ref="N202:Q202"/>
    <mergeCell ref="F193:I193"/>
    <mergeCell ref="F194:I194"/>
    <mergeCell ref="F195:I195"/>
    <mergeCell ref="F196:I196"/>
    <mergeCell ref="F197:I197"/>
    <mergeCell ref="F198:I198"/>
    <mergeCell ref="F199:I199"/>
    <mergeCell ref="F200:I200"/>
    <mergeCell ref="F201:I201"/>
    <mergeCell ref="F202:I202"/>
    <mergeCell ref="F203:I203"/>
    <mergeCell ref="F204:I204"/>
    <mergeCell ref="F205:I205"/>
    <mergeCell ref="F206:I206"/>
    <mergeCell ref="F207:I207"/>
    <mergeCell ref="L193:M193"/>
    <mergeCell ref="L194:M194"/>
    <mergeCell ref="L195:M195"/>
    <mergeCell ref="L196:M196"/>
    <mergeCell ref="L197:M197"/>
    <mergeCell ref="L198:M198"/>
    <mergeCell ref="L199:M199"/>
    <mergeCell ref="L200:M200"/>
    <mergeCell ref="L201:M201"/>
    <mergeCell ref="L202:M202"/>
    <mergeCell ref="L203:M203"/>
    <mergeCell ref="L204:M204"/>
    <mergeCell ref="L205:M205"/>
    <mergeCell ref="L206:M206"/>
    <mergeCell ref="L207:M207"/>
    <mergeCell ref="N139:Q139"/>
    <mergeCell ref="F140:I140"/>
    <mergeCell ref="L140:M140"/>
    <mergeCell ref="N140:Q140"/>
    <mergeCell ref="N142:Q142"/>
    <mergeCell ref="N144:Q144"/>
    <mergeCell ref="N146:Q146"/>
    <mergeCell ref="N147:Q147"/>
    <mergeCell ref="N148:Q148"/>
    <mergeCell ref="N141:Q141"/>
    <mergeCell ref="N143:Q143"/>
    <mergeCell ref="N145:Q145"/>
    <mergeCell ref="N155:Q155"/>
    <mergeCell ref="N158:Q158"/>
    <mergeCell ref="N156:Q156"/>
    <mergeCell ref="N157:Q157"/>
    <mergeCell ref="N159:Q159"/>
    <mergeCell ref="N160:Q160"/>
    <mergeCell ref="N161:Q161"/>
    <mergeCell ref="N162:Q162"/>
    <mergeCell ref="N164:Q164"/>
    <mergeCell ref="N163:Q163"/>
  </mergeCells>
  <hyperlinks>
    <hyperlink ref="F1:G1" location="C2" display="1) Krycí list rozpočtu"/>
    <hyperlink ref="H1:K1" location="C86" display="2) Rekapitulácia rozpočtu"/>
    <hyperlink ref="L1" location="C126" display="3) Rozpočet"/>
    <hyperlink ref="S1:T1" location="'Rekapitulácia stavby'!C2" display="Rekapitulácia stavby"/>
  </hyperlinks>
  <pageMargins left="0.58333330000000005" right="0.58333330000000005" top="0.5" bottom="0.46666669999999999" header="0" footer="0"/>
  <pageSetup paperSize="9" fitToHeight="100" orientation="portrait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1</vt:i4>
      </vt:variant>
      <vt:variant>
        <vt:lpstr>Pomenované rozsahy</vt:lpstr>
      </vt:variant>
      <vt:variant>
        <vt:i4>2</vt:i4>
      </vt:variant>
    </vt:vector>
  </HeadingPairs>
  <TitlesOfParts>
    <vt:vector size="3" baseType="lpstr">
      <vt:lpstr>SO 01 - 1.3 plynoinštalácia</vt:lpstr>
      <vt:lpstr>'SO 01 - 1.3 plynoinštalácia'!Názvy_tlače</vt:lpstr>
      <vt:lpstr>'SO 01 - 1.3 plynoinštalácia'!Oblasť_tlače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Norbert Jókay</dc:creator>
  <cp:lastModifiedBy>Windows User</cp:lastModifiedBy>
  <dcterms:created xsi:type="dcterms:W3CDTF">2018-10-05T06:04:55Z</dcterms:created>
  <dcterms:modified xsi:type="dcterms:W3CDTF">2020-01-14T20:02:14Z</dcterms:modified>
</cp:coreProperties>
</file>