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\PERSONAL\Zorka\Projekty EU\2014-2020\2024\Scesnak_2023\4.3_cesta_Zabity chlap\VO_zabity chlap\PD_zabity chlap\"/>
    </mc:Choice>
  </mc:AlternateContent>
  <xr:revisionPtr revIDLastSave="0" documentId="13_ncr:1_{45188FF1-F373-41AA-A3E5-9FC588153017}" xr6:coauthVersionLast="47" xr6:coauthVersionMax="47" xr10:uidLastSave="{00000000-0000-0000-0000-000000000000}"/>
  <bookViews>
    <workbookView xWindow="-108" yWindow="-108" windowWidth="23256" windowHeight="13896" firstSheet="4" activeTab="4" xr2:uid="{987735EB-3A39-4007-9D43-C2CD84ABF661}"/>
  </bookViews>
  <sheets>
    <sheet name="Rekapitulácia" sheetId="1" state="veryHidden" r:id="rId1"/>
    <sheet name="Krycí list stavby" sheetId="2" state="veryHidden" r:id="rId2"/>
    <sheet name="Kryci_list 589" sheetId="3" state="veryHidden" r:id="rId3"/>
    <sheet name="Rekap 589" sheetId="4" state="veryHidden" r:id="rId4"/>
    <sheet name="Výkaz_výmer" sheetId="5" r:id="rId5"/>
  </sheets>
  <definedNames>
    <definedName name="_xlnm.Print_Titles" localSheetId="3">'Rekap 589'!$9:$9</definedName>
    <definedName name="_xlnm.Print_Titles" localSheetId="4">Výkaz_výmer!$8:$8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24" i="2"/>
  <c r="F24" i="2"/>
  <c r="J23" i="2"/>
  <c r="F23" i="2"/>
  <c r="J22" i="2"/>
  <c r="F22" i="2"/>
  <c r="J28" i="2"/>
  <c r="J20" i="2"/>
  <c r="J18" i="2"/>
  <c r="J17" i="2"/>
  <c r="F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J15" i="2"/>
  <c r="B9" i="1"/>
  <c r="B10" i="1" s="1"/>
  <c r="G8" i="1"/>
  <c r="F8" i="1"/>
  <c r="E8" i="1"/>
  <c r="D8" i="1"/>
  <c r="C8" i="1"/>
  <c r="B8" i="1"/>
  <c r="G7" i="1"/>
  <c r="C7" i="1"/>
  <c r="E7" i="1"/>
  <c r="J17" i="3"/>
  <c r="K7" i="1"/>
  <c r="B7" i="1"/>
  <c r="I30" i="3"/>
  <c r="J30" i="3" s="1"/>
  <c r="Y134" i="5"/>
  <c r="V133" i="5"/>
  <c r="F27" i="4" s="1"/>
  <c r="F26" i="4"/>
  <c r="V131" i="5"/>
  <c r="K130" i="5"/>
  <c r="J130" i="5"/>
  <c r="S130" i="5"/>
  <c r="M130" i="5"/>
  <c r="L130" i="5"/>
  <c r="I130" i="5"/>
  <c r="Z130" i="5" s="1"/>
  <c r="K129" i="5"/>
  <c r="J129" i="5"/>
  <c r="S129" i="5"/>
  <c r="M129" i="5"/>
  <c r="L129" i="5"/>
  <c r="I129" i="5"/>
  <c r="Z129" i="5" s="1"/>
  <c r="K128" i="5"/>
  <c r="J128" i="5"/>
  <c r="S128" i="5"/>
  <c r="M128" i="5"/>
  <c r="L128" i="5"/>
  <c r="I128" i="5"/>
  <c r="Z128" i="5" s="1"/>
  <c r="K127" i="5"/>
  <c r="J127" i="5"/>
  <c r="Z127" i="5"/>
  <c r="S127" i="5"/>
  <c r="M127" i="5"/>
  <c r="L127" i="5"/>
  <c r="I127" i="5"/>
  <c r="K126" i="5"/>
  <c r="J126" i="5"/>
  <c r="Z126" i="5"/>
  <c r="S126" i="5"/>
  <c r="M126" i="5"/>
  <c r="L126" i="5"/>
  <c r="I126" i="5"/>
  <c r="K125" i="5"/>
  <c r="J125" i="5"/>
  <c r="Z125" i="5"/>
  <c r="S125" i="5"/>
  <c r="M125" i="5"/>
  <c r="L125" i="5"/>
  <c r="I125" i="5"/>
  <c r="K124" i="5"/>
  <c r="J124" i="5"/>
  <c r="Z124" i="5"/>
  <c r="S124" i="5"/>
  <c r="M124" i="5"/>
  <c r="L124" i="5"/>
  <c r="I124" i="5"/>
  <c r="K123" i="5"/>
  <c r="J123" i="5"/>
  <c r="S123" i="5"/>
  <c r="M123" i="5"/>
  <c r="L123" i="5"/>
  <c r="I123" i="5"/>
  <c r="Z123" i="5" s="1"/>
  <c r="K122" i="5"/>
  <c r="J122" i="5"/>
  <c r="S122" i="5"/>
  <c r="M122" i="5"/>
  <c r="L122" i="5"/>
  <c r="I122" i="5"/>
  <c r="Z122" i="5" s="1"/>
  <c r="K121" i="5"/>
  <c r="J121" i="5"/>
  <c r="S121" i="5"/>
  <c r="M121" i="5"/>
  <c r="L121" i="5"/>
  <c r="I121" i="5"/>
  <c r="Z121" i="5" s="1"/>
  <c r="K120" i="5"/>
  <c r="J120" i="5"/>
  <c r="S120" i="5"/>
  <c r="M120" i="5"/>
  <c r="L120" i="5"/>
  <c r="I120" i="5"/>
  <c r="Z120" i="5" s="1"/>
  <c r="K119" i="5"/>
  <c r="J119" i="5"/>
  <c r="Z119" i="5"/>
  <c r="S119" i="5"/>
  <c r="M119" i="5"/>
  <c r="L119" i="5"/>
  <c r="I119" i="5"/>
  <c r="K118" i="5"/>
  <c r="J118" i="5"/>
  <c r="Z118" i="5"/>
  <c r="S118" i="5"/>
  <c r="M118" i="5"/>
  <c r="L118" i="5"/>
  <c r="I118" i="5"/>
  <c r="K117" i="5"/>
  <c r="J117" i="5"/>
  <c r="Z117" i="5"/>
  <c r="S117" i="5"/>
  <c r="M117" i="5"/>
  <c r="L117" i="5"/>
  <c r="I117" i="5"/>
  <c r="K116" i="5"/>
  <c r="J116" i="5"/>
  <c r="Z116" i="5"/>
  <c r="S116" i="5"/>
  <c r="M116" i="5"/>
  <c r="L116" i="5"/>
  <c r="I116" i="5"/>
  <c r="K115" i="5"/>
  <c r="J115" i="5"/>
  <c r="S115" i="5"/>
  <c r="M115" i="5"/>
  <c r="L115" i="5"/>
  <c r="I115" i="5"/>
  <c r="Z115" i="5" s="1"/>
  <c r="K114" i="5"/>
  <c r="J114" i="5"/>
  <c r="S114" i="5"/>
  <c r="M114" i="5"/>
  <c r="L114" i="5"/>
  <c r="I114" i="5"/>
  <c r="Z114" i="5" s="1"/>
  <c r="K113" i="5"/>
  <c r="J113" i="5"/>
  <c r="S113" i="5"/>
  <c r="M113" i="5"/>
  <c r="L113" i="5"/>
  <c r="I113" i="5"/>
  <c r="Z113" i="5" s="1"/>
  <c r="K112" i="5"/>
  <c r="J112" i="5"/>
  <c r="S112" i="5"/>
  <c r="M112" i="5"/>
  <c r="L112" i="5"/>
  <c r="I112" i="5"/>
  <c r="Z112" i="5" s="1"/>
  <c r="K111" i="5"/>
  <c r="J111" i="5"/>
  <c r="Z111" i="5"/>
  <c r="S111" i="5"/>
  <c r="M111" i="5"/>
  <c r="L111" i="5"/>
  <c r="I111" i="5"/>
  <c r="K110" i="5"/>
  <c r="J110" i="5"/>
  <c r="Z110" i="5"/>
  <c r="S110" i="5"/>
  <c r="M110" i="5"/>
  <c r="L110" i="5"/>
  <c r="I110" i="5"/>
  <c r="K109" i="5"/>
  <c r="J109" i="5"/>
  <c r="Z109" i="5"/>
  <c r="S109" i="5"/>
  <c r="M109" i="5"/>
  <c r="L109" i="5"/>
  <c r="I109" i="5"/>
  <c r="K108" i="5"/>
  <c r="J108" i="5"/>
  <c r="Z108" i="5"/>
  <c r="S108" i="5"/>
  <c r="M108" i="5"/>
  <c r="L108" i="5"/>
  <c r="I108" i="5"/>
  <c r="K107" i="5"/>
  <c r="J107" i="5"/>
  <c r="S107" i="5"/>
  <c r="S131" i="5" s="1"/>
  <c r="E26" i="4" s="1"/>
  <c r="M107" i="5"/>
  <c r="L107" i="5"/>
  <c r="I107" i="5"/>
  <c r="S103" i="5"/>
  <c r="E23" i="4" s="1"/>
  <c r="V103" i="5"/>
  <c r="F23" i="4" s="1"/>
  <c r="F22" i="4"/>
  <c r="E22" i="4"/>
  <c r="S101" i="5"/>
  <c r="V101" i="5"/>
  <c r="M101" i="5"/>
  <c r="M103" i="5" s="1"/>
  <c r="C23" i="4" s="1"/>
  <c r="K100" i="5"/>
  <c r="J100" i="5"/>
  <c r="S100" i="5"/>
  <c r="M100" i="5"/>
  <c r="H103" i="5" s="1"/>
  <c r="L100" i="5"/>
  <c r="I100" i="5"/>
  <c r="Z100" i="5" s="1"/>
  <c r="C18" i="4"/>
  <c r="V94" i="5"/>
  <c r="F18" i="4" s="1"/>
  <c r="H94" i="5"/>
  <c r="M94" i="5"/>
  <c r="L94" i="5"/>
  <c r="B18" i="4" s="1"/>
  <c r="I94" i="5"/>
  <c r="D18" i="4" s="1"/>
  <c r="K93" i="5"/>
  <c r="J93" i="5"/>
  <c r="S93" i="5"/>
  <c r="S94" i="5" s="1"/>
  <c r="E18" i="4" s="1"/>
  <c r="M93" i="5"/>
  <c r="L93" i="5"/>
  <c r="G94" i="5" s="1"/>
  <c r="I93" i="5"/>
  <c r="Z93" i="5" s="1"/>
  <c r="K89" i="5"/>
  <c r="J89" i="5"/>
  <c r="Z89" i="5"/>
  <c r="S89" i="5"/>
  <c r="M89" i="5"/>
  <c r="L89" i="5"/>
  <c r="I89" i="5"/>
  <c r="K88" i="5"/>
  <c r="J88" i="5"/>
  <c r="V88" i="5"/>
  <c r="S88" i="5"/>
  <c r="M88" i="5"/>
  <c r="L88" i="5"/>
  <c r="I88" i="5"/>
  <c r="Z88" i="5" s="1"/>
  <c r="K87" i="5"/>
  <c r="J87" i="5"/>
  <c r="V87" i="5"/>
  <c r="V90" i="5" s="1"/>
  <c r="F17" i="4" s="1"/>
  <c r="S87" i="5"/>
  <c r="M87" i="5"/>
  <c r="L87" i="5"/>
  <c r="I87" i="5"/>
  <c r="Z87" i="5" s="1"/>
  <c r="K86" i="5"/>
  <c r="J86" i="5"/>
  <c r="S86" i="5"/>
  <c r="M86" i="5"/>
  <c r="H90" i="5" s="1"/>
  <c r="L86" i="5"/>
  <c r="G90" i="5" s="1"/>
  <c r="I86" i="5"/>
  <c r="Z86" i="5" s="1"/>
  <c r="K85" i="5"/>
  <c r="J85" i="5"/>
  <c r="S85" i="5"/>
  <c r="M85" i="5"/>
  <c r="L85" i="5"/>
  <c r="I85" i="5"/>
  <c r="Z85" i="5" s="1"/>
  <c r="K84" i="5"/>
  <c r="J84" i="5"/>
  <c r="S84" i="5"/>
  <c r="M84" i="5"/>
  <c r="L84" i="5"/>
  <c r="I84" i="5"/>
  <c r="Z84" i="5" s="1"/>
  <c r="K83" i="5"/>
  <c r="J83" i="5"/>
  <c r="S83" i="5"/>
  <c r="M83" i="5"/>
  <c r="L83" i="5"/>
  <c r="I83" i="5"/>
  <c r="Z83" i="5" s="1"/>
  <c r="K82" i="5"/>
  <c r="J82" i="5"/>
  <c r="Z82" i="5"/>
  <c r="S82" i="5"/>
  <c r="M82" i="5"/>
  <c r="L82" i="5"/>
  <c r="I82" i="5"/>
  <c r="K81" i="5"/>
  <c r="J81" i="5"/>
  <c r="Z81" i="5"/>
  <c r="S81" i="5"/>
  <c r="S90" i="5" s="1"/>
  <c r="E17" i="4" s="1"/>
  <c r="M81" i="5"/>
  <c r="L81" i="5"/>
  <c r="L90" i="5" s="1"/>
  <c r="B17" i="4" s="1"/>
  <c r="I81" i="5"/>
  <c r="I90" i="5" s="1"/>
  <c r="D17" i="4" s="1"/>
  <c r="C16" i="4"/>
  <c r="B16" i="4"/>
  <c r="V78" i="5"/>
  <c r="F16" i="4" s="1"/>
  <c r="M78" i="5"/>
  <c r="L78" i="5"/>
  <c r="I78" i="5"/>
  <c r="D16" i="4" s="1"/>
  <c r="K77" i="5"/>
  <c r="J77" i="5"/>
  <c r="S77" i="5"/>
  <c r="M77" i="5"/>
  <c r="L77" i="5"/>
  <c r="I77" i="5"/>
  <c r="Z77" i="5" s="1"/>
  <c r="K76" i="5"/>
  <c r="J76" i="5"/>
  <c r="S76" i="5"/>
  <c r="M76" i="5"/>
  <c r="H78" i="5" s="1"/>
  <c r="L76" i="5"/>
  <c r="I76" i="5"/>
  <c r="Z76" i="5" s="1"/>
  <c r="K75" i="5"/>
  <c r="J75" i="5"/>
  <c r="Z75" i="5"/>
  <c r="S75" i="5"/>
  <c r="M75" i="5"/>
  <c r="L75" i="5"/>
  <c r="I75" i="5"/>
  <c r="K74" i="5"/>
  <c r="J74" i="5"/>
  <c r="Z74" i="5"/>
  <c r="S74" i="5"/>
  <c r="S78" i="5" s="1"/>
  <c r="E16" i="4" s="1"/>
  <c r="M74" i="5"/>
  <c r="L74" i="5"/>
  <c r="G78" i="5" s="1"/>
  <c r="I74" i="5"/>
  <c r="B15" i="4"/>
  <c r="V71" i="5"/>
  <c r="F15" i="4" s="1"/>
  <c r="L71" i="5"/>
  <c r="I71" i="5"/>
  <c r="D15" i="4" s="1"/>
  <c r="K70" i="5"/>
  <c r="J70" i="5"/>
  <c r="S70" i="5"/>
  <c r="M70" i="5"/>
  <c r="L70" i="5"/>
  <c r="I70" i="5"/>
  <c r="Z70" i="5" s="1"/>
  <c r="K69" i="5"/>
  <c r="J69" i="5"/>
  <c r="S69" i="5"/>
  <c r="M69" i="5"/>
  <c r="L69" i="5"/>
  <c r="I69" i="5"/>
  <c r="Z69" i="5" s="1"/>
  <c r="K68" i="5"/>
  <c r="J68" i="5"/>
  <c r="Z68" i="5"/>
  <c r="S68" i="5"/>
  <c r="M68" i="5"/>
  <c r="L68" i="5"/>
  <c r="I68" i="5"/>
  <c r="K67" i="5"/>
  <c r="J67" i="5"/>
  <c r="Z67" i="5"/>
  <c r="S67" i="5"/>
  <c r="M67" i="5"/>
  <c r="L67" i="5"/>
  <c r="I67" i="5"/>
  <c r="K66" i="5"/>
  <c r="J66" i="5"/>
  <c r="Z66" i="5"/>
  <c r="S66" i="5"/>
  <c r="S71" i="5" s="1"/>
  <c r="E15" i="4" s="1"/>
  <c r="M66" i="5"/>
  <c r="H71" i="5" s="1"/>
  <c r="L66" i="5"/>
  <c r="G71" i="5" s="1"/>
  <c r="I66" i="5"/>
  <c r="F14" i="4"/>
  <c r="V63" i="5"/>
  <c r="I63" i="5"/>
  <c r="D14" i="4" s="1"/>
  <c r="K62" i="5"/>
  <c r="J62" i="5"/>
  <c r="S62" i="5"/>
  <c r="M62" i="5"/>
  <c r="L62" i="5"/>
  <c r="I62" i="5"/>
  <c r="Z62" i="5" s="1"/>
  <c r="K61" i="5"/>
  <c r="J61" i="5"/>
  <c r="Z61" i="5"/>
  <c r="S61" i="5"/>
  <c r="M61" i="5"/>
  <c r="L61" i="5"/>
  <c r="I61" i="5"/>
  <c r="K60" i="5"/>
  <c r="J60" i="5"/>
  <c r="Z60" i="5"/>
  <c r="S60" i="5"/>
  <c r="S63" i="5" s="1"/>
  <c r="E14" i="4" s="1"/>
  <c r="M60" i="5"/>
  <c r="L60" i="5"/>
  <c r="I60" i="5"/>
  <c r="K59" i="5"/>
  <c r="J59" i="5"/>
  <c r="Z59" i="5"/>
  <c r="S59" i="5"/>
  <c r="M59" i="5"/>
  <c r="L59" i="5"/>
  <c r="I59" i="5"/>
  <c r="K58" i="5"/>
  <c r="J58" i="5"/>
  <c r="Z58" i="5"/>
  <c r="S58" i="5"/>
  <c r="M58" i="5"/>
  <c r="H63" i="5" s="1"/>
  <c r="L58" i="5"/>
  <c r="G63" i="5" s="1"/>
  <c r="I58" i="5"/>
  <c r="C13" i="4"/>
  <c r="S55" i="5"/>
  <c r="E13" i="4" s="1"/>
  <c r="V55" i="5"/>
  <c r="M55" i="5"/>
  <c r="I55" i="5"/>
  <c r="D13" i="4" s="1"/>
  <c r="K54" i="5"/>
  <c r="J54" i="5"/>
  <c r="Z54" i="5"/>
  <c r="S54" i="5"/>
  <c r="M54" i="5"/>
  <c r="H55" i="5" s="1"/>
  <c r="L54" i="5"/>
  <c r="G55" i="5" s="1"/>
  <c r="I54" i="5"/>
  <c r="F12" i="4"/>
  <c r="C12" i="4"/>
  <c r="V51" i="5"/>
  <c r="M51" i="5"/>
  <c r="L51" i="5"/>
  <c r="B12" i="4" s="1"/>
  <c r="I51" i="5"/>
  <c r="D12" i="4" s="1"/>
  <c r="K50" i="5"/>
  <c r="J50" i="5"/>
  <c r="S50" i="5"/>
  <c r="M50" i="5"/>
  <c r="L50" i="5"/>
  <c r="I50" i="5"/>
  <c r="Z50" i="5" s="1"/>
  <c r="K49" i="5"/>
  <c r="J49" i="5"/>
  <c r="S49" i="5"/>
  <c r="M49" i="5"/>
  <c r="L49" i="5"/>
  <c r="G51" i="5" s="1"/>
  <c r="I49" i="5"/>
  <c r="Z49" i="5" s="1"/>
  <c r="K48" i="5"/>
  <c r="J48" i="5"/>
  <c r="S48" i="5"/>
  <c r="M48" i="5"/>
  <c r="L48" i="5"/>
  <c r="I48" i="5"/>
  <c r="Z48" i="5" s="1"/>
  <c r="K47" i="5"/>
  <c r="J47" i="5"/>
  <c r="Z47" i="5"/>
  <c r="S47" i="5"/>
  <c r="M47" i="5"/>
  <c r="L47" i="5"/>
  <c r="I47" i="5"/>
  <c r="K46" i="5"/>
  <c r="J46" i="5"/>
  <c r="Z46" i="5"/>
  <c r="S46" i="5"/>
  <c r="S51" i="5" s="1"/>
  <c r="E12" i="4" s="1"/>
  <c r="M46" i="5"/>
  <c r="H51" i="5" s="1"/>
  <c r="L46" i="5"/>
  <c r="I46" i="5"/>
  <c r="V43" i="5"/>
  <c r="K42" i="5"/>
  <c r="J42" i="5"/>
  <c r="S42" i="5"/>
  <c r="M42" i="5"/>
  <c r="L42" i="5"/>
  <c r="I42" i="5"/>
  <c r="Z42" i="5" s="1"/>
  <c r="K41" i="5"/>
  <c r="J41" i="5"/>
  <c r="S41" i="5"/>
  <c r="M41" i="5"/>
  <c r="L41" i="5"/>
  <c r="I41" i="5"/>
  <c r="Z41" i="5" s="1"/>
  <c r="K40" i="5"/>
  <c r="J40" i="5"/>
  <c r="Z40" i="5"/>
  <c r="S40" i="5"/>
  <c r="M40" i="5"/>
  <c r="L40" i="5"/>
  <c r="I40" i="5"/>
  <c r="K39" i="5"/>
  <c r="J39" i="5"/>
  <c r="Z39" i="5"/>
  <c r="S39" i="5"/>
  <c r="M39" i="5"/>
  <c r="L39" i="5"/>
  <c r="I39" i="5"/>
  <c r="K38" i="5"/>
  <c r="J38" i="5"/>
  <c r="Z38" i="5"/>
  <c r="S38" i="5"/>
  <c r="M38" i="5"/>
  <c r="L38" i="5"/>
  <c r="I38" i="5"/>
  <c r="K37" i="5"/>
  <c r="J37" i="5"/>
  <c r="Z37" i="5"/>
  <c r="S37" i="5"/>
  <c r="M37" i="5"/>
  <c r="L37" i="5"/>
  <c r="I37" i="5"/>
  <c r="K36" i="5"/>
  <c r="J36" i="5"/>
  <c r="S36" i="5"/>
  <c r="M36" i="5"/>
  <c r="L36" i="5"/>
  <c r="I36" i="5"/>
  <c r="Z36" i="5" s="1"/>
  <c r="K35" i="5"/>
  <c r="J35" i="5"/>
  <c r="S35" i="5"/>
  <c r="M35" i="5"/>
  <c r="L35" i="5"/>
  <c r="I35" i="5"/>
  <c r="Z35" i="5" s="1"/>
  <c r="K34" i="5"/>
  <c r="J34" i="5"/>
  <c r="S34" i="5"/>
  <c r="M34" i="5"/>
  <c r="L34" i="5"/>
  <c r="I34" i="5"/>
  <c r="Z34" i="5" s="1"/>
  <c r="K33" i="5"/>
  <c r="J33" i="5"/>
  <c r="S33" i="5"/>
  <c r="M33" i="5"/>
  <c r="L33" i="5"/>
  <c r="I33" i="5"/>
  <c r="Z33" i="5" s="1"/>
  <c r="K32" i="5"/>
  <c r="J32" i="5"/>
  <c r="Z32" i="5"/>
  <c r="S32" i="5"/>
  <c r="M32" i="5"/>
  <c r="L32" i="5"/>
  <c r="I32" i="5"/>
  <c r="K31" i="5"/>
  <c r="J31" i="5"/>
  <c r="Z31" i="5"/>
  <c r="S31" i="5"/>
  <c r="M31" i="5"/>
  <c r="L31" i="5"/>
  <c r="I31" i="5"/>
  <c r="K30" i="5"/>
  <c r="J30" i="5"/>
  <c r="Z30" i="5"/>
  <c r="S30" i="5"/>
  <c r="M30" i="5"/>
  <c r="L30" i="5"/>
  <c r="I30" i="5"/>
  <c r="K29" i="5"/>
  <c r="J29" i="5"/>
  <c r="Z29" i="5"/>
  <c r="S29" i="5"/>
  <c r="M29" i="5"/>
  <c r="L29" i="5"/>
  <c r="I29" i="5"/>
  <c r="K28" i="5"/>
  <c r="J28" i="5"/>
  <c r="S28" i="5"/>
  <c r="M28" i="5"/>
  <c r="L28" i="5"/>
  <c r="I28" i="5"/>
  <c r="Z28" i="5" s="1"/>
  <c r="K27" i="5"/>
  <c r="J27" i="5"/>
  <c r="S27" i="5"/>
  <c r="M27" i="5"/>
  <c r="L27" i="5"/>
  <c r="I27" i="5"/>
  <c r="Z27" i="5" s="1"/>
  <c r="K26" i="5"/>
  <c r="J26" i="5"/>
  <c r="S26" i="5"/>
  <c r="M26" i="5"/>
  <c r="L26" i="5"/>
  <c r="I26" i="5"/>
  <c r="Z26" i="5" s="1"/>
  <c r="K25" i="5"/>
  <c r="J25" i="5"/>
  <c r="S25" i="5"/>
  <c r="M25" i="5"/>
  <c r="L25" i="5"/>
  <c r="I25" i="5"/>
  <c r="Z25" i="5" s="1"/>
  <c r="K24" i="5"/>
  <c r="J24" i="5"/>
  <c r="Z24" i="5"/>
  <c r="S24" i="5"/>
  <c r="M24" i="5"/>
  <c r="L24" i="5"/>
  <c r="I24" i="5"/>
  <c r="K23" i="5"/>
  <c r="J23" i="5"/>
  <c r="Z23" i="5"/>
  <c r="S23" i="5"/>
  <c r="M23" i="5"/>
  <c r="L23" i="5"/>
  <c r="I23" i="5"/>
  <c r="K22" i="5"/>
  <c r="J22" i="5"/>
  <c r="Z22" i="5"/>
  <c r="S22" i="5"/>
  <c r="M22" i="5"/>
  <c r="L22" i="5"/>
  <c r="I22" i="5"/>
  <c r="K21" i="5"/>
  <c r="J21" i="5"/>
  <c r="Z21" i="5"/>
  <c r="S21" i="5"/>
  <c r="M21" i="5"/>
  <c r="L21" i="5"/>
  <c r="I21" i="5"/>
  <c r="K20" i="5"/>
  <c r="J20" i="5"/>
  <c r="S20" i="5"/>
  <c r="M20" i="5"/>
  <c r="L20" i="5"/>
  <c r="I20" i="5"/>
  <c r="Z20" i="5" s="1"/>
  <c r="K19" i="5"/>
  <c r="J19" i="5"/>
  <c r="S19" i="5"/>
  <c r="M19" i="5"/>
  <c r="L19" i="5"/>
  <c r="I19" i="5"/>
  <c r="Z19" i="5" s="1"/>
  <c r="K18" i="5"/>
  <c r="J18" i="5"/>
  <c r="S18" i="5"/>
  <c r="M18" i="5"/>
  <c r="L18" i="5"/>
  <c r="I18" i="5"/>
  <c r="Z18" i="5" s="1"/>
  <c r="K17" i="5"/>
  <c r="J17" i="5"/>
  <c r="S17" i="5"/>
  <c r="M17" i="5"/>
  <c r="L17" i="5"/>
  <c r="I17" i="5"/>
  <c r="Z17" i="5" s="1"/>
  <c r="K16" i="5"/>
  <c r="J16" i="5"/>
  <c r="Z16" i="5"/>
  <c r="S16" i="5"/>
  <c r="M16" i="5"/>
  <c r="L16" i="5"/>
  <c r="I16" i="5"/>
  <c r="K15" i="5"/>
  <c r="J15" i="5"/>
  <c r="Z15" i="5"/>
  <c r="S15" i="5"/>
  <c r="M15" i="5"/>
  <c r="L15" i="5"/>
  <c r="I15" i="5"/>
  <c r="K14" i="5"/>
  <c r="J14" i="5"/>
  <c r="Z14" i="5"/>
  <c r="S14" i="5"/>
  <c r="M14" i="5"/>
  <c r="L14" i="5"/>
  <c r="I14" i="5"/>
  <c r="K13" i="5"/>
  <c r="J13" i="5"/>
  <c r="Z13" i="5"/>
  <c r="S13" i="5"/>
  <c r="M13" i="5"/>
  <c r="L13" i="5"/>
  <c r="I13" i="5"/>
  <c r="K12" i="5"/>
  <c r="J12" i="5"/>
  <c r="S12" i="5"/>
  <c r="M12" i="5"/>
  <c r="L12" i="5"/>
  <c r="I12" i="5"/>
  <c r="Z12" i="5" s="1"/>
  <c r="K11" i="5"/>
  <c r="K134" i="5" s="1"/>
  <c r="J11" i="5"/>
  <c r="S11" i="5"/>
  <c r="M11" i="5"/>
  <c r="L11" i="5"/>
  <c r="I11" i="5"/>
  <c r="J20" i="3"/>
  <c r="G10" i="1" l="1"/>
  <c r="I30" i="2"/>
  <c r="J30" i="2" s="1"/>
  <c r="I29" i="2"/>
  <c r="J29" i="2" s="1"/>
  <c r="J31" i="2" s="1"/>
  <c r="G9" i="1"/>
  <c r="G11" i="1" s="1"/>
  <c r="V96" i="5"/>
  <c r="F19" i="4" s="1"/>
  <c r="S96" i="5"/>
  <c r="E19" i="4" s="1"/>
  <c r="I133" i="5"/>
  <c r="D27" i="4" s="1"/>
  <c r="F17" i="3" s="1"/>
  <c r="I96" i="5"/>
  <c r="D19" i="4" s="1"/>
  <c r="F15" i="3" s="1"/>
  <c r="Z11" i="5"/>
  <c r="H43" i="5"/>
  <c r="F13" i="4"/>
  <c r="S43" i="5"/>
  <c r="E11" i="4" s="1"/>
  <c r="M90" i="5"/>
  <c r="C17" i="4" s="1"/>
  <c r="I101" i="5"/>
  <c r="D22" i="4" s="1"/>
  <c r="C22" i="4"/>
  <c r="I131" i="5"/>
  <c r="D26" i="4" s="1"/>
  <c r="I43" i="5"/>
  <c r="D11" i="4" s="1"/>
  <c r="L101" i="5"/>
  <c r="B22" i="4" s="1"/>
  <c r="G131" i="5"/>
  <c r="S133" i="5"/>
  <c r="E27" i="4" s="1"/>
  <c r="H131" i="5"/>
  <c r="M71" i="5"/>
  <c r="C15" i="4" s="1"/>
  <c r="L131" i="5"/>
  <c r="B26" i="4" s="1"/>
  <c r="L43" i="5"/>
  <c r="B11" i="4" s="1"/>
  <c r="M43" i="5"/>
  <c r="C11" i="4" s="1"/>
  <c r="L63" i="5"/>
  <c r="B14" i="4" s="1"/>
  <c r="G101" i="5"/>
  <c r="G43" i="5"/>
  <c r="F11" i="4"/>
  <c r="L55" i="5"/>
  <c r="B13" i="4" s="1"/>
  <c r="M63" i="5"/>
  <c r="C14" i="4" s="1"/>
  <c r="H101" i="5"/>
  <c r="Z107" i="5"/>
  <c r="M131" i="5"/>
  <c r="C26" i="4" s="1"/>
  <c r="E16" i="3"/>
  <c r="I103" i="5" l="1"/>
  <c r="D23" i="4" s="1"/>
  <c r="F16" i="3" s="1"/>
  <c r="G133" i="5"/>
  <c r="Z134" i="5"/>
  <c r="G96" i="5"/>
  <c r="L96" i="5"/>
  <c r="B19" i="4" s="1"/>
  <c r="D15" i="3" s="1"/>
  <c r="L133" i="5"/>
  <c r="B27" i="4" s="1"/>
  <c r="D17" i="3" s="1"/>
  <c r="V134" i="5"/>
  <c r="F29" i="4" s="1"/>
  <c r="L103" i="5"/>
  <c r="B23" i="4" s="1"/>
  <c r="D16" i="3" s="1"/>
  <c r="G103" i="5"/>
  <c r="M96" i="5"/>
  <c r="C19" i="4" s="1"/>
  <c r="E15" i="3" s="1"/>
  <c r="M133" i="5"/>
  <c r="C27" i="4" s="1"/>
  <c r="E17" i="3" s="1"/>
  <c r="H96" i="5"/>
  <c r="H133" i="5"/>
  <c r="S134" i="5"/>
  <c r="E29" i="4" s="1"/>
  <c r="H134" i="5" l="1"/>
  <c r="L134" i="5"/>
  <c r="B29" i="4" s="1"/>
  <c r="G134" i="5"/>
  <c r="I134" i="5"/>
  <c r="D29" i="4" s="1"/>
  <c r="M134" i="5"/>
  <c r="C29" i="4" s="1"/>
  <c r="J23" i="3"/>
  <c r="F20" i="3"/>
  <c r="F24" i="3"/>
  <c r="J22" i="3"/>
  <c r="F22" i="3"/>
  <c r="J24" i="3"/>
  <c r="F23" i="3"/>
  <c r="J26" i="3" l="1"/>
  <c r="J28" i="3" s="1"/>
  <c r="I29" i="3" l="1"/>
  <c r="J29" i="3" s="1"/>
  <c r="J31" i="3" s="1"/>
</calcChain>
</file>

<file path=xl/sharedStrings.xml><?xml version="1.0" encoding="utf-8"?>
<sst xmlns="http://schemas.openxmlformats.org/spreadsheetml/2006/main" count="580" uniqueCount="326">
  <si>
    <t>Rekapitulácia rozpočtu</t>
  </si>
  <si>
    <t>Stavba Rekonštrukcia lesnej cesty ZABITÝ CHLAP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</si>
  <si>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</si>
  <si>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</si>
  <si>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</si>
  <si>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</si>
  <si>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</si>
  <si>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</si>
  <si>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</si>
  <si>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</si>
  <si>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</si>
  <si>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</si>
  <si>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Rekonštrukcia lesnej cesty ZABITÝ CHLAP</t>
  </si>
  <si>
    <t>Krycí list rozpočtu</t>
  </si>
  <si>
    <t>Miesto: Bunetice</t>
  </si>
  <si>
    <t>Objekt Rekonštrukcia lesnej cesty ZABITÝ CHLAP</t>
  </si>
  <si>
    <t xml:space="preserve">Ks: 2111 Cestné komunikácie                                                                             </t>
  </si>
  <si>
    <t>Zákazka: 03/2012</t>
  </si>
  <si>
    <t>Spracoval: Ing. Marián Böhmer, PhD.</t>
  </si>
  <si>
    <t xml:space="preserve">Dňa </t>
  </si>
  <si>
    <t>14. 2. 2023</t>
  </si>
  <si>
    <t>Odberateľ: Vladimír ŠČEŠŇÁK, 080 01 Prešov, Gen.Svobodu 30</t>
  </si>
  <si>
    <t>Projektant: VIA OPTIMA, spol. s r.o.</t>
  </si>
  <si>
    <t>Dodávateľ: ...</t>
  </si>
  <si>
    <t xml:space="preserve">IČO: </t>
  </si>
  <si>
    <t xml:space="preserve">DIČ: </t>
  </si>
  <si>
    <t>IČO: 44 314 132</t>
  </si>
  <si>
    <t>DIČ: 2022661597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</si>
  <si>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</si>
  <si>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</si>
  <si>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</si>
  <si>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</si>
  <si>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</si>
  <si>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</si>
  <si>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</si>
  <si>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</si>
  <si>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</si>
  <si>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</si>
  <si>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</si>
  <si>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</si>
  <si>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</si>
  <si>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6,10,20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</si>
  <si>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</si>
  <si>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</si>
  <si>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</si>
  <si>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</si>
  <si>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</si>
  <si>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</si>
  <si>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</si>
  <si>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</si>
  <si>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</si>
  <si>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</si>
  <si>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</si>
  <si>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</si>
  <si>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</si>
  <si>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</si>
  <si>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</si>
  <si>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</si>
  <si>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</si>
  <si>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</si>
  <si>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</si>
  <si>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</si>
  <si>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</si>
  <si>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</si>
  <si>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</si>
  <si>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</si>
  <si>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14. 2. 2023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</si>
  <si>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</si>
  <si>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</si>
  <si>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</si>
  <si>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</si>
  <si>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</si>
  <si>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</si>
  <si>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</si>
  <si>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POTRUBNÉ ROZVODY</t>
  </si>
  <si>
    <t>OSTATNÉ KONŠTRUKCIE A PRÁCE</t>
  </si>
  <si>
    <t>PRESUNY HMÔT</t>
  </si>
  <si>
    <t>Práce PSV</t>
  </si>
  <si>
    <t>NÁTERY</t>
  </si>
  <si>
    <t>Montážne práce</t>
  </si>
  <si>
    <t>DODÁVKY MATERIÁLU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</si>
  <si>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</si>
  <si>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</si>
  <si>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</si>
  <si>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</si>
  <si>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</si>
  <si>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</si>
  <si>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</si>
  <si>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</si>
  <si>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</si>
  <si>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</si>
  <si>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</si>
  <si>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Spracoval: </t>
  </si>
  <si>
    <t>Ing. Marián Böhmer, PhD.</t>
  </si>
  <si>
    <t xml:space="preserve">Ks: </t>
  </si>
  <si>
    <t xml:space="preserve">2111 Cestné komunikácie                                                                             </t>
  </si>
  <si>
    <t xml:space="preserve">Dátum: </t>
  </si>
  <si>
    <t>Zákazka Rekonštrukcia lesnej cesty ZABITÝ CHLAP</t>
  </si>
  <si>
    <t>1</t>
  </si>
  <si>
    <t xml:space="preserve">  1/A 1</t>
  </si>
  <si>
    <t xml:space="preserve"> 111201103</t>
  </si>
  <si>
    <t>Odstránenie krovín a stromov s koreňom s priemerom kmeňa do 100 mm, nad 10000 m2</t>
  </si>
  <si>
    <t>M2</t>
  </si>
  <si>
    <t xml:space="preserve"> 112201101</t>
  </si>
  <si>
    <t>Odstránenie pňov na vzdial. 50 m priemeru nad 100 do 300 mm</t>
  </si>
  <si>
    <t>KUS</t>
  </si>
  <si>
    <t xml:space="preserve"> 112201102</t>
  </si>
  <si>
    <t>Odstránenie pňov na vzdial. 50 m priemeru nad 300 do 500 mm</t>
  </si>
  <si>
    <t xml:space="preserve"> 112201103</t>
  </si>
  <si>
    <t>Odstránenie pňov na vzdial. 50 m priemeru nad 500 do 700 mm</t>
  </si>
  <si>
    <t xml:space="preserve"> 112201104</t>
  </si>
  <si>
    <t>Odstránenie pňov na vzdial. 50 m priemeru nad 700 do 900 mm</t>
  </si>
  <si>
    <t xml:space="preserve"> 112201105</t>
  </si>
  <si>
    <t>Odstránenie pňov na vzdial. 50 m, priemer nad 900 mm</t>
  </si>
  <si>
    <t xml:space="preserve"> 121101202</t>
  </si>
  <si>
    <t>Odstránenie lesnej hrabanky, akákoľvek hrúbka vrstvy nad 1000 m2</t>
  </si>
  <si>
    <t xml:space="preserve"> 132301101</t>
  </si>
  <si>
    <t>Výkop ryhy do šírky 600 mm v horn.4 do 100 m3</t>
  </si>
  <si>
    <t>m3</t>
  </si>
  <si>
    <t xml:space="preserve"> 132301109</t>
  </si>
  <si>
    <t>Príplatok za lepivosť horniny 4</t>
  </si>
  <si>
    <t>M3</t>
  </si>
  <si>
    <t xml:space="preserve"> 132301202</t>
  </si>
  <si>
    <t>Výkop ryhy šírky 600-2000mm hor 4 100-1000 m3</t>
  </si>
  <si>
    <t xml:space="preserve"> 132301209</t>
  </si>
  <si>
    <t xml:space="preserve">M3   </t>
  </si>
  <si>
    <t xml:space="preserve"> 132401101</t>
  </si>
  <si>
    <t>Výkop ryhy do šírky 600 mm v horn.5 pre akékoľvek množstvo</t>
  </si>
  <si>
    <t xml:space="preserve"> 132401201</t>
  </si>
  <si>
    <t>Výkop ryhy šírky 600-2000mm hor 5 pre akékoľvek množstvo</t>
  </si>
  <si>
    <t xml:space="preserve"> 162201421</t>
  </si>
  <si>
    <t>Vodorovné premiestnenie pňov nad 100 do 300 mm do 1000 m</t>
  </si>
  <si>
    <t>ks</t>
  </si>
  <si>
    <t xml:space="preserve"> 162201422</t>
  </si>
  <si>
    <t>Vodorovné premiestnenie pňov nad 300 do 500 mm do 1000 m</t>
  </si>
  <si>
    <t xml:space="preserve"> 162201423</t>
  </si>
  <si>
    <t>Vodorovné premiestnenie pňov nad 500 do 700 mm do 1000 m</t>
  </si>
  <si>
    <t xml:space="preserve"> 162201424</t>
  </si>
  <si>
    <t>Vodorovné premiestnenie pňov nad 700 do 900 mm do 1000 m</t>
  </si>
  <si>
    <t xml:space="preserve"> 162201429</t>
  </si>
  <si>
    <t>Vodorovné premiestnenie pňov nad 900 mm do 1000 m</t>
  </si>
  <si>
    <t xml:space="preserve"> 162301102</t>
  </si>
  <si>
    <t>Vodorovné premiestnenie výkopku po spevnenej ceste, horniny tr.1-4, do 1000 m</t>
  </si>
  <si>
    <t xml:space="preserve"> 162301154</t>
  </si>
  <si>
    <t>Vodorovné premiestnenie výkopku po nespevnenej ceste, horniny tr.5-7 do 1000 m</t>
  </si>
  <si>
    <t xml:space="preserve"> 171101101</t>
  </si>
  <si>
    <t>Uloženie sypaniny do násypov zhutnených zo súdržnej horníny na 95 % PS</t>
  </si>
  <si>
    <t xml:space="preserve"> 171201201</t>
  </si>
  <si>
    <t>Uloženie sypaniny na skládky</t>
  </si>
  <si>
    <t xml:space="preserve"> 174101101</t>
  </si>
  <si>
    <t>Zásyp sypaninou so zhutnením jám, šachiet, rýh, zárezov alebo okolo objektov v týchto vykopávkach</t>
  </si>
  <si>
    <t xml:space="preserve"> 181101102</t>
  </si>
  <si>
    <t>Úprava pláne v zárezoch v hornine 1-4 so zhutnením</t>
  </si>
  <si>
    <t xml:space="preserve"> 181101104</t>
  </si>
  <si>
    <t>Úprava pláne v zárezoch v hornine 5 so zhutnením</t>
  </si>
  <si>
    <t>m2</t>
  </si>
  <si>
    <t xml:space="preserve"> 182101101</t>
  </si>
  <si>
    <t>Svahovanie trvalých svahov v zárezoch v hornine triedy 1-4</t>
  </si>
  <si>
    <t xml:space="preserve"> 182101102</t>
  </si>
  <si>
    <t>Svahovanie trvalých svahov v zárezoch v hornine triedy 5</t>
  </si>
  <si>
    <t xml:space="preserve"> 182201101</t>
  </si>
  <si>
    <t>Svahovanie trvalých svahov pri svahovaní v násypoch</t>
  </si>
  <si>
    <t xml:space="preserve">  1/A 2</t>
  </si>
  <si>
    <t xml:space="preserve"> 122302203</t>
  </si>
  <si>
    <t>Odkopávka a prekopávka nezapažená pre cesty, v hornine 4 nad 1000 do 10 000 m3</t>
  </si>
  <si>
    <t xml:space="preserve"> 122302209</t>
  </si>
  <si>
    <t>Odkopávky a prekopávky nezapažené pre cesty. Príplatok za lepivosť horniny 4</t>
  </si>
  <si>
    <t xml:space="preserve"> 122402203</t>
  </si>
  <si>
    <t>Odkopávka a prekopávka nezapažená pre cesty, v hornine 5 nad 1000 do 10 000 m3</t>
  </si>
  <si>
    <t>312/A 1</t>
  </si>
  <si>
    <t xml:space="preserve"> 115006111</t>
  </si>
  <si>
    <t>Žľab na odvedenie vody drevený, šírky nad 3 do 4 ms tesnením škár asfaltom alebo asfaltovou lepenkou</t>
  </si>
  <si>
    <t>M</t>
  </si>
  <si>
    <t>2</t>
  </si>
  <si>
    <t xml:space="preserve">  2/A 1</t>
  </si>
  <si>
    <t xml:space="preserve"> 211561111</t>
  </si>
  <si>
    <t>Výplň odvodňovacích rebier hrubým kamenivom drveným frakcie 4 až 16 mm</t>
  </si>
  <si>
    <t xml:space="preserve"> 11/A 1</t>
  </si>
  <si>
    <t xml:space="preserve"> 272351217</t>
  </si>
  <si>
    <t>Debnenie stien základových konštrukcií, zhotovenie-tradičné</t>
  </si>
  <si>
    <t xml:space="preserve">M2   </t>
  </si>
  <si>
    <t xml:space="preserve"> 272351218</t>
  </si>
  <si>
    <t>Debnenie stien základových konštrukcií, odstránenie-tradičné</t>
  </si>
  <si>
    <t xml:space="preserve"> 274313511</t>
  </si>
  <si>
    <t>Betón základových pásov, prostý tr.C 10/12,5</t>
  </si>
  <si>
    <t>311/A 1</t>
  </si>
  <si>
    <t xml:space="preserve"> 214500111</t>
  </si>
  <si>
    <t>Zhotovenie výplne ryhy s drenážnym potrubím z rúr DN do 200,  zo štrku výšky nad 200 do 300 mm</t>
  </si>
  <si>
    <t>3</t>
  </si>
  <si>
    <t xml:space="preserve"> 326312521</t>
  </si>
  <si>
    <t>Murivo nadzákladové z betónu prostého, objemu nad 3 m3 tr,C 16/20</t>
  </si>
  <si>
    <t>4</t>
  </si>
  <si>
    <t>221/A 1</t>
  </si>
  <si>
    <t xml:space="preserve"> 451577777</t>
  </si>
  <si>
    <t>Podklad pod dlažbu v ploche vodorovnej alebo v sklone do 1:5 hr. 30-100 mm z kameniva ťaženého</t>
  </si>
  <si>
    <t xml:space="preserve"> 465921215</t>
  </si>
  <si>
    <t>Ukladanie dlažby z bet. dosiek a tvárnic na sucho, hm. do 60kg so zaliatím maltou MCs hr. do 100 mm</t>
  </si>
  <si>
    <t xml:space="preserve"> 451311311</t>
  </si>
  <si>
    <t>Podklad pod dlažbu z betónu prostého tr.C 12/15 hr. do 100 mm</t>
  </si>
  <si>
    <t xml:space="preserve"> 451312311</t>
  </si>
  <si>
    <t>Podklad pod dlažbu z betónu prostého tr.C 12/15 hr. nad 100 do 150 mm</t>
  </si>
  <si>
    <t>321/A 1</t>
  </si>
  <si>
    <t xml:space="preserve"> 465513327</t>
  </si>
  <si>
    <t>Dlažba z lomového kameňa, na maltu, s vyškárovaním cementovou maltou, hr. kameňa 300 mm</t>
  </si>
  <si>
    <t>5</t>
  </si>
  <si>
    <t xml:space="preserve"> 564851111</t>
  </si>
  <si>
    <t>Podklad zo štrkodrviny (frakcia 0-16 mm) s rozprestrením a zhutnením, hr.po zhutnení 150 mm</t>
  </si>
  <si>
    <t xml:space="preserve"> 564861111</t>
  </si>
  <si>
    <t>Podklad zo štrkodrviny s rozprestrením a zhutnením, hr.po zhutnení 200 mm</t>
  </si>
  <si>
    <t xml:space="preserve"> 564871111</t>
  </si>
  <si>
    <t>Podklad zo štrkodrviny s rozprestrením a zhutnením, hr.po zhutnení 250 mm</t>
  </si>
  <si>
    <t xml:space="preserve"> 564952111</t>
  </si>
  <si>
    <t>Kryt z minerálneho betónu s rozprestrením a zhutnením, po zhutnení hr.150 mm</t>
  </si>
  <si>
    <t xml:space="preserve"> 569903321</t>
  </si>
  <si>
    <t>Zhotovenie zemných krajníc z hornín akejkoľvek triedy bez zhutnenia</t>
  </si>
  <si>
    <t>8</t>
  </si>
  <si>
    <t>271/A 3</t>
  </si>
  <si>
    <t xml:space="preserve"> 871440410</t>
  </si>
  <si>
    <t>Montáž kanalizačného potrubia z polypropylénových rúr korungovaných SN 8 DN 600 mm</t>
  </si>
  <si>
    <t>m</t>
  </si>
  <si>
    <t xml:space="preserve"> 871470410</t>
  </si>
  <si>
    <t>Montáž kanalizačného potrubia z polypropylénových rúr korungovaných SN 8 DN 800 mm</t>
  </si>
  <si>
    <t xml:space="preserve"> 871490410</t>
  </si>
  <si>
    <t>Montáž kanalizačného potrubia z polypropylénových rúr korungovaných SN 8 DN 1000 mm</t>
  </si>
  <si>
    <t xml:space="preserve"> 871238111</t>
  </si>
  <si>
    <t>Ukladanie drenážneho potrubia do pripravenej ryhy z tvrdého PVC priemeru nad 150 do 200 mm</t>
  </si>
  <si>
    <t>9</t>
  </si>
  <si>
    <t xml:space="preserve"> 911231111</t>
  </si>
  <si>
    <t>Osadenie a montáž cestného zábradlia oceľového s oceľovými stĺpikmi s dvomi držadlami</t>
  </si>
  <si>
    <t xml:space="preserve">M  </t>
  </si>
  <si>
    <t xml:space="preserve"> 914001111</t>
  </si>
  <si>
    <t>Osadenie a montáž cestných zvislých dopravných značiek na stĺpiky, stĺpy, konzoly alebo objekty</t>
  </si>
  <si>
    <t xml:space="preserve"> 917762111</t>
  </si>
  <si>
    <t>Osadenie chodník. obrubníka betónového s oporou z betónu prostého tr. C 10/12, 5 do lôžka</t>
  </si>
  <si>
    <t xml:space="preserve"> 919412113</t>
  </si>
  <si>
    <t>Hospodár. prejazd dĺžky 3-4 m z rúr bet. DN 400 mm s čelami bet. tr.C 8/10 s prevýš. 700-1000 mm</t>
  </si>
  <si>
    <t xml:space="preserve"> 919492913</t>
  </si>
  <si>
    <t>Príplatok za každý ďalší i začatý 1 m dĺžky prejazdu nad dĺžku 4 m, rúry zo železobetónu,čelá z kam.muriva</t>
  </si>
  <si>
    <t xml:space="preserve"> 919524111</t>
  </si>
  <si>
    <t>Zhotovenie priepustu z rúr betónových DN 1200 mm</t>
  </si>
  <si>
    <t>R/R 0</t>
  </si>
  <si>
    <t xml:space="preserve"> GU000101</t>
  </si>
  <si>
    <t>Osadenie smerového kola z guľatiny priemeru 125-175 mm, dĺ. 160 cm s vykopaním jamky, uložením výkopku na svah a dodaním materiálu</t>
  </si>
  <si>
    <t xml:space="preserve"> OD000102</t>
  </si>
  <si>
    <t>Osadenie drevenej odrážky z reziva vrátane montáže, dodávky oceľový rozpier a spojovacieho materiálu, výkopu ryhy a odpratania výkopku</t>
  </si>
  <si>
    <t xml:space="preserve"> R00000005</t>
  </si>
  <si>
    <t>Osadenie a montáž otočnej rampy (závory) komplet</t>
  </si>
  <si>
    <t>99</t>
  </si>
  <si>
    <t>231/A 3</t>
  </si>
  <si>
    <t xml:space="preserve"> 998222012</t>
  </si>
  <si>
    <t>Presun hmôt na spevnených plochách s krytom z kameniva (8233, 8235) pre akékoľvek dľžky</t>
  </si>
  <si>
    <t>T</t>
  </si>
  <si>
    <t>783</t>
  </si>
  <si>
    <t>783/A 1</t>
  </si>
  <si>
    <t xml:space="preserve"> 783125130</t>
  </si>
  <si>
    <t>Nátery oceľ. konšt. syntet. ľahkých "C", veľmi ľahkých "CC" farby šedej dvojnásobné</t>
  </si>
  <si>
    <t xml:space="preserve">M2 </t>
  </si>
  <si>
    <t>991</t>
  </si>
  <si>
    <t>P/PC</t>
  </si>
  <si>
    <t xml:space="preserve"> PC000103</t>
  </si>
  <si>
    <t>Rampa (závora) otočná</t>
  </si>
  <si>
    <t>P/PE</t>
  </si>
  <si>
    <t xml:space="preserve"> DZ001001</t>
  </si>
  <si>
    <t>Stĺpik pre zvilú dopravnú značku FeZn priem. 60 mm, dĺžky 3000 mm</t>
  </si>
  <si>
    <t>S/S10</t>
  </si>
  <si>
    <t xml:space="preserve"> 1328105000</t>
  </si>
  <si>
    <t>Tyč oceľová kruhová pre výstuž do betónu oceľ ozn. STN 10 216 D 12 mm</t>
  </si>
  <si>
    <t>t</t>
  </si>
  <si>
    <t xml:space="preserve"> 133803150</t>
  </si>
  <si>
    <t>Tyč oceľová prierezu I z ocele 10 370 označenie prierezu 10</t>
  </si>
  <si>
    <t xml:space="preserve">T  </t>
  </si>
  <si>
    <t xml:space="preserve"> 141153630</t>
  </si>
  <si>
    <t>Rúrky oc.bezošvé hladké normal.nekotl. akosť 11353.0 D51 hr.steny 2,9mm</t>
  </si>
  <si>
    <t>S/S20</t>
  </si>
  <si>
    <t xml:space="preserve"> 246215110</t>
  </si>
  <si>
    <t>Farba syntetická šedá S 2000</t>
  </si>
  <si>
    <t xml:space="preserve">KG </t>
  </si>
  <si>
    <t xml:space="preserve"> 286161080106</t>
  </si>
  <si>
    <t>PIPELIFE  PRAGMA + ID rúra SN 8 DN 600/6 m</t>
  </si>
  <si>
    <t xml:space="preserve"> 286161080107</t>
  </si>
  <si>
    <t>PIPELIFE  PRAGMA + ID rúra SN 8 DN 800/6 m</t>
  </si>
  <si>
    <t xml:space="preserve"> 286161080108</t>
  </si>
  <si>
    <t>PIPELIFE  PRAGMA + ID rúra SN 8 DN 1000/6 m</t>
  </si>
  <si>
    <t xml:space="preserve"> 286161081906</t>
  </si>
  <si>
    <t>PIPELIFE  ID spojka korugovaná so záražkou bez tesnenia ID PRKSN 8 - SN 10,600 pre PP ID PRAGMA</t>
  </si>
  <si>
    <t xml:space="preserve"> 286161081907</t>
  </si>
  <si>
    <t>PIPELIFE  ID spojka korugovaná so záražkou bez tesnenia ID PRKSN 8 - SN 10,800 pre PP ID PRAGMA</t>
  </si>
  <si>
    <t xml:space="preserve"> 286161081908</t>
  </si>
  <si>
    <t>PIPELIFE  ID spojka korugovaná so záražkou bez tesnenia ID PRKSN 8 - SN 10,1000 pre PP ID PRAGMA</t>
  </si>
  <si>
    <t xml:space="preserve"> 286161140102</t>
  </si>
  <si>
    <t>HDPE rúra AGROSIL 2500 DN 160 perforácia LP/MP pre cestnú drenáž</t>
  </si>
  <si>
    <t xml:space="preserve">m       </t>
  </si>
  <si>
    <t xml:space="preserve"> 286161140202</t>
  </si>
  <si>
    <t>PIPELIFE  HDPE Spojka AGROSIL 2500/160 pre cestnú drenáž</t>
  </si>
  <si>
    <t xml:space="preserve"> 286161151401</t>
  </si>
  <si>
    <t>PIPELIFE  PRAGMA OD zátka do hrdla korugovaná, neperforovaná 160 pre PP OD PRAGMA SN 8 perforované v uhle 220°</t>
  </si>
  <si>
    <t>S/S30</t>
  </si>
  <si>
    <t xml:space="preserve"> 246215610</t>
  </si>
  <si>
    <t>Farba syntetická na konštrukcie vrchná  šedá  S 2014</t>
  </si>
  <si>
    <t>KG</t>
  </si>
  <si>
    <t>S/S40</t>
  </si>
  <si>
    <t xml:space="preserve"> 404453720</t>
  </si>
  <si>
    <t>Dopravná značka B3 - Zákaz vjazdu všetkých motorových vozidiel</t>
  </si>
  <si>
    <t xml:space="preserve"> 404457520</t>
  </si>
  <si>
    <t>Dodatková tabula E12-okrem vozidiel správy lesov</t>
  </si>
  <si>
    <t>S/S70</t>
  </si>
  <si>
    <t xml:space="preserve"> 5921745000</t>
  </si>
  <si>
    <t>Obrubník betónový záhonový ABO 1-15 100x15x30</t>
  </si>
  <si>
    <t xml:space="preserve"> 592187440104</t>
  </si>
  <si>
    <t>PREFA SUČANY Betónová rúra TBH 120/250</t>
  </si>
  <si>
    <t xml:space="preserve"> 5922763000</t>
  </si>
  <si>
    <t>Tvárnica -betónová doska obklad. TBM 2-50 50x50x10</t>
  </si>
  <si>
    <t xml:space="preserve"> 5922789700</t>
  </si>
  <si>
    <t>Tvárnica priekopová a melioračná-betónová žľabovka pre dialnice TBM 40-50 49,5x59x7,6</t>
  </si>
  <si>
    <t>S/S80</t>
  </si>
  <si>
    <t xml:space="preserve"> 605128450</t>
  </si>
  <si>
    <t>Dosky a fošne SM/JD omietane ak. II, dl.400-650, hr.38-50, s.250-300</t>
  </si>
  <si>
    <t xml:space="preserve"> 605327350</t>
  </si>
  <si>
    <t>Prírezy ihličnaté hranoly SM/JD ak.II, dl.400-650, hr.100, š.100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</si>
  <si>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</si>
  <si>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</si>
  <si>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</si>
  <si>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</si>
  <si>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</si>
  <si>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</si>
  <si>
    <t>Odberateľ: Vladimír ŠČEŠŇÁK, 082 53 Petrovany 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</si>
</sst>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5" fillId="0" borderId="2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164" fontId="5" fillId="0" borderId="52" xfId="0" applyNumberFormat="1" applyFont="1" applyBorder="1"/>
    <xf numFmtId="164" fontId="5" fillId="0" borderId="50" xfId="0" applyNumberFormat="1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71" xfId="0" applyFont="1" applyBorder="1"/>
    <xf numFmtId="0" fontId="5" fillId="0" borderId="72" xfId="0" applyFont="1" applyBorder="1"/>
    <xf numFmtId="164" fontId="5" fillId="0" borderId="66" xfId="0" applyNumberFormat="1" applyFont="1" applyBorder="1"/>
    <xf numFmtId="164" fontId="5" fillId="0" borderId="67" xfId="0" applyNumberFormat="1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5" fillId="0" borderId="65" xfId="0" applyNumberFormat="1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166" fontId="11" fillId="0" borderId="0" xfId="0" applyNumberFormat="1" applyFont="1" applyAlignment="1">
      <alignment wrapText="1"/>
    </xf>
    <xf numFmtId="164" fontId="11" fillId="0" borderId="0" xfId="0" applyNumberFormat="1" applyFont="1" applyAlignment="1">
      <alignment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164" fontId="11" fillId="3" borderId="2" xfId="0" applyNumberFormat="1" applyFont="1" applyFill="1" applyBorder="1" applyAlignment="1">
      <alignment wrapText="1"/>
    </xf>
    <xf numFmtId="166" fontId="11" fillId="0" borderId="0" xfId="0" applyNumberFormat="1" applyFont="1"/>
    <xf numFmtId="166" fontId="4" fillId="0" borderId="0" xfId="0" applyNumberFormat="1" applyFont="1"/>
    <xf numFmtId="0" fontId="13" fillId="0" borderId="0" xfId="0" applyFont="1" applyAlignment="1">
      <alignment wrapText="1"/>
    </xf>
    <xf numFmtId="166" fontId="13" fillId="0" borderId="0" xfId="0" applyNumberFormat="1" applyFont="1" applyAlignment="1">
      <alignment wrapText="1"/>
    </xf>
    <xf numFmtId="164" fontId="13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wrapText="1"/>
    </xf>
    <xf numFmtId="49" fontId="13" fillId="0" borderId="0" xfId="0" applyNumberFormat="1" applyFont="1" applyAlignment="1">
      <alignment horizontal="left" wrapText="1"/>
    </xf>
    <xf numFmtId="164" fontId="13" fillId="3" borderId="2" xfId="0" applyNumberFormat="1" applyFont="1" applyFill="1" applyBorder="1" applyAlignment="1">
      <alignment wrapText="1"/>
    </xf>
    <xf numFmtId="166" fontId="13" fillId="0" borderId="0" xfId="0" applyNumberFormat="1" applyFont="1"/>
    <xf numFmtId="0" fontId="15" fillId="0" borderId="0" xfId="0" applyFont="1"/>
    <xf numFmtId="164" fontId="0" fillId="0" borderId="0" xfId="0" applyNumberFormat="1"/>
    <xf numFmtId="0" fontId="16" fillId="0" borderId="70" xfId="0" applyFont="1" applyBorder="1"/>
    <xf numFmtId="164" fontId="16" fillId="0" borderId="70" xfId="0" applyNumberFormat="1" applyFont="1" applyBorder="1"/>
    <xf numFmtId="166" fontId="16" fillId="0" borderId="70" xfId="0" applyNumberFormat="1" applyFont="1" applyBorder="1"/>
    <xf numFmtId="0" fontId="17" fillId="0" borderId="70" xfId="0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" fillId="0" borderId="62" xfId="0" applyFont="1" applyBorder="1"/>
    <xf numFmtId="0" fontId="5" fillId="0" borderId="95" xfId="0" applyFont="1" applyBorder="1" applyAlignment="1">
      <alignment horizontal="center"/>
    </xf>
    <xf numFmtId="0" fontId="1" fillId="0" borderId="78" xfId="0" applyFont="1" applyBorder="1"/>
    <xf numFmtId="0" fontId="1" fillId="0" borderId="96" xfId="0" applyFont="1" applyBorder="1"/>
    <xf numFmtId="164" fontId="1" fillId="0" borderId="97" xfId="0" applyNumberFormat="1" applyFont="1" applyBorder="1"/>
    <xf numFmtId="164" fontId="4" fillId="0" borderId="98" xfId="0" applyNumberFormat="1" applyFont="1" applyBorder="1"/>
    <xf numFmtId="0" fontId="18" fillId="0" borderId="1" xfId="0" applyFont="1" applyBorder="1"/>
    <xf numFmtId="0" fontId="4" fillId="4" borderId="1" xfId="0" applyFont="1" applyFill="1" applyBorder="1"/>
    <xf numFmtId="0" fontId="4" fillId="0" borderId="1" xfId="0" applyFont="1" applyBorder="1" applyAlignment="1">
      <alignment wrapText="1"/>
    </xf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1" fillId="4" borderId="90" xfId="0" applyFont="1" applyFill="1" applyBorder="1" applyAlignment="1">
      <alignment wrapText="1"/>
    </xf>
    <xf numFmtId="0" fontId="1" fillId="4" borderId="13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3953-BC7C-4CA4-871A-035072810AA8}">
  <dimension ref="A1:Z103"/>
  <sheetViews>
    <sheetView workbookViewId="0"/>
  </sheetViews>
  <sheetFormatPr defaultColWidth="0" defaultRowHeight="14.4" x14ac:dyDescent="0.3"/>
  <cols>
    <col min="1" max="1" width="32.6640625" customWidth="1"/>
    <col min="2" max="2" width="10.6640625" customWidth="1"/>
    <col min="3" max="5" width="8.6640625" customWidth="1"/>
    <col min="6" max="6" width="16.6640625" customWidth="1"/>
    <col min="7" max="7" width="10.6640625" customWidth="1"/>
    <col min="8" max="8" width="3.6640625" customWidth="1"/>
    <col min="9" max="26" width="0" hidden="1" customWidth="1"/>
    <col min="27" max="16384" width="9.1093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x14ac:dyDescent="0.3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3">
      <c r="A3" s="193" t="s">
        <v>1</v>
      </c>
      <c r="B3" s="193"/>
      <c r="C3" s="193"/>
      <c r="D3" s="193"/>
      <c r="E3" s="193"/>
      <c r="F3" s="8" t="s">
        <v>3</v>
      </c>
      <c r="G3" s="8" t="s">
        <v>4</v>
      </c>
    </row>
    <row r="4" spans="1:26" x14ac:dyDescent="0.3">
      <c r="A4" s="193"/>
      <c r="B4" s="193"/>
      <c r="C4" s="193"/>
      <c r="D4" s="193"/>
      <c r="E4" s="193"/>
      <c r="F4" s="9">
        <v>0.2</v>
      </c>
      <c r="G4" s="9">
        <v>0</v>
      </c>
    </row>
    <row r="5" spans="1:26" x14ac:dyDescent="0.3">
      <c r="A5" s="3"/>
      <c r="B5" s="3"/>
      <c r="C5" s="3"/>
      <c r="D5" s="3"/>
      <c r="E5" s="3"/>
      <c r="F5" s="3"/>
      <c r="G5" s="3"/>
    </row>
    <row r="6" spans="1:26" x14ac:dyDescent="0.3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3">
      <c r="A7" s="180" t="s">
        <v>12</v>
      </c>
      <c r="B7" s="66">
        <f>Výkaz_výmer!I134-Rekapitulácia!D7</f>
        <v>0</v>
      </c>
      <c r="C7" s="66">
        <f>'Kryci_list 589'!J26</f>
        <v>0</v>
      </c>
      <c r="D7" s="66">
        <v>0</v>
      </c>
      <c r="E7" s="66">
        <f>'Kryci_list 589'!J17</f>
        <v>0</v>
      </c>
      <c r="F7" s="66">
        <v>0</v>
      </c>
      <c r="G7" s="66">
        <f>B7+C7+D7+E7+F7</f>
        <v>0</v>
      </c>
      <c r="K7">
        <f>Výkaz_výmer!K134</f>
        <v>0</v>
      </c>
      <c r="Q7">
        <v>30.126000000000001</v>
      </c>
    </row>
    <row r="8" spans="1:26" x14ac:dyDescent="0.3">
      <c r="A8" s="183" t="s">
        <v>319</v>
      </c>
      <c r="B8" s="184">
        <f>SUM(B7:B7)</f>
        <v>0</v>
      </c>
      <c r="C8" s="184">
        <f>SUM(C7:C7)</f>
        <v>0</v>
      </c>
      <c r="D8" s="184">
        <f>SUM(D7:D7)</f>
        <v>0</v>
      </c>
      <c r="E8" s="184">
        <f>SUM(E7:E7)</f>
        <v>0</v>
      </c>
      <c r="F8" s="184">
        <f>SUM(F7:F7)</f>
        <v>0</v>
      </c>
      <c r="G8" s="184">
        <f>SUM(G7:G7)-SUM(Z7:Z7)</f>
        <v>0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x14ac:dyDescent="0.3">
      <c r="A9" s="181" t="s">
        <v>320</v>
      </c>
      <c r="B9" s="182">
        <f>G8-SUM(Rekapitulácia!K7:'Rekapitulácia'!K7)*1</f>
        <v>0</v>
      </c>
      <c r="C9" s="182"/>
      <c r="D9" s="182"/>
      <c r="E9" s="182"/>
      <c r="F9" s="182"/>
      <c r="G9" s="182">
        <f>ROUND(((ROUND(B9,2)*20)/100),2)*1</f>
        <v>0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x14ac:dyDescent="0.3">
      <c r="A10" s="5" t="s">
        <v>321</v>
      </c>
      <c r="B10" s="178">
        <f>(G8-B9)</f>
        <v>0</v>
      </c>
      <c r="C10" s="178"/>
      <c r="D10" s="178"/>
      <c r="E10" s="178"/>
      <c r="F10" s="178"/>
      <c r="G10" s="178">
        <f>ROUND(((ROUND(B10,2)*0)/100),2)</f>
        <v>0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5" t="s">
        <v>322</v>
      </c>
      <c r="B11" s="178"/>
      <c r="C11" s="178"/>
      <c r="D11" s="178"/>
      <c r="E11" s="178"/>
      <c r="F11" s="178"/>
      <c r="G11" s="178">
        <f>SUM(G8:G10)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11"/>
      <c r="B12" s="179"/>
      <c r="C12" s="179"/>
      <c r="D12" s="179"/>
      <c r="E12" s="179"/>
      <c r="F12" s="179"/>
      <c r="G12" s="179"/>
    </row>
    <row r="13" spans="1:26" x14ac:dyDescent="0.3">
      <c r="A13" s="11"/>
      <c r="B13" s="179"/>
      <c r="C13" s="179"/>
      <c r="D13" s="179"/>
      <c r="E13" s="179"/>
      <c r="F13" s="179"/>
      <c r="G13" s="179"/>
    </row>
    <row r="14" spans="1:26" x14ac:dyDescent="0.3">
      <c r="A14" s="11"/>
      <c r="B14" s="179"/>
      <c r="C14" s="179"/>
      <c r="D14" s="179"/>
      <c r="E14" s="179"/>
      <c r="F14" s="179"/>
      <c r="G14" s="179"/>
    </row>
    <row r="15" spans="1:26" x14ac:dyDescent="0.3">
      <c r="A15" s="11"/>
      <c r="B15" s="179"/>
      <c r="C15" s="179"/>
      <c r="D15" s="179"/>
      <c r="E15" s="179"/>
      <c r="F15" s="179"/>
      <c r="G15" s="179"/>
    </row>
    <row r="16" spans="1:26" x14ac:dyDescent="0.3">
      <c r="A16" s="11"/>
      <c r="B16" s="179"/>
      <c r="C16" s="179"/>
      <c r="D16" s="179"/>
      <c r="E16" s="179"/>
      <c r="F16" s="179"/>
      <c r="G16" s="179"/>
    </row>
    <row r="17" spans="1:7" x14ac:dyDescent="0.3">
      <c r="A17" s="11"/>
      <c r="B17" s="179"/>
      <c r="C17" s="179"/>
      <c r="D17" s="179"/>
      <c r="E17" s="179"/>
      <c r="F17" s="179"/>
      <c r="G17" s="179"/>
    </row>
    <row r="18" spans="1:7" x14ac:dyDescent="0.3">
      <c r="A18" s="11"/>
      <c r="B18" s="179"/>
      <c r="C18" s="179"/>
      <c r="D18" s="179"/>
      <c r="E18" s="179"/>
      <c r="F18" s="179"/>
      <c r="G18" s="179"/>
    </row>
    <row r="19" spans="1:7" x14ac:dyDescent="0.3">
      <c r="A19" s="11"/>
      <c r="B19" s="179"/>
      <c r="C19" s="179"/>
      <c r="D19" s="179"/>
      <c r="E19" s="179"/>
      <c r="F19" s="179"/>
      <c r="G19" s="179"/>
    </row>
    <row r="20" spans="1:7" x14ac:dyDescent="0.3">
      <c r="A20" s="11"/>
      <c r="B20" s="179"/>
      <c r="C20" s="179"/>
      <c r="D20" s="179"/>
      <c r="E20" s="179"/>
      <c r="F20" s="179"/>
      <c r="G20" s="179"/>
    </row>
    <row r="21" spans="1:7" x14ac:dyDescent="0.3">
      <c r="A21" s="11"/>
      <c r="B21" s="179"/>
      <c r="C21" s="179"/>
      <c r="D21" s="179"/>
      <c r="E21" s="179"/>
      <c r="F21" s="179"/>
      <c r="G21" s="179"/>
    </row>
    <row r="22" spans="1:7" x14ac:dyDescent="0.3">
      <c r="A22" s="11"/>
      <c r="B22" s="179"/>
      <c r="C22" s="179"/>
      <c r="D22" s="179"/>
      <c r="E22" s="179"/>
      <c r="F22" s="179"/>
      <c r="G22" s="179"/>
    </row>
    <row r="23" spans="1:7" x14ac:dyDescent="0.3">
      <c r="A23" s="11"/>
      <c r="B23" s="179"/>
      <c r="C23" s="179"/>
      <c r="D23" s="179"/>
      <c r="E23" s="179"/>
      <c r="F23" s="179"/>
      <c r="G23" s="179"/>
    </row>
    <row r="24" spans="1:7" x14ac:dyDescent="0.3">
      <c r="A24" s="11"/>
      <c r="B24" s="179"/>
      <c r="C24" s="179"/>
      <c r="D24" s="179"/>
      <c r="E24" s="179"/>
      <c r="F24" s="179"/>
      <c r="G24" s="179"/>
    </row>
    <row r="25" spans="1:7" x14ac:dyDescent="0.3">
      <c r="A25" s="11"/>
      <c r="B25" s="179"/>
      <c r="C25" s="179"/>
      <c r="D25" s="179"/>
      <c r="E25" s="179"/>
      <c r="F25" s="179"/>
      <c r="G25" s="179"/>
    </row>
    <row r="26" spans="1:7" x14ac:dyDescent="0.3">
      <c r="A26" s="11"/>
      <c r="B26" s="179"/>
      <c r="C26" s="179"/>
      <c r="D26" s="179"/>
      <c r="E26" s="179"/>
      <c r="F26" s="179"/>
      <c r="G26" s="179"/>
    </row>
    <row r="27" spans="1:7" x14ac:dyDescent="0.3">
      <c r="A27" s="11"/>
      <c r="B27" s="179"/>
      <c r="C27" s="179"/>
      <c r="D27" s="179"/>
      <c r="E27" s="179"/>
      <c r="F27" s="179"/>
      <c r="G27" s="179"/>
    </row>
    <row r="28" spans="1:7" x14ac:dyDescent="0.3">
      <c r="A28" s="11"/>
      <c r="B28" s="179"/>
      <c r="C28" s="179"/>
      <c r="D28" s="179"/>
      <c r="E28" s="179"/>
      <c r="F28" s="179"/>
      <c r="G28" s="179"/>
    </row>
    <row r="29" spans="1:7" x14ac:dyDescent="0.3">
      <c r="A29" s="11"/>
      <c r="B29" s="179"/>
      <c r="C29" s="179"/>
      <c r="D29" s="179"/>
      <c r="E29" s="179"/>
      <c r="F29" s="179"/>
      <c r="G29" s="179"/>
    </row>
    <row r="30" spans="1:7" x14ac:dyDescent="0.3">
      <c r="A30" s="11"/>
      <c r="B30" s="179"/>
      <c r="C30" s="179"/>
      <c r="D30" s="179"/>
      <c r="E30" s="179"/>
      <c r="F30" s="179"/>
      <c r="G30" s="179"/>
    </row>
    <row r="31" spans="1:7" x14ac:dyDescent="0.3">
      <c r="A31" s="11"/>
      <c r="B31" s="179"/>
      <c r="C31" s="179"/>
      <c r="D31" s="179"/>
      <c r="E31" s="179"/>
      <c r="F31" s="179"/>
      <c r="G31" s="179"/>
    </row>
    <row r="32" spans="1:7" x14ac:dyDescent="0.3">
      <c r="A32" s="11"/>
      <c r="B32" s="179"/>
      <c r="C32" s="179"/>
      <c r="D32" s="179"/>
      <c r="E32" s="179"/>
      <c r="F32" s="179"/>
      <c r="G32" s="179"/>
    </row>
    <row r="33" spans="1:7" x14ac:dyDescent="0.3">
      <c r="A33" s="11"/>
      <c r="B33" s="179"/>
      <c r="C33" s="179"/>
      <c r="D33" s="179"/>
      <c r="E33" s="179"/>
      <c r="F33" s="179"/>
      <c r="G33" s="179"/>
    </row>
    <row r="34" spans="1:7" x14ac:dyDescent="0.3">
      <c r="A34" s="1"/>
      <c r="B34" s="134"/>
      <c r="C34" s="134"/>
      <c r="D34" s="134"/>
      <c r="E34" s="134"/>
      <c r="F34" s="134"/>
      <c r="G34" s="134"/>
    </row>
    <row r="35" spans="1:7" x14ac:dyDescent="0.3">
      <c r="A35" s="1"/>
      <c r="B35" s="134"/>
      <c r="C35" s="134"/>
      <c r="D35" s="134"/>
      <c r="E35" s="134"/>
      <c r="F35" s="134"/>
      <c r="G35" s="134"/>
    </row>
    <row r="36" spans="1:7" x14ac:dyDescent="0.3">
      <c r="A36" s="1"/>
      <c r="B36" s="134"/>
      <c r="C36" s="134"/>
      <c r="D36" s="134"/>
      <c r="E36" s="134"/>
      <c r="F36" s="134"/>
      <c r="G36" s="134"/>
    </row>
    <row r="37" spans="1:7" x14ac:dyDescent="0.3">
      <c r="A37" s="1"/>
      <c r="B37" s="134"/>
      <c r="C37" s="134"/>
      <c r="D37" s="134"/>
      <c r="E37" s="134"/>
      <c r="F37" s="134"/>
      <c r="G37" s="134"/>
    </row>
    <row r="38" spans="1:7" x14ac:dyDescent="0.3">
      <c r="A38" s="1"/>
      <c r="B38" s="134"/>
      <c r="C38" s="134"/>
      <c r="D38" s="134"/>
      <c r="E38" s="134"/>
      <c r="F38" s="134"/>
      <c r="G38" s="134"/>
    </row>
    <row r="39" spans="1:7" x14ac:dyDescent="0.3">
      <c r="A39" s="1"/>
      <c r="B39" s="134"/>
      <c r="C39" s="134"/>
      <c r="D39" s="134"/>
      <c r="E39" s="134"/>
      <c r="F39" s="134"/>
      <c r="G39" s="134"/>
    </row>
    <row r="40" spans="1:7" x14ac:dyDescent="0.3">
      <c r="A40" s="1"/>
      <c r="B40" s="134"/>
      <c r="C40" s="134"/>
      <c r="D40" s="134"/>
      <c r="E40" s="134"/>
      <c r="F40" s="134"/>
      <c r="G40" s="134"/>
    </row>
    <row r="41" spans="1:7" x14ac:dyDescent="0.3">
      <c r="A41" s="1"/>
      <c r="B41" s="134"/>
      <c r="C41" s="134"/>
      <c r="D41" s="134"/>
      <c r="E41" s="134"/>
      <c r="F41" s="134"/>
      <c r="G41" s="134"/>
    </row>
    <row r="42" spans="1:7" x14ac:dyDescent="0.3">
      <c r="A42" s="1"/>
      <c r="B42" s="134"/>
      <c r="C42" s="134"/>
      <c r="D42" s="134"/>
      <c r="E42" s="134"/>
      <c r="F42" s="134"/>
      <c r="G42" s="134"/>
    </row>
    <row r="43" spans="1:7" x14ac:dyDescent="0.3">
      <c r="A43" s="1"/>
      <c r="B43" s="134"/>
      <c r="C43" s="134"/>
      <c r="D43" s="134"/>
      <c r="E43" s="134"/>
      <c r="F43" s="134"/>
      <c r="G43" s="134"/>
    </row>
    <row r="44" spans="1:7" x14ac:dyDescent="0.3">
      <c r="A44" s="1"/>
      <c r="B44" s="134"/>
      <c r="C44" s="134"/>
      <c r="D44" s="134"/>
      <c r="E44" s="134"/>
      <c r="F44" s="134"/>
      <c r="G44" s="134"/>
    </row>
    <row r="45" spans="1:7" x14ac:dyDescent="0.3">
      <c r="A45" s="1"/>
      <c r="B45" s="134"/>
      <c r="C45" s="134"/>
      <c r="D45" s="134"/>
      <c r="E45" s="134"/>
      <c r="F45" s="134"/>
      <c r="G45" s="134"/>
    </row>
    <row r="46" spans="1:7" x14ac:dyDescent="0.3">
      <c r="A46" s="1"/>
      <c r="B46" s="134"/>
      <c r="C46" s="134"/>
      <c r="D46" s="134"/>
      <c r="E46" s="134"/>
      <c r="F46" s="134"/>
      <c r="G46" s="134"/>
    </row>
    <row r="47" spans="1:7" x14ac:dyDescent="0.3">
      <c r="A47" s="1"/>
      <c r="B47" s="134"/>
      <c r="C47" s="134"/>
      <c r="D47" s="134"/>
      <c r="E47" s="134"/>
      <c r="F47" s="134"/>
      <c r="G47" s="134"/>
    </row>
    <row r="48" spans="1:7" x14ac:dyDescent="0.3">
      <c r="A48" s="1"/>
      <c r="B48" s="134"/>
      <c r="C48" s="134"/>
      <c r="D48" s="134"/>
      <c r="E48" s="134"/>
      <c r="F48" s="134"/>
      <c r="G48" s="134"/>
    </row>
    <row r="49" spans="1:7" x14ac:dyDescent="0.3">
      <c r="A49" s="1"/>
      <c r="B49" s="134"/>
      <c r="C49" s="134"/>
      <c r="D49" s="134"/>
      <c r="E49" s="134"/>
      <c r="F49" s="134"/>
      <c r="G49" s="134"/>
    </row>
    <row r="50" spans="1:7" x14ac:dyDescent="0.3">
      <c r="A50" s="1"/>
      <c r="B50" s="134"/>
      <c r="C50" s="134"/>
      <c r="D50" s="134"/>
      <c r="E50" s="134"/>
      <c r="F50" s="134"/>
      <c r="G50" s="134"/>
    </row>
    <row r="51" spans="1:7" x14ac:dyDescent="0.3">
      <c r="B51" s="173"/>
      <c r="C51" s="173"/>
      <c r="D51" s="173"/>
      <c r="E51" s="173"/>
      <c r="F51" s="173"/>
      <c r="G51" s="173"/>
    </row>
    <row r="52" spans="1:7" x14ac:dyDescent="0.3">
      <c r="B52" s="173"/>
      <c r="C52" s="173"/>
      <c r="D52" s="173"/>
      <c r="E52" s="173"/>
      <c r="F52" s="173"/>
      <c r="G52" s="173"/>
    </row>
    <row r="53" spans="1:7" x14ac:dyDescent="0.3">
      <c r="B53" s="173"/>
      <c r="C53" s="173"/>
      <c r="D53" s="173"/>
      <c r="E53" s="173"/>
      <c r="F53" s="173"/>
      <c r="G53" s="173"/>
    </row>
    <row r="54" spans="1:7" x14ac:dyDescent="0.3">
      <c r="B54" s="173"/>
      <c r="C54" s="173"/>
      <c r="D54" s="173"/>
      <c r="E54" s="173"/>
      <c r="F54" s="173"/>
      <c r="G54" s="173"/>
    </row>
    <row r="55" spans="1:7" x14ac:dyDescent="0.3">
      <c r="B55" s="173"/>
      <c r="C55" s="173"/>
      <c r="D55" s="173"/>
      <c r="E55" s="173"/>
      <c r="F55" s="173"/>
      <c r="G55" s="173"/>
    </row>
    <row r="56" spans="1:7" x14ac:dyDescent="0.3">
      <c r="B56" s="173"/>
      <c r="C56" s="173"/>
      <c r="D56" s="173"/>
      <c r="E56" s="173"/>
      <c r="F56" s="173"/>
      <c r="G56" s="173"/>
    </row>
    <row r="57" spans="1:7" x14ac:dyDescent="0.3">
      <c r="B57" s="173"/>
      <c r="C57" s="173"/>
      <c r="D57" s="173"/>
      <c r="E57" s="173"/>
      <c r="F57" s="173"/>
      <c r="G57" s="173"/>
    </row>
    <row r="58" spans="1:7" x14ac:dyDescent="0.3">
      <c r="B58" s="173"/>
      <c r="C58" s="173"/>
      <c r="D58" s="173"/>
      <c r="E58" s="173"/>
      <c r="F58" s="173"/>
      <c r="G58" s="173"/>
    </row>
    <row r="59" spans="1:7" x14ac:dyDescent="0.3">
      <c r="B59" s="173"/>
      <c r="C59" s="173"/>
      <c r="D59" s="173"/>
      <c r="E59" s="173"/>
      <c r="F59" s="173"/>
      <c r="G59" s="173"/>
    </row>
    <row r="60" spans="1:7" x14ac:dyDescent="0.3">
      <c r="B60" s="173"/>
      <c r="C60" s="173"/>
      <c r="D60" s="173"/>
      <c r="E60" s="173"/>
      <c r="F60" s="173"/>
      <c r="G60" s="173"/>
    </row>
    <row r="61" spans="1:7" x14ac:dyDescent="0.3">
      <c r="B61" s="173"/>
      <c r="C61" s="173"/>
      <c r="D61" s="173"/>
      <c r="E61" s="173"/>
      <c r="F61" s="173"/>
      <c r="G61" s="173"/>
    </row>
    <row r="62" spans="1:7" x14ac:dyDescent="0.3">
      <c r="B62" s="173"/>
      <c r="C62" s="173"/>
      <c r="D62" s="173"/>
      <c r="E62" s="173"/>
      <c r="F62" s="173"/>
      <c r="G62" s="173"/>
    </row>
    <row r="63" spans="1:7" x14ac:dyDescent="0.3">
      <c r="B63" s="173"/>
      <c r="C63" s="173"/>
      <c r="D63" s="173"/>
      <c r="E63" s="173"/>
      <c r="F63" s="173"/>
      <c r="G63" s="173"/>
    </row>
    <row r="64" spans="1:7" x14ac:dyDescent="0.3">
      <c r="B64" s="173"/>
      <c r="C64" s="173"/>
      <c r="D64" s="173"/>
      <c r="E64" s="173"/>
      <c r="F64" s="173"/>
      <c r="G64" s="173"/>
    </row>
    <row r="65" spans="2:7" x14ac:dyDescent="0.3">
      <c r="B65" s="173"/>
      <c r="C65" s="173"/>
      <c r="D65" s="173"/>
      <c r="E65" s="173"/>
      <c r="F65" s="173"/>
      <c r="G65" s="173"/>
    </row>
    <row r="66" spans="2:7" x14ac:dyDescent="0.3">
      <c r="B66" s="173"/>
      <c r="C66" s="173"/>
      <c r="D66" s="173"/>
      <c r="E66" s="173"/>
      <c r="F66" s="173"/>
      <c r="G66" s="173"/>
    </row>
    <row r="67" spans="2:7" x14ac:dyDescent="0.3">
      <c r="B67" s="173"/>
      <c r="C67" s="173"/>
      <c r="D67" s="173"/>
      <c r="E67" s="173"/>
      <c r="F67" s="173"/>
      <c r="G67" s="173"/>
    </row>
    <row r="68" spans="2:7" x14ac:dyDescent="0.3">
      <c r="B68" s="173"/>
      <c r="C68" s="173"/>
      <c r="D68" s="173"/>
      <c r="E68" s="173"/>
      <c r="F68" s="173"/>
      <c r="G68" s="173"/>
    </row>
    <row r="69" spans="2:7" x14ac:dyDescent="0.3">
      <c r="B69" s="173"/>
      <c r="C69" s="173"/>
      <c r="D69" s="173"/>
      <c r="E69" s="173"/>
      <c r="F69" s="173"/>
      <c r="G69" s="173"/>
    </row>
    <row r="70" spans="2:7" x14ac:dyDescent="0.3">
      <c r="B70" s="173"/>
      <c r="C70" s="173"/>
      <c r="D70" s="173"/>
      <c r="E70" s="173"/>
      <c r="F70" s="173"/>
      <c r="G70" s="173"/>
    </row>
    <row r="71" spans="2:7" x14ac:dyDescent="0.3">
      <c r="B71" s="173"/>
      <c r="C71" s="173"/>
      <c r="D71" s="173"/>
      <c r="E71" s="173"/>
      <c r="F71" s="173"/>
      <c r="G71" s="173"/>
    </row>
    <row r="72" spans="2:7" x14ac:dyDescent="0.3">
      <c r="B72" s="173"/>
      <c r="C72" s="173"/>
      <c r="D72" s="173"/>
      <c r="E72" s="173"/>
      <c r="F72" s="173"/>
      <c r="G72" s="173"/>
    </row>
    <row r="73" spans="2:7" x14ac:dyDescent="0.3">
      <c r="B73" s="173"/>
      <c r="C73" s="173"/>
      <c r="D73" s="173"/>
      <c r="E73" s="173"/>
      <c r="F73" s="173"/>
      <c r="G73" s="173"/>
    </row>
    <row r="74" spans="2:7" x14ac:dyDescent="0.3">
      <c r="B74" s="173"/>
      <c r="C74" s="173"/>
      <c r="D74" s="173"/>
      <c r="E74" s="173"/>
      <c r="F74" s="173"/>
      <c r="G74" s="173"/>
    </row>
    <row r="75" spans="2:7" x14ac:dyDescent="0.3">
      <c r="B75" s="173"/>
      <c r="C75" s="173"/>
      <c r="D75" s="173"/>
      <c r="E75" s="173"/>
      <c r="F75" s="173"/>
      <c r="G75" s="173"/>
    </row>
    <row r="76" spans="2:7" x14ac:dyDescent="0.3">
      <c r="B76" s="173"/>
      <c r="C76" s="173"/>
      <c r="D76" s="173"/>
      <c r="E76" s="173"/>
      <c r="F76" s="173"/>
      <c r="G76" s="173"/>
    </row>
    <row r="77" spans="2:7" x14ac:dyDescent="0.3">
      <c r="B77" s="173"/>
      <c r="C77" s="173"/>
      <c r="D77" s="173"/>
      <c r="E77" s="173"/>
      <c r="F77" s="173"/>
      <c r="G77" s="173"/>
    </row>
    <row r="78" spans="2:7" x14ac:dyDescent="0.3">
      <c r="B78" s="173"/>
      <c r="C78" s="173"/>
      <c r="D78" s="173"/>
      <c r="E78" s="173"/>
      <c r="F78" s="173"/>
      <c r="G78" s="173"/>
    </row>
    <row r="79" spans="2:7" x14ac:dyDescent="0.3">
      <c r="B79" s="173"/>
      <c r="C79" s="173"/>
      <c r="D79" s="173"/>
      <c r="E79" s="173"/>
      <c r="F79" s="173"/>
      <c r="G79" s="173"/>
    </row>
    <row r="80" spans="2:7" x14ac:dyDescent="0.3">
      <c r="B80" s="173"/>
      <c r="C80" s="173"/>
      <c r="D80" s="173"/>
      <c r="E80" s="173"/>
      <c r="F80" s="173"/>
      <c r="G80" s="173"/>
    </row>
    <row r="81" spans="2:7" x14ac:dyDescent="0.3">
      <c r="B81" s="173"/>
      <c r="C81" s="173"/>
      <c r="D81" s="173"/>
      <c r="E81" s="173"/>
      <c r="F81" s="173"/>
      <c r="G81" s="173"/>
    </row>
    <row r="82" spans="2:7" x14ac:dyDescent="0.3">
      <c r="B82" s="173"/>
      <c r="C82" s="173"/>
      <c r="D82" s="173"/>
      <c r="E82" s="173"/>
      <c r="F82" s="173"/>
      <c r="G82" s="173"/>
    </row>
    <row r="83" spans="2:7" x14ac:dyDescent="0.3">
      <c r="B83" s="173"/>
      <c r="C83" s="173"/>
      <c r="D83" s="173"/>
      <c r="E83" s="173"/>
      <c r="F83" s="173"/>
      <c r="G83" s="173"/>
    </row>
    <row r="84" spans="2:7" x14ac:dyDescent="0.3">
      <c r="B84" s="173"/>
      <c r="C84" s="173"/>
      <c r="D84" s="173"/>
      <c r="E84" s="173"/>
      <c r="F84" s="173"/>
      <c r="G84" s="173"/>
    </row>
    <row r="85" spans="2:7" x14ac:dyDescent="0.3">
      <c r="B85" s="173"/>
      <c r="C85" s="173"/>
      <c r="D85" s="173"/>
      <c r="E85" s="173"/>
      <c r="F85" s="173"/>
      <c r="G85" s="173"/>
    </row>
    <row r="86" spans="2:7" x14ac:dyDescent="0.3">
      <c r="B86" s="173"/>
      <c r="C86" s="173"/>
      <c r="D86" s="173"/>
      <c r="E86" s="173"/>
      <c r="F86" s="173"/>
      <c r="G86" s="173"/>
    </row>
    <row r="87" spans="2:7" x14ac:dyDescent="0.3">
      <c r="B87" s="173"/>
      <c r="C87" s="173"/>
      <c r="D87" s="173"/>
      <c r="E87" s="173"/>
      <c r="F87" s="173"/>
      <c r="G87" s="173"/>
    </row>
    <row r="88" spans="2:7" x14ac:dyDescent="0.3">
      <c r="B88" s="173"/>
      <c r="C88" s="173"/>
      <c r="D88" s="173"/>
      <c r="E88" s="173"/>
      <c r="F88" s="173"/>
      <c r="G88" s="173"/>
    </row>
    <row r="89" spans="2:7" x14ac:dyDescent="0.3">
      <c r="B89" s="173"/>
      <c r="C89" s="173"/>
      <c r="D89" s="173"/>
      <c r="E89" s="173"/>
      <c r="F89" s="173"/>
      <c r="G89" s="173"/>
    </row>
    <row r="90" spans="2:7" x14ac:dyDescent="0.3">
      <c r="B90" s="173"/>
      <c r="C90" s="173"/>
      <c r="D90" s="173"/>
      <c r="E90" s="173"/>
      <c r="F90" s="173"/>
      <c r="G90" s="173"/>
    </row>
    <row r="91" spans="2:7" x14ac:dyDescent="0.3">
      <c r="B91" s="173"/>
      <c r="C91" s="173"/>
      <c r="D91" s="173"/>
      <c r="E91" s="173"/>
      <c r="F91" s="173"/>
      <c r="G91" s="173"/>
    </row>
    <row r="92" spans="2:7" x14ac:dyDescent="0.3">
      <c r="B92" s="173"/>
      <c r="C92" s="173"/>
      <c r="D92" s="173"/>
      <c r="E92" s="173"/>
      <c r="F92" s="173"/>
      <c r="G92" s="173"/>
    </row>
    <row r="93" spans="2:7" x14ac:dyDescent="0.3">
      <c r="B93" s="173"/>
      <c r="C93" s="173"/>
      <c r="D93" s="173"/>
      <c r="E93" s="173"/>
      <c r="F93" s="173"/>
      <c r="G93" s="173"/>
    </row>
    <row r="94" spans="2:7" x14ac:dyDescent="0.3">
      <c r="B94" s="173"/>
      <c r="C94" s="173"/>
      <c r="D94" s="173"/>
      <c r="E94" s="173"/>
      <c r="F94" s="173"/>
      <c r="G94" s="173"/>
    </row>
    <row r="95" spans="2:7" x14ac:dyDescent="0.3">
      <c r="B95" s="173"/>
      <c r="C95" s="173"/>
      <c r="D95" s="173"/>
      <c r="E95" s="173"/>
      <c r="F95" s="173"/>
      <c r="G95" s="173"/>
    </row>
    <row r="96" spans="2:7" x14ac:dyDescent="0.3">
      <c r="B96" s="173"/>
      <c r="C96" s="173"/>
      <c r="D96" s="173"/>
      <c r="E96" s="173"/>
      <c r="F96" s="173"/>
      <c r="G96" s="173"/>
    </row>
    <row r="97" spans="2:7" x14ac:dyDescent="0.3">
      <c r="B97" s="173"/>
      <c r="C97" s="173"/>
      <c r="D97" s="173"/>
      <c r="E97" s="173"/>
      <c r="F97" s="173"/>
      <c r="G97" s="173"/>
    </row>
    <row r="98" spans="2:7" x14ac:dyDescent="0.3">
      <c r="B98" s="173"/>
      <c r="C98" s="173"/>
      <c r="D98" s="173"/>
      <c r="E98" s="173"/>
      <c r="F98" s="173"/>
      <c r="G98" s="173"/>
    </row>
    <row r="99" spans="2:7" x14ac:dyDescent="0.3">
      <c r="B99" s="173"/>
      <c r="C99" s="173"/>
      <c r="D99" s="173"/>
      <c r="E99" s="173"/>
      <c r="F99" s="173"/>
      <c r="G99" s="173"/>
    </row>
    <row r="100" spans="2:7" x14ac:dyDescent="0.3">
      <c r="B100" s="173"/>
      <c r="C100" s="173"/>
      <c r="D100" s="173"/>
      <c r="E100" s="173"/>
      <c r="F100" s="173"/>
      <c r="G100" s="173"/>
    </row>
    <row r="101" spans="2:7" x14ac:dyDescent="0.3">
      <c r="B101" s="173"/>
      <c r="C101" s="173"/>
      <c r="D101" s="173"/>
      <c r="E101" s="173"/>
      <c r="F101" s="173"/>
      <c r="G101" s="173"/>
    </row>
    <row r="102" spans="2:7" x14ac:dyDescent="0.3">
      <c r="B102" s="173"/>
      <c r="C102" s="173"/>
      <c r="D102" s="173"/>
      <c r="E102" s="173"/>
      <c r="F102" s="173"/>
      <c r="G102" s="173"/>
    </row>
    <row r="103" spans="2:7" x14ac:dyDescent="0.3">
      <c r="B103" s="173"/>
      <c r="C103" s="173"/>
      <c r="D103" s="173"/>
      <c r="E103" s="173"/>
      <c r="F103" s="173"/>
      <c r="G103" s="173"/>
    </row>
  </sheetData>
  <mergeCells count="1">
    <mergeCell ref="A3:E4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5263-0D4E-4F4A-9ADB-1B6826D4D6E1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323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194" t="s">
        <v>1</v>
      </c>
      <c r="C2" s="195"/>
      <c r="D2" s="195"/>
      <c r="E2" s="195"/>
      <c r="F2" s="195"/>
      <c r="G2" s="195"/>
      <c r="H2" s="195"/>
      <c r="I2" s="195"/>
      <c r="J2" s="196"/>
    </row>
    <row r="3" spans="1:23" ht="18" customHeight="1" x14ac:dyDescent="0.3">
      <c r="A3" s="13"/>
      <c r="B3" s="23"/>
      <c r="C3" s="20"/>
      <c r="D3" s="17"/>
      <c r="E3" s="17"/>
      <c r="F3" s="17"/>
      <c r="G3" s="17"/>
      <c r="H3" s="17"/>
      <c r="I3" s="37" t="s">
        <v>14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16</v>
      </c>
      <c r="J4" s="30"/>
    </row>
    <row r="5" spans="1:23" ht="18" customHeight="1" thickBot="1" x14ac:dyDescent="0.35">
      <c r="A5" s="13"/>
      <c r="B5" s="38" t="s">
        <v>17</v>
      </c>
      <c r="C5" s="20"/>
      <c r="D5" s="17"/>
      <c r="E5" s="17"/>
      <c r="F5" s="39" t="s">
        <v>18</v>
      </c>
      <c r="G5" s="17"/>
      <c r="H5" s="17"/>
      <c r="I5" s="37" t="s">
        <v>19</v>
      </c>
      <c r="J5" s="40" t="s">
        <v>20</v>
      </c>
    </row>
    <row r="6" spans="1:23" ht="20.100000000000001" customHeight="1" thickTop="1" x14ac:dyDescent="0.3">
      <c r="A6" s="13"/>
      <c r="B6" s="197" t="s">
        <v>21</v>
      </c>
      <c r="C6" s="198"/>
      <c r="D6" s="198"/>
      <c r="E6" s="198"/>
      <c r="F6" s="198"/>
      <c r="G6" s="198"/>
      <c r="H6" s="198"/>
      <c r="I6" s="198"/>
      <c r="J6" s="199"/>
    </row>
    <row r="7" spans="1:23" ht="18" customHeight="1" x14ac:dyDescent="0.3">
      <c r="A7" s="13"/>
      <c r="B7" s="49" t="s">
        <v>24</v>
      </c>
      <c r="C7" s="42"/>
      <c r="D7" s="18"/>
      <c r="E7" s="18"/>
      <c r="F7" s="18"/>
      <c r="G7" s="50" t="s">
        <v>25</v>
      </c>
      <c r="H7" s="18"/>
      <c r="I7" s="28"/>
      <c r="J7" s="43"/>
    </row>
    <row r="8" spans="1:23" ht="20.100000000000001" customHeight="1" x14ac:dyDescent="0.3">
      <c r="A8" s="13"/>
      <c r="B8" s="200" t="s">
        <v>22</v>
      </c>
      <c r="C8" s="201"/>
      <c r="D8" s="201"/>
      <c r="E8" s="201"/>
      <c r="F8" s="201"/>
      <c r="G8" s="201"/>
      <c r="H8" s="201"/>
      <c r="I8" s="201"/>
      <c r="J8" s="202"/>
    </row>
    <row r="9" spans="1:23" ht="18" customHeight="1" x14ac:dyDescent="0.3">
      <c r="A9" s="13"/>
      <c r="B9" s="38" t="s">
        <v>26</v>
      </c>
      <c r="C9" s="20"/>
      <c r="D9" s="17"/>
      <c r="E9" s="17"/>
      <c r="F9" s="17"/>
      <c r="G9" s="39" t="s">
        <v>27</v>
      </c>
      <c r="H9" s="17"/>
      <c r="I9" s="27"/>
      <c r="J9" s="30"/>
    </row>
    <row r="10" spans="1:23" ht="20.100000000000001" customHeight="1" x14ac:dyDescent="0.3">
      <c r="A10" s="13"/>
      <c r="B10" s="200" t="s">
        <v>23</v>
      </c>
      <c r="C10" s="201"/>
      <c r="D10" s="201"/>
      <c r="E10" s="201"/>
      <c r="F10" s="201"/>
      <c r="G10" s="201"/>
      <c r="H10" s="201"/>
      <c r="I10" s="201"/>
      <c r="J10" s="202"/>
    </row>
    <row r="11" spans="1:23" ht="18" customHeight="1" thickBot="1" x14ac:dyDescent="0.35">
      <c r="A11" s="13"/>
      <c r="B11" s="38" t="s">
        <v>24</v>
      </c>
      <c r="C11" s="20"/>
      <c r="D11" s="17"/>
      <c r="E11" s="17"/>
      <c r="F11" s="17"/>
      <c r="G11" s="39" t="s">
        <v>25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28</v>
      </c>
      <c r="C14" s="185"/>
      <c r="D14" s="81" t="s">
        <v>57</v>
      </c>
      <c r="E14" s="82" t="s">
        <v>58</v>
      </c>
      <c r="F14" s="80" t="s">
        <v>59</v>
      </c>
      <c r="G14" s="51" t="s">
        <v>35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29</v>
      </c>
      <c r="D15" s="89">
        <f>'Kryci_list 589'!D15</f>
        <v>0</v>
      </c>
      <c r="E15" s="90">
        <f>'Kryci_list 589'!E15</f>
        <v>0</v>
      </c>
      <c r="F15" s="88">
        <f>'Kryci_list 589'!F15</f>
        <v>0</v>
      </c>
      <c r="G15" s="53">
        <v>7</v>
      </c>
      <c r="H15" s="55" t="s">
        <v>10</v>
      </c>
      <c r="I15" s="28"/>
      <c r="J15" s="57">
        <f>'Kryci_list 589'!J15</f>
        <v>0</v>
      </c>
    </row>
    <row r="16" spans="1:23" ht="18" customHeight="1" x14ac:dyDescent="0.3">
      <c r="A16" s="13"/>
      <c r="B16" s="85">
        <v>2</v>
      </c>
      <c r="C16" s="86" t="s">
        <v>30</v>
      </c>
      <c r="D16" s="91">
        <f>'Kryci_list 589'!D16</f>
        <v>0</v>
      </c>
      <c r="E16" s="92">
        <f>'Kryci_list 589'!E16</f>
        <v>0</v>
      </c>
      <c r="F16" s="101">
        <f>'Kryci_list 589'!F16</f>
        <v>0</v>
      </c>
      <c r="G16" s="104"/>
      <c r="H16" s="115"/>
      <c r="I16" s="117"/>
      <c r="J16" s="110"/>
    </row>
    <row r="17" spans="1:10" ht="18" customHeight="1" x14ac:dyDescent="0.3">
      <c r="A17" s="13"/>
      <c r="B17" s="59">
        <v>3</v>
      </c>
      <c r="C17" s="62" t="s">
        <v>31</v>
      </c>
      <c r="D17" s="83">
        <f>'Kryci_list 589'!D17</f>
        <v>0</v>
      </c>
      <c r="E17" s="84">
        <f>'Kryci_list 589'!E17</f>
        <v>0</v>
      </c>
      <c r="F17" s="76">
        <f>'Kryci_list 589'!F17</f>
        <v>0</v>
      </c>
      <c r="G17" s="53">
        <v>8</v>
      </c>
      <c r="H17" s="63" t="s">
        <v>37</v>
      </c>
      <c r="I17" s="117"/>
      <c r="J17" s="110">
        <f>Rekapitulácia!E8</f>
        <v>0</v>
      </c>
    </row>
    <row r="18" spans="1:10" ht="18" customHeight="1" x14ac:dyDescent="0.3">
      <c r="A18" s="13"/>
      <c r="B18" s="53">
        <v>4</v>
      </c>
      <c r="C18" s="63" t="s">
        <v>324</v>
      </c>
      <c r="D18" s="67">
        <f>'Kryci_list 589'!D18</f>
        <v>0</v>
      </c>
      <c r="E18" s="66">
        <f>'Kryci_list 589'!E18</f>
        <v>0</v>
      </c>
      <c r="F18" s="69">
        <f>'Kryci_list 589'!F18</f>
        <v>0</v>
      </c>
      <c r="G18" s="53">
        <v>9</v>
      </c>
      <c r="H18" s="63" t="s">
        <v>38</v>
      </c>
      <c r="I18" s="117"/>
      <c r="J18" s="110">
        <f>Rekapitulácia!D8</f>
        <v>0</v>
      </c>
    </row>
    <row r="19" spans="1:10" ht="18" customHeight="1" x14ac:dyDescent="0.3">
      <c r="A19" s="13"/>
      <c r="B19" s="53">
        <v>5</v>
      </c>
      <c r="C19" s="63" t="s">
        <v>33</v>
      </c>
      <c r="D19" s="67">
        <f>'Kryci_list 589'!D19</f>
        <v>0</v>
      </c>
      <c r="E19" s="66">
        <f>'Kryci_list 589'!E19</f>
        <v>0</v>
      </c>
      <c r="F19" s="69">
        <f>'Kryci_list 589'!F19</f>
        <v>0</v>
      </c>
      <c r="G19" s="104"/>
      <c r="H19" s="115"/>
      <c r="I19" s="117"/>
      <c r="J19" s="116"/>
    </row>
    <row r="20" spans="1:10" ht="18" customHeight="1" thickBot="1" x14ac:dyDescent="0.35">
      <c r="A20" s="13"/>
      <c r="B20" s="53">
        <v>6</v>
      </c>
      <c r="C20" s="64" t="s">
        <v>34</v>
      </c>
      <c r="D20" s="68"/>
      <c r="E20" s="96"/>
      <c r="F20" s="102">
        <f>SUM(F15:F19)</f>
        <v>0</v>
      </c>
      <c r="G20" s="53">
        <v>10</v>
      </c>
      <c r="H20" s="63" t="s">
        <v>34</v>
      </c>
      <c r="I20" s="119"/>
      <c r="J20" s="95">
        <f>SUM(J16:J19)</f>
        <v>0</v>
      </c>
    </row>
    <row r="21" spans="1:10" ht="18" customHeight="1" thickTop="1" x14ac:dyDescent="0.3">
      <c r="A21" s="13"/>
      <c r="B21" s="58" t="s">
        <v>46</v>
      </c>
      <c r="C21" s="61" t="s">
        <v>47</v>
      </c>
      <c r="D21" s="65"/>
      <c r="E21" s="19"/>
      <c r="F21" s="94"/>
      <c r="G21" s="58" t="s">
        <v>53</v>
      </c>
      <c r="H21" s="54" t="s">
        <v>47</v>
      </c>
      <c r="I21" s="28"/>
      <c r="J21" s="120"/>
    </row>
    <row r="22" spans="1:10" ht="18" customHeight="1" x14ac:dyDescent="0.3">
      <c r="A22" s="13"/>
      <c r="B22" s="59">
        <v>11</v>
      </c>
      <c r="C22" s="55" t="s">
        <v>48</v>
      </c>
      <c r="D22" s="75"/>
      <c r="E22" s="79"/>
      <c r="F22" s="76">
        <f>'Kryci_list 589'!F22</f>
        <v>0</v>
      </c>
      <c r="G22" s="59">
        <v>16</v>
      </c>
      <c r="H22" s="62" t="s">
        <v>54</v>
      </c>
      <c r="I22" s="117"/>
      <c r="J22" s="109">
        <f>'Kryci_list 589'!J22</f>
        <v>0</v>
      </c>
    </row>
    <row r="23" spans="1:10" ht="18" customHeight="1" x14ac:dyDescent="0.3">
      <c r="A23" s="13"/>
      <c r="B23" s="53">
        <v>12</v>
      </c>
      <c r="C23" s="56" t="s">
        <v>49</v>
      </c>
      <c r="D23" s="60"/>
      <c r="E23" s="79"/>
      <c r="F23" s="69">
        <f>'Kryci_list 589'!F23</f>
        <v>0</v>
      </c>
      <c r="G23" s="53">
        <v>17</v>
      </c>
      <c r="H23" s="63" t="s">
        <v>55</v>
      </c>
      <c r="I23" s="117"/>
      <c r="J23" s="110">
        <f>'Kryci_list 589'!J23</f>
        <v>0</v>
      </c>
    </row>
    <row r="24" spans="1:10" ht="18" customHeight="1" x14ac:dyDescent="0.3">
      <c r="A24" s="13"/>
      <c r="B24" s="53">
        <v>13</v>
      </c>
      <c r="C24" s="56" t="s">
        <v>50</v>
      </c>
      <c r="D24" s="60"/>
      <c r="E24" s="79"/>
      <c r="F24" s="69">
        <f>'Kryci_list 589'!F24</f>
        <v>0</v>
      </c>
      <c r="G24" s="53">
        <v>18</v>
      </c>
      <c r="H24" s="63" t="s">
        <v>56</v>
      </c>
      <c r="I24" s="117"/>
      <c r="J24" s="110">
        <f>'Kryci_list 589'!J24</f>
        <v>0</v>
      </c>
    </row>
    <row r="25" spans="1:10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0"/>
    </row>
    <row r="26" spans="1:10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34</v>
      </c>
      <c r="I26" s="119"/>
      <c r="J26" s="95">
        <f>SUM(J22:J25)+SUM(F22:F25)</f>
        <v>0</v>
      </c>
    </row>
    <row r="27" spans="1:10" ht="18" customHeight="1" thickTop="1" x14ac:dyDescent="0.3">
      <c r="A27" s="13"/>
      <c r="B27" s="97"/>
      <c r="C27" s="131" t="s">
        <v>62</v>
      </c>
      <c r="D27" s="124"/>
      <c r="E27" s="98"/>
      <c r="F27" s="29"/>
      <c r="G27" s="105" t="s">
        <v>39</v>
      </c>
      <c r="H27" s="100" t="s">
        <v>40</v>
      </c>
      <c r="I27" s="28"/>
      <c r="J27" s="31"/>
    </row>
    <row r="28" spans="1:10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41</v>
      </c>
      <c r="I28" s="112"/>
      <c r="J28" s="93">
        <f>F20+J20+F26+J26</f>
        <v>0</v>
      </c>
    </row>
    <row r="29" spans="1:10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42</v>
      </c>
      <c r="I29" s="113">
        <f>Rekapitulácia!B9</f>
        <v>0</v>
      </c>
      <c r="J29" s="109">
        <f>ROUND(((ROUND(I29,2)*20)/100),2)*1</f>
        <v>0</v>
      </c>
    </row>
    <row r="30" spans="1:10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43</v>
      </c>
      <c r="I30" s="78">
        <f>Rekapitulácia!B10</f>
        <v>0</v>
      </c>
      <c r="J30" s="110">
        <f>ROUND(((ROUND(I30,2)*0)/100),2)</f>
        <v>0</v>
      </c>
    </row>
    <row r="31" spans="1:10" ht="18" customHeight="1" x14ac:dyDescent="0.3">
      <c r="A31" s="13"/>
      <c r="B31" s="24"/>
      <c r="C31" s="127"/>
      <c r="D31" s="128"/>
      <c r="E31" s="22"/>
      <c r="F31" s="13"/>
      <c r="G31" s="53">
        <v>24</v>
      </c>
      <c r="H31" s="63" t="s">
        <v>44</v>
      </c>
      <c r="I31" s="27"/>
      <c r="J31" s="190">
        <f>SUM(J28:J30)</f>
        <v>0</v>
      </c>
    </row>
    <row r="32" spans="1:10" ht="18" customHeight="1" thickBot="1" x14ac:dyDescent="0.35">
      <c r="A32" s="13"/>
      <c r="B32" s="41"/>
      <c r="C32" s="1"/>
      <c r="D32" s="114"/>
      <c r="E32" s="71"/>
      <c r="F32" s="72"/>
      <c r="G32" s="186" t="s">
        <v>45</v>
      </c>
      <c r="H32" s="187"/>
      <c r="I32" s="188"/>
      <c r="J32" s="189"/>
    </row>
    <row r="33" spans="1:10" ht="18" customHeight="1" thickTop="1" x14ac:dyDescent="0.3">
      <c r="A33" s="13"/>
      <c r="B33" s="97"/>
      <c r="C33" s="98"/>
      <c r="D33" s="129" t="s">
        <v>60</v>
      </c>
      <c r="E33" s="74"/>
      <c r="F33" s="74"/>
      <c r="G33" s="16"/>
      <c r="H33" s="129" t="s">
        <v>61</v>
      </c>
      <c r="I33" s="29"/>
      <c r="J33" s="32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D9BA-4438-4121-968C-AEDCF0D68501}">
  <dimension ref="A1:AA41"/>
  <sheetViews>
    <sheetView workbookViewId="0"/>
  </sheetViews>
  <sheetFormatPr defaultColWidth="0" defaultRowHeight="14.4" x14ac:dyDescent="0.3"/>
  <cols>
    <col min="1" max="1" width="1.6640625" customWidth="1"/>
    <col min="2" max="2" width="3.6640625" customWidth="1"/>
    <col min="3" max="3" width="4.6640625" customWidth="1"/>
    <col min="4" max="6" width="10.6640625" customWidth="1"/>
    <col min="7" max="7" width="3.6640625" customWidth="1"/>
    <col min="8" max="8" width="19.6640625" customWidth="1"/>
    <col min="9" max="10" width="10.6640625" customWidth="1"/>
    <col min="11" max="26" width="0" hidden="1" customWidth="1"/>
    <col min="27" max="27" width="9.109375" customWidth="1"/>
    <col min="28" max="16384" width="9.109375" hidden="1"/>
  </cols>
  <sheetData>
    <row r="1" spans="1:23" ht="27.9" customHeight="1" thickBot="1" x14ac:dyDescent="0.35">
      <c r="A1" s="3"/>
      <c r="B1" s="14"/>
      <c r="C1" s="14"/>
      <c r="D1" s="14"/>
      <c r="E1" s="14"/>
      <c r="F1" s="15" t="s">
        <v>13</v>
      </c>
      <c r="G1" s="14"/>
      <c r="H1" s="14"/>
      <c r="I1" s="14"/>
      <c r="J1" s="14"/>
      <c r="W1">
        <v>30.126000000000001</v>
      </c>
    </row>
    <row r="2" spans="1:23" ht="30" customHeight="1" thickTop="1" x14ac:dyDescent="0.3">
      <c r="A2" s="13"/>
      <c r="B2" s="203" t="s">
        <v>1</v>
      </c>
      <c r="C2" s="204"/>
      <c r="D2" s="204"/>
      <c r="E2" s="204"/>
      <c r="F2" s="204"/>
      <c r="G2" s="204"/>
      <c r="H2" s="204"/>
      <c r="I2" s="204"/>
      <c r="J2" s="205"/>
    </row>
    <row r="3" spans="1:23" ht="18" customHeight="1" x14ac:dyDescent="0.3">
      <c r="A3" s="13"/>
      <c r="B3" s="34" t="s">
        <v>15</v>
      </c>
      <c r="C3" s="35"/>
      <c r="D3" s="36"/>
      <c r="E3" s="36"/>
      <c r="F3" s="36"/>
      <c r="G3" s="17"/>
      <c r="H3" s="17"/>
      <c r="I3" s="37" t="s">
        <v>14</v>
      </c>
      <c r="J3" s="30"/>
    </row>
    <row r="4" spans="1:23" ht="18" customHeight="1" x14ac:dyDescent="0.3">
      <c r="A4" s="13"/>
      <c r="B4" s="23"/>
      <c r="C4" s="20"/>
      <c r="D4" s="17"/>
      <c r="E4" s="17"/>
      <c r="F4" s="17"/>
      <c r="G4" s="17"/>
      <c r="H4" s="17"/>
      <c r="I4" s="37" t="s">
        <v>16</v>
      </c>
      <c r="J4" s="30"/>
    </row>
    <row r="5" spans="1:23" ht="18" customHeight="1" thickBot="1" x14ac:dyDescent="0.35">
      <c r="A5" s="13"/>
      <c r="B5" s="38" t="s">
        <v>17</v>
      </c>
      <c r="C5" s="20"/>
      <c r="D5" s="17"/>
      <c r="E5" s="17"/>
      <c r="F5" s="39" t="s">
        <v>18</v>
      </c>
      <c r="G5" s="17"/>
      <c r="H5" s="17"/>
      <c r="I5" s="37" t="s">
        <v>19</v>
      </c>
      <c r="J5" s="40" t="s">
        <v>20</v>
      </c>
    </row>
    <row r="6" spans="1:23" ht="20.100000000000001" customHeight="1" thickTop="1" x14ac:dyDescent="0.3">
      <c r="A6" s="13"/>
      <c r="B6" s="197" t="s">
        <v>21</v>
      </c>
      <c r="C6" s="198"/>
      <c r="D6" s="198"/>
      <c r="E6" s="198"/>
      <c r="F6" s="198"/>
      <c r="G6" s="198"/>
      <c r="H6" s="198"/>
      <c r="I6" s="198"/>
      <c r="J6" s="199"/>
    </row>
    <row r="7" spans="1:23" ht="18" customHeight="1" x14ac:dyDescent="0.3">
      <c r="A7" s="13"/>
      <c r="B7" s="49" t="s">
        <v>24</v>
      </c>
      <c r="C7" s="42"/>
      <c r="D7" s="18"/>
      <c r="E7" s="18"/>
      <c r="F7" s="18"/>
      <c r="G7" s="50" t="s">
        <v>25</v>
      </c>
      <c r="H7" s="18"/>
      <c r="I7" s="28"/>
      <c r="J7" s="43"/>
    </row>
    <row r="8" spans="1:23" ht="20.100000000000001" customHeight="1" x14ac:dyDescent="0.3">
      <c r="A8" s="13"/>
      <c r="B8" s="200" t="s">
        <v>22</v>
      </c>
      <c r="C8" s="201"/>
      <c r="D8" s="201"/>
      <c r="E8" s="201"/>
      <c r="F8" s="201"/>
      <c r="G8" s="201"/>
      <c r="H8" s="201"/>
      <c r="I8" s="201"/>
      <c r="J8" s="202"/>
    </row>
    <row r="9" spans="1:23" ht="18" customHeight="1" x14ac:dyDescent="0.3">
      <c r="A9" s="13"/>
      <c r="B9" s="38" t="s">
        <v>26</v>
      </c>
      <c r="C9" s="20"/>
      <c r="D9" s="17"/>
      <c r="E9" s="17"/>
      <c r="F9" s="17"/>
      <c r="G9" s="39" t="s">
        <v>27</v>
      </c>
      <c r="H9" s="17"/>
      <c r="I9" s="27"/>
      <c r="J9" s="30"/>
    </row>
    <row r="10" spans="1:23" ht="20.100000000000001" customHeight="1" x14ac:dyDescent="0.3">
      <c r="A10" s="13"/>
      <c r="B10" s="200" t="s">
        <v>23</v>
      </c>
      <c r="C10" s="201"/>
      <c r="D10" s="201"/>
      <c r="E10" s="201"/>
      <c r="F10" s="201"/>
      <c r="G10" s="201"/>
      <c r="H10" s="201"/>
      <c r="I10" s="201"/>
      <c r="J10" s="202"/>
    </row>
    <row r="11" spans="1:23" ht="18" customHeight="1" thickBot="1" x14ac:dyDescent="0.35">
      <c r="A11" s="13"/>
      <c r="B11" s="38" t="s">
        <v>24</v>
      </c>
      <c r="C11" s="20"/>
      <c r="D11" s="17"/>
      <c r="E11" s="17"/>
      <c r="F11" s="17"/>
      <c r="G11" s="39" t="s">
        <v>25</v>
      </c>
      <c r="H11" s="17"/>
      <c r="I11" s="27"/>
      <c r="J11" s="30"/>
    </row>
    <row r="12" spans="1:23" ht="18" customHeight="1" thickTop="1" x14ac:dyDescent="0.3">
      <c r="A12" s="13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thickBot="1" x14ac:dyDescent="0.35">
      <c r="A13" s="13"/>
      <c r="B13" s="41"/>
      <c r="C13" s="42"/>
      <c r="D13" s="18"/>
      <c r="E13" s="18"/>
      <c r="F13" s="18"/>
      <c r="G13" s="18"/>
      <c r="H13" s="18"/>
      <c r="I13" s="28"/>
      <c r="J13" s="43"/>
    </row>
    <row r="14" spans="1:23" ht="18" customHeight="1" thickTop="1" x14ac:dyDescent="0.3">
      <c r="A14" s="13"/>
      <c r="B14" s="52" t="s">
        <v>28</v>
      </c>
      <c r="C14" s="80" t="s">
        <v>6</v>
      </c>
      <c r="D14" s="81" t="s">
        <v>57</v>
      </c>
      <c r="E14" s="82" t="s">
        <v>58</v>
      </c>
      <c r="F14" s="80" t="s">
        <v>59</v>
      </c>
      <c r="G14" s="52" t="s">
        <v>35</v>
      </c>
      <c r="H14" s="45"/>
      <c r="I14" s="47"/>
      <c r="J14" s="48"/>
    </row>
    <row r="15" spans="1:23" ht="18" customHeight="1" x14ac:dyDescent="0.3">
      <c r="A15" s="13"/>
      <c r="B15" s="87">
        <v>1</v>
      </c>
      <c r="C15" s="88" t="s">
        <v>29</v>
      </c>
      <c r="D15" s="89">
        <f>'Rekap 589'!B19</f>
        <v>0</v>
      </c>
      <c r="E15" s="90">
        <f>'Rekap 589'!C19</f>
        <v>0</v>
      </c>
      <c r="F15" s="88">
        <f>'Rekap 589'!D19</f>
        <v>0</v>
      </c>
      <c r="G15" s="53">
        <v>7</v>
      </c>
      <c r="H15" s="55" t="s">
        <v>36</v>
      </c>
      <c r="I15" s="28"/>
      <c r="J15" s="57">
        <v>0</v>
      </c>
    </row>
    <row r="16" spans="1:23" ht="18" customHeight="1" x14ac:dyDescent="0.3">
      <c r="A16" s="13"/>
      <c r="B16" s="85">
        <v>2</v>
      </c>
      <c r="C16" s="86" t="s">
        <v>30</v>
      </c>
      <c r="D16" s="91">
        <f>'Rekap 589'!B23</f>
        <v>0</v>
      </c>
      <c r="E16" s="92">
        <f>'Rekap 589'!C23</f>
        <v>0</v>
      </c>
      <c r="F16" s="101">
        <f>'Rekap 589'!D23</f>
        <v>0</v>
      </c>
      <c r="G16" s="104"/>
      <c r="H16" s="115"/>
      <c r="I16" s="117"/>
      <c r="J16" s="110"/>
    </row>
    <row r="17" spans="1:26" ht="18" customHeight="1" x14ac:dyDescent="0.3">
      <c r="A17" s="13"/>
      <c r="B17" s="59">
        <v>3</v>
      </c>
      <c r="C17" s="62" t="s">
        <v>31</v>
      </c>
      <c r="D17" s="83">
        <f>'Rekap 589'!B27</f>
        <v>0</v>
      </c>
      <c r="E17" s="84">
        <f>'Rekap 589'!C27</f>
        <v>0</v>
      </c>
      <c r="F17" s="76">
        <f>'Rekap 589'!D27</f>
        <v>0</v>
      </c>
      <c r="G17" s="53">
        <v>8</v>
      </c>
      <c r="H17" s="63" t="s">
        <v>37</v>
      </c>
      <c r="I17" s="117"/>
      <c r="J17" s="110">
        <f>Výkaz_výmer!Z134</f>
        <v>0</v>
      </c>
    </row>
    <row r="18" spans="1:26" ht="18" customHeight="1" x14ac:dyDescent="0.3">
      <c r="A18" s="13"/>
      <c r="B18" s="53">
        <v>4</v>
      </c>
      <c r="C18" s="63" t="s">
        <v>32</v>
      </c>
      <c r="D18" s="67"/>
      <c r="E18" s="66"/>
      <c r="F18" s="69"/>
      <c r="G18" s="53">
        <v>9</v>
      </c>
      <c r="H18" s="63" t="s">
        <v>38</v>
      </c>
      <c r="I18" s="117"/>
      <c r="J18" s="110">
        <v>0</v>
      </c>
    </row>
    <row r="19" spans="1:26" ht="18" customHeight="1" x14ac:dyDescent="0.3">
      <c r="A19" s="13"/>
      <c r="B19" s="53">
        <v>5</v>
      </c>
      <c r="C19" s="63" t="s">
        <v>33</v>
      </c>
      <c r="D19" s="67"/>
      <c r="E19" s="66"/>
      <c r="F19" s="69"/>
      <c r="G19" s="104"/>
      <c r="H19" s="115"/>
      <c r="I19" s="117"/>
      <c r="J19" s="116"/>
    </row>
    <row r="20" spans="1:26" ht="18" customHeight="1" thickBot="1" x14ac:dyDescent="0.35">
      <c r="A20" s="13"/>
      <c r="B20" s="53">
        <v>6</v>
      </c>
      <c r="C20" s="64" t="s">
        <v>34</v>
      </c>
      <c r="D20" s="68"/>
      <c r="E20" s="96"/>
      <c r="F20" s="102">
        <f>SUM(F15:F19)</f>
        <v>0</v>
      </c>
      <c r="G20" s="53">
        <v>10</v>
      </c>
      <c r="H20" s="63" t="s">
        <v>34</v>
      </c>
      <c r="I20" s="119"/>
      <c r="J20" s="95">
        <f>SUM(J15:J19)</f>
        <v>0</v>
      </c>
    </row>
    <row r="21" spans="1:26" ht="18" customHeight="1" thickTop="1" x14ac:dyDescent="0.3">
      <c r="A21" s="13"/>
      <c r="B21" s="58" t="s">
        <v>46</v>
      </c>
      <c r="C21" s="61" t="s">
        <v>47</v>
      </c>
      <c r="D21" s="65"/>
      <c r="E21" s="19"/>
      <c r="F21" s="94"/>
      <c r="G21" s="58" t="s">
        <v>53</v>
      </c>
      <c r="H21" s="54" t="s">
        <v>47</v>
      </c>
      <c r="I21" s="28"/>
      <c r="J21" s="120"/>
    </row>
    <row r="22" spans="1:26" ht="18" customHeight="1" x14ac:dyDescent="0.3">
      <c r="A22" s="13"/>
      <c r="B22" s="59">
        <v>11</v>
      </c>
      <c r="C22" s="55" t="s">
        <v>48</v>
      </c>
      <c r="D22" s="75"/>
      <c r="E22" s="78" t="s">
        <v>51</v>
      </c>
      <c r="F22" s="76">
        <f>((F15*U22*0)+(F16*V22*0)+(F17*W22*0))/100</f>
        <v>0</v>
      </c>
      <c r="G22" s="59">
        <v>16</v>
      </c>
      <c r="H22" s="62" t="s">
        <v>54</v>
      </c>
      <c r="I22" s="118" t="s">
        <v>51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3">
      <c r="A23" s="13"/>
      <c r="B23" s="53">
        <v>12</v>
      </c>
      <c r="C23" s="56" t="s">
        <v>49</v>
      </c>
      <c r="D23" s="60"/>
      <c r="E23" s="78" t="s">
        <v>52</v>
      </c>
      <c r="F23" s="69">
        <f>((F15*U23*0)+(F16*V23*0)+(F17*W23*0))/100</f>
        <v>0</v>
      </c>
      <c r="G23" s="53">
        <v>17</v>
      </c>
      <c r="H23" s="63" t="s">
        <v>55</v>
      </c>
      <c r="I23" s="118" t="s">
        <v>51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3">
      <c r="A24" s="13"/>
      <c r="B24" s="53">
        <v>13</v>
      </c>
      <c r="C24" s="56" t="s">
        <v>50</v>
      </c>
      <c r="D24" s="60"/>
      <c r="E24" s="78" t="s">
        <v>51</v>
      </c>
      <c r="F24" s="69">
        <f>((F15*U24*0)+(F16*V24*0)+(F17*W24*0))/100</f>
        <v>0</v>
      </c>
      <c r="G24" s="53">
        <v>18</v>
      </c>
      <c r="H24" s="63" t="s">
        <v>56</v>
      </c>
      <c r="I24" s="118" t="s">
        <v>52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3">
      <c r="A25" s="13"/>
      <c r="B25" s="53">
        <v>14</v>
      </c>
      <c r="C25" s="20"/>
      <c r="D25" s="60"/>
      <c r="E25" s="79"/>
      <c r="F25" s="77"/>
      <c r="G25" s="53">
        <v>19</v>
      </c>
      <c r="H25" s="115"/>
      <c r="I25" s="117"/>
      <c r="J25" s="116"/>
    </row>
    <row r="26" spans="1:26" ht="18" customHeight="1" thickBot="1" x14ac:dyDescent="0.35">
      <c r="A26" s="13"/>
      <c r="B26" s="53">
        <v>15</v>
      </c>
      <c r="C26" s="56"/>
      <c r="D26" s="60"/>
      <c r="E26" s="60"/>
      <c r="F26" s="103"/>
      <c r="G26" s="53">
        <v>20</v>
      </c>
      <c r="H26" s="63" t="s">
        <v>34</v>
      </c>
      <c r="I26" s="119"/>
      <c r="J26" s="95">
        <f>SUM(J22:J25)+SUM(F22:F25)</f>
        <v>0</v>
      </c>
    </row>
    <row r="27" spans="1:26" ht="18" customHeight="1" thickTop="1" x14ac:dyDescent="0.3">
      <c r="A27" s="13"/>
      <c r="B27" s="97"/>
      <c r="C27" s="131" t="s">
        <v>62</v>
      </c>
      <c r="D27" s="124"/>
      <c r="E27" s="98"/>
      <c r="F27" s="29"/>
      <c r="G27" s="105" t="s">
        <v>39</v>
      </c>
      <c r="H27" s="100" t="s">
        <v>40</v>
      </c>
      <c r="I27" s="28"/>
      <c r="J27" s="31"/>
    </row>
    <row r="28" spans="1:26" ht="18" customHeight="1" x14ac:dyDescent="0.3">
      <c r="A28" s="13"/>
      <c r="B28" s="26"/>
      <c r="C28" s="122"/>
      <c r="D28" s="125"/>
      <c r="E28" s="22"/>
      <c r="F28" s="13"/>
      <c r="G28" s="85">
        <v>21</v>
      </c>
      <c r="H28" s="86" t="s">
        <v>41</v>
      </c>
      <c r="I28" s="112"/>
      <c r="J28" s="93">
        <f>F20+J20+F26+J26</f>
        <v>0</v>
      </c>
    </row>
    <row r="29" spans="1:26" ht="18" customHeight="1" x14ac:dyDescent="0.3">
      <c r="A29" s="13"/>
      <c r="B29" s="70"/>
      <c r="C29" s="123"/>
      <c r="D29" s="126"/>
      <c r="E29" s="22"/>
      <c r="F29" s="13"/>
      <c r="G29" s="59">
        <v>22</v>
      </c>
      <c r="H29" s="62" t="s">
        <v>42</v>
      </c>
      <c r="I29" s="113">
        <f>J28-SUM(Výkaz_výmer!K9:'Výkaz_výmer'!K133)</f>
        <v>0</v>
      </c>
      <c r="J29" s="109">
        <f>ROUND(((ROUND(I29,2)*20)*1/100),2)</f>
        <v>0</v>
      </c>
    </row>
    <row r="30" spans="1:26" ht="18" customHeight="1" x14ac:dyDescent="0.3">
      <c r="A30" s="13"/>
      <c r="B30" s="23"/>
      <c r="C30" s="115"/>
      <c r="D30" s="117"/>
      <c r="E30" s="22"/>
      <c r="F30" s="13"/>
      <c r="G30" s="53">
        <v>23</v>
      </c>
      <c r="H30" s="63" t="s">
        <v>43</v>
      </c>
      <c r="I30" s="78">
        <f>SUM(Výkaz_výmer!K9:'Výkaz_výmer'!K133)</f>
        <v>0</v>
      </c>
      <c r="J30" s="110">
        <f>ROUND(((ROUND(I30,2)*0)/100),2)</f>
        <v>0</v>
      </c>
    </row>
    <row r="31" spans="1:26" ht="18" customHeight="1" x14ac:dyDescent="0.3">
      <c r="A31" s="13"/>
      <c r="B31" s="24"/>
      <c r="C31" s="127"/>
      <c r="D31" s="128"/>
      <c r="E31" s="22"/>
      <c r="F31" s="13"/>
      <c r="G31" s="85">
        <v>24</v>
      </c>
      <c r="H31" s="86" t="s">
        <v>44</v>
      </c>
      <c r="I31" s="108"/>
      <c r="J31" s="121">
        <f>SUM(J28:J30)</f>
        <v>0</v>
      </c>
    </row>
    <row r="32" spans="1:26" ht="18" customHeight="1" thickBot="1" x14ac:dyDescent="0.35">
      <c r="A32" s="13"/>
      <c r="B32" s="41"/>
      <c r="C32" s="1"/>
      <c r="D32" s="114"/>
      <c r="E32" s="71"/>
      <c r="F32" s="72"/>
      <c r="G32" s="59" t="s">
        <v>45</v>
      </c>
      <c r="H32" s="1"/>
      <c r="I32" s="114"/>
      <c r="J32" s="111"/>
    </row>
    <row r="33" spans="1:10" ht="18" customHeight="1" thickTop="1" x14ac:dyDescent="0.3">
      <c r="A33" s="13"/>
      <c r="B33" s="97"/>
      <c r="C33" s="98"/>
      <c r="D33" s="129" t="s">
        <v>60</v>
      </c>
      <c r="E33" s="74"/>
      <c r="F33" s="99"/>
      <c r="G33" s="106">
        <v>26</v>
      </c>
      <c r="H33" s="130" t="s">
        <v>61</v>
      </c>
      <c r="I33" s="29"/>
      <c r="J33" s="107"/>
    </row>
    <row r="34" spans="1:10" ht="18" customHeight="1" x14ac:dyDescent="0.3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3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3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3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3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3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5">
      <c r="A40" s="13"/>
      <c r="B40" s="70"/>
      <c r="C40" s="71"/>
      <c r="D40" s="14"/>
      <c r="E40" s="14"/>
      <c r="F40" s="14"/>
      <c r="G40" s="14"/>
      <c r="H40" s="14"/>
      <c r="I40" s="72"/>
      <c r="J40" s="73"/>
    </row>
    <row r="41" spans="1:10" ht="15" thickTop="1" x14ac:dyDescent="0.3">
      <c r="A41" s="13"/>
      <c r="B41" s="74"/>
      <c r="C41" s="74"/>
      <c r="D41" s="74"/>
      <c r="E41" s="74"/>
      <c r="F41" s="74"/>
      <c r="G41" s="74"/>
      <c r="H41" s="74"/>
      <c r="I41" s="74"/>
      <c r="J41" s="7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A506-EC0B-4E01-A090-EEC6F5CB1216}">
  <dimension ref="A1:Z500"/>
  <sheetViews>
    <sheetView workbookViewId="0"/>
  </sheetViews>
  <sheetFormatPr defaultColWidth="0" defaultRowHeight="14.4" x14ac:dyDescent="0.3"/>
  <cols>
    <col min="1" max="1" width="37.6640625" customWidth="1"/>
    <col min="2" max="4" width="10.6640625" customWidth="1"/>
    <col min="5" max="6" width="9.6640625" customWidth="1"/>
    <col min="7" max="7" width="3.6640625" customWidth="1"/>
    <col min="8" max="9" width="9.109375" hidden="1" customWidth="1"/>
    <col min="10" max="26" width="0" hidden="1" customWidth="1"/>
    <col min="27" max="16384" width="9.109375" hidden="1"/>
  </cols>
  <sheetData>
    <row r="1" spans="1:26" ht="20.100000000000001" customHeight="1" x14ac:dyDescent="0.3">
      <c r="A1" s="206" t="s">
        <v>21</v>
      </c>
      <c r="B1" s="207"/>
      <c r="C1" s="207"/>
      <c r="D1" s="208"/>
      <c r="E1" s="6" t="s">
        <v>18</v>
      </c>
      <c r="F1" s="12"/>
      <c r="W1">
        <v>30.126000000000001</v>
      </c>
    </row>
    <row r="2" spans="1:26" ht="20.100000000000001" customHeight="1" x14ac:dyDescent="0.3">
      <c r="A2" s="206" t="s">
        <v>22</v>
      </c>
      <c r="B2" s="207"/>
      <c r="C2" s="207"/>
      <c r="D2" s="208"/>
      <c r="E2" s="6" t="s">
        <v>16</v>
      </c>
      <c r="F2" s="12"/>
    </row>
    <row r="3" spans="1:26" ht="20.100000000000001" customHeight="1" x14ac:dyDescent="0.3">
      <c r="A3" s="206" t="s">
        <v>23</v>
      </c>
      <c r="B3" s="207"/>
      <c r="C3" s="207"/>
      <c r="D3" s="208"/>
      <c r="E3" s="6" t="s">
        <v>66</v>
      </c>
      <c r="F3" s="12"/>
    </row>
    <row r="4" spans="1:26" x14ac:dyDescent="0.3">
      <c r="A4" s="5" t="s">
        <v>1</v>
      </c>
      <c r="B4" s="3"/>
      <c r="C4" s="3"/>
      <c r="D4" s="3"/>
      <c r="E4" s="3"/>
      <c r="F4" s="3"/>
    </row>
    <row r="5" spans="1:26" x14ac:dyDescent="0.3">
      <c r="A5" s="5" t="s">
        <v>15</v>
      </c>
      <c r="B5" s="3"/>
      <c r="C5" s="3"/>
      <c r="D5" s="3"/>
      <c r="E5" s="3"/>
      <c r="F5" s="3"/>
    </row>
    <row r="6" spans="1:26" x14ac:dyDescent="0.3">
      <c r="A6" s="3"/>
      <c r="B6" s="3"/>
      <c r="C6" s="3"/>
      <c r="D6" s="3"/>
      <c r="E6" s="3"/>
      <c r="F6" s="3"/>
    </row>
    <row r="7" spans="1:26" x14ac:dyDescent="0.3">
      <c r="A7" s="3"/>
      <c r="B7" s="3"/>
      <c r="C7" s="3"/>
      <c r="D7" s="3"/>
      <c r="E7" s="3"/>
      <c r="F7" s="3"/>
    </row>
    <row r="8" spans="1:26" x14ac:dyDescent="0.3">
      <c r="A8" s="4" t="s">
        <v>67</v>
      </c>
      <c r="B8" s="3"/>
      <c r="C8" s="3"/>
      <c r="D8" s="3"/>
      <c r="E8" s="3"/>
      <c r="F8" s="3"/>
    </row>
    <row r="9" spans="1:26" x14ac:dyDescent="0.3">
      <c r="A9" s="132" t="s">
        <v>63</v>
      </c>
      <c r="B9" s="132" t="s">
        <v>57</v>
      </c>
      <c r="C9" s="132" t="s">
        <v>58</v>
      </c>
      <c r="D9" s="132" t="s">
        <v>34</v>
      </c>
      <c r="E9" s="132" t="s">
        <v>64</v>
      </c>
      <c r="F9" s="132" t="s">
        <v>65</v>
      </c>
    </row>
    <row r="10" spans="1:26" x14ac:dyDescent="0.3">
      <c r="A10" s="138" t="s">
        <v>68</v>
      </c>
      <c r="B10" s="139"/>
      <c r="C10" s="135"/>
      <c r="D10" s="135"/>
      <c r="E10" s="136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62" t="s">
        <v>69</v>
      </c>
      <c r="B11" s="76">
        <f>Výkaz_výmer!L43</f>
        <v>0</v>
      </c>
      <c r="C11" s="76">
        <f>Výkaz_výmer!M43</f>
        <v>0</v>
      </c>
      <c r="D11" s="76">
        <f>Výkaz_výmer!I43</f>
        <v>0</v>
      </c>
      <c r="E11" s="140">
        <f>Výkaz_výmer!S43</f>
        <v>22.29</v>
      </c>
      <c r="F11" s="140">
        <f>Výkaz_výmer!V43</f>
        <v>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62" t="s">
        <v>70</v>
      </c>
      <c r="B12" s="76">
        <f>Výkaz_výmer!L51</f>
        <v>0</v>
      </c>
      <c r="C12" s="76">
        <f>Výkaz_výmer!M51</f>
        <v>0</v>
      </c>
      <c r="D12" s="76">
        <f>Výkaz_výmer!I51</f>
        <v>0</v>
      </c>
      <c r="E12" s="140">
        <f>Výkaz_výmer!S51</f>
        <v>109.46</v>
      </c>
      <c r="F12" s="140">
        <f>Výkaz_výmer!V51</f>
        <v>0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62" t="s">
        <v>71</v>
      </c>
      <c r="B13" s="76">
        <f>Výkaz_výmer!L55</f>
        <v>0</v>
      </c>
      <c r="C13" s="76">
        <f>Výkaz_výmer!M55</f>
        <v>0</v>
      </c>
      <c r="D13" s="76">
        <f>Výkaz_výmer!I55</f>
        <v>0</v>
      </c>
      <c r="E13" s="140">
        <f>Výkaz_výmer!S55</f>
        <v>29.84</v>
      </c>
      <c r="F13" s="140">
        <f>Výkaz_výmer!V55</f>
        <v>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62" t="s">
        <v>72</v>
      </c>
      <c r="B14" s="76">
        <f>Výkaz_výmer!L63</f>
        <v>0</v>
      </c>
      <c r="C14" s="76">
        <f>Výkaz_výmer!M63</f>
        <v>0</v>
      </c>
      <c r="D14" s="76">
        <f>Výkaz_výmer!I63</f>
        <v>0</v>
      </c>
      <c r="E14" s="140">
        <f>Výkaz_výmer!S63</f>
        <v>441.13</v>
      </c>
      <c r="F14" s="140">
        <f>Výkaz_výmer!V63</f>
        <v>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62" t="s">
        <v>73</v>
      </c>
      <c r="B15" s="76">
        <f>Výkaz_výmer!L71</f>
        <v>0</v>
      </c>
      <c r="C15" s="76">
        <f>Výkaz_výmer!M71</f>
        <v>0</v>
      </c>
      <c r="D15" s="76">
        <f>Výkaz_výmer!I71</f>
        <v>0</v>
      </c>
      <c r="E15" s="140">
        <f>Výkaz_výmer!S71</f>
        <v>15874.15</v>
      </c>
      <c r="F15" s="140">
        <f>Výkaz_výmer!V71</f>
        <v>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62" t="s">
        <v>74</v>
      </c>
      <c r="B16" s="76">
        <f>Výkaz_výmer!L78</f>
        <v>0</v>
      </c>
      <c r="C16" s="76">
        <f>Výkaz_výmer!M78</f>
        <v>0</v>
      </c>
      <c r="D16" s="76">
        <f>Výkaz_výmer!I78</f>
        <v>0</v>
      </c>
      <c r="E16" s="140">
        <f>Výkaz_výmer!S78</f>
        <v>3.31</v>
      </c>
      <c r="F16" s="140">
        <f>Výkaz_výmer!V78</f>
        <v>0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62" t="s">
        <v>75</v>
      </c>
      <c r="B17" s="76">
        <f>Výkaz_výmer!L90</f>
        <v>0</v>
      </c>
      <c r="C17" s="76">
        <f>Výkaz_výmer!M90</f>
        <v>0</v>
      </c>
      <c r="D17" s="76">
        <f>Výkaz_výmer!I90</f>
        <v>0</v>
      </c>
      <c r="E17" s="140">
        <f>Výkaz_výmer!S90</f>
        <v>112.5</v>
      </c>
      <c r="F17" s="140">
        <f>Výkaz_výmer!V90</f>
        <v>24.4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62" t="s">
        <v>76</v>
      </c>
      <c r="B18" s="76">
        <f>Výkaz_výmer!L94</f>
        <v>0</v>
      </c>
      <c r="C18" s="76">
        <f>Výkaz_výmer!M94</f>
        <v>0</v>
      </c>
      <c r="D18" s="76">
        <f>Výkaz_výmer!I94</f>
        <v>0</v>
      </c>
      <c r="E18" s="140">
        <f>Výkaz_výmer!S94</f>
        <v>0</v>
      </c>
      <c r="F18" s="140">
        <f>Výkaz_výmer!V94</f>
        <v>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3">
      <c r="A19" s="2" t="s">
        <v>68</v>
      </c>
      <c r="B19" s="141">
        <f>Výkaz_výmer!L96</f>
        <v>0</v>
      </c>
      <c r="C19" s="141">
        <f>Výkaz_výmer!M96</f>
        <v>0</v>
      </c>
      <c r="D19" s="141">
        <f>Výkaz_výmer!I96</f>
        <v>0</v>
      </c>
      <c r="E19" s="142">
        <f>Výkaz_výmer!S96</f>
        <v>16592.669999999998</v>
      </c>
      <c r="F19" s="142">
        <f>Výkaz_výmer!V96</f>
        <v>24.4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x14ac:dyDescent="0.3">
      <c r="A20" s="1"/>
      <c r="B20" s="134"/>
      <c r="C20" s="134"/>
      <c r="D20" s="134"/>
      <c r="E20" s="133"/>
      <c r="F20" s="133"/>
    </row>
    <row r="21" spans="1:26" x14ac:dyDescent="0.3">
      <c r="A21" s="2" t="s">
        <v>77</v>
      </c>
      <c r="B21" s="141"/>
      <c r="C21" s="76"/>
      <c r="D21" s="76"/>
      <c r="E21" s="140"/>
      <c r="F21" s="140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26" x14ac:dyDescent="0.3">
      <c r="A22" s="62" t="s">
        <v>78</v>
      </c>
      <c r="B22" s="76">
        <f>Výkaz_výmer!L101</f>
        <v>0</v>
      </c>
      <c r="C22" s="76">
        <f>Výkaz_výmer!M101</f>
        <v>0</v>
      </c>
      <c r="D22" s="76">
        <f>Výkaz_výmer!I101</f>
        <v>0</v>
      </c>
      <c r="E22" s="140">
        <f>Výkaz_výmer!S101</f>
        <v>0</v>
      </c>
      <c r="F22" s="140">
        <f>Výkaz_výmer!V101</f>
        <v>0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x14ac:dyDescent="0.3">
      <c r="A23" s="2" t="s">
        <v>77</v>
      </c>
      <c r="B23" s="141">
        <f>Výkaz_výmer!L103</f>
        <v>0</v>
      </c>
      <c r="C23" s="141">
        <f>Výkaz_výmer!M103</f>
        <v>0</v>
      </c>
      <c r="D23" s="141">
        <f>Výkaz_výmer!I103</f>
        <v>0</v>
      </c>
      <c r="E23" s="142">
        <f>Výkaz_výmer!S103</f>
        <v>0</v>
      </c>
      <c r="F23" s="142">
        <f>Výkaz_výmer!V103</f>
        <v>0</v>
      </c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x14ac:dyDescent="0.3">
      <c r="A24" s="1"/>
      <c r="B24" s="134"/>
      <c r="C24" s="134"/>
      <c r="D24" s="134"/>
      <c r="E24" s="133"/>
      <c r="F24" s="133"/>
    </row>
    <row r="25" spans="1:26" x14ac:dyDescent="0.3">
      <c r="A25" s="2" t="s">
        <v>79</v>
      </c>
      <c r="B25" s="141"/>
      <c r="C25" s="76"/>
      <c r="D25" s="76"/>
      <c r="E25" s="140"/>
      <c r="F25" s="140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x14ac:dyDescent="0.3">
      <c r="A26" s="62" t="s">
        <v>80</v>
      </c>
      <c r="B26" s="76">
        <f>Výkaz_výmer!L131</f>
        <v>0</v>
      </c>
      <c r="C26" s="76">
        <f>Výkaz_výmer!M131</f>
        <v>0</v>
      </c>
      <c r="D26" s="76">
        <f>Výkaz_výmer!I131</f>
        <v>0</v>
      </c>
      <c r="E26" s="140">
        <f>Výkaz_výmer!S131</f>
        <v>160.33000000000001</v>
      </c>
      <c r="F26" s="140">
        <f>Výkaz_výmer!V131</f>
        <v>0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pans="1:26" x14ac:dyDescent="0.3">
      <c r="A27" s="2" t="s">
        <v>79</v>
      </c>
      <c r="B27" s="141">
        <f>Výkaz_výmer!L133</f>
        <v>0</v>
      </c>
      <c r="C27" s="141">
        <f>Výkaz_výmer!M133</f>
        <v>0</v>
      </c>
      <c r="D27" s="141">
        <f>Výkaz_výmer!I133</f>
        <v>0</v>
      </c>
      <c r="E27" s="142">
        <f>Výkaz_výmer!S133</f>
        <v>160.33000000000001</v>
      </c>
      <c r="F27" s="142">
        <f>Výkaz_výmer!V133</f>
        <v>0</v>
      </c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x14ac:dyDescent="0.3">
      <c r="A28" s="1"/>
      <c r="B28" s="134"/>
      <c r="C28" s="134"/>
      <c r="D28" s="134"/>
      <c r="E28" s="133"/>
      <c r="F28" s="133"/>
    </row>
    <row r="29" spans="1:26" x14ac:dyDescent="0.3">
      <c r="A29" s="2" t="s">
        <v>81</v>
      </c>
      <c r="B29" s="141">
        <f>Výkaz_výmer!L134</f>
        <v>0</v>
      </c>
      <c r="C29" s="141">
        <f>Výkaz_výmer!M134</f>
        <v>0</v>
      </c>
      <c r="D29" s="141">
        <f>Výkaz_výmer!I134</f>
        <v>0</v>
      </c>
      <c r="E29" s="142">
        <f>Výkaz_výmer!S134</f>
        <v>16753</v>
      </c>
      <c r="F29" s="142">
        <f>Výkaz_výmer!V134</f>
        <v>24.4</v>
      </c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pans="1:26" x14ac:dyDescent="0.3">
      <c r="A30" s="1"/>
      <c r="B30" s="134"/>
      <c r="C30" s="134"/>
      <c r="D30" s="134"/>
      <c r="E30" s="133"/>
      <c r="F30" s="133"/>
    </row>
    <row r="31" spans="1:26" x14ac:dyDescent="0.3">
      <c r="A31" s="1"/>
      <c r="B31" s="134"/>
      <c r="C31" s="134"/>
      <c r="D31" s="134"/>
      <c r="E31" s="133"/>
      <c r="F31" s="133"/>
    </row>
    <row r="32" spans="1:26" x14ac:dyDescent="0.3">
      <c r="A32" s="1"/>
      <c r="B32" s="134"/>
      <c r="C32" s="134"/>
      <c r="D32" s="134"/>
      <c r="E32" s="133"/>
      <c r="F32" s="133"/>
    </row>
    <row r="33" spans="1:6" x14ac:dyDescent="0.3">
      <c r="A33" s="1"/>
      <c r="B33" s="134"/>
      <c r="C33" s="134"/>
      <c r="D33" s="134"/>
      <c r="E33" s="133"/>
      <c r="F33" s="133"/>
    </row>
    <row r="34" spans="1:6" x14ac:dyDescent="0.3">
      <c r="A34" s="1"/>
      <c r="B34" s="134"/>
      <c r="C34" s="134"/>
      <c r="D34" s="134"/>
      <c r="E34" s="133"/>
      <c r="F34" s="133"/>
    </row>
    <row r="35" spans="1:6" x14ac:dyDescent="0.3">
      <c r="A35" s="1"/>
      <c r="B35" s="134"/>
      <c r="C35" s="134"/>
      <c r="D35" s="134"/>
      <c r="E35" s="133"/>
      <c r="F35" s="133"/>
    </row>
    <row r="36" spans="1:6" x14ac:dyDescent="0.3">
      <c r="A36" s="1"/>
      <c r="B36" s="134"/>
      <c r="C36" s="134"/>
      <c r="D36" s="134"/>
      <c r="E36" s="133"/>
      <c r="F36" s="133"/>
    </row>
    <row r="37" spans="1:6" x14ac:dyDescent="0.3">
      <c r="A37" s="1"/>
      <c r="B37" s="134"/>
      <c r="C37" s="134"/>
      <c r="D37" s="134"/>
      <c r="E37" s="133"/>
      <c r="F37" s="133"/>
    </row>
    <row r="38" spans="1:6" x14ac:dyDescent="0.3">
      <c r="A38" s="1"/>
      <c r="B38" s="134"/>
      <c r="C38" s="134"/>
      <c r="D38" s="134"/>
      <c r="E38" s="133"/>
      <c r="F38" s="133"/>
    </row>
    <row r="39" spans="1:6" x14ac:dyDescent="0.3">
      <c r="A39" s="1"/>
      <c r="B39" s="134"/>
      <c r="C39" s="134"/>
      <c r="D39" s="134"/>
      <c r="E39" s="133"/>
      <c r="F39" s="133"/>
    </row>
    <row r="40" spans="1:6" x14ac:dyDescent="0.3">
      <c r="A40" s="1"/>
      <c r="B40" s="134"/>
      <c r="C40" s="134"/>
      <c r="D40" s="134"/>
      <c r="E40" s="133"/>
      <c r="F40" s="133"/>
    </row>
    <row r="41" spans="1:6" x14ac:dyDescent="0.3">
      <c r="A41" s="1"/>
      <c r="B41" s="134"/>
      <c r="C41" s="134"/>
      <c r="D41" s="134"/>
      <c r="E41" s="133"/>
      <c r="F41" s="133"/>
    </row>
    <row r="42" spans="1:6" x14ac:dyDescent="0.3">
      <c r="A42" s="1"/>
      <c r="B42" s="134"/>
      <c r="C42" s="134"/>
      <c r="D42" s="134"/>
      <c r="E42" s="133"/>
      <c r="F42" s="133"/>
    </row>
    <row r="43" spans="1:6" x14ac:dyDescent="0.3">
      <c r="A43" s="1"/>
      <c r="B43" s="134"/>
      <c r="C43" s="134"/>
      <c r="D43" s="134"/>
      <c r="E43" s="133"/>
      <c r="F43" s="133"/>
    </row>
    <row r="44" spans="1:6" x14ac:dyDescent="0.3">
      <c r="A44" s="1"/>
      <c r="B44" s="134"/>
      <c r="C44" s="134"/>
      <c r="D44" s="134"/>
      <c r="E44" s="133"/>
      <c r="F44" s="133"/>
    </row>
    <row r="45" spans="1:6" x14ac:dyDescent="0.3">
      <c r="A45" s="1"/>
      <c r="B45" s="134"/>
      <c r="C45" s="134"/>
      <c r="D45" s="134"/>
      <c r="E45" s="133"/>
      <c r="F45" s="133"/>
    </row>
    <row r="46" spans="1:6" x14ac:dyDescent="0.3">
      <c r="A46" s="1"/>
      <c r="B46" s="134"/>
      <c r="C46" s="134"/>
      <c r="D46" s="134"/>
      <c r="E46" s="133"/>
      <c r="F46" s="133"/>
    </row>
    <row r="47" spans="1:6" x14ac:dyDescent="0.3">
      <c r="A47" s="1"/>
      <c r="B47" s="134"/>
      <c r="C47" s="134"/>
      <c r="D47" s="134"/>
      <c r="E47" s="133"/>
      <c r="F47" s="133"/>
    </row>
    <row r="48" spans="1:6" x14ac:dyDescent="0.3">
      <c r="A48" s="1"/>
      <c r="B48" s="134"/>
      <c r="C48" s="134"/>
      <c r="D48" s="134"/>
      <c r="E48" s="133"/>
      <c r="F48" s="133"/>
    </row>
    <row r="49" spans="1:6" x14ac:dyDescent="0.3">
      <c r="A49" s="1"/>
      <c r="B49" s="134"/>
      <c r="C49" s="134"/>
      <c r="D49" s="134"/>
      <c r="E49" s="133"/>
      <c r="F49" s="133"/>
    </row>
    <row r="50" spans="1:6" x14ac:dyDescent="0.3">
      <c r="A50" s="1"/>
      <c r="B50" s="134"/>
      <c r="C50" s="134"/>
      <c r="D50" s="134"/>
      <c r="E50" s="133"/>
      <c r="F50" s="133"/>
    </row>
    <row r="51" spans="1:6" x14ac:dyDescent="0.3">
      <c r="A51" s="1"/>
      <c r="B51" s="1"/>
      <c r="C51" s="1"/>
      <c r="D51" s="1"/>
      <c r="E51" s="1"/>
      <c r="F51" s="1"/>
    </row>
    <row r="52" spans="1:6" x14ac:dyDescent="0.3">
      <c r="A52" s="1"/>
      <c r="B52" s="1"/>
      <c r="C52" s="1"/>
      <c r="D52" s="1"/>
      <c r="E52" s="1"/>
      <c r="F52" s="1"/>
    </row>
    <row r="53" spans="1:6" x14ac:dyDescent="0.3">
      <c r="A53" s="1"/>
      <c r="B53" s="1"/>
      <c r="C53" s="1"/>
      <c r="D53" s="1"/>
      <c r="E53" s="1"/>
      <c r="F53" s="1"/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/>
      <c r="B55" s="1"/>
      <c r="C55" s="1"/>
      <c r="D55" s="1"/>
      <c r="E55" s="1"/>
      <c r="F55" s="1"/>
    </row>
    <row r="56" spans="1:6" x14ac:dyDescent="0.3">
      <c r="A56" s="1"/>
      <c r="B56" s="1"/>
      <c r="C56" s="1"/>
      <c r="D56" s="1"/>
      <c r="E56" s="1"/>
      <c r="F56" s="1"/>
    </row>
    <row r="57" spans="1:6" x14ac:dyDescent="0.3">
      <c r="A57" s="1"/>
      <c r="B57" s="1"/>
      <c r="C57" s="1"/>
      <c r="D57" s="1"/>
      <c r="E57" s="1"/>
      <c r="F57" s="1"/>
    </row>
    <row r="58" spans="1:6" x14ac:dyDescent="0.3">
      <c r="A58" s="1"/>
      <c r="B58" s="1"/>
      <c r="C58" s="1"/>
      <c r="D58" s="1"/>
      <c r="E58" s="1"/>
      <c r="F58" s="1"/>
    </row>
    <row r="59" spans="1:6" x14ac:dyDescent="0.3">
      <c r="A59" s="1"/>
      <c r="B59" s="1"/>
      <c r="C59" s="1"/>
      <c r="D59" s="1"/>
      <c r="E59" s="1"/>
      <c r="F59" s="1"/>
    </row>
    <row r="60" spans="1:6" x14ac:dyDescent="0.3">
      <c r="A60" s="1"/>
      <c r="B60" s="1"/>
      <c r="C60" s="1"/>
      <c r="D60" s="1"/>
      <c r="E60" s="1"/>
      <c r="F60" s="1"/>
    </row>
    <row r="61" spans="1:6" x14ac:dyDescent="0.3">
      <c r="A61" s="1"/>
      <c r="B61" s="1"/>
      <c r="C61" s="1"/>
      <c r="D61" s="1"/>
      <c r="E61" s="1"/>
      <c r="F61" s="1"/>
    </row>
    <row r="62" spans="1:6" x14ac:dyDescent="0.3">
      <c r="A62" s="1"/>
      <c r="B62" s="1"/>
      <c r="C62" s="1"/>
      <c r="D62" s="1"/>
      <c r="E62" s="1"/>
      <c r="F62" s="1"/>
    </row>
    <row r="63" spans="1:6" x14ac:dyDescent="0.3">
      <c r="A63" s="1"/>
      <c r="B63" s="1"/>
      <c r="C63" s="1"/>
      <c r="D63" s="1"/>
      <c r="E63" s="1"/>
      <c r="F63" s="1"/>
    </row>
    <row r="64" spans="1:6" x14ac:dyDescent="0.3">
      <c r="A64" s="1"/>
      <c r="B64" s="1"/>
      <c r="C64" s="1"/>
      <c r="D64" s="1"/>
      <c r="E64" s="1"/>
      <c r="F64" s="1"/>
    </row>
    <row r="65" spans="1:6" x14ac:dyDescent="0.3">
      <c r="A65" s="1"/>
      <c r="B65" s="1"/>
      <c r="C65" s="1"/>
      <c r="D65" s="1"/>
      <c r="E65" s="1"/>
      <c r="F65" s="1"/>
    </row>
    <row r="66" spans="1:6" x14ac:dyDescent="0.3">
      <c r="A66" s="1"/>
      <c r="B66" s="1"/>
      <c r="C66" s="1"/>
      <c r="D66" s="1"/>
      <c r="E66" s="1"/>
      <c r="F66" s="1"/>
    </row>
    <row r="67" spans="1:6" x14ac:dyDescent="0.3">
      <c r="A67" s="1"/>
      <c r="B67" s="1"/>
      <c r="C67" s="1"/>
      <c r="D67" s="1"/>
      <c r="E67" s="1"/>
      <c r="F67" s="1"/>
    </row>
    <row r="68" spans="1:6" x14ac:dyDescent="0.3">
      <c r="A68" s="1"/>
      <c r="B68" s="1"/>
      <c r="C68" s="1"/>
      <c r="D68" s="1"/>
      <c r="E68" s="1"/>
      <c r="F68" s="1"/>
    </row>
    <row r="69" spans="1:6" x14ac:dyDescent="0.3">
      <c r="A69" s="1"/>
      <c r="B69" s="1"/>
      <c r="C69" s="1"/>
      <c r="D69" s="1"/>
      <c r="E69" s="1"/>
      <c r="F69" s="1"/>
    </row>
    <row r="70" spans="1:6" x14ac:dyDescent="0.3">
      <c r="A70" s="1"/>
      <c r="B70" s="1"/>
      <c r="C70" s="1"/>
      <c r="D70" s="1"/>
      <c r="E70" s="1"/>
      <c r="F70" s="1"/>
    </row>
    <row r="71" spans="1:6" x14ac:dyDescent="0.3">
      <c r="A71" s="1"/>
      <c r="B71" s="1"/>
      <c r="C71" s="1"/>
      <c r="D71" s="1"/>
      <c r="E71" s="1"/>
      <c r="F71" s="1"/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/>
      <c r="B73" s="1"/>
      <c r="C73" s="1"/>
      <c r="D73" s="1"/>
      <c r="E73" s="1"/>
      <c r="F73" s="1"/>
    </row>
    <row r="74" spans="1:6" x14ac:dyDescent="0.3">
      <c r="A74" s="1"/>
      <c r="B74" s="1"/>
      <c r="C74" s="1"/>
      <c r="D74" s="1"/>
      <c r="E74" s="1"/>
      <c r="F74" s="1"/>
    </row>
    <row r="75" spans="1:6" x14ac:dyDescent="0.3">
      <c r="A75" s="1"/>
      <c r="B75" s="1"/>
      <c r="C75" s="1"/>
      <c r="D75" s="1"/>
      <c r="E75" s="1"/>
      <c r="F75" s="1"/>
    </row>
    <row r="76" spans="1:6" x14ac:dyDescent="0.3">
      <c r="A76" s="1"/>
      <c r="B76" s="1"/>
      <c r="C76" s="1"/>
      <c r="D76" s="1"/>
      <c r="E76" s="1"/>
      <c r="F76" s="1"/>
    </row>
    <row r="77" spans="1:6" x14ac:dyDescent="0.3">
      <c r="A77" s="1"/>
      <c r="B77" s="1"/>
      <c r="C77" s="1"/>
      <c r="D77" s="1"/>
      <c r="E77" s="1"/>
      <c r="F77" s="1"/>
    </row>
    <row r="78" spans="1:6" x14ac:dyDescent="0.3">
      <c r="A78" s="1"/>
      <c r="B78" s="1"/>
      <c r="C78" s="1"/>
      <c r="D78" s="1"/>
      <c r="E78" s="1"/>
      <c r="F78" s="1"/>
    </row>
    <row r="79" spans="1:6" x14ac:dyDescent="0.3">
      <c r="A79" s="1"/>
      <c r="B79" s="1"/>
      <c r="C79" s="1"/>
      <c r="D79" s="1"/>
      <c r="E79" s="1"/>
      <c r="F79" s="1"/>
    </row>
    <row r="80" spans="1:6" x14ac:dyDescent="0.3">
      <c r="A80" s="1"/>
      <c r="B80" s="1"/>
      <c r="C80" s="1"/>
      <c r="D80" s="1"/>
      <c r="E80" s="1"/>
      <c r="F80" s="1"/>
    </row>
    <row r="81" spans="1:6" x14ac:dyDescent="0.3">
      <c r="A81" s="1"/>
      <c r="B81" s="1"/>
      <c r="C81" s="1"/>
      <c r="D81" s="1"/>
      <c r="E81" s="1"/>
      <c r="F81" s="1"/>
    </row>
    <row r="82" spans="1:6" x14ac:dyDescent="0.3">
      <c r="A82" s="1"/>
      <c r="B82" s="1"/>
      <c r="C82" s="1"/>
      <c r="D82" s="1"/>
      <c r="E82" s="1"/>
      <c r="F82" s="1"/>
    </row>
    <row r="83" spans="1:6" x14ac:dyDescent="0.3">
      <c r="A83" s="1"/>
      <c r="B83" s="1"/>
      <c r="C83" s="1"/>
      <c r="D83" s="1"/>
      <c r="E83" s="1"/>
      <c r="F83" s="1"/>
    </row>
    <row r="84" spans="1:6" x14ac:dyDescent="0.3">
      <c r="A84" s="1"/>
      <c r="B84" s="1"/>
      <c r="C84" s="1"/>
      <c r="D84" s="1"/>
      <c r="E84" s="1"/>
      <c r="F84" s="1"/>
    </row>
    <row r="85" spans="1:6" x14ac:dyDescent="0.3">
      <c r="A85" s="1"/>
      <c r="B85" s="1"/>
      <c r="C85" s="1"/>
      <c r="D85" s="1"/>
      <c r="E85" s="1"/>
      <c r="F85" s="1"/>
    </row>
    <row r="86" spans="1:6" x14ac:dyDescent="0.3">
      <c r="A86" s="1"/>
      <c r="B86" s="1"/>
      <c r="C86" s="1"/>
      <c r="D86" s="1"/>
      <c r="E86" s="1"/>
      <c r="F86" s="1"/>
    </row>
    <row r="87" spans="1:6" x14ac:dyDescent="0.3">
      <c r="A87" s="1"/>
      <c r="B87" s="1"/>
      <c r="C87" s="1"/>
      <c r="D87" s="1"/>
      <c r="E87" s="1"/>
      <c r="F87" s="1"/>
    </row>
    <row r="88" spans="1:6" x14ac:dyDescent="0.3">
      <c r="A88" s="1"/>
      <c r="B88" s="1"/>
      <c r="C88" s="1"/>
      <c r="D88" s="1"/>
      <c r="E88" s="1"/>
      <c r="F88" s="1"/>
    </row>
    <row r="89" spans="1:6" x14ac:dyDescent="0.3">
      <c r="A89" s="1"/>
      <c r="B89" s="1"/>
      <c r="C89" s="1"/>
      <c r="D89" s="1"/>
      <c r="E89" s="1"/>
      <c r="F89" s="1"/>
    </row>
    <row r="90" spans="1:6" x14ac:dyDescent="0.3">
      <c r="A90" s="1"/>
      <c r="B90" s="1"/>
      <c r="C90" s="1"/>
      <c r="D90" s="1"/>
      <c r="E90" s="1"/>
      <c r="F90" s="1"/>
    </row>
    <row r="91" spans="1:6" x14ac:dyDescent="0.3">
      <c r="A91" s="1"/>
      <c r="B91" s="1"/>
      <c r="C91" s="1"/>
      <c r="D91" s="1"/>
      <c r="E91" s="1"/>
      <c r="F91" s="1"/>
    </row>
    <row r="92" spans="1:6" x14ac:dyDescent="0.3">
      <c r="A92" s="1"/>
      <c r="B92" s="1"/>
      <c r="C92" s="1"/>
      <c r="D92" s="1"/>
      <c r="E92" s="1"/>
      <c r="F92" s="1"/>
    </row>
    <row r="93" spans="1:6" x14ac:dyDescent="0.3">
      <c r="A93" s="1"/>
      <c r="B93" s="1"/>
      <c r="C93" s="1"/>
      <c r="D93" s="1"/>
      <c r="E93" s="1"/>
      <c r="F93" s="1"/>
    </row>
    <row r="94" spans="1:6" x14ac:dyDescent="0.3">
      <c r="A94" s="1"/>
      <c r="B94" s="1"/>
      <c r="C94" s="1"/>
      <c r="D94" s="1"/>
      <c r="E94" s="1"/>
      <c r="F94" s="1"/>
    </row>
    <row r="95" spans="1:6" x14ac:dyDescent="0.3">
      <c r="A95" s="1"/>
      <c r="B95" s="1"/>
      <c r="C95" s="1"/>
      <c r="D95" s="1"/>
      <c r="E95" s="1"/>
      <c r="F95" s="1"/>
    </row>
    <row r="96" spans="1:6" x14ac:dyDescent="0.3">
      <c r="A96" s="1"/>
      <c r="B96" s="1"/>
      <c r="C96" s="1"/>
      <c r="D96" s="1"/>
      <c r="E96" s="1"/>
      <c r="F96" s="1"/>
    </row>
    <row r="97" spans="1:6" x14ac:dyDescent="0.3">
      <c r="A97" s="1"/>
      <c r="B97" s="1"/>
      <c r="C97" s="1"/>
      <c r="D97" s="1"/>
      <c r="E97" s="1"/>
      <c r="F97" s="1"/>
    </row>
    <row r="98" spans="1:6" x14ac:dyDescent="0.3">
      <c r="A98" s="1"/>
      <c r="B98" s="1"/>
      <c r="C98" s="1"/>
      <c r="D98" s="1"/>
      <c r="E98" s="1"/>
      <c r="F98" s="1"/>
    </row>
    <row r="99" spans="1:6" x14ac:dyDescent="0.3">
      <c r="A99" s="1"/>
      <c r="B99" s="1"/>
      <c r="C99" s="1"/>
      <c r="D99" s="1"/>
      <c r="E99" s="1"/>
      <c r="F99" s="1"/>
    </row>
    <row r="100" spans="1:6" x14ac:dyDescent="0.3">
      <c r="A100" s="1"/>
      <c r="B100" s="1"/>
      <c r="C100" s="1"/>
      <c r="D100" s="1"/>
      <c r="E100" s="1"/>
      <c r="F100" s="1"/>
    </row>
    <row r="101" spans="1:6" x14ac:dyDescent="0.3">
      <c r="A101" s="1"/>
      <c r="B101" s="1"/>
      <c r="C101" s="1"/>
      <c r="D101" s="1"/>
      <c r="E101" s="1"/>
      <c r="F101" s="1"/>
    </row>
    <row r="102" spans="1:6" x14ac:dyDescent="0.3">
      <c r="A102" s="1"/>
      <c r="B102" s="1"/>
      <c r="C102" s="1"/>
      <c r="D102" s="1"/>
      <c r="E102" s="1"/>
      <c r="F102" s="1"/>
    </row>
    <row r="103" spans="1:6" x14ac:dyDescent="0.3">
      <c r="A103" s="1"/>
      <c r="B103" s="1"/>
      <c r="C103" s="1"/>
      <c r="D103" s="1"/>
      <c r="E103" s="1"/>
      <c r="F103" s="1"/>
    </row>
    <row r="104" spans="1:6" x14ac:dyDescent="0.3">
      <c r="A104" s="1"/>
      <c r="B104" s="1"/>
      <c r="C104" s="1"/>
      <c r="D104" s="1"/>
      <c r="E104" s="1"/>
      <c r="F104" s="1"/>
    </row>
    <row r="105" spans="1:6" x14ac:dyDescent="0.3">
      <c r="A105" s="1"/>
      <c r="B105" s="1"/>
      <c r="C105" s="1"/>
      <c r="D105" s="1"/>
      <c r="E105" s="1"/>
      <c r="F105" s="1"/>
    </row>
    <row r="106" spans="1:6" x14ac:dyDescent="0.3">
      <c r="A106" s="1"/>
      <c r="B106" s="1"/>
      <c r="C106" s="1"/>
      <c r="D106" s="1"/>
      <c r="E106" s="1"/>
      <c r="F106" s="1"/>
    </row>
    <row r="107" spans="1:6" x14ac:dyDescent="0.3">
      <c r="A107" s="1"/>
      <c r="B107" s="1"/>
      <c r="C107" s="1"/>
      <c r="D107" s="1"/>
      <c r="E107" s="1"/>
      <c r="F107" s="1"/>
    </row>
    <row r="108" spans="1:6" x14ac:dyDescent="0.3">
      <c r="A108" s="1"/>
      <c r="B108" s="1"/>
      <c r="C108" s="1"/>
      <c r="D108" s="1"/>
      <c r="E108" s="1"/>
      <c r="F108" s="1"/>
    </row>
    <row r="109" spans="1:6" x14ac:dyDescent="0.3">
      <c r="A109" s="1"/>
      <c r="B109" s="1"/>
      <c r="C109" s="1"/>
      <c r="D109" s="1"/>
      <c r="E109" s="1"/>
      <c r="F109" s="1"/>
    </row>
    <row r="110" spans="1:6" x14ac:dyDescent="0.3">
      <c r="A110" s="1"/>
      <c r="B110" s="1"/>
      <c r="C110" s="1"/>
      <c r="D110" s="1"/>
      <c r="E110" s="1"/>
      <c r="F110" s="1"/>
    </row>
    <row r="111" spans="1:6" x14ac:dyDescent="0.3">
      <c r="A111" s="1"/>
      <c r="B111" s="1"/>
      <c r="C111" s="1"/>
      <c r="D111" s="1"/>
      <c r="E111" s="1"/>
      <c r="F111" s="1"/>
    </row>
    <row r="112" spans="1:6" x14ac:dyDescent="0.3">
      <c r="A112" s="1"/>
      <c r="B112" s="1"/>
      <c r="C112" s="1"/>
      <c r="D112" s="1"/>
      <c r="E112" s="1"/>
      <c r="F112" s="1"/>
    </row>
    <row r="113" spans="1:6" x14ac:dyDescent="0.3">
      <c r="A113" s="1"/>
      <c r="B113" s="1"/>
      <c r="C113" s="1"/>
      <c r="D113" s="1"/>
      <c r="E113" s="1"/>
      <c r="F113" s="1"/>
    </row>
    <row r="114" spans="1:6" x14ac:dyDescent="0.3">
      <c r="A114" s="1"/>
      <c r="B114" s="1"/>
      <c r="C114" s="1"/>
      <c r="D114" s="1"/>
      <c r="E114" s="1"/>
      <c r="F114" s="1"/>
    </row>
    <row r="115" spans="1:6" x14ac:dyDescent="0.3">
      <c r="A115" s="1"/>
      <c r="B115" s="1"/>
      <c r="C115" s="1"/>
      <c r="D115" s="1"/>
      <c r="E115" s="1"/>
      <c r="F115" s="1"/>
    </row>
    <row r="116" spans="1:6" x14ac:dyDescent="0.3">
      <c r="A116" s="1"/>
      <c r="B116" s="1"/>
      <c r="C116" s="1"/>
      <c r="D116" s="1"/>
      <c r="E116" s="1"/>
      <c r="F116" s="1"/>
    </row>
    <row r="117" spans="1:6" x14ac:dyDescent="0.3">
      <c r="A117" s="1"/>
      <c r="B117" s="1"/>
      <c r="C117" s="1"/>
      <c r="D117" s="1"/>
      <c r="E117" s="1"/>
      <c r="F117" s="1"/>
    </row>
    <row r="118" spans="1:6" x14ac:dyDescent="0.3">
      <c r="A118" s="1"/>
      <c r="B118" s="1"/>
      <c r="C118" s="1"/>
      <c r="D118" s="1"/>
      <c r="E118" s="1"/>
      <c r="F118" s="1"/>
    </row>
    <row r="119" spans="1:6" x14ac:dyDescent="0.3">
      <c r="A119" s="1"/>
      <c r="B119" s="1"/>
      <c r="C119" s="1"/>
      <c r="D119" s="1"/>
      <c r="E119" s="1"/>
      <c r="F119" s="1"/>
    </row>
    <row r="120" spans="1:6" x14ac:dyDescent="0.3">
      <c r="A120" s="1"/>
      <c r="B120" s="1"/>
      <c r="C120" s="1"/>
      <c r="D120" s="1"/>
      <c r="E120" s="1"/>
      <c r="F120" s="1"/>
    </row>
    <row r="121" spans="1:6" x14ac:dyDescent="0.3">
      <c r="A121" s="1"/>
      <c r="B121" s="1"/>
      <c r="C121" s="1"/>
      <c r="D121" s="1"/>
      <c r="E121" s="1"/>
      <c r="F121" s="1"/>
    </row>
    <row r="122" spans="1:6" x14ac:dyDescent="0.3">
      <c r="A122" s="1"/>
      <c r="B122" s="1"/>
      <c r="C122" s="1"/>
      <c r="D122" s="1"/>
      <c r="E122" s="1"/>
      <c r="F122" s="1"/>
    </row>
    <row r="123" spans="1:6" x14ac:dyDescent="0.3">
      <c r="A123" s="1"/>
      <c r="B123" s="1"/>
      <c r="C123" s="1"/>
      <c r="D123" s="1"/>
      <c r="E123" s="1"/>
      <c r="F123" s="1"/>
    </row>
    <row r="124" spans="1:6" x14ac:dyDescent="0.3">
      <c r="A124" s="1"/>
      <c r="B124" s="1"/>
      <c r="C124" s="1"/>
      <c r="D124" s="1"/>
      <c r="E124" s="1"/>
      <c r="F124" s="1"/>
    </row>
    <row r="125" spans="1:6" x14ac:dyDescent="0.3">
      <c r="A125" s="1"/>
      <c r="B125" s="1"/>
      <c r="C125" s="1"/>
      <c r="D125" s="1"/>
      <c r="E125" s="1"/>
      <c r="F125" s="1"/>
    </row>
    <row r="126" spans="1:6" x14ac:dyDescent="0.3">
      <c r="A126" s="1"/>
      <c r="B126" s="1"/>
      <c r="C126" s="1"/>
      <c r="D126" s="1"/>
      <c r="E126" s="1"/>
      <c r="F126" s="1"/>
    </row>
    <row r="127" spans="1:6" x14ac:dyDescent="0.3">
      <c r="A127" s="1"/>
      <c r="B127" s="1"/>
      <c r="C127" s="1"/>
      <c r="D127" s="1"/>
      <c r="E127" s="1"/>
      <c r="F127" s="1"/>
    </row>
    <row r="128" spans="1:6" x14ac:dyDescent="0.3">
      <c r="A128" s="1"/>
      <c r="B128" s="1"/>
      <c r="C128" s="1"/>
      <c r="D128" s="1"/>
      <c r="E128" s="1"/>
      <c r="F128" s="1"/>
    </row>
    <row r="129" spans="1:6" x14ac:dyDescent="0.3">
      <c r="A129" s="1"/>
      <c r="B129" s="1"/>
      <c r="C129" s="1"/>
      <c r="D129" s="1"/>
      <c r="E129" s="1"/>
      <c r="F129" s="1"/>
    </row>
    <row r="130" spans="1:6" x14ac:dyDescent="0.3">
      <c r="A130" s="1"/>
      <c r="B130" s="1"/>
      <c r="C130" s="1"/>
      <c r="D130" s="1"/>
      <c r="E130" s="1"/>
      <c r="F130" s="1"/>
    </row>
    <row r="131" spans="1:6" x14ac:dyDescent="0.3">
      <c r="A131" s="1"/>
      <c r="B131" s="1"/>
      <c r="C131" s="1"/>
      <c r="D131" s="1"/>
      <c r="E131" s="1"/>
      <c r="F131" s="1"/>
    </row>
    <row r="132" spans="1:6" x14ac:dyDescent="0.3">
      <c r="A132" s="1"/>
      <c r="B132" s="1"/>
      <c r="C132" s="1"/>
      <c r="D132" s="1"/>
      <c r="E132" s="1"/>
      <c r="F132" s="1"/>
    </row>
    <row r="133" spans="1:6" x14ac:dyDescent="0.3">
      <c r="A133" s="1"/>
      <c r="B133" s="1"/>
      <c r="C133" s="1"/>
      <c r="D133" s="1"/>
      <c r="E133" s="1"/>
      <c r="F133" s="1"/>
    </row>
    <row r="134" spans="1:6" x14ac:dyDescent="0.3">
      <c r="A134" s="1"/>
      <c r="B134" s="1"/>
      <c r="C134" s="1"/>
      <c r="D134" s="1"/>
      <c r="E134" s="1"/>
      <c r="F134" s="1"/>
    </row>
    <row r="135" spans="1:6" x14ac:dyDescent="0.3">
      <c r="A135" s="1"/>
      <c r="B135" s="1"/>
      <c r="C135" s="1"/>
      <c r="D135" s="1"/>
      <c r="E135" s="1"/>
      <c r="F135" s="1"/>
    </row>
    <row r="136" spans="1:6" x14ac:dyDescent="0.3">
      <c r="A136" s="1"/>
      <c r="B136" s="1"/>
      <c r="C136" s="1"/>
      <c r="D136" s="1"/>
      <c r="E136" s="1"/>
      <c r="F136" s="1"/>
    </row>
    <row r="137" spans="1:6" x14ac:dyDescent="0.3">
      <c r="A137" s="1"/>
      <c r="B137" s="1"/>
      <c r="C137" s="1"/>
      <c r="D137" s="1"/>
      <c r="E137" s="1"/>
      <c r="F137" s="1"/>
    </row>
    <row r="138" spans="1:6" x14ac:dyDescent="0.3">
      <c r="A138" s="1"/>
      <c r="B138" s="1"/>
      <c r="C138" s="1"/>
      <c r="D138" s="1"/>
      <c r="E138" s="1"/>
      <c r="F138" s="1"/>
    </row>
    <row r="139" spans="1:6" x14ac:dyDescent="0.3">
      <c r="A139" s="1"/>
      <c r="B139" s="1"/>
      <c r="C139" s="1"/>
      <c r="D139" s="1"/>
      <c r="E139" s="1"/>
      <c r="F139" s="1"/>
    </row>
    <row r="140" spans="1:6" x14ac:dyDescent="0.3">
      <c r="A140" s="1"/>
      <c r="B140" s="1"/>
      <c r="C140" s="1"/>
      <c r="D140" s="1"/>
      <c r="E140" s="1"/>
      <c r="F140" s="1"/>
    </row>
    <row r="141" spans="1:6" x14ac:dyDescent="0.3">
      <c r="A141" s="1"/>
      <c r="B141" s="1"/>
      <c r="C141" s="1"/>
      <c r="D141" s="1"/>
      <c r="E141" s="1"/>
      <c r="F141" s="1"/>
    </row>
    <row r="142" spans="1:6" x14ac:dyDescent="0.3">
      <c r="A142" s="1"/>
      <c r="B142" s="1"/>
      <c r="C142" s="1"/>
      <c r="D142" s="1"/>
      <c r="E142" s="1"/>
      <c r="F142" s="1"/>
    </row>
    <row r="143" spans="1:6" x14ac:dyDescent="0.3">
      <c r="A143" s="1"/>
      <c r="B143" s="1"/>
      <c r="C143" s="1"/>
      <c r="D143" s="1"/>
      <c r="E143" s="1"/>
      <c r="F143" s="1"/>
    </row>
    <row r="144" spans="1:6" x14ac:dyDescent="0.3">
      <c r="A144" s="1"/>
      <c r="B144" s="1"/>
      <c r="C144" s="1"/>
      <c r="D144" s="1"/>
      <c r="E144" s="1"/>
      <c r="F144" s="1"/>
    </row>
    <row r="145" spans="1:6" x14ac:dyDescent="0.3">
      <c r="A145" s="1"/>
      <c r="B145" s="1"/>
      <c r="C145" s="1"/>
      <c r="D145" s="1"/>
      <c r="E145" s="1"/>
      <c r="F145" s="1"/>
    </row>
    <row r="146" spans="1:6" x14ac:dyDescent="0.3">
      <c r="A146" s="1"/>
      <c r="B146" s="1"/>
      <c r="C146" s="1"/>
      <c r="D146" s="1"/>
      <c r="E146" s="1"/>
      <c r="F146" s="1"/>
    </row>
    <row r="147" spans="1:6" x14ac:dyDescent="0.3">
      <c r="A147" s="1"/>
      <c r="B147" s="1"/>
      <c r="C147" s="1"/>
      <c r="D147" s="1"/>
      <c r="E147" s="1"/>
      <c r="F147" s="1"/>
    </row>
    <row r="148" spans="1:6" x14ac:dyDescent="0.3">
      <c r="A148" s="1"/>
      <c r="B148" s="1"/>
      <c r="C148" s="1"/>
      <c r="D148" s="1"/>
      <c r="E148" s="1"/>
      <c r="F148" s="1"/>
    </row>
    <row r="149" spans="1:6" x14ac:dyDescent="0.3">
      <c r="A149" s="1"/>
      <c r="B149" s="1"/>
      <c r="C149" s="1"/>
      <c r="D149" s="1"/>
      <c r="E149" s="1"/>
      <c r="F149" s="1"/>
    </row>
    <row r="150" spans="1:6" x14ac:dyDescent="0.3">
      <c r="A150" s="1"/>
      <c r="B150" s="1"/>
      <c r="C150" s="1"/>
      <c r="D150" s="1"/>
      <c r="E150" s="1"/>
      <c r="F150" s="1"/>
    </row>
    <row r="151" spans="1:6" x14ac:dyDescent="0.3">
      <c r="A151" s="1"/>
      <c r="B151" s="1"/>
      <c r="C151" s="1"/>
      <c r="D151" s="1"/>
      <c r="E151" s="1"/>
      <c r="F151" s="1"/>
    </row>
    <row r="152" spans="1:6" x14ac:dyDescent="0.3">
      <c r="A152" s="1"/>
      <c r="B152" s="1"/>
      <c r="C152" s="1"/>
      <c r="D152" s="1"/>
      <c r="E152" s="1"/>
      <c r="F152" s="1"/>
    </row>
    <row r="153" spans="1:6" x14ac:dyDescent="0.3">
      <c r="A153" s="1"/>
      <c r="B153" s="1"/>
      <c r="C153" s="1"/>
      <c r="D153" s="1"/>
      <c r="E153" s="1"/>
      <c r="F153" s="1"/>
    </row>
    <row r="154" spans="1:6" x14ac:dyDescent="0.3">
      <c r="A154" s="1"/>
      <c r="B154" s="1"/>
      <c r="C154" s="1"/>
      <c r="D154" s="1"/>
      <c r="E154" s="1"/>
      <c r="F154" s="1"/>
    </row>
    <row r="155" spans="1:6" x14ac:dyDescent="0.3">
      <c r="A155" s="1"/>
      <c r="B155" s="1"/>
      <c r="C155" s="1"/>
      <c r="D155" s="1"/>
      <c r="E155" s="1"/>
      <c r="F155" s="1"/>
    </row>
    <row r="156" spans="1:6" x14ac:dyDescent="0.3">
      <c r="A156" s="1"/>
      <c r="B156" s="1"/>
      <c r="C156" s="1"/>
      <c r="D156" s="1"/>
      <c r="E156" s="1"/>
      <c r="F156" s="1"/>
    </row>
    <row r="157" spans="1:6" x14ac:dyDescent="0.3">
      <c r="A157" s="1"/>
      <c r="B157" s="1"/>
      <c r="C157" s="1"/>
      <c r="D157" s="1"/>
      <c r="E157" s="1"/>
      <c r="F157" s="1"/>
    </row>
    <row r="158" spans="1:6" x14ac:dyDescent="0.3">
      <c r="A158" s="1"/>
      <c r="B158" s="1"/>
      <c r="C158" s="1"/>
      <c r="D158" s="1"/>
      <c r="E158" s="1"/>
      <c r="F158" s="1"/>
    </row>
    <row r="159" spans="1:6" x14ac:dyDescent="0.3">
      <c r="A159" s="1"/>
      <c r="B159" s="1"/>
      <c r="C159" s="1"/>
      <c r="D159" s="1"/>
      <c r="E159" s="1"/>
      <c r="F159" s="1"/>
    </row>
    <row r="160" spans="1:6" x14ac:dyDescent="0.3">
      <c r="A160" s="1"/>
      <c r="B160" s="1"/>
      <c r="C160" s="1"/>
      <c r="D160" s="1"/>
      <c r="E160" s="1"/>
      <c r="F160" s="1"/>
    </row>
    <row r="161" spans="1:6" x14ac:dyDescent="0.3">
      <c r="A161" s="1"/>
      <c r="B161" s="1"/>
      <c r="C161" s="1"/>
      <c r="D161" s="1"/>
      <c r="E161" s="1"/>
      <c r="F161" s="1"/>
    </row>
    <row r="162" spans="1:6" x14ac:dyDescent="0.3">
      <c r="A162" s="1"/>
      <c r="B162" s="1"/>
      <c r="C162" s="1"/>
      <c r="D162" s="1"/>
      <c r="E162" s="1"/>
      <c r="F162" s="1"/>
    </row>
    <row r="163" spans="1:6" x14ac:dyDescent="0.3">
      <c r="A163" s="1"/>
      <c r="B163" s="1"/>
      <c r="C163" s="1"/>
      <c r="D163" s="1"/>
      <c r="E163" s="1"/>
      <c r="F163" s="1"/>
    </row>
    <row r="164" spans="1:6" x14ac:dyDescent="0.3">
      <c r="A164" s="1"/>
      <c r="B164" s="1"/>
      <c r="C164" s="1"/>
      <c r="D164" s="1"/>
      <c r="E164" s="1"/>
      <c r="F164" s="1"/>
    </row>
    <row r="165" spans="1:6" x14ac:dyDescent="0.3">
      <c r="A165" s="1"/>
      <c r="B165" s="1"/>
      <c r="C165" s="1"/>
      <c r="D165" s="1"/>
      <c r="E165" s="1"/>
      <c r="F165" s="1"/>
    </row>
    <row r="166" spans="1:6" x14ac:dyDescent="0.3">
      <c r="A166" s="1"/>
      <c r="B166" s="1"/>
      <c r="C166" s="1"/>
      <c r="D166" s="1"/>
      <c r="E166" s="1"/>
      <c r="F166" s="1"/>
    </row>
    <row r="167" spans="1:6" x14ac:dyDescent="0.3">
      <c r="A167" s="1"/>
      <c r="B167" s="1"/>
      <c r="C167" s="1"/>
      <c r="D167" s="1"/>
      <c r="E167" s="1"/>
      <c r="F167" s="1"/>
    </row>
    <row r="168" spans="1:6" x14ac:dyDescent="0.3">
      <c r="A168" s="1"/>
      <c r="B168" s="1"/>
      <c r="C168" s="1"/>
      <c r="D168" s="1"/>
      <c r="E168" s="1"/>
      <c r="F168" s="1"/>
    </row>
    <row r="169" spans="1:6" x14ac:dyDescent="0.3">
      <c r="A169" s="1"/>
      <c r="B169" s="1"/>
      <c r="C169" s="1"/>
      <c r="D169" s="1"/>
      <c r="E169" s="1"/>
      <c r="F169" s="1"/>
    </row>
    <row r="170" spans="1:6" x14ac:dyDescent="0.3">
      <c r="A170" s="1"/>
      <c r="B170" s="1"/>
      <c r="C170" s="1"/>
      <c r="D170" s="1"/>
      <c r="E170" s="1"/>
      <c r="F170" s="1"/>
    </row>
    <row r="171" spans="1:6" x14ac:dyDescent="0.3">
      <c r="A171" s="1"/>
      <c r="B171" s="1"/>
      <c r="C171" s="1"/>
      <c r="D171" s="1"/>
      <c r="E171" s="1"/>
      <c r="F171" s="1"/>
    </row>
    <row r="172" spans="1:6" x14ac:dyDescent="0.3">
      <c r="A172" s="1"/>
      <c r="B172" s="1"/>
      <c r="C172" s="1"/>
      <c r="D172" s="1"/>
      <c r="E172" s="1"/>
      <c r="F172" s="1"/>
    </row>
    <row r="173" spans="1:6" x14ac:dyDescent="0.3">
      <c r="A173" s="1"/>
      <c r="B173" s="1"/>
      <c r="C173" s="1"/>
      <c r="D173" s="1"/>
      <c r="E173" s="1"/>
      <c r="F173" s="1"/>
    </row>
    <row r="174" spans="1:6" x14ac:dyDescent="0.3">
      <c r="A174" s="1"/>
      <c r="B174" s="1"/>
      <c r="C174" s="1"/>
      <c r="D174" s="1"/>
      <c r="E174" s="1"/>
      <c r="F174" s="1"/>
    </row>
    <row r="175" spans="1:6" x14ac:dyDescent="0.3">
      <c r="A175" s="1"/>
      <c r="B175" s="1"/>
      <c r="C175" s="1"/>
      <c r="D175" s="1"/>
      <c r="E175" s="1"/>
      <c r="F175" s="1"/>
    </row>
    <row r="176" spans="1:6" x14ac:dyDescent="0.3">
      <c r="A176" s="1"/>
      <c r="B176" s="1"/>
      <c r="C176" s="1"/>
      <c r="D176" s="1"/>
      <c r="E176" s="1"/>
      <c r="F176" s="1"/>
    </row>
    <row r="177" spans="1:6" x14ac:dyDescent="0.3">
      <c r="A177" s="1"/>
      <c r="B177" s="1"/>
      <c r="C177" s="1"/>
      <c r="D177" s="1"/>
      <c r="E177" s="1"/>
      <c r="F177" s="1"/>
    </row>
    <row r="178" spans="1:6" x14ac:dyDescent="0.3">
      <c r="A178" s="1"/>
      <c r="B178" s="1"/>
      <c r="C178" s="1"/>
      <c r="D178" s="1"/>
      <c r="E178" s="1"/>
      <c r="F178" s="1"/>
    </row>
    <row r="179" spans="1:6" x14ac:dyDescent="0.3">
      <c r="A179" s="1"/>
      <c r="B179" s="1"/>
      <c r="C179" s="1"/>
      <c r="D179" s="1"/>
      <c r="E179" s="1"/>
      <c r="F179" s="1"/>
    </row>
    <row r="180" spans="1:6" x14ac:dyDescent="0.3">
      <c r="A180" s="1"/>
      <c r="B180" s="1"/>
      <c r="C180" s="1"/>
      <c r="D180" s="1"/>
      <c r="E180" s="1"/>
      <c r="F180" s="1"/>
    </row>
    <row r="181" spans="1:6" x14ac:dyDescent="0.3">
      <c r="A181" s="1"/>
      <c r="B181" s="1"/>
      <c r="C181" s="1"/>
      <c r="D181" s="1"/>
      <c r="E181" s="1"/>
      <c r="F181" s="1"/>
    </row>
    <row r="182" spans="1:6" x14ac:dyDescent="0.3">
      <c r="A182" s="1"/>
      <c r="B182" s="1"/>
      <c r="C182" s="1"/>
      <c r="D182" s="1"/>
      <c r="E182" s="1"/>
      <c r="F182" s="1"/>
    </row>
    <row r="183" spans="1:6" x14ac:dyDescent="0.3">
      <c r="A183" s="1"/>
      <c r="B183" s="1"/>
      <c r="C183" s="1"/>
      <c r="D183" s="1"/>
      <c r="E183" s="1"/>
      <c r="F183" s="1"/>
    </row>
    <row r="184" spans="1:6" x14ac:dyDescent="0.3">
      <c r="A184" s="1"/>
      <c r="B184" s="1"/>
      <c r="C184" s="1"/>
      <c r="D184" s="1"/>
      <c r="E184" s="1"/>
      <c r="F184" s="1"/>
    </row>
    <row r="185" spans="1:6" x14ac:dyDescent="0.3">
      <c r="A185" s="1"/>
      <c r="B185" s="1"/>
      <c r="C185" s="1"/>
      <c r="D185" s="1"/>
      <c r="E185" s="1"/>
      <c r="F185" s="1"/>
    </row>
    <row r="186" spans="1:6" x14ac:dyDescent="0.3">
      <c r="A186" s="1"/>
      <c r="B186" s="1"/>
      <c r="C186" s="1"/>
      <c r="D186" s="1"/>
      <c r="E186" s="1"/>
      <c r="F186" s="1"/>
    </row>
    <row r="187" spans="1:6" x14ac:dyDescent="0.3">
      <c r="A187" s="1"/>
      <c r="B187" s="1"/>
      <c r="C187" s="1"/>
      <c r="D187" s="1"/>
      <c r="E187" s="1"/>
      <c r="F187" s="1"/>
    </row>
    <row r="188" spans="1:6" x14ac:dyDescent="0.3">
      <c r="A188" s="1"/>
      <c r="B188" s="1"/>
      <c r="C188" s="1"/>
      <c r="D188" s="1"/>
      <c r="E188" s="1"/>
      <c r="F188" s="1"/>
    </row>
    <row r="189" spans="1:6" x14ac:dyDescent="0.3">
      <c r="A189" s="1"/>
      <c r="B189" s="1"/>
      <c r="C189" s="1"/>
      <c r="D189" s="1"/>
      <c r="E189" s="1"/>
      <c r="F189" s="1"/>
    </row>
    <row r="190" spans="1:6" x14ac:dyDescent="0.3">
      <c r="A190" s="1"/>
      <c r="B190" s="1"/>
      <c r="C190" s="1"/>
      <c r="D190" s="1"/>
      <c r="E190" s="1"/>
      <c r="F190" s="1"/>
    </row>
    <row r="191" spans="1:6" x14ac:dyDescent="0.3">
      <c r="A191" s="1"/>
      <c r="B191" s="1"/>
      <c r="C191" s="1"/>
      <c r="D191" s="1"/>
      <c r="E191" s="1"/>
      <c r="F191" s="1"/>
    </row>
    <row r="192" spans="1:6" x14ac:dyDescent="0.3">
      <c r="A192" s="1"/>
      <c r="B192" s="1"/>
      <c r="C192" s="1"/>
      <c r="D192" s="1"/>
      <c r="E192" s="1"/>
      <c r="F192" s="1"/>
    </row>
    <row r="193" spans="1:6" x14ac:dyDescent="0.3">
      <c r="A193" s="1"/>
      <c r="B193" s="1"/>
      <c r="C193" s="1"/>
      <c r="D193" s="1"/>
      <c r="E193" s="1"/>
      <c r="F193" s="1"/>
    </row>
    <row r="194" spans="1:6" x14ac:dyDescent="0.3">
      <c r="A194" s="1"/>
      <c r="B194" s="1"/>
      <c r="C194" s="1"/>
      <c r="D194" s="1"/>
      <c r="E194" s="1"/>
      <c r="F194" s="1"/>
    </row>
    <row r="195" spans="1:6" x14ac:dyDescent="0.3">
      <c r="A195" s="1"/>
      <c r="B195" s="1"/>
      <c r="C195" s="1"/>
      <c r="D195" s="1"/>
      <c r="E195" s="1"/>
      <c r="F195" s="1"/>
    </row>
    <row r="196" spans="1:6" x14ac:dyDescent="0.3">
      <c r="A196" s="1"/>
      <c r="B196" s="1"/>
      <c r="C196" s="1"/>
      <c r="D196" s="1"/>
      <c r="E196" s="1"/>
      <c r="F196" s="1"/>
    </row>
    <row r="197" spans="1:6" x14ac:dyDescent="0.3">
      <c r="A197" s="1"/>
      <c r="B197" s="1"/>
      <c r="C197" s="1"/>
      <c r="D197" s="1"/>
      <c r="E197" s="1"/>
      <c r="F197" s="1"/>
    </row>
    <row r="198" spans="1:6" x14ac:dyDescent="0.3">
      <c r="A198" s="1"/>
      <c r="B198" s="1"/>
      <c r="C198" s="1"/>
      <c r="D198" s="1"/>
      <c r="E198" s="1"/>
      <c r="F198" s="1"/>
    </row>
    <row r="199" spans="1:6" x14ac:dyDescent="0.3">
      <c r="A199" s="1"/>
      <c r="B199" s="1"/>
      <c r="C199" s="1"/>
      <c r="D199" s="1"/>
      <c r="E199" s="1"/>
      <c r="F199" s="1"/>
    </row>
    <row r="200" spans="1:6" x14ac:dyDescent="0.3">
      <c r="A200" s="1"/>
      <c r="B200" s="1"/>
      <c r="C200" s="1"/>
      <c r="D200" s="1"/>
      <c r="E200" s="1"/>
      <c r="F200" s="1"/>
    </row>
    <row r="201" spans="1:6" x14ac:dyDescent="0.3">
      <c r="A201" s="1"/>
      <c r="B201" s="1"/>
      <c r="C201" s="1"/>
      <c r="D201" s="1"/>
      <c r="E201" s="1"/>
      <c r="F201" s="1"/>
    </row>
    <row r="202" spans="1:6" x14ac:dyDescent="0.3">
      <c r="A202" s="1"/>
      <c r="B202" s="1"/>
      <c r="C202" s="1"/>
      <c r="D202" s="1"/>
      <c r="E202" s="1"/>
      <c r="F202" s="1"/>
    </row>
    <row r="203" spans="1:6" x14ac:dyDescent="0.3">
      <c r="A203" s="1"/>
      <c r="B203" s="1"/>
      <c r="C203" s="1"/>
      <c r="D203" s="1"/>
      <c r="E203" s="1"/>
      <c r="F203" s="1"/>
    </row>
    <row r="204" spans="1:6" x14ac:dyDescent="0.3">
      <c r="A204" s="1"/>
      <c r="B204" s="1"/>
      <c r="C204" s="1"/>
      <c r="D204" s="1"/>
      <c r="E204" s="1"/>
      <c r="F204" s="1"/>
    </row>
    <row r="205" spans="1:6" x14ac:dyDescent="0.3">
      <c r="A205" s="1"/>
      <c r="B205" s="1"/>
      <c r="C205" s="1"/>
      <c r="D205" s="1"/>
      <c r="E205" s="1"/>
      <c r="F205" s="1"/>
    </row>
    <row r="206" spans="1:6" x14ac:dyDescent="0.3">
      <c r="A206" s="1"/>
      <c r="B206" s="1"/>
      <c r="C206" s="1"/>
      <c r="D206" s="1"/>
      <c r="E206" s="1"/>
      <c r="F206" s="1"/>
    </row>
    <row r="207" spans="1:6" x14ac:dyDescent="0.3">
      <c r="A207" s="1"/>
      <c r="B207" s="1"/>
      <c r="C207" s="1"/>
      <c r="D207" s="1"/>
      <c r="E207" s="1"/>
      <c r="F207" s="1"/>
    </row>
    <row r="208" spans="1:6" x14ac:dyDescent="0.3">
      <c r="A208" s="1"/>
      <c r="B208" s="1"/>
      <c r="C208" s="1"/>
      <c r="D208" s="1"/>
      <c r="E208" s="1"/>
      <c r="F208" s="1"/>
    </row>
    <row r="209" spans="1:6" x14ac:dyDescent="0.3">
      <c r="A209" s="1"/>
      <c r="B209" s="1"/>
      <c r="C209" s="1"/>
      <c r="D209" s="1"/>
      <c r="E209" s="1"/>
      <c r="F209" s="1"/>
    </row>
    <row r="210" spans="1:6" x14ac:dyDescent="0.3">
      <c r="A210" s="1"/>
      <c r="B210" s="1"/>
      <c r="C210" s="1"/>
      <c r="D210" s="1"/>
      <c r="E210" s="1"/>
      <c r="F210" s="1"/>
    </row>
    <row r="211" spans="1:6" x14ac:dyDescent="0.3">
      <c r="A211" s="1"/>
      <c r="B211" s="1"/>
      <c r="C211" s="1"/>
      <c r="D211" s="1"/>
      <c r="E211" s="1"/>
      <c r="F211" s="1"/>
    </row>
    <row r="212" spans="1:6" x14ac:dyDescent="0.3">
      <c r="A212" s="1"/>
      <c r="B212" s="1"/>
      <c r="C212" s="1"/>
      <c r="D212" s="1"/>
      <c r="E212" s="1"/>
      <c r="F212" s="1"/>
    </row>
    <row r="213" spans="1:6" x14ac:dyDescent="0.3">
      <c r="A213" s="1"/>
      <c r="B213" s="1"/>
      <c r="C213" s="1"/>
      <c r="D213" s="1"/>
      <c r="E213" s="1"/>
      <c r="F213" s="1"/>
    </row>
    <row r="214" spans="1:6" x14ac:dyDescent="0.3">
      <c r="A214" s="1"/>
      <c r="B214" s="1"/>
      <c r="C214" s="1"/>
      <c r="D214" s="1"/>
      <c r="E214" s="1"/>
      <c r="F214" s="1"/>
    </row>
    <row r="215" spans="1:6" x14ac:dyDescent="0.3">
      <c r="A215" s="1"/>
      <c r="B215" s="1"/>
      <c r="C215" s="1"/>
      <c r="D215" s="1"/>
      <c r="E215" s="1"/>
      <c r="F215" s="1"/>
    </row>
    <row r="216" spans="1:6" x14ac:dyDescent="0.3">
      <c r="A216" s="1"/>
      <c r="B216" s="1"/>
      <c r="C216" s="1"/>
      <c r="D216" s="1"/>
      <c r="E216" s="1"/>
      <c r="F216" s="1"/>
    </row>
    <row r="217" spans="1:6" x14ac:dyDescent="0.3">
      <c r="A217" s="1"/>
      <c r="B217" s="1"/>
      <c r="C217" s="1"/>
      <c r="D217" s="1"/>
      <c r="E217" s="1"/>
      <c r="F217" s="1"/>
    </row>
    <row r="218" spans="1:6" x14ac:dyDescent="0.3">
      <c r="A218" s="1"/>
      <c r="B218" s="1"/>
      <c r="C218" s="1"/>
      <c r="D218" s="1"/>
      <c r="E218" s="1"/>
      <c r="F218" s="1"/>
    </row>
    <row r="219" spans="1:6" x14ac:dyDescent="0.3">
      <c r="A219" s="1"/>
      <c r="B219" s="1"/>
      <c r="C219" s="1"/>
      <c r="D219" s="1"/>
      <c r="E219" s="1"/>
      <c r="F219" s="1"/>
    </row>
    <row r="220" spans="1:6" x14ac:dyDescent="0.3">
      <c r="A220" s="1"/>
      <c r="B220" s="1"/>
      <c r="C220" s="1"/>
      <c r="D220" s="1"/>
      <c r="E220" s="1"/>
      <c r="F220" s="1"/>
    </row>
    <row r="221" spans="1:6" x14ac:dyDescent="0.3">
      <c r="A221" s="1"/>
      <c r="B221" s="1"/>
      <c r="C221" s="1"/>
      <c r="D221" s="1"/>
      <c r="E221" s="1"/>
      <c r="F221" s="1"/>
    </row>
    <row r="222" spans="1:6" x14ac:dyDescent="0.3">
      <c r="A222" s="1"/>
      <c r="B222" s="1"/>
      <c r="C222" s="1"/>
      <c r="D222" s="1"/>
      <c r="E222" s="1"/>
      <c r="F222" s="1"/>
    </row>
    <row r="223" spans="1:6" x14ac:dyDescent="0.3">
      <c r="A223" s="1"/>
      <c r="B223" s="1"/>
      <c r="C223" s="1"/>
      <c r="D223" s="1"/>
      <c r="E223" s="1"/>
      <c r="F223" s="1"/>
    </row>
    <row r="224" spans="1:6" x14ac:dyDescent="0.3">
      <c r="A224" s="1"/>
      <c r="B224" s="1"/>
      <c r="C224" s="1"/>
      <c r="D224" s="1"/>
      <c r="E224" s="1"/>
      <c r="F224" s="1"/>
    </row>
    <row r="225" spans="1:6" x14ac:dyDescent="0.3">
      <c r="A225" s="1"/>
      <c r="B225" s="1"/>
      <c r="C225" s="1"/>
      <c r="D225" s="1"/>
      <c r="E225" s="1"/>
      <c r="F225" s="1"/>
    </row>
    <row r="226" spans="1:6" x14ac:dyDescent="0.3">
      <c r="A226" s="1"/>
      <c r="B226" s="1"/>
      <c r="C226" s="1"/>
      <c r="D226" s="1"/>
      <c r="E226" s="1"/>
      <c r="F226" s="1"/>
    </row>
    <row r="227" spans="1:6" x14ac:dyDescent="0.3">
      <c r="A227" s="1"/>
      <c r="B227" s="1"/>
      <c r="C227" s="1"/>
      <c r="D227" s="1"/>
      <c r="E227" s="1"/>
      <c r="F227" s="1"/>
    </row>
    <row r="228" spans="1:6" x14ac:dyDescent="0.3">
      <c r="A228" s="1"/>
      <c r="B228" s="1"/>
      <c r="C228" s="1"/>
      <c r="D228" s="1"/>
      <c r="E228" s="1"/>
      <c r="F228" s="1"/>
    </row>
    <row r="229" spans="1:6" x14ac:dyDescent="0.3">
      <c r="A229" s="1"/>
      <c r="B229" s="1"/>
      <c r="C229" s="1"/>
      <c r="D229" s="1"/>
      <c r="E229" s="1"/>
      <c r="F229" s="1"/>
    </row>
    <row r="230" spans="1:6" x14ac:dyDescent="0.3">
      <c r="A230" s="1"/>
      <c r="B230" s="1"/>
      <c r="C230" s="1"/>
      <c r="D230" s="1"/>
      <c r="E230" s="1"/>
      <c r="F230" s="1"/>
    </row>
    <row r="231" spans="1:6" x14ac:dyDescent="0.3">
      <c r="A231" s="1"/>
      <c r="B231" s="1"/>
      <c r="C231" s="1"/>
      <c r="D231" s="1"/>
      <c r="E231" s="1"/>
      <c r="F231" s="1"/>
    </row>
    <row r="232" spans="1:6" x14ac:dyDescent="0.3">
      <c r="A232" s="1"/>
      <c r="B232" s="1"/>
      <c r="C232" s="1"/>
      <c r="D232" s="1"/>
      <c r="E232" s="1"/>
      <c r="F232" s="1"/>
    </row>
    <row r="233" spans="1:6" x14ac:dyDescent="0.3">
      <c r="A233" s="1"/>
      <c r="B233" s="1"/>
      <c r="C233" s="1"/>
      <c r="D233" s="1"/>
      <c r="E233" s="1"/>
      <c r="F233" s="1"/>
    </row>
    <row r="234" spans="1:6" x14ac:dyDescent="0.3">
      <c r="A234" s="1"/>
      <c r="B234" s="1"/>
      <c r="C234" s="1"/>
      <c r="D234" s="1"/>
      <c r="E234" s="1"/>
      <c r="F234" s="1"/>
    </row>
    <row r="235" spans="1:6" x14ac:dyDescent="0.3">
      <c r="A235" s="1"/>
      <c r="B235" s="1"/>
      <c r="C235" s="1"/>
      <c r="D235" s="1"/>
      <c r="E235" s="1"/>
      <c r="F235" s="1"/>
    </row>
    <row r="236" spans="1:6" x14ac:dyDescent="0.3">
      <c r="A236" s="1"/>
      <c r="B236" s="1"/>
      <c r="C236" s="1"/>
      <c r="D236" s="1"/>
      <c r="E236" s="1"/>
      <c r="F236" s="1"/>
    </row>
    <row r="237" spans="1:6" x14ac:dyDescent="0.3">
      <c r="A237" s="1"/>
      <c r="B237" s="1"/>
      <c r="C237" s="1"/>
      <c r="D237" s="1"/>
      <c r="E237" s="1"/>
      <c r="F237" s="1"/>
    </row>
    <row r="238" spans="1:6" x14ac:dyDescent="0.3">
      <c r="A238" s="1"/>
      <c r="B238" s="1"/>
      <c r="C238" s="1"/>
      <c r="D238" s="1"/>
      <c r="E238" s="1"/>
      <c r="F238" s="1"/>
    </row>
    <row r="239" spans="1:6" x14ac:dyDescent="0.3">
      <c r="A239" s="1"/>
      <c r="B239" s="1"/>
      <c r="C239" s="1"/>
      <c r="D239" s="1"/>
      <c r="E239" s="1"/>
      <c r="F239" s="1"/>
    </row>
    <row r="240" spans="1:6" x14ac:dyDescent="0.3">
      <c r="A240" s="1"/>
      <c r="B240" s="1"/>
      <c r="C240" s="1"/>
      <c r="D240" s="1"/>
      <c r="E240" s="1"/>
      <c r="F240" s="1"/>
    </row>
    <row r="241" spans="1:6" x14ac:dyDescent="0.3">
      <c r="A241" s="1"/>
      <c r="B241" s="1"/>
      <c r="C241" s="1"/>
      <c r="D241" s="1"/>
      <c r="E241" s="1"/>
      <c r="F241" s="1"/>
    </row>
    <row r="242" spans="1:6" x14ac:dyDescent="0.3">
      <c r="A242" s="1"/>
      <c r="B242" s="1"/>
      <c r="C242" s="1"/>
      <c r="D242" s="1"/>
      <c r="E242" s="1"/>
      <c r="F242" s="1"/>
    </row>
    <row r="243" spans="1:6" x14ac:dyDescent="0.3">
      <c r="A243" s="1"/>
      <c r="B243" s="1"/>
      <c r="C243" s="1"/>
      <c r="D243" s="1"/>
      <c r="E243" s="1"/>
      <c r="F243" s="1"/>
    </row>
    <row r="244" spans="1:6" x14ac:dyDescent="0.3">
      <c r="A244" s="1"/>
      <c r="B244" s="1"/>
      <c r="C244" s="1"/>
      <c r="D244" s="1"/>
      <c r="E244" s="1"/>
      <c r="F244" s="1"/>
    </row>
    <row r="245" spans="1:6" x14ac:dyDescent="0.3">
      <c r="A245" s="1"/>
      <c r="B245" s="1"/>
      <c r="C245" s="1"/>
      <c r="D245" s="1"/>
      <c r="E245" s="1"/>
      <c r="F245" s="1"/>
    </row>
    <row r="246" spans="1:6" x14ac:dyDescent="0.3">
      <c r="A246" s="1"/>
      <c r="B246" s="1"/>
      <c r="C246" s="1"/>
      <c r="D246" s="1"/>
      <c r="E246" s="1"/>
      <c r="F246" s="1"/>
    </row>
    <row r="247" spans="1:6" x14ac:dyDescent="0.3">
      <c r="A247" s="1"/>
      <c r="B247" s="1"/>
      <c r="C247" s="1"/>
      <c r="D247" s="1"/>
      <c r="E247" s="1"/>
      <c r="F247" s="1"/>
    </row>
    <row r="248" spans="1:6" x14ac:dyDescent="0.3">
      <c r="A248" s="1"/>
      <c r="B248" s="1"/>
      <c r="C248" s="1"/>
      <c r="D248" s="1"/>
      <c r="E248" s="1"/>
      <c r="F248" s="1"/>
    </row>
    <row r="249" spans="1:6" x14ac:dyDescent="0.3">
      <c r="A249" s="1"/>
      <c r="B249" s="1"/>
      <c r="C249" s="1"/>
      <c r="D249" s="1"/>
      <c r="E249" s="1"/>
      <c r="F249" s="1"/>
    </row>
    <row r="250" spans="1:6" x14ac:dyDescent="0.3">
      <c r="A250" s="1"/>
      <c r="B250" s="1"/>
      <c r="C250" s="1"/>
      <c r="D250" s="1"/>
      <c r="E250" s="1"/>
      <c r="F250" s="1"/>
    </row>
    <row r="251" spans="1:6" x14ac:dyDescent="0.3">
      <c r="A251" s="1"/>
      <c r="B251" s="1"/>
      <c r="C251" s="1"/>
      <c r="D251" s="1"/>
      <c r="E251" s="1"/>
      <c r="F251" s="1"/>
    </row>
    <row r="252" spans="1:6" x14ac:dyDescent="0.3">
      <c r="A252" s="1"/>
      <c r="B252" s="1"/>
      <c r="C252" s="1"/>
      <c r="D252" s="1"/>
      <c r="E252" s="1"/>
      <c r="F252" s="1"/>
    </row>
    <row r="253" spans="1:6" x14ac:dyDescent="0.3">
      <c r="A253" s="1"/>
      <c r="B253" s="1"/>
      <c r="C253" s="1"/>
      <c r="D253" s="1"/>
      <c r="E253" s="1"/>
      <c r="F253" s="1"/>
    </row>
    <row r="254" spans="1:6" x14ac:dyDescent="0.3">
      <c r="A254" s="1"/>
      <c r="B254" s="1"/>
      <c r="C254" s="1"/>
      <c r="D254" s="1"/>
      <c r="E254" s="1"/>
      <c r="F254" s="1"/>
    </row>
    <row r="255" spans="1:6" x14ac:dyDescent="0.3">
      <c r="A255" s="1"/>
      <c r="B255" s="1"/>
      <c r="C255" s="1"/>
      <c r="D255" s="1"/>
      <c r="E255" s="1"/>
      <c r="F255" s="1"/>
    </row>
    <row r="256" spans="1:6" x14ac:dyDescent="0.3">
      <c r="A256" s="1"/>
      <c r="B256" s="1"/>
      <c r="C256" s="1"/>
      <c r="D256" s="1"/>
      <c r="E256" s="1"/>
      <c r="F256" s="1"/>
    </row>
    <row r="257" spans="1:6" x14ac:dyDescent="0.3">
      <c r="A257" s="1"/>
      <c r="B257" s="1"/>
      <c r="C257" s="1"/>
      <c r="D257" s="1"/>
      <c r="E257" s="1"/>
      <c r="F257" s="1"/>
    </row>
    <row r="258" spans="1:6" x14ac:dyDescent="0.3">
      <c r="A258" s="1"/>
      <c r="B258" s="1"/>
      <c r="C258" s="1"/>
      <c r="D258" s="1"/>
      <c r="E258" s="1"/>
      <c r="F258" s="1"/>
    </row>
    <row r="259" spans="1:6" x14ac:dyDescent="0.3">
      <c r="A259" s="1"/>
      <c r="B259" s="1"/>
      <c r="C259" s="1"/>
      <c r="D259" s="1"/>
      <c r="E259" s="1"/>
      <c r="F259" s="1"/>
    </row>
    <row r="260" spans="1:6" x14ac:dyDescent="0.3">
      <c r="A260" s="1"/>
      <c r="B260" s="1"/>
      <c r="C260" s="1"/>
      <c r="D260" s="1"/>
      <c r="E260" s="1"/>
      <c r="F260" s="1"/>
    </row>
    <row r="261" spans="1:6" x14ac:dyDescent="0.3">
      <c r="A261" s="1"/>
      <c r="B261" s="1"/>
      <c r="C261" s="1"/>
      <c r="D261" s="1"/>
      <c r="E261" s="1"/>
      <c r="F261" s="1"/>
    </row>
    <row r="262" spans="1:6" x14ac:dyDescent="0.3">
      <c r="A262" s="1"/>
      <c r="B262" s="1"/>
      <c r="C262" s="1"/>
      <c r="D262" s="1"/>
      <c r="E262" s="1"/>
      <c r="F262" s="1"/>
    </row>
    <row r="263" spans="1:6" x14ac:dyDescent="0.3">
      <c r="A263" s="1"/>
      <c r="B263" s="1"/>
      <c r="C263" s="1"/>
      <c r="D263" s="1"/>
      <c r="E263" s="1"/>
      <c r="F263" s="1"/>
    </row>
    <row r="264" spans="1:6" x14ac:dyDescent="0.3">
      <c r="A264" s="1"/>
      <c r="B264" s="1"/>
      <c r="C264" s="1"/>
      <c r="D264" s="1"/>
      <c r="E264" s="1"/>
      <c r="F264" s="1"/>
    </row>
    <row r="265" spans="1:6" x14ac:dyDescent="0.3">
      <c r="A265" s="1"/>
      <c r="B265" s="1"/>
      <c r="C265" s="1"/>
      <c r="D265" s="1"/>
      <c r="E265" s="1"/>
      <c r="F265" s="1"/>
    </row>
    <row r="266" spans="1:6" x14ac:dyDescent="0.3">
      <c r="A266" s="1"/>
      <c r="B266" s="1"/>
      <c r="C266" s="1"/>
      <c r="D266" s="1"/>
      <c r="E266" s="1"/>
      <c r="F266" s="1"/>
    </row>
    <row r="267" spans="1:6" x14ac:dyDescent="0.3">
      <c r="A267" s="1"/>
      <c r="B267" s="1"/>
      <c r="C267" s="1"/>
      <c r="D267" s="1"/>
      <c r="E267" s="1"/>
      <c r="F267" s="1"/>
    </row>
    <row r="268" spans="1:6" x14ac:dyDescent="0.3">
      <c r="A268" s="1"/>
      <c r="B268" s="1"/>
      <c r="C268" s="1"/>
      <c r="D268" s="1"/>
      <c r="E268" s="1"/>
      <c r="F268" s="1"/>
    </row>
    <row r="269" spans="1:6" x14ac:dyDescent="0.3">
      <c r="A269" s="1"/>
      <c r="B269" s="1"/>
      <c r="C269" s="1"/>
      <c r="D269" s="1"/>
      <c r="E269" s="1"/>
      <c r="F269" s="1"/>
    </row>
    <row r="270" spans="1:6" x14ac:dyDescent="0.3">
      <c r="A270" s="1"/>
      <c r="B270" s="1"/>
      <c r="C270" s="1"/>
      <c r="D270" s="1"/>
      <c r="E270" s="1"/>
      <c r="F270" s="1"/>
    </row>
    <row r="271" spans="1:6" x14ac:dyDescent="0.3">
      <c r="A271" s="1"/>
      <c r="B271" s="1"/>
      <c r="C271" s="1"/>
      <c r="D271" s="1"/>
      <c r="E271" s="1"/>
      <c r="F271" s="1"/>
    </row>
    <row r="272" spans="1:6" x14ac:dyDescent="0.3">
      <c r="A272" s="1"/>
      <c r="B272" s="1"/>
      <c r="C272" s="1"/>
      <c r="D272" s="1"/>
      <c r="E272" s="1"/>
      <c r="F272" s="1"/>
    </row>
    <row r="273" spans="1:6" x14ac:dyDescent="0.3">
      <c r="A273" s="1"/>
      <c r="B273" s="1"/>
      <c r="C273" s="1"/>
      <c r="D273" s="1"/>
      <c r="E273" s="1"/>
      <c r="F273" s="1"/>
    </row>
    <row r="274" spans="1:6" x14ac:dyDescent="0.3">
      <c r="A274" s="1"/>
      <c r="B274" s="1"/>
      <c r="C274" s="1"/>
      <c r="D274" s="1"/>
      <c r="E274" s="1"/>
      <c r="F274" s="1"/>
    </row>
    <row r="275" spans="1:6" x14ac:dyDescent="0.3">
      <c r="A275" s="1"/>
      <c r="B275" s="1"/>
      <c r="C275" s="1"/>
      <c r="D275" s="1"/>
      <c r="E275" s="1"/>
      <c r="F275" s="1"/>
    </row>
    <row r="276" spans="1:6" x14ac:dyDescent="0.3">
      <c r="A276" s="1"/>
      <c r="B276" s="1"/>
      <c r="C276" s="1"/>
      <c r="D276" s="1"/>
      <c r="E276" s="1"/>
      <c r="F276" s="1"/>
    </row>
    <row r="277" spans="1:6" x14ac:dyDescent="0.3">
      <c r="A277" s="1"/>
      <c r="B277" s="1"/>
      <c r="C277" s="1"/>
      <c r="D277" s="1"/>
      <c r="E277" s="1"/>
      <c r="F277" s="1"/>
    </row>
    <row r="278" spans="1:6" x14ac:dyDescent="0.3">
      <c r="A278" s="1"/>
      <c r="B278" s="1"/>
      <c r="C278" s="1"/>
      <c r="D278" s="1"/>
      <c r="E278" s="1"/>
      <c r="F278" s="1"/>
    </row>
    <row r="279" spans="1:6" x14ac:dyDescent="0.3">
      <c r="A279" s="1"/>
      <c r="B279" s="1"/>
      <c r="C279" s="1"/>
      <c r="D279" s="1"/>
      <c r="E279" s="1"/>
      <c r="F279" s="1"/>
    </row>
    <row r="280" spans="1:6" x14ac:dyDescent="0.3">
      <c r="A280" s="1"/>
      <c r="B280" s="1"/>
      <c r="C280" s="1"/>
      <c r="D280" s="1"/>
      <c r="E280" s="1"/>
      <c r="F280" s="1"/>
    </row>
    <row r="281" spans="1:6" x14ac:dyDescent="0.3">
      <c r="A281" s="1"/>
      <c r="B281" s="1"/>
      <c r="C281" s="1"/>
      <c r="D281" s="1"/>
      <c r="E281" s="1"/>
      <c r="F281" s="1"/>
    </row>
    <row r="282" spans="1:6" x14ac:dyDescent="0.3">
      <c r="A282" s="1"/>
      <c r="B282" s="1"/>
      <c r="C282" s="1"/>
      <c r="D282" s="1"/>
      <c r="E282" s="1"/>
      <c r="F282" s="1"/>
    </row>
    <row r="283" spans="1:6" x14ac:dyDescent="0.3">
      <c r="A283" s="1"/>
      <c r="B283" s="1"/>
      <c r="C283" s="1"/>
      <c r="D283" s="1"/>
      <c r="E283" s="1"/>
      <c r="F283" s="1"/>
    </row>
    <row r="284" spans="1:6" x14ac:dyDescent="0.3">
      <c r="A284" s="1"/>
      <c r="B284" s="1"/>
      <c r="C284" s="1"/>
      <c r="D284" s="1"/>
      <c r="E284" s="1"/>
      <c r="F284" s="1"/>
    </row>
    <row r="285" spans="1:6" x14ac:dyDescent="0.3">
      <c r="A285" s="1"/>
      <c r="B285" s="1"/>
      <c r="C285" s="1"/>
      <c r="D285" s="1"/>
      <c r="E285" s="1"/>
      <c r="F285" s="1"/>
    </row>
    <row r="286" spans="1:6" x14ac:dyDescent="0.3">
      <c r="A286" s="1"/>
      <c r="B286" s="1"/>
      <c r="C286" s="1"/>
      <c r="D286" s="1"/>
      <c r="E286" s="1"/>
      <c r="F286" s="1"/>
    </row>
    <row r="287" spans="1:6" x14ac:dyDescent="0.3">
      <c r="A287" s="1"/>
      <c r="B287" s="1"/>
      <c r="C287" s="1"/>
      <c r="D287" s="1"/>
      <c r="E287" s="1"/>
      <c r="F287" s="1"/>
    </row>
    <row r="288" spans="1:6" x14ac:dyDescent="0.3">
      <c r="A288" s="1"/>
      <c r="B288" s="1"/>
      <c r="C288" s="1"/>
      <c r="D288" s="1"/>
      <c r="E288" s="1"/>
      <c r="F288" s="1"/>
    </row>
    <row r="289" spans="1:6" x14ac:dyDescent="0.3">
      <c r="A289" s="1"/>
      <c r="B289" s="1"/>
      <c r="C289" s="1"/>
      <c r="D289" s="1"/>
      <c r="E289" s="1"/>
      <c r="F289" s="1"/>
    </row>
    <row r="290" spans="1:6" x14ac:dyDescent="0.3">
      <c r="A290" s="1"/>
      <c r="B290" s="1"/>
      <c r="C290" s="1"/>
      <c r="D290" s="1"/>
      <c r="E290" s="1"/>
      <c r="F290" s="1"/>
    </row>
    <row r="291" spans="1:6" x14ac:dyDescent="0.3">
      <c r="A291" s="1"/>
      <c r="B291" s="1"/>
      <c r="C291" s="1"/>
      <c r="D291" s="1"/>
      <c r="E291" s="1"/>
      <c r="F291" s="1"/>
    </row>
    <row r="292" spans="1:6" x14ac:dyDescent="0.3">
      <c r="A292" s="1"/>
      <c r="B292" s="1"/>
      <c r="C292" s="1"/>
      <c r="D292" s="1"/>
      <c r="E292" s="1"/>
      <c r="F292" s="1"/>
    </row>
    <row r="293" spans="1:6" x14ac:dyDescent="0.3">
      <c r="A293" s="1"/>
      <c r="B293" s="1"/>
      <c r="C293" s="1"/>
      <c r="D293" s="1"/>
      <c r="E293" s="1"/>
      <c r="F293" s="1"/>
    </row>
    <row r="294" spans="1:6" x14ac:dyDescent="0.3">
      <c r="A294" s="1"/>
      <c r="B294" s="1"/>
      <c r="C294" s="1"/>
      <c r="D294" s="1"/>
      <c r="E294" s="1"/>
      <c r="F294" s="1"/>
    </row>
    <row r="295" spans="1:6" x14ac:dyDescent="0.3">
      <c r="A295" s="1"/>
      <c r="B295" s="1"/>
      <c r="C295" s="1"/>
      <c r="D295" s="1"/>
      <c r="E295" s="1"/>
      <c r="F295" s="1"/>
    </row>
    <row r="296" spans="1:6" x14ac:dyDescent="0.3">
      <c r="A296" s="1"/>
      <c r="B296" s="1"/>
      <c r="C296" s="1"/>
      <c r="D296" s="1"/>
      <c r="E296" s="1"/>
      <c r="F296" s="1"/>
    </row>
    <row r="297" spans="1:6" x14ac:dyDescent="0.3">
      <c r="A297" s="1"/>
      <c r="B297" s="1"/>
      <c r="C297" s="1"/>
      <c r="D297" s="1"/>
      <c r="E297" s="1"/>
      <c r="F297" s="1"/>
    </row>
    <row r="298" spans="1:6" x14ac:dyDescent="0.3">
      <c r="A298" s="1"/>
      <c r="B298" s="1"/>
      <c r="C298" s="1"/>
      <c r="D298" s="1"/>
      <c r="E298" s="1"/>
      <c r="F298" s="1"/>
    </row>
    <row r="299" spans="1:6" x14ac:dyDescent="0.3">
      <c r="A299" s="1"/>
      <c r="B299" s="1"/>
      <c r="C299" s="1"/>
      <c r="D299" s="1"/>
      <c r="E299" s="1"/>
      <c r="F299" s="1"/>
    </row>
    <row r="300" spans="1:6" x14ac:dyDescent="0.3">
      <c r="A300" s="1"/>
      <c r="B300" s="1"/>
      <c r="C300" s="1"/>
      <c r="D300" s="1"/>
      <c r="E300" s="1"/>
      <c r="F300" s="1"/>
    </row>
    <row r="301" spans="1:6" x14ac:dyDescent="0.3">
      <c r="A301" s="1"/>
      <c r="B301" s="1"/>
      <c r="C301" s="1"/>
      <c r="D301" s="1"/>
      <c r="E301" s="1"/>
      <c r="F301" s="1"/>
    </row>
    <row r="302" spans="1:6" x14ac:dyDescent="0.3">
      <c r="A302" s="1"/>
      <c r="B302" s="1"/>
      <c r="C302" s="1"/>
      <c r="D302" s="1"/>
      <c r="E302" s="1"/>
      <c r="F302" s="1"/>
    </row>
    <row r="303" spans="1:6" x14ac:dyDescent="0.3">
      <c r="A303" s="1"/>
      <c r="B303" s="1"/>
      <c r="C303" s="1"/>
      <c r="D303" s="1"/>
      <c r="E303" s="1"/>
      <c r="F303" s="1"/>
    </row>
    <row r="304" spans="1:6" x14ac:dyDescent="0.3">
      <c r="A304" s="1"/>
      <c r="B304" s="1"/>
      <c r="C304" s="1"/>
      <c r="D304" s="1"/>
      <c r="E304" s="1"/>
      <c r="F304" s="1"/>
    </row>
    <row r="305" spans="1:6" x14ac:dyDescent="0.3">
      <c r="A305" s="1"/>
      <c r="B305" s="1"/>
      <c r="C305" s="1"/>
      <c r="D305" s="1"/>
      <c r="E305" s="1"/>
      <c r="F305" s="1"/>
    </row>
    <row r="306" spans="1:6" x14ac:dyDescent="0.3">
      <c r="A306" s="1"/>
      <c r="B306" s="1"/>
      <c r="C306" s="1"/>
      <c r="D306" s="1"/>
      <c r="E306" s="1"/>
      <c r="F306" s="1"/>
    </row>
    <row r="307" spans="1:6" x14ac:dyDescent="0.3">
      <c r="A307" s="1"/>
      <c r="B307" s="1"/>
      <c r="C307" s="1"/>
      <c r="D307" s="1"/>
      <c r="E307" s="1"/>
      <c r="F307" s="1"/>
    </row>
    <row r="308" spans="1:6" x14ac:dyDescent="0.3">
      <c r="A308" s="1"/>
      <c r="B308" s="1"/>
      <c r="C308" s="1"/>
      <c r="D308" s="1"/>
      <c r="E308" s="1"/>
      <c r="F308" s="1"/>
    </row>
    <row r="309" spans="1:6" x14ac:dyDescent="0.3">
      <c r="A309" s="1"/>
      <c r="B309" s="1"/>
      <c r="C309" s="1"/>
      <c r="D309" s="1"/>
      <c r="E309" s="1"/>
      <c r="F309" s="1"/>
    </row>
    <row r="310" spans="1:6" x14ac:dyDescent="0.3">
      <c r="A310" s="1"/>
      <c r="B310" s="1"/>
      <c r="C310" s="1"/>
      <c r="D310" s="1"/>
      <c r="E310" s="1"/>
      <c r="F310" s="1"/>
    </row>
    <row r="311" spans="1:6" x14ac:dyDescent="0.3">
      <c r="A311" s="1"/>
      <c r="B311" s="1"/>
      <c r="C311" s="1"/>
      <c r="D311" s="1"/>
      <c r="E311" s="1"/>
      <c r="F311" s="1"/>
    </row>
    <row r="312" spans="1:6" x14ac:dyDescent="0.3">
      <c r="A312" s="1"/>
      <c r="B312" s="1"/>
      <c r="C312" s="1"/>
      <c r="D312" s="1"/>
      <c r="E312" s="1"/>
      <c r="F312" s="1"/>
    </row>
    <row r="313" spans="1:6" x14ac:dyDescent="0.3">
      <c r="A313" s="1"/>
      <c r="B313" s="1"/>
      <c r="C313" s="1"/>
      <c r="D313" s="1"/>
      <c r="E313" s="1"/>
      <c r="F313" s="1"/>
    </row>
    <row r="314" spans="1:6" x14ac:dyDescent="0.3">
      <c r="A314" s="1"/>
      <c r="B314" s="1"/>
      <c r="C314" s="1"/>
      <c r="D314" s="1"/>
      <c r="E314" s="1"/>
      <c r="F314" s="1"/>
    </row>
    <row r="315" spans="1:6" x14ac:dyDescent="0.3">
      <c r="A315" s="1"/>
      <c r="B315" s="1"/>
      <c r="C315" s="1"/>
      <c r="D315" s="1"/>
      <c r="E315" s="1"/>
      <c r="F315" s="1"/>
    </row>
    <row r="316" spans="1:6" x14ac:dyDescent="0.3">
      <c r="A316" s="1"/>
      <c r="B316" s="1"/>
      <c r="C316" s="1"/>
      <c r="D316" s="1"/>
      <c r="E316" s="1"/>
      <c r="F316" s="1"/>
    </row>
    <row r="317" spans="1:6" x14ac:dyDescent="0.3">
      <c r="A317" s="1"/>
      <c r="B317" s="1"/>
      <c r="C317" s="1"/>
      <c r="D317" s="1"/>
      <c r="E317" s="1"/>
      <c r="F317" s="1"/>
    </row>
    <row r="318" spans="1:6" x14ac:dyDescent="0.3">
      <c r="A318" s="1"/>
      <c r="B318" s="1"/>
      <c r="C318" s="1"/>
      <c r="D318" s="1"/>
      <c r="E318" s="1"/>
      <c r="F318" s="1"/>
    </row>
    <row r="319" spans="1:6" x14ac:dyDescent="0.3">
      <c r="A319" s="1"/>
      <c r="B319" s="1"/>
      <c r="C319" s="1"/>
      <c r="D319" s="1"/>
      <c r="E319" s="1"/>
      <c r="F319" s="1"/>
    </row>
    <row r="320" spans="1:6" x14ac:dyDescent="0.3">
      <c r="A320" s="1"/>
      <c r="B320" s="1"/>
      <c r="C320" s="1"/>
      <c r="D320" s="1"/>
      <c r="E320" s="1"/>
      <c r="F320" s="1"/>
    </row>
    <row r="321" spans="1:6" x14ac:dyDescent="0.3">
      <c r="A321" s="1"/>
      <c r="B321" s="1"/>
      <c r="C321" s="1"/>
      <c r="D321" s="1"/>
      <c r="E321" s="1"/>
      <c r="F321" s="1"/>
    </row>
    <row r="322" spans="1:6" x14ac:dyDescent="0.3">
      <c r="A322" s="1"/>
      <c r="B322" s="1"/>
      <c r="C322" s="1"/>
      <c r="D322" s="1"/>
      <c r="E322" s="1"/>
      <c r="F322" s="1"/>
    </row>
    <row r="323" spans="1:6" x14ac:dyDescent="0.3">
      <c r="A323" s="1"/>
      <c r="B323" s="1"/>
      <c r="C323" s="1"/>
      <c r="D323" s="1"/>
      <c r="E323" s="1"/>
      <c r="F323" s="1"/>
    </row>
    <row r="324" spans="1:6" x14ac:dyDescent="0.3">
      <c r="A324" s="1"/>
      <c r="B324" s="1"/>
      <c r="C324" s="1"/>
      <c r="D324" s="1"/>
      <c r="E324" s="1"/>
      <c r="F324" s="1"/>
    </row>
    <row r="325" spans="1:6" x14ac:dyDescent="0.3">
      <c r="A325" s="1"/>
      <c r="B325" s="1"/>
      <c r="C325" s="1"/>
      <c r="D325" s="1"/>
      <c r="E325" s="1"/>
      <c r="F325" s="1"/>
    </row>
    <row r="326" spans="1:6" x14ac:dyDescent="0.3">
      <c r="A326" s="1"/>
      <c r="B326" s="1"/>
      <c r="C326" s="1"/>
      <c r="D326" s="1"/>
      <c r="E326" s="1"/>
      <c r="F326" s="1"/>
    </row>
    <row r="327" spans="1:6" x14ac:dyDescent="0.3">
      <c r="A327" s="1"/>
      <c r="B327" s="1"/>
      <c r="C327" s="1"/>
      <c r="D327" s="1"/>
      <c r="E327" s="1"/>
      <c r="F327" s="1"/>
    </row>
    <row r="328" spans="1:6" x14ac:dyDescent="0.3">
      <c r="A328" s="1"/>
      <c r="B328" s="1"/>
      <c r="C328" s="1"/>
      <c r="D328" s="1"/>
      <c r="E328" s="1"/>
      <c r="F328" s="1"/>
    </row>
    <row r="329" spans="1:6" x14ac:dyDescent="0.3">
      <c r="A329" s="1"/>
      <c r="B329" s="1"/>
      <c r="C329" s="1"/>
      <c r="D329" s="1"/>
      <c r="E329" s="1"/>
      <c r="F329" s="1"/>
    </row>
    <row r="330" spans="1:6" x14ac:dyDescent="0.3">
      <c r="A330" s="1"/>
      <c r="B330" s="1"/>
      <c r="C330" s="1"/>
      <c r="D330" s="1"/>
      <c r="E330" s="1"/>
      <c r="F330" s="1"/>
    </row>
    <row r="331" spans="1:6" x14ac:dyDescent="0.3">
      <c r="A331" s="1"/>
      <c r="B331" s="1"/>
      <c r="C331" s="1"/>
      <c r="D331" s="1"/>
      <c r="E331" s="1"/>
      <c r="F331" s="1"/>
    </row>
    <row r="332" spans="1:6" x14ac:dyDescent="0.3">
      <c r="A332" s="1"/>
      <c r="B332" s="1"/>
      <c r="C332" s="1"/>
      <c r="D332" s="1"/>
      <c r="E332" s="1"/>
      <c r="F332" s="1"/>
    </row>
    <row r="333" spans="1:6" x14ac:dyDescent="0.3">
      <c r="A333" s="1"/>
      <c r="B333" s="1"/>
      <c r="C333" s="1"/>
      <c r="D333" s="1"/>
      <c r="E333" s="1"/>
      <c r="F333" s="1"/>
    </row>
    <row r="334" spans="1:6" x14ac:dyDescent="0.3">
      <c r="A334" s="1"/>
      <c r="B334" s="1"/>
      <c r="C334" s="1"/>
      <c r="D334" s="1"/>
      <c r="E334" s="1"/>
      <c r="F334" s="1"/>
    </row>
    <row r="335" spans="1:6" x14ac:dyDescent="0.3">
      <c r="A335" s="1"/>
      <c r="B335" s="1"/>
      <c r="C335" s="1"/>
      <c r="D335" s="1"/>
      <c r="E335" s="1"/>
      <c r="F335" s="1"/>
    </row>
    <row r="336" spans="1:6" x14ac:dyDescent="0.3">
      <c r="A336" s="1"/>
      <c r="B336" s="1"/>
      <c r="C336" s="1"/>
      <c r="D336" s="1"/>
      <c r="E336" s="1"/>
      <c r="F336" s="1"/>
    </row>
    <row r="337" spans="1:6" x14ac:dyDescent="0.3">
      <c r="A337" s="1"/>
      <c r="B337" s="1"/>
      <c r="C337" s="1"/>
      <c r="D337" s="1"/>
      <c r="E337" s="1"/>
      <c r="F337" s="1"/>
    </row>
    <row r="338" spans="1:6" x14ac:dyDescent="0.3">
      <c r="A338" s="1"/>
      <c r="B338" s="1"/>
      <c r="C338" s="1"/>
      <c r="D338" s="1"/>
      <c r="E338" s="1"/>
      <c r="F338" s="1"/>
    </row>
    <row r="339" spans="1:6" x14ac:dyDescent="0.3">
      <c r="A339" s="1"/>
      <c r="B339" s="1"/>
      <c r="C339" s="1"/>
      <c r="D339" s="1"/>
      <c r="E339" s="1"/>
      <c r="F339" s="1"/>
    </row>
    <row r="340" spans="1:6" x14ac:dyDescent="0.3">
      <c r="A340" s="1"/>
      <c r="B340" s="1"/>
      <c r="C340" s="1"/>
      <c r="D340" s="1"/>
      <c r="E340" s="1"/>
      <c r="F340" s="1"/>
    </row>
    <row r="341" spans="1:6" x14ac:dyDescent="0.3">
      <c r="A341" s="1"/>
      <c r="B341" s="1"/>
      <c r="C341" s="1"/>
      <c r="D341" s="1"/>
      <c r="E341" s="1"/>
      <c r="F341" s="1"/>
    </row>
    <row r="342" spans="1:6" x14ac:dyDescent="0.3">
      <c r="A342" s="1"/>
      <c r="B342" s="1"/>
      <c r="C342" s="1"/>
      <c r="D342" s="1"/>
      <c r="E342" s="1"/>
      <c r="F342" s="1"/>
    </row>
    <row r="343" spans="1:6" x14ac:dyDescent="0.3">
      <c r="A343" s="1"/>
      <c r="B343" s="1"/>
      <c r="C343" s="1"/>
      <c r="D343" s="1"/>
      <c r="E343" s="1"/>
      <c r="F343" s="1"/>
    </row>
    <row r="344" spans="1:6" x14ac:dyDescent="0.3">
      <c r="A344" s="1"/>
      <c r="B344" s="1"/>
      <c r="C344" s="1"/>
      <c r="D344" s="1"/>
      <c r="E344" s="1"/>
      <c r="F344" s="1"/>
    </row>
    <row r="345" spans="1:6" x14ac:dyDescent="0.3">
      <c r="A345" s="1"/>
      <c r="B345" s="1"/>
      <c r="C345" s="1"/>
      <c r="D345" s="1"/>
      <c r="E345" s="1"/>
      <c r="F345" s="1"/>
    </row>
    <row r="346" spans="1:6" x14ac:dyDescent="0.3">
      <c r="A346" s="1"/>
      <c r="B346" s="1"/>
      <c r="C346" s="1"/>
      <c r="D346" s="1"/>
      <c r="E346" s="1"/>
      <c r="F346" s="1"/>
    </row>
    <row r="347" spans="1:6" x14ac:dyDescent="0.3">
      <c r="A347" s="1"/>
      <c r="B347" s="1"/>
      <c r="C347" s="1"/>
      <c r="D347" s="1"/>
      <c r="E347" s="1"/>
      <c r="F347" s="1"/>
    </row>
    <row r="348" spans="1:6" x14ac:dyDescent="0.3">
      <c r="A348" s="1"/>
      <c r="B348" s="1"/>
      <c r="C348" s="1"/>
      <c r="D348" s="1"/>
      <c r="E348" s="1"/>
      <c r="F348" s="1"/>
    </row>
    <row r="349" spans="1:6" x14ac:dyDescent="0.3">
      <c r="A349" s="1"/>
      <c r="B349" s="1"/>
      <c r="C349" s="1"/>
      <c r="D349" s="1"/>
      <c r="E349" s="1"/>
      <c r="F349" s="1"/>
    </row>
    <row r="350" spans="1:6" x14ac:dyDescent="0.3">
      <c r="A350" s="1"/>
      <c r="B350" s="1"/>
      <c r="C350" s="1"/>
      <c r="D350" s="1"/>
      <c r="E350" s="1"/>
      <c r="F350" s="1"/>
    </row>
    <row r="351" spans="1:6" x14ac:dyDescent="0.3">
      <c r="A351" s="1"/>
      <c r="B351" s="1"/>
      <c r="C351" s="1"/>
      <c r="D351" s="1"/>
      <c r="E351" s="1"/>
      <c r="F351" s="1"/>
    </row>
    <row r="352" spans="1:6" x14ac:dyDescent="0.3">
      <c r="A352" s="1"/>
      <c r="B352" s="1"/>
      <c r="C352" s="1"/>
      <c r="D352" s="1"/>
      <c r="E352" s="1"/>
      <c r="F352" s="1"/>
    </row>
    <row r="353" spans="1:6" x14ac:dyDescent="0.3">
      <c r="A353" s="1"/>
      <c r="B353" s="1"/>
      <c r="C353" s="1"/>
      <c r="D353" s="1"/>
      <c r="E353" s="1"/>
      <c r="F353" s="1"/>
    </row>
    <row r="354" spans="1:6" x14ac:dyDescent="0.3">
      <c r="A354" s="1"/>
      <c r="B354" s="1"/>
      <c r="C354" s="1"/>
      <c r="D354" s="1"/>
      <c r="E354" s="1"/>
      <c r="F354" s="1"/>
    </row>
    <row r="355" spans="1:6" x14ac:dyDescent="0.3">
      <c r="A355" s="1"/>
      <c r="B355" s="1"/>
      <c r="C355" s="1"/>
      <c r="D355" s="1"/>
      <c r="E355" s="1"/>
      <c r="F355" s="1"/>
    </row>
    <row r="356" spans="1:6" x14ac:dyDescent="0.3">
      <c r="A356" s="1"/>
      <c r="B356" s="1"/>
      <c r="C356" s="1"/>
      <c r="D356" s="1"/>
      <c r="E356" s="1"/>
      <c r="F356" s="1"/>
    </row>
    <row r="357" spans="1:6" x14ac:dyDescent="0.3">
      <c r="A357" s="1"/>
      <c r="B357" s="1"/>
      <c r="C357" s="1"/>
      <c r="D357" s="1"/>
      <c r="E357" s="1"/>
      <c r="F357" s="1"/>
    </row>
    <row r="358" spans="1:6" x14ac:dyDescent="0.3">
      <c r="A358" s="1"/>
      <c r="B358" s="1"/>
      <c r="C358" s="1"/>
      <c r="D358" s="1"/>
      <c r="E358" s="1"/>
      <c r="F358" s="1"/>
    </row>
    <row r="359" spans="1:6" x14ac:dyDescent="0.3">
      <c r="A359" s="1"/>
      <c r="B359" s="1"/>
      <c r="C359" s="1"/>
      <c r="D359" s="1"/>
      <c r="E359" s="1"/>
      <c r="F359" s="1"/>
    </row>
    <row r="360" spans="1:6" x14ac:dyDescent="0.3">
      <c r="A360" s="1"/>
      <c r="B360" s="1"/>
      <c r="C360" s="1"/>
      <c r="D360" s="1"/>
      <c r="E360" s="1"/>
      <c r="F360" s="1"/>
    </row>
    <row r="361" spans="1:6" x14ac:dyDescent="0.3">
      <c r="A361" s="1"/>
      <c r="B361" s="1"/>
      <c r="C361" s="1"/>
      <c r="D361" s="1"/>
      <c r="E361" s="1"/>
      <c r="F361" s="1"/>
    </row>
    <row r="362" spans="1:6" x14ac:dyDescent="0.3">
      <c r="A362" s="1"/>
      <c r="B362" s="1"/>
      <c r="C362" s="1"/>
      <c r="D362" s="1"/>
      <c r="E362" s="1"/>
      <c r="F362" s="1"/>
    </row>
    <row r="363" spans="1:6" x14ac:dyDescent="0.3">
      <c r="A363" s="1"/>
      <c r="B363" s="1"/>
      <c r="C363" s="1"/>
      <c r="D363" s="1"/>
      <c r="E363" s="1"/>
      <c r="F363" s="1"/>
    </row>
    <row r="364" spans="1:6" x14ac:dyDescent="0.3">
      <c r="A364" s="1"/>
      <c r="B364" s="1"/>
      <c r="C364" s="1"/>
      <c r="D364" s="1"/>
      <c r="E364" s="1"/>
      <c r="F364" s="1"/>
    </row>
    <row r="365" spans="1:6" x14ac:dyDescent="0.3">
      <c r="A365" s="1"/>
      <c r="B365" s="1"/>
      <c r="C365" s="1"/>
      <c r="D365" s="1"/>
      <c r="E365" s="1"/>
      <c r="F365" s="1"/>
    </row>
    <row r="366" spans="1:6" x14ac:dyDescent="0.3">
      <c r="A366" s="1"/>
      <c r="B366" s="1"/>
      <c r="C366" s="1"/>
      <c r="D366" s="1"/>
      <c r="E366" s="1"/>
      <c r="F366" s="1"/>
    </row>
    <row r="367" spans="1:6" x14ac:dyDescent="0.3">
      <c r="A367" s="1"/>
      <c r="B367" s="1"/>
      <c r="C367" s="1"/>
      <c r="D367" s="1"/>
      <c r="E367" s="1"/>
      <c r="F367" s="1"/>
    </row>
    <row r="368" spans="1:6" x14ac:dyDescent="0.3">
      <c r="A368" s="1"/>
      <c r="B368" s="1"/>
      <c r="C368" s="1"/>
      <c r="D368" s="1"/>
      <c r="E368" s="1"/>
      <c r="F368" s="1"/>
    </row>
    <row r="369" spans="1:6" x14ac:dyDescent="0.3">
      <c r="A369" s="1"/>
      <c r="B369" s="1"/>
      <c r="C369" s="1"/>
      <c r="D369" s="1"/>
      <c r="E369" s="1"/>
      <c r="F369" s="1"/>
    </row>
    <row r="370" spans="1:6" x14ac:dyDescent="0.3">
      <c r="A370" s="1"/>
      <c r="B370" s="1"/>
      <c r="C370" s="1"/>
      <c r="D370" s="1"/>
      <c r="E370" s="1"/>
      <c r="F370" s="1"/>
    </row>
    <row r="371" spans="1:6" x14ac:dyDescent="0.3">
      <c r="A371" s="1"/>
      <c r="B371" s="1"/>
      <c r="C371" s="1"/>
      <c r="D371" s="1"/>
      <c r="E371" s="1"/>
      <c r="F371" s="1"/>
    </row>
    <row r="372" spans="1:6" x14ac:dyDescent="0.3">
      <c r="A372" s="1"/>
      <c r="B372" s="1"/>
      <c r="C372" s="1"/>
      <c r="D372" s="1"/>
      <c r="E372" s="1"/>
      <c r="F372" s="1"/>
    </row>
    <row r="373" spans="1:6" x14ac:dyDescent="0.3">
      <c r="A373" s="1"/>
      <c r="B373" s="1"/>
      <c r="C373" s="1"/>
      <c r="D373" s="1"/>
      <c r="E373" s="1"/>
      <c r="F373" s="1"/>
    </row>
    <row r="374" spans="1:6" x14ac:dyDescent="0.3">
      <c r="A374" s="1"/>
      <c r="B374" s="1"/>
      <c r="C374" s="1"/>
      <c r="D374" s="1"/>
      <c r="E374" s="1"/>
      <c r="F374" s="1"/>
    </row>
    <row r="375" spans="1:6" x14ac:dyDescent="0.3">
      <c r="A375" s="1"/>
      <c r="B375" s="1"/>
      <c r="C375" s="1"/>
      <c r="D375" s="1"/>
      <c r="E375" s="1"/>
      <c r="F375" s="1"/>
    </row>
    <row r="376" spans="1:6" x14ac:dyDescent="0.3">
      <c r="A376" s="1"/>
      <c r="B376" s="1"/>
      <c r="C376" s="1"/>
      <c r="D376" s="1"/>
      <c r="E376" s="1"/>
      <c r="F376" s="1"/>
    </row>
    <row r="377" spans="1:6" x14ac:dyDescent="0.3">
      <c r="A377" s="1"/>
      <c r="B377" s="1"/>
      <c r="C377" s="1"/>
      <c r="D377" s="1"/>
      <c r="E377" s="1"/>
      <c r="F377" s="1"/>
    </row>
    <row r="378" spans="1:6" x14ac:dyDescent="0.3">
      <c r="A378" s="1"/>
      <c r="B378" s="1"/>
      <c r="C378" s="1"/>
      <c r="D378" s="1"/>
      <c r="E378" s="1"/>
      <c r="F378" s="1"/>
    </row>
    <row r="379" spans="1:6" x14ac:dyDescent="0.3">
      <c r="A379" s="1"/>
      <c r="B379" s="1"/>
      <c r="C379" s="1"/>
      <c r="D379" s="1"/>
      <c r="E379" s="1"/>
      <c r="F379" s="1"/>
    </row>
    <row r="380" spans="1:6" x14ac:dyDescent="0.3">
      <c r="A380" s="1"/>
      <c r="B380" s="1"/>
      <c r="C380" s="1"/>
      <c r="D380" s="1"/>
      <c r="E380" s="1"/>
      <c r="F380" s="1"/>
    </row>
    <row r="381" spans="1:6" x14ac:dyDescent="0.3">
      <c r="A381" s="1"/>
      <c r="B381" s="1"/>
      <c r="C381" s="1"/>
      <c r="D381" s="1"/>
      <c r="E381" s="1"/>
      <c r="F381" s="1"/>
    </row>
    <row r="382" spans="1:6" x14ac:dyDescent="0.3">
      <c r="A382" s="1"/>
      <c r="B382" s="1"/>
      <c r="C382" s="1"/>
      <c r="D382" s="1"/>
      <c r="E382" s="1"/>
      <c r="F382" s="1"/>
    </row>
    <row r="383" spans="1:6" x14ac:dyDescent="0.3">
      <c r="A383" s="1"/>
      <c r="B383" s="1"/>
      <c r="C383" s="1"/>
      <c r="D383" s="1"/>
      <c r="E383" s="1"/>
      <c r="F383" s="1"/>
    </row>
    <row r="384" spans="1:6" x14ac:dyDescent="0.3">
      <c r="A384" s="1"/>
      <c r="B384" s="1"/>
      <c r="C384" s="1"/>
      <c r="D384" s="1"/>
      <c r="E384" s="1"/>
      <c r="F384" s="1"/>
    </row>
    <row r="385" spans="1:6" x14ac:dyDescent="0.3">
      <c r="A385" s="1"/>
      <c r="B385" s="1"/>
      <c r="C385" s="1"/>
      <c r="D385" s="1"/>
      <c r="E385" s="1"/>
      <c r="F385" s="1"/>
    </row>
    <row r="386" spans="1:6" x14ac:dyDescent="0.3">
      <c r="A386" s="1"/>
      <c r="B386" s="1"/>
      <c r="C386" s="1"/>
      <c r="D386" s="1"/>
      <c r="E386" s="1"/>
      <c r="F386" s="1"/>
    </row>
    <row r="387" spans="1:6" x14ac:dyDescent="0.3">
      <c r="A387" s="1"/>
      <c r="B387" s="1"/>
      <c r="C387" s="1"/>
      <c r="D387" s="1"/>
      <c r="E387" s="1"/>
      <c r="F387" s="1"/>
    </row>
    <row r="388" spans="1:6" x14ac:dyDescent="0.3">
      <c r="A388" s="1"/>
      <c r="B388" s="1"/>
      <c r="C388" s="1"/>
      <c r="D388" s="1"/>
      <c r="E388" s="1"/>
      <c r="F388" s="1"/>
    </row>
    <row r="389" spans="1:6" x14ac:dyDescent="0.3">
      <c r="A389" s="1"/>
      <c r="B389" s="1"/>
      <c r="C389" s="1"/>
      <c r="D389" s="1"/>
      <c r="E389" s="1"/>
      <c r="F389" s="1"/>
    </row>
    <row r="390" spans="1:6" x14ac:dyDescent="0.3">
      <c r="A390" s="1"/>
      <c r="B390" s="1"/>
      <c r="C390" s="1"/>
      <c r="D390" s="1"/>
      <c r="E390" s="1"/>
      <c r="F390" s="1"/>
    </row>
    <row r="391" spans="1:6" x14ac:dyDescent="0.3">
      <c r="A391" s="1"/>
      <c r="B391" s="1"/>
      <c r="C391" s="1"/>
      <c r="D391" s="1"/>
      <c r="E391" s="1"/>
      <c r="F391" s="1"/>
    </row>
    <row r="392" spans="1:6" x14ac:dyDescent="0.3">
      <c r="A392" s="1"/>
      <c r="B392" s="1"/>
      <c r="C392" s="1"/>
      <c r="D392" s="1"/>
      <c r="E392" s="1"/>
      <c r="F392" s="1"/>
    </row>
    <row r="393" spans="1:6" x14ac:dyDescent="0.3">
      <c r="A393" s="1"/>
      <c r="B393" s="1"/>
      <c r="C393" s="1"/>
      <c r="D393" s="1"/>
      <c r="E393" s="1"/>
      <c r="F393" s="1"/>
    </row>
    <row r="394" spans="1:6" x14ac:dyDescent="0.3">
      <c r="A394" s="1"/>
      <c r="B394" s="1"/>
      <c r="C394" s="1"/>
      <c r="D394" s="1"/>
      <c r="E394" s="1"/>
      <c r="F394" s="1"/>
    </row>
    <row r="395" spans="1:6" x14ac:dyDescent="0.3">
      <c r="A395" s="1"/>
      <c r="B395" s="1"/>
      <c r="C395" s="1"/>
      <c r="D395" s="1"/>
      <c r="E395" s="1"/>
      <c r="F395" s="1"/>
    </row>
    <row r="396" spans="1:6" x14ac:dyDescent="0.3">
      <c r="A396" s="1"/>
      <c r="B396" s="1"/>
      <c r="C396" s="1"/>
      <c r="D396" s="1"/>
      <c r="E396" s="1"/>
      <c r="F396" s="1"/>
    </row>
    <row r="397" spans="1:6" x14ac:dyDescent="0.3">
      <c r="A397" s="1"/>
      <c r="B397" s="1"/>
      <c r="C397" s="1"/>
      <c r="D397" s="1"/>
      <c r="E397" s="1"/>
      <c r="F397" s="1"/>
    </row>
    <row r="398" spans="1:6" x14ac:dyDescent="0.3">
      <c r="A398" s="1"/>
      <c r="B398" s="1"/>
      <c r="C398" s="1"/>
      <c r="D398" s="1"/>
      <c r="E398" s="1"/>
      <c r="F398" s="1"/>
    </row>
    <row r="399" spans="1:6" x14ac:dyDescent="0.3">
      <c r="A399" s="1"/>
      <c r="B399" s="1"/>
      <c r="C399" s="1"/>
      <c r="D399" s="1"/>
      <c r="E399" s="1"/>
      <c r="F399" s="1"/>
    </row>
    <row r="400" spans="1:6" x14ac:dyDescent="0.3">
      <c r="A400" s="1"/>
      <c r="B400" s="1"/>
      <c r="C400" s="1"/>
      <c r="D400" s="1"/>
      <c r="E400" s="1"/>
      <c r="F400" s="1"/>
    </row>
    <row r="401" spans="1:6" x14ac:dyDescent="0.3">
      <c r="A401" s="1"/>
      <c r="B401" s="1"/>
      <c r="C401" s="1"/>
      <c r="D401" s="1"/>
      <c r="E401" s="1"/>
      <c r="F401" s="1"/>
    </row>
    <row r="402" spans="1:6" x14ac:dyDescent="0.3">
      <c r="A402" s="1"/>
      <c r="B402" s="1"/>
      <c r="C402" s="1"/>
      <c r="D402" s="1"/>
      <c r="E402" s="1"/>
      <c r="F402" s="1"/>
    </row>
    <row r="403" spans="1:6" x14ac:dyDescent="0.3">
      <c r="A403" s="1"/>
      <c r="B403" s="1"/>
      <c r="C403" s="1"/>
      <c r="D403" s="1"/>
      <c r="E403" s="1"/>
      <c r="F403" s="1"/>
    </row>
    <row r="404" spans="1:6" x14ac:dyDescent="0.3">
      <c r="A404" s="1"/>
      <c r="B404" s="1"/>
      <c r="C404" s="1"/>
      <c r="D404" s="1"/>
      <c r="E404" s="1"/>
      <c r="F404" s="1"/>
    </row>
    <row r="405" spans="1:6" x14ac:dyDescent="0.3">
      <c r="A405" s="1"/>
      <c r="B405" s="1"/>
      <c r="C405" s="1"/>
      <c r="D405" s="1"/>
      <c r="E405" s="1"/>
      <c r="F405" s="1"/>
    </row>
    <row r="406" spans="1:6" x14ac:dyDescent="0.3">
      <c r="A406" s="1"/>
      <c r="B406" s="1"/>
      <c r="C406" s="1"/>
      <c r="D406" s="1"/>
      <c r="E406" s="1"/>
      <c r="F406" s="1"/>
    </row>
    <row r="407" spans="1:6" x14ac:dyDescent="0.3">
      <c r="A407" s="1"/>
      <c r="B407" s="1"/>
      <c r="C407" s="1"/>
      <c r="D407" s="1"/>
      <c r="E407" s="1"/>
      <c r="F407" s="1"/>
    </row>
    <row r="408" spans="1:6" x14ac:dyDescent="0.3">
      <c r="A408" s="1"/>
      <c r="B408" s="1"/>
      <c r="C408" s="1"/>
      <c r="D408" s="1"/>
      <c r="E408" s="1"/>
      <c r="F408" s="1"/>
    </row>
    <row r="409" spans="1:6" x14ac:dyDescent="0.3">
      <c r="A409" s="1"/>
      <c r="B409" s="1"/>
      <c r="C409" s="1"/>
      <c r="D409" s="1"/>
      <c r="E409" s="1"/>
      <c r="F409" s="1"/>
    </row>
    <row r="410" spans="1:6" x14ac:dyDescent="0.3">
      <c r="A410" s="1"/>
      <c r="B410" s="1"/>
      <c r="C410" s="1"/>
      <c r="D410" s="1"/>
      <c r="E410" s="1"/>
      <c r="F410" s="1"/>
    </row>
    <row r="411" spans="1:6" x14ac:dyDescent="0.3">
      <c r="A411" s="1"/>
      <c r="B411" s="1"/>
      <c r="C411" s="1"/>
      <c r="D411" s="1"/>
      <c r="E411" s="1"/>
      <c r="F411" s="1"/>
    </row>
    <row r="412" spans="1:6" x14ac:dyDescent="0.3">
      <c r="A412" s="1"/>
      <c r="B412" s="1"/>
      <c r="C412" s="1"/>
      <c r="D412" s="1"/>
      <c r="E412" s="1"/>
      <c r="F412" s="1"/>
    </row>
    <row r="413" spans="1:6" x14ac:dyDescent="0.3">
      <c r="A413" s="1"/>
      <c r="B413" s="1"/>
      <c r="C413" s="1"/>
      <c r="D413" s="1"/>
      <c r="E413" s="1"/>
      <c r="F413" s="1"/>
    </row>
    <row r="414" spans="1:6" x14ac:dyDescent="0.3">
      <c r="A414" s="1"/>
      <c r="B414" s="1"/>
      <c r="C414" s="1"/>
      <c r="D414" s="1"/>
      <c r="E414" s="1"/>
      <c r="F414" s="1"/>
    </row>
    <row r="415" spans="1:6" x14ac:dyDescent="0.3">
      <c r="A415" s="1"/>
      <c r="B415" s="1"/>
      <c r="C415" s="1"/>
      <c r="D415" s="1"/>
      <c r="E415" s="1"/>
      <c r="F415" s="1"/>
    </row>
    <row r="416" spans="1:6" x14ac:dyDescent="0.3">
      <c r="A416" s="1"/>
      <c r="B416" s="1"/>
      <c r="C416" s="1"/>
      <c r="D416" s="1"/>
      <c r="E416" s="1"/>
      <c r="F416" s="1"/>
    </row>
    <row r="417" spans="1:6" x14ac:dyDescent="0.3">
      <c r="A417" s="1"/>
      <c r="B417" s="1"/>
      <c r="C417" s="1"/>
      <c r="D417" s="1"/>
      <c r="E417" s="1"/>
      <c r="F417" s="1"/>
    </row>
    <row r="418" spans="1:6" x14ac:dyDescent="0.3">
      <c r="A418" s="1"/>
      <c r="B418" s="1"/>
      <c r="C418" s="1"/>
      <c r="D418" s="1"/>
      <c r="E418" s="1"/>
      <c r="F418" s="1"/>
    </row>
    <row r="419" spans="1:6" x14ac:dyDescent="0.3">
      <c r="A419" s="1"/>
      <c r="B419" s="1"/>
      <c r="C419" s="1"/>
      <c r="D419" s="1"/>
      <c r="E419" s="1"/>
      <c r="F419" s="1"/>
    </row>
    <row r="420" spans="1:6" x14ac:dyDescent="0.3">
      <c r="A420" s="1"/>
      <c r="B420" s="1"/>
      <c r="C420" s="1"/>
      <c r="D420" s="1"/>
      <c r="E420" s="1"/>
      <c r="F420" s="1"/>
    </row>
    <row r="421" spans="1:6" x14ac:dyDescent="0.3">
      <c r="A421" s="1"/>
      <c r="B421" s="1"/>
      <c r="C421" s="1"/>
      <c r="D421" s="1"/>
      <c r="E421" s="1"/>
      <c r="F421" s="1"/>
    </row>
    <row r="422" spans="1:6" x14ac:dyDescent="0.3">
      <c r="A422" s="1"/>
      <c r="B422" s="1"/>
      <c r="C422" s="1"/>
      <c r="D422" s="1"/>
      <c r="E422" s="1"/>
      <c r="F422" s="1"/>
    </row>
    <row r="423" spans="1:6" x14ac:dyDescent="0.3">
      <c r="A423" s="1"/>
      <c r="B423" s="1"/>
      <c r="C423" s="1"/>
      <c r="D423" s="1"/>
      <c r="E423" s="1"/>
      <c r="F423" s="1"/>
    </row>
    <row r="424" spans="1:6" x14ac:dyDescent="0.3">
      <c r="A424" s="1"/>
      <c r="B424" s="1"/>
      <c r="C424" s="1"/>
      <c r="D424" s="1"/>
      <c r="E424" s="1"/>
      <c r="F424" s="1"/>
    </row>
    <row r="425" spans="1:6" x14ac:dyDescent="0.3">
      <c r="A425" s="1"/>
      <c r="B425" s="1"/>
      <c r="C425" s="1"/>
      <c r="D425" s="1"/>
      <c r="E425" s="1"/>
      <c r="F425" s="1"/>
    </row>
    <row r="426" spans="1:6" x14ac:dyDescent="0.3">
      <c r="A426" s="1"/>
      <c r="B426" s="1"/>
      <c r="C426" s="1"/>
      <c r="D426" s="1"/>
      <c r="E426" s="1"/>
      <c r="F426" s="1"/>
    </row>
    <row r="427" spans="1:6" x14ac:dyDescent="0.3">
      <c r="A427" s="1"/>
      <c r="B427" s="1"/>
      <c r="C427" s="1"/>
      <c r="D427" s="1"/>
      <c r="E427" s="1"/>
      <c r="F427" s="1"/>
    </row>
    <row r="428" spans="1:6" x14ac:dyDescent="0.3">
      <c r="A428" s="1"/>
      <c r="B428" s="1"/>
      <c r="C428" s="1"/>
      <c r="D428" s="1"/>
      <c r="E428" s="1"/>
      <c r="F428" s="1"/>
    </row>
    <row r="429" spans="1:6" x14ac:dyDescent="0.3">
      <c r="A429" s="1"/>
      <c r="B429" s="1"/>
      <c r="C429" s="1"/>
      <c r="D429" s="1"/>
      <c r="E429" s="1"/>
      <c r="F429" s="1"/>
    </row>
    <row r="430" spans="1:6" x14ac:dyDescent="0.3">
      <c r="A430" s="1"/>
      <c r="B430" s="1"/>
      <c r="C430" s="1"/>
      <c r="D430" s="1"/>
      <c r="E430" s="1"/>
      <c r="F430" s="1"/>
    </row>
    <row r="431" spans="1:6" x14ac:dyDescent="0.3">
      <c r="A431" s="1"/>
      <c r="B431" s="1"/>
      <c r="C431" s="1"/>
      <c r="D431" s="1"/>
      <c r="E431" s="1"/>
      <c r="F431" s="1"/>
    </row>
    <row r="432" spans="1:6" x14ac:dyDescent="0.3">
      <c r="A432" s="1"/>
      <c r="B432" s="1"/>
      <c r="C432" s="1"/>
      <c r="D432" s="1"/>
      <c r="E432" s="1"/>
      <c r="F432" s="1"/>
    </row>
    <row r="433" spans="1:6" x14ac:dyDescent="0.3">
      <c r="A433" s="1"/>
      <c r="B433" s="1"/>
      <c r="C433" s="1"/>
      <c r="D433" s="1"/>
      <c r="E433" s="1"/>
      <c r="F433" s="1"/>
    </row>
    <row r="434" spans="1:6" x14ac:dyDescent="0.3">
      <c r="A434" s="1"/>
      <c r="B434" s="1"/>
      <c r="C434" s="1"/>
      <c r="D434" s="1"/>
      <c r="E434" s="1"/>
      <c r="F434" s="1"/>
    </row>
    <row r="435" spans="1:6" x14ac:dyDescent="0.3">
      <c r="A435" s="1"/>
      <c r="B435" s="1"/>
      <c r="C435" s="1"/>
      <c r="D435" s="1"/>
      <c r="E435" s="1"/>
      <c r="F435" s="1"/>
    </row>
    <row r="436" spans="1:6" x14ac:dyDescent="0.3">
      <c r="A436" s="1"/>
      <c r="B436" s="1"/>
      <c r="C436" s="1"/>
      <c r="D436" s="1"/>
      <c r="E436" s="1"/>
      <c r="F436" s="1"/>
    </row>
    <row r="437" spans="1:6" x14ac:dyDescent="0.3">
      <c r="A437" s="1"/>
      <c r="B437" s="1"/>
      <c r="C437" s="1"/>
      <c r="D437" s="1"/>
      <c r="E437" s="1"/>
      <c r="F437" s="1"/>
    </row>
    <row r="438" spans="1:6" x14ac:dyDescent="0.3">
      <c r="A438" s="1"/>
      <c r="B438" s="1"/>
      <c r="C438" s="1"/>
      <c r="D438" s="1"/>
      <c r="E438" s="1"/>
      <c r="F438" s="1"/>
    </row>
    <row r="439" spans="1:6" x14ac:dyDescent="0.3">
      <c r="A439" s="1"/>
      <c r="B439" s="1"/>
      <c r="C439" s="1"/>
      <c r="D439" s="1"/>
      <c r="E439" s="1"/>
      <c r="F439" s="1"/>
    </row>
    <row r="440" spans="1:6" x14ac:dyDescent="0.3">
      <c r="A440" s="1"/>
      <c r="B440" s="1"/>
      <c r="C440" s="1"/>
      <c r="D440" s="1"/>
      <c r="E440" s="1"/>
      <c r="F440" s="1"/>
    </row>
    <row r="441" spans="1:6" x14ac:dyDescent="0.3">
      <c r="A441" s="1"/>
      <c r="B441" s="1"/>
      <c r="C441" s="1"/>
      <c r="D441" s="1"/>
      <c r="E441" s="1"/>
      <c r="F441" s="1"/>
    </row>
    <row r="442" spans="1:6" x14ac:dyDescent="0.3">
      <c r="A442" s="1"/>
      <c r="B442" s="1"/>
      <c r="C442" s="1"/>
      <c r="D442" s="1"/>
      <c r="E442" s="1"/>
      <c r="F442" s="1"/>
    </row>
    <row r="443" spans="1:6" x14ac:dyDescent="0.3">
      <c r="A443" s="1"/>
      <c r="B443" s="1"/>
      <c r="C443" s="1"/>
      <c r="D443" s="1"/>
      <c r="E443" s="1"/>
      <c r="F443" s="1"/>
    </row>
    <row r="444" spans="1:6" x14ac:dyDescent="0.3">
      <c r="A444" s="1"/>
      <c r="B444" s="1"/>
      <c r="C444" s="1"/>
      <c r="D444" s="1"/>
      <c r="E444" s="1"/>
      <c r="F444" s="1"/>
    </row>
    <row r="445" spans="1:6" x14ac:dyDescent="0.3">
      <c r="A445" s="1"/>
      <c r="B445" s="1"/>
      <c r="C445" s="1"/>
      <c r="D445" s="1"/>
      <c r="E445" s="1"/>
      <c r="F445" s="1"/>
    </row>
    <row r="446" spans="1:6" x14ac:dyDescent="0.3">
      <c r="A446" s="1"/>
      <c r="B446" s="1"/>
      <c r="C446" s="1"/>
      <c r="D446" s="1"/>
      <c r="E446" s="1"/>
      <c r="F446" s="1"/>
    </row>
    <row r="447" spans="1:6" x14ac:dyDescent="0.3">
      <c r="A447" s="1"/>
      <c r="B447" s="1"/>
      <c r="C447" s="1"/>
      <c r="D447" s="1"/>
      <c r="E447" s="1"/>
      <c r="F447" s="1"/>
    </row>
    <row r="448" spans="1:6" x14ac:dyDescent="0.3">
      <c r="A448" s="1"/>
      <c r="B448" s="1"/>
      <c r="C448" s="1"/>
      <c r="D448" s="1"/>
      <c r="E448" s="1"/>
      <c r="F448" s="1"/>
    </row>
    <row r="449" spans="1:6" x14ac:dyDescent="0.3">
      <c r="A449" s="1"/>
      <c r="B449" s="1"/>
      <c r="C449" s="1"/>
      <c r="D449" s="1"/>
      <c r="E449" s="1"/>
      <c r="F449" s="1"/>
    </row>
    <row r="450" spans="1:6" x14ac:dyDescent="0.3">
      <c r="A450" s="1"/>
      <c r="B450" s="1"/>
      <c r="C450" s="1"/>
      <c r="D450" s="1"/>
      <c r="E450" s="1"/>
      <c r="F450" s="1"/>
    </row>
    <row r="451" spans="1:6" x14ac:dyDescent="0.3">
      <c r="A451" s="1"/>
      <c r="B451" s="1"/>
      <c r="C451" s="1"/>
      <c r="D451" s="1"/>
      <c r="E451" s="1"/>
      <c r="F451" s="1"/>
    </row>
    <row r="452" spans="1:6" x14ac:dyDescent="0.3">
      <c r="A452" s="1"/>
      <c r="B452" s="1"/>
      <c r="C452" s="1"/>
      <c r="D452" s="1"/>
      <c r="E452" s="1"/>
      <c r="F452" s="1"/>
    </row>
    <row r="453" spans="1:6" x14ac:dyDescent="0.3">
      <c r="A453" s="1"/>
      <c r="B453" s="1"/>
      <c r="C453" s="1"/>
      <c r="D453" s="1"/>
      <c r="E453" s="1"/>
      <c r="F453" s="1"/>
    </row>
    <row r="454" spans="1:6" x14ac:dyDescent="0.3">
      <c r="A454" s="1"/>
      <c r="B454" s="1"/>
      <c r="C454" s="1"/>
      <c r="D454" s="1"/>
      <c r="E454" s="1"/>
      <c r="F454" s="1"/>
    </row>
    <row r="455" spans="1:6" x14ac:dyDescent="0.3">
      <c r="A455" s="1"/>
      <c r="B455" s="1"/>
      <c r="C455" s="1"/>
      <c r="D455" s="1"/>
      <c r="E455" s="1"/>
      <c r="F455" s="1"/>
    </row>
    <row r="456" spans="1:6" x14ac:dyDescent="0.3">
      <c r="A456" s="1"/>
      <c r="B456" s="1"/>
      <c r="C456" s="1"/>
      <c r="D456" s="1"/>
      <c r="E456" s="1"/>
      <c r="F456" s="1"/>
    </row>
    <row r="457" spans="1:6" x14ac:dyDescent="0.3">
      <c r="A457" s="1"/>
      <c r="B457" s="1"/>
      <c r="C457" s="1"/>
      <c r="D457" s="1"/>
      <c r="E457" s="1"/>
      <c r="F457" s="1"/>
    </row>
    <row r="458" spans="1:6" x14ac:dyDescent="0.3">
      <c r="A458" s="1"/>
      <c r="B458" s="1"/>
      <c r="C458" s="1"/>
      <c r="D458" s="1"/>
      <c r="E458" s="1"/>
      <c r="F458" s="1"/>
    </row>
    <row r="459" spans="1:6" x14ac:dyDescent="0.3">
      <c r="A459" s="1"/>
      <c r="B459" s="1"/>
      <c r="C459" s="1"/>
      <c r="D459" s="1"/>
      <c r="E459" s="1"/>
      <c r="F459" s="1"/>
    </row>
    <row r="460" spans="1:6" x14ac:dyDescent="0.3">
      <c r="A460" s="1"/>
      <c r="B460" s="1"/>
      <c r="C460" s="1"/>
      <c r="D460" s="1"/>
      <c r="E460" s="1"/>
      <c r="F460" s="1"/>
    </row>
    <row r="461" spans="1:6" x14ac:dyDescent="0.3">
      <c r="A461" s="1"/>
      <c r="B461" s="1"/>
      <c r="C461" s="1"/>
      <c r="D461" s="1"/>
      <c r="E461" s="1"/>
      <c r="F461" s="1"/>
    </row>
    <row r="462" spans="1:6" x14ac:dyDescent="0.3">
      <c r="A462" s="1"/>
      <c r="B462" s="1"/>
      <c r="C462" s="1"/>
      <c r="D462" s="1"/>
      <c r="E462" s="1"/>
      <c r="F462" s="1"/>
    </row>
    <row r="463" spans="1:6" x14ac:dyDescent="0.3">
      <c r="A463" s="1"/>
      <c r="B463" s="1"/>
      <c r="C463" s="1"/>
      <c r="D463" s="1"/>
      <c r="E463" s="1"/>
      <c r="F463" s="1"/>
    </row>
    <row r="464" spans="1:6" x14ac:dyDescent="0.3">
      <c r="A464" s="1"/>
      <c r="B464" s="1"/>
      <c r="C464" s="1"/>
      <c r="D464" s="1"/>
      <c r="E464" s="1"/>
      <c r="F464" s="1"/>
    </row>
    <row r="465" spans="1:6" x14ac:dyDescent="0.3">
      <c r="A465" s="1"/>
      <c r="B465" s="1"/>
      <c r="C465" s="1"/>
      <c r="D465" s="1"/>
      <c r="E465" s="1"/>
      <c r="F465" s="1"/>
    </row>
    <row r="466" spans="1:6" x14ac:dyDescent="0.3">
      <c r="A466" s="1"/>
      <c r="B466" s="1"/>
      <c r="C466" s="1"/>
      <c r="D466" s="1"/>
      <c r="E466" s="1"/>
      <c r="F466" s="1"/>
    </row>
    <row r="467" spans="1:6" x14ac:dyDescent="0.3">
      <c r="A467" s="1"/>
      <c r="B467" s="1"/>
      <c r="C467" s="1"/>
      <c r="D467" s="1"/>
      <c r="E467" s="1"/>
      <c r="F467" s="1"/>
    </row>
    <row r="468" spans="1:6" x14ac:dyDescent="0.3">
      <c r="A468" s="1"/>
      <c r="B468" s="1"/>
      <c r="C468" s="1"/>
      <c r="D468" s="1"/>
      <c r="E468" s="1"/>
      <c r="F468" s="1"/>
    </row>
    <row r="469" spans="1:6" x14ac:dyDescent="0.3">
      <c r="A469" s="1"/>
      <c r="B469" s="1"/>
      <c r="C469" s="1"/>
      <c r="D469" s="1"/>
      <c r="E469" s="1"/>
      <c r="F469" s="1"/>
    </row>
    <row r="470" spans="1:6" x14ac:dyDescent="0.3">
      <c r="A470" s="1"/>
      <c r="B470" s="1"/>
      <c r="C470" s="1"/>
      <c r="D470" s="1"/>
      <c r="E470" s="1"/>
      <c r="F470" s="1"/>
    </row>
    <row r="471" spans="1:6" x14ac:dyDescent="0.3">
      <c r="A471" s="1"/>
      <c r="B471" s="1"/>
      <c r="C471" s="1"/>
      <c r="D471" s="1"/>
      <c r="E471" s="1"/>
      <c r="F471" s="1"/>
    </row>
    <row r="472" spans="1:6" x14ac:dyDescent="0.3">
      <c r="A472" s="1"/>
      <c r="B472" s="1"/>
      <c r="C472" s="1"/>
      <c r="D472" s="1"/>
      <c r="E472" s="1"/>
      <c r="F472" s="1"/>
    </row>
    <row r="473" spans="1:6" x14ac:dyDescent="0.3">
      <c r="A473" s="1"/>
      <c r="B473" s="1"/>
      <c r="C473" s="1"/>
      <c r="D473" s="1"/>
      <c r="E473" s="1"/>
      <c r="F473" s="1"/>
    </row>
    <row r="474" spans="1:6" x14ac:dyDescent="0.3">
      <c r="A474" s="1"/>
      <c r="B474" s="1"/>
      <c r="C474" s="1"/>
      <c r="D474" s="1"/>
      <c r="E474" s="1"/>
      <c r="F474" s="1"/>
    </row>
    <row r="475" spans="1:6" x14ac:dyDescent="0.3">
      <c r="A475" s="1"/>
      <c r="B475" s="1"/>
      <c r="C475" s="1"/>
      <c r="D475" s="1"/>
      <c r="E475" s="1"/>
      <c r="F475" s="1"/>
    </row>
    <row r="476" spans="1:6" x14ac:dyDescent="0.3">
      <c r="A476" s="1"/>
      <c r="B476" s="1"/>
      <c r="C476" s="1"/>
      <c r="D476" s="1"/>
      <c r="E476" s="1"/>
      <c r="F476" s="1"/>
    </row>
    <row r="477" spans="1:6" x14ac:dyDescent="0.3">
      <c r="A477" s="1"/>
      <c r="B477" s="1"/>
      <c r="C477" s="1"/>
      <c r="D477" s="1"/>
      <c r="E477" s="1"/>
      <c r="F477" s="1"/>
    </row>
    <row r="478" spans="1:6" x14ac:dyDescent="0.3">
      <c r="A478" s="1"/>
      <c r="B478" s="1"/>
      <c r="C478" s="1"/>
      <c r="D478" s="1"/>
      <c r="E478" s="1"/>
      <c r="F478" s="1"/>
    </row>
    <row r="479" spans="1:6" x14ac:dyDescent="0.3">
      <c r="A479" s="1"/>
      <c r="B479" s="1"/>
      <c r="C479" s="1"/>
      <c r="D479" s="1"/>
      <c r="E479" s="1"/>
      <c r="F479" s="1"/>
    </row>
    <row r="480" spans="1:6" x14ac:dyDescent="0.3">
      <c r="A480" s="1"/>
      <c r="B480" s="1"/>
      <c r="C480" s="1"/>
      <c r="D480" s="1"/>
      <c r="E480" s="1"/>
      <c r="F480" s="1"/>
    </row>
    <row r="481" spans="1:6" x14ac:dyDescent="0.3">
      <c r="A481" s="1"/>
      <c r="B481" s="1"/>
      <c r="C481" s="1"/>
      <c r="D481" s="1"/>
      <c r="E481" s="1"/>
      <c r="F481" s="1"/>
    </row>
    <row r="482" spans="1:6" x14ac:dyDescent="0.3">
      <c r="A482" s="1"/>
      <c r="B482" s="1"/>
      <c r="C482" s="1"/>
      <c r="D482" s="1"/>
      <c r="E482" s="1"/>
      <c r="F482" s="1"/>
    </row>
    <row r="483" spans="1:6" x14ac:dyDescent="0.3">
      <c r="A483" s="1"/>
      <c r="B483" s="1"/>
      <c r="C483" s="1"/>
      <c r="D483" s="1"/>
      <c r="E483" s="1"/>
      <c r="F483" s="1"/>
    </row>
    <row r="484" spans="1:6" x14ac:dyDescent="0.3">
      <c r="A484" s="1"/>
      <c r="B484" s="1"/>
      <c r="C484" s="1"/>
      <c r="D484" s="1"/>
      <c r="E484" s="1"/>
      <c r="F484" s="1"/>
    </row>
    <row r="485" spans="1:6" x14ac:dyDescent="0.3">
      <c r="A485" s="1"/>
      <c r="B485" s="1"/>
      <c r="C485" s="1"/>
      <c r="D485" s="1"/>
      <c r="E485" s="1"/>
      <c r="F485" s="1"/>
    </row>
    <row r="486" spans="1:6" x14ac:dyDescent="0.3">
      <c r="A486" s="1"/>
      <c r="B486" s="1"/>
      <c r="C486" s="1"/>
      <c r="D486" s="1"/>
      <c r="E486" s="1"/>
      <c r="F486" s="1"/>
    </row>
    <row r="487" spans="1:6" x14ac:dyDescent="0.3">
      <c r="A487" s="1"/>
      <c r="B487" s="1"/>
      <c r="C487" s="1"/>
      <c r="D487" s="1"/>
      <c r="E487" s="1"/>
      <c r="F487" s="1"/>
    </row>
    <row r="488" spans="1:6" x14ac:dyDescent="0.3">
      <c r="A488" s="1"/>
      <c r="B488" s="1"/>
      <c r="C488" s="1"/>
      <c r="D488" s="1"/>
      <c r="E488" s="1"/>
      <c r="F488" s="1"/>
    </row>
    <row r="489" spans="1:6" x14ac:dyDescent="0.3">
      <c r="A489" s="1"/>
      <c r="B489" s="1"/>
      <c r="C489" s="1"/>
      <c r="D489" s="1"/>
      <c r="E489" s="1"/>
      <c r="F489" s="1"/>
    </row>
    <row r="490" spans="1:6" x14ac:dyDescent="0.3">
      <c r="A490" s="1"/>
      <c r="B490" s="1"/>
      <c r="C490" s="1"/>
      <c r="D490" s="1"/>
      <c r="E490" s="1"/>
      <c r="F490" s="1"/>
    </row>
    <row r="491" spans="1:6" x14ac:dyDescent="0.3">
      <c r="A491" s="1"/>
      <c r="B491" s="1"/>
      <c r="C491" s="1"/>
      <c r="D491" s="1"/>
      <c r="E491" s="1"/>
      <c r="F491" s="1"/>
    </row>
    <row r="492" spans="1:6" x14ac:dyDescent="0.3">
      <c r="A492" s="1"/>
      <c r="B492" s="1"/>
      <c r="C492" s="1"/>
      <c r="D492" s="1"/>
      <c r="E492" s="1"/>
      <c r="F492" s="1"/>
    </row>
    <row r="493" spans="1:6" x14ac:dyDescent="0.3">
      <c r="A493" s="1"/>
      <c r="B493" s="1"/>
      <c r="C493" s="1"/>
      <c r="D493" s="1"/>
      <c r="E493" s="1"/>
      <c r="F493" s="1"/>
    </row>
    <row r="494" spans="1:6" x14ac:dyDescent="0.3">
      <c r="A494" s="1"/>
      <c r="B494" s="1"/>
      <c r="C494" s="1"/>
      <c r="D494" s="1"/>
      <c r="E494" s="1"/>
      <c r="F494" s="1"/>
    </row>
    <row r="495" spans="1:6" x14ac:dyDescent="0.3">
      <c r="A495" s="1"/>
      <c r="B495" s="1"/>
      <c r="C495" s="1"/>
      <c r="D495" s="1"/>
      <c r="E495" s="1"/>
      <c r="F495" s="1"/>
    </row>
    <row r="496" spans="1:6" x14ac:dyDescent="0.3">
      <c r="A496" s="1"/>
      <c r="B496" s="1"/>
      <c r="C496" s="1"/>
      <c r="D496" s="1"/>
      <c r="E496" s="1"/>
      <c r="F496" s="1"/>
    </row>
    <row r="497" spans="1:6" x14ac:dyDescent="0.3">
      <c r="A497" s="1"/>
      <c r="B497" s="1"/>
      <c r="C497" s="1"/>
      <c r="D497" s="1"/>
      <c r="E497" s="1"/>
      <c r="F497" s="1"/>
    </row>
    <row r="498" spans="1:6" x14ac:dyDescent="0.3">
      <c r="A498" s="1"/>
      <c r="B498" s="1"/>
      <c r="C498" s="1"/>
      <c r="D498" s="1"/>
      <c r="E498" s="1"/>
      <c r="F498" s="1"/>
    </row>
    <row r="499" spans="1:6" x14ac:dyDescent="0.3">
      <c r="A499" s="1"/>
      <c r="B499" s="1"/>
      <c r="C499" s="1"/>
      <c r="D499" s="1"/>
      <c r="E499" s="1"/>
      <c r="F499" s="1"/>
    </row>
    <row r="500" spans="1:6" x14ac:dyDescent="0.3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29B9-08A6-4797-ABAF-6D158F20BB3C}">
  <dimension ref="A1:AA134"/>
  <sheetViews>
    <sheetView tabSelected="1" workbookViewId="0">
      <pane ySplit="8" topLeftCell="A9" activePane="bottomLeft" state="frozen"/>
      <selection pane="bottomLeft" activeCell="S11" sqref="S11"/>
    </sheetView>
  </sheetViews>
  <sheetFormatPr defaultColWidth="0" defaultRowHeight="14.4" x14ac:dyDescent="0.3"/>
  <cols>
    <col min="1" max="1" width="4.6640625" customWidth="1"/>
    <col min="2" max="2" width="0" hidden="1" customWidth="1"/>
    <col min="3" max="3" width="12.6640625" customWidth="1"/>
    <col min="4" max="4" width="43.6640625" customWidth="1"/>
    <col min="5" max="5" width="5.6640625" customWidth="1"/>
    <col min="6" max="8" width="9.6640625" customWidth="1"/>
    <col min="9" max="9" width="12" customWidth="1"/>
    <col min="10" max="15" width="0" hidden="1" customWidth="1"/>
    <col min="16" max="16" width="11.6640625" customWidth="1"/>
    <col min="17" max="18" width="0" hidden="1" customWidth="1"/>
    <col min="19" max="19" width="9.33203125" customWidth="1"/>
    <col min="20" max="21" width="0" hidden="1" customWidth="1"/>
    <col min="22" max="22" width="7.6640625" customWidth="1"/>
    <col min="23" max="26" width="0" hidden="1" customWidth="1"/>
    <col min="27" max="27" width="9.109375" customWidth="1"/>
    <col min="28" max="16384" width="9.109375" hidden="1"/>
  </cols>
  <sheetData>
    <row r="1" spans="1:26" ht="20.100000000000001" customHeight="1" x14ac:dyDescent="0.3">
      <c r="A1" s="12"/>
      <c r="B1" s="12"/>
      <c r="C1" s="206" t="s">
        <v>325</v>
      </c>
      <c r="D1" s="207"/>
      <c r="E1" s="207"/>
      <c r="F1" s="207"/>
      <c r="G1" s="207"/>
      <c r="H1" s="208"/>
      <c r="I1" s="6" t="s">
        <v>92</v>
      </c>
      <c r="J1" s="12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3">
      <c r="A2" s="12"/>
      <c r="B2" s="12"/>
      <c r="C2" s="206" t="s">
        <v>22</v>
      </c>
      <c r="D2" s="207"/>
      <c r="E2" s="207"/>
      <c r="F2" s="207"/>
      <c r="G2" s="207"/>
      <c r="H2" s="208"/>
      <c r="I2" s="6" t="s">
        <v>94</v>
      </c>
      <c r="J2" s="12"/>
      <c r="K2" s="3"/>
      <c r="L2" s="3"/>
      <c r="M2" s="3"/>
      <c r="N2" s="3"/>
      <c r="O2" s="3"/>
      <c r="P2" s="5" t="s">
        <v>95</v>
      </c>
      <c r="Q2" s="1"/>
      <c r="R2" s="1"/>
      <c r="S2" s="3"/>
      <c r="V2" s="3"/>
    </row>
    <row r="3" spans="1:26" ht="20.100000000000001" customHeight="1" x14ac:dyDescent="0.3">
      <c r="A3" s="12"/>
      <c r="B3" s="12"/>
      <c r="C3" s="209" t="s">
        <v>23</v>
      </c>
      <c r="D3" s="210"/>
      <c r="E3" s="210"/>
      <c r="F3" s="210"/>
      <c r="G3" s="210"/>
      <c r="H3" s="211"/>
      <c r="I3" s="6" t="s">
        <v>96</v>
      </c>
      <c r="J3" s="12"/>
      <c r="K3" s="3"/>
      <c r="L3" s="3"/>
      <c r="M3" s="3"/>
      <c r="N3" s="3"/>
      <c r="O3" s="3"/>
      <c r="P3" s="192"/>
      <c r="Q3" s="1"/>
      <c r="R3" s="1"/>
      <c r="S3" s="3"/>
      <c r="V3" s="3"/>
    </row>
    <row r="4" spans="1:26" x14ac:dyDescent="0.3">
      <c r="A4" s="3"/>
      <c r="B4" s="3"/>
      <c r="C4" s="5" t="s">
        <v>97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3">
      <c r="A5" s="3"/>
      <c r="B5" s="3"/>
      <c r="C5" s="191" t="s">
        <v>15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3">
      <c r="A7" s="14"/>
      <c r="B7" s="14"/>
      <c r="C7" s="15" t="s">
        <v>67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6" x14ac:dyDescent="0.3">
      <c r="A8" s="147" t="s">
        <v>82</v>
      </c>
      <c r="B8" s="147" t="s">
        <v>83</v>
      </c>
      <c r="C8" s="147" t="s">
        <v>84</v>
      </c>
      <c r="D8" s="147" t="s">
        <v>85</v>
      </c>
      <c r="E8" s="147" t="s">
        <v>86</v>
      </c>
      <c r="F8" s="147" t="s">
        <v>87</v>
      </c>
      <c r="G8" s="147" t="s">
        <v>57</v>
      </c>
      <c r="H8" s="147" t="s">
        <v>58</v>
      </c>
      <c r="I8" s="147" t="s">
        <v>88</v>
      </c>
      <c r="J8" s="147"/>
      <c r="K8" s="147"/>
      <c r="L8" s="147"/>
      <c r="M8" s="147"/>
      <c r="N8" s="147"/>
      <c r="O8" s="147"/>
      <c r="P8" s="147" t="s">
        <v>89</v>
      </c>
      <c r="Q8" s="144"/>
      <c r="R8" s="144"/>
      <c r="S8" s="147" t="s">
        <v>90</v>
      </c>
      <c r="T8" s="145"/>
      <c r="U8" s="145"/>
      <c r="V8" s="147" t="s">
        <v>91</v>
      </c>
      <c r="W8" s="143"/>
      <c r="X8" s="143"/>
      <c r="Y8" s="143"/>
      <c r="Z8" s="143"/>
    </row>
    <row r="9" spans="1:26" x14ac:dyDescent="0.3">
      <c r="A9" s="88"/>
      <c r="B9" s="88"/>
      <c r="C9" s="148"/>
      <c r="D9" s="138" t="s">
        <v>68</v>
      </c>
      <c r="E9" s="88"/>
      <c r="F9" s="149"/>
      <c r="G9" s="135"/>
      <c r="H9" s="135"/>
      <c r="I9" s="135"/>
      <c r="J9" s="88"/>
      <c r="K9" s="88"/>
      <c r="L9" s="88"/>
      <c r="M9" s="88"/>
      <c r="N9" s="88"/>
      <c r="O9" s="88"/>
      <c r="P9" s="88"/>
      <c r="Q9" s="62"/>
      <c r="R9" s="62"/>
      <c r="S9" s="88"/>
      <c r="T9" s="137"/>
      <c r="U9" s="137"/>
      <c r="V9" s="88"/>
      <c r="W9" s="137"/>
      <c r="X9" s="137"/>
      <c r="Y9" s="137"/>
      <c r="Z9" s="137"/>
    </row>
    <row r="10" spans="1:26" x14ac:dyDescent="0.3">
      <c r="A10" s="62"/>
      <c r="B10" s="62"/>
      <c r="C10" s="152" t="s">
        <v>98</v>
      </c>
      <c r="D10" s="151" t="s">
        <v>69</v>
      </c>
      <c r="E10" s="62"/>
      <c r="F10" s="150"/>
      <c r="G10" s="76"/>
      <c r="H10" s="76"/>
      <c r="I10" s="76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137"/>
      <c r="U10" s="137"/>
      <c r="V10" s="62"/>
      <c r="W10" s="137"/>
      <c r="X10" s="137"/>
      <c r="Y10" s="137"/>
      <c r="Z10" s="137"/>
    </row>
    <row r="11" spans="1:26" ht="24.9" customHeight="1" x14ac:dyDescent="0.3">
      <c r="A11" s="158">
        <v>1</v>
      </c>
      <c r="B11" s="153" t="s">
        <v>99</v>
      </c>
      <c r="C11" s="159" t="s">
        <v>100</v>
      </c>
      <c r="D11" s="153" t="s">
        <v>101</v>
      </c>
      <c r="E11" s="153" t="s">
        <v>102</v>
      </c>
      <c r="F11" s="154">
        <v>800</v>
      </c>
      <c r="G11" s="160"/>
      <c r="H11" s="160"/>
      <c r="I11" s="155">
        <f t="shared" ref="I11:I42" si="0">ROUND(F11*(G11+H11),2)</f>
        <v>0</v>
      </c>
      <c r="J11" s="153">
        <f t="shared" ref="J11:J42" si="1">ROUND(F11*(N11),2)</f>
        <v>0</v>
      </c>
      <c r="K11" s="156">
        <f t="shared" ref="K11:K42" si="2">ROUND(F11*(O11),2)</f>
        <v>0</v>
      </c>
      <c r="L11" s="156">
        <f t="shared" ref="L11:L42" si="3">ROUND(F11*(G11),2)</f>
        <v>0</v>
      </c>
      <c r="M11" s="156">
        <f t="shared" ref="M11:M42" si="4">ROUND(F11*(H11),2)</f>
        <v>0</v>
      </c>
      <c r="N11" s="156">
        <v>0</v>
      </c>
      <c r="O11" s="156"/>
      <c r="P11" s="161"/>
      <c r="Q11" s="161"/>
      <c r="R11" s="161"/>
      <c r="S11" s="156">
        <f t="shared" ref="S11:S42" si="5">ROUND(F11*(P11),3)</f>
        <v>0</v>
      </c>
      <c r="T11" s="157"/>
      <c r="U11" s="157"/>
      <c r="V11" s="161"/>
      <c r="Z11">
        <f t="shared" ref="Z11:Z42" si="6">0.024339*POWER(I11,0.952797)</f>
        <v>0</v>
      </c>
    </row>
    <row r="12" spans="1:26" ht="24.9" customHeight="1" x14ac:dyDescent="0.3">
      <c r="A12" s="158">
        <v>2</v>
      </c>
      <c r="B12" s="153" t="s">
        <v>99</v>
      </c>
      <c r="C12" s="159" t="s">
        <v>103</v>
      </c>
      <c r="D12" s="153" t="s">
        <v>104</v>
      </c>
      <c r="E12" s="153" t="s">
        <v>105</v>
      </c>
      <c r="F12" s="154">
        <v>713</v>
      </c>
      <c r="G12" s="160"/>
      <c r="H12" s="160"/>
      <c r="I12" s="155">
        <f t="shared" si="0"/>
        <v>0</v>
      </c>
      <c r="J12" s="153">
        <f t="shared" si="1"/>
        <v>0</v>
      </c>
      <c r="K12" s="156">
        <f t="shared" si="2"/>
        <v>0</v>
      </c>
      <c r="L12" s="156">
        <f t="shared" si="3"/>
        <v>0</v>
      </c>
      <c r="M12" s="156">
        <f t="shared" si="4"/>
        <v>0</v>
      </c>
      <c r="N12" s="156">
        <v>0</v>
      </c>
      <c r="O12" s="156"/>
      <c r="P12" s="161">
        <v>1.0000000000000001E-5</v>
      </c>
      <c r="Q12" s="161"/>
      <c r="R12" s="161">
        <v>1.0000000000000001E-5</v>
      </c>
      <c r="S12" s="156">
        <f t="shared" si="5"/>
        <v>7.0000000000000001E-3</v>
      </c>
      <c r="T12" s="157"/>
      <c r="U12" s="157"/>
      <c r="V12" s="161"/>
      <c r="Z12">
        <f t="shared" si="6"/>
        <v>0</v>
      </c>
    </row>
    <row r="13" spans="1:26" ht="24.9" customHeight="1" x14ac:dyDescent="0.3">
      <c r="A13" s="158">
        <v>3</v>
      </c>
      <c r="B13" s="153" t="s">
        <v>99</v>
      </c>
      <c r="C13" s="159" t="s">
        <v>106</v>
      </c>
      <c r="D13" s="153" t="s">
        <v>107</v>
      </c>
      <c r="E13" s="153" t="s">
        <v>105</v>
      </c>
      <c r="F13" s="154">
        <v>216</v>
      </c>
      <c r="G13" s="160"/>
      <c r="H13" s="160"/>
      <c r="I13" s="155">
        <f t="shared" si="0"/>
        <v>0</v>
      </c>
      <c r="J13" s="153">
        <f t="shared" si="1"/>
        <v>0</v>
      </c>
      <c r="K13" s="156">
        <f t="shared" si="2"/>
        <v>0</v>
      </c>
      <c r="L13" s="156">
        <f t="shared" si="3"/>
        <v>0</v>
      </c>
      <c r="M13" s="156">
        <f t="shared" si="4"/>
        <v>0</v>
      </c>
      <c r="N13" s="156">
        <v>0</v>
      </c>
      <c r="O13" s="156"/>
      <c r="P13" s="161">
        <v>1.0000000000000001E-5</v>
      </c>
      <c r="Q13" s="161"/>
      <c r="R13" s="161">
        <v>1.0000000000000001E-5</v>
      </c>
      <c r="S13" s="156">
        <f t="shared" si="5"/>
        <v>2E-3</v>
      </c>
      <c r="T13" s="157"/>
      <c r="U13" s="157"/>
      <c r="V13" s="161"/>
      <c r="Z13">
        <f t="shared" si="6"/>
        <v>0</v>
      </c>
    </row>
    <row r="14" spans="1:26" ht="24.9" customHeight="1" x14ac:dyDescent="0.3">
      <c r="A14" s="158">
        <v>4</v>
      </c>
      <c r="B14" s="153" t="s">
        <v>99</v>
      </c>
      <c r="C14" s="159" t="s">
        <v>108</v>
      </c>
      <c r="D14" s="153" t="s">
        <v>109</v>
      </c>
      <c r="E14" s="153" t="s">
        <v>105</v>
      </c>
      <c r="F14" s="154">
        <v>117</v>
      </c>
      <c r="G14" s="160"/>
      <c r="H14" s="160"/>
      <c r="I14" s="155">
        <f t="shared" si="0"/>
        <v>0</v>
      </c>
      <c r="J14" s="153">
        <f t="shared" si="1"/>
        <v>0</v>
      </c>
      <c r="K14" s="156">
        <f t="shared" si="2"/>
        <v>0</v>
      </c>
      <c r="L14" s="156">
        <f t="shared" si="3"/>
        <v>0</v>
      </c>
      <c r="M14" s="156">
        <f t="shared" si="4"/>
        <v>0</v>
      </c>
      <c r="N14" s="156">
        <v>0</v>
      </c>
      <c r="O14" s="156"/>
      <c r="P14" s="161">
        <v>3.0000000000000001E-5</v>
      </c>
      <c r="Q14" s="161"/>
      <c r="R14" s="161">
        <v>3.0000000000000001E-5</v>
      </c>
      <c r="S14" s="156">
        <f t="shared" si="5"/>
        <v>4.0000000000000001E-3</v>
      </c>
      <c r="T14" s="157"/>
      <c r="U14" s="157"/>
      <c r="V14" s="161"/>
      <c r="Z14">
        <f t="shared" si="6"/>
        <v>0</v>
      </c>
    </row>
    <row r="15" spans="1:26" ht="24.9" customHeight="1" x14ac:dyDescent="0.3">
      <c r="A15" s="158">
        <v>5</v>
      </c>
      <c r="B15" s="153" t="s">
        <v>99</v>
      </c>
      <c r="C15" s="159" t="s">
        <v>110</v>
      </c>
      <c r="D15" s="153" t="s">
        <v>111</v>
      </c>
      <c r="E15" s="153" t="s">
        <v>105</v>
      </c>
      <c r="F15" s="154">
        <v>38</v>
      </c>
      <c r="G15" s="160"/>
      <c r="H15" s="160"/>
      <c r="I15" s="155">
        <f t="shared" si="0"/>
        <v>0</v>
      </c>
      <c r="J15" s="153">
        <f t="shared" si="1"/>
        <v>0</v>
      </c>
      <c r="K15" s="156">
        <f t="shared" si="2"/>
        <v>0</v>
      </c>
      <c r="L15" s="156">
        <f t="shared" si="3"/>
        <v>0</v>
      </c>
      <c r="M15" s="156">
        <f t="shared" si="4"/>
        <v>0</v>
      </c>
      <c r="N15" s="156">
        <v>0</v>
      </c>
      <c r="O15" s="156"/>
      <c r="P15" s="161">
        <v>3.0000000000000001E-5</v>
      </c>
      <c r="Q15" s="161"/>
      <c r="R15" s="161">
        <v>3.0000000000000001E-5</v>
      </c>
      <c r="S15" s="156">
        <f t="shared" si="5"/>
        <v>1E-3</v>
      </c>
      <c r="T15" s="157"/>
      <c r="U15" s="157"/>
      <c r="V15" s="161"/>
      <c r="Z15">
        <f t="shared" si="6"/>
        <v>0</v>
      </c>
    </row>
    <row r="16" spans="1:26" ht="24.9" customHeight="1" x14ac:dyDescent="0.3">
      <c r="A16" s="158">
        <v>6</v>
      </c>
      <c r="B16" s="153" t="s">
        <v>99</v>
      </c>
      <c r="C16" s="159" t="s">
        <v>112</v>
      </c>
      <c r="D16" s="153" t="s">
        <v>113</v>
      </c>
      <c r="E16" s="153" t="s">
        <v>105</v>
      </c>
      <c r="F16" s="154">
        <v>35</v>
      </c>
      <c r="G16" s="160"/>
      <c r="H16" s="160"/>
      <c r="I16" s="155">
        <f t="shared" si="0"/>
        <v>0</v>
      </c>
      <c r="J16" s="153">
        <f t="shared" si="1"/>
        <v>0</v>
      </c>
      <c r="K16" s="156">
        <f t="shared" si="2"/>
        <v>0</v>
      </c>
      <c r="L16" s="156">
        <f t="shared" si="3"/>
        <v>0</v>
      </c>
      <c r="M16" s="156">
        <f t="shared" si="4"/>
        <v>0</v>
      </c>
      <c r="N16" s="156">
        <v>0</v>
      </c>
      <c r="O16" s="156"/>
      <c r="P16" s="161">
        <v>3.0939999999999999E-5</v>
      </c>
      <c r="Q16" s="161"/>
      <c r="R16" s="161">
        <v>3.0939999999999999E-5</v>
      </c>
      <c r="S16" s="156">
        <f t="shared" si="5"/>
        <v>1E-3</v>
      </c>
      <c r="T16" s="157"/>
      <c r="U16" s="157"/>
      <c r="V16" s="161"/>
      <c r="Z16">
        <f t="shared" si="6"/>
        <v>0</v>
      </c>
    </row>
    <row r="17" spans="1:26" ht="24.9" customHeight="1" x14ac:dyDescent="0.3">
      <c r="A17" s="158">
        <v>7</v>
      </c>
      <c r="B17" s="153" t="s">
        <v>99</v>
      </c>
      <c r="C17" s="159" t="s">
        <v>114</v>
      </c>
      <c r="D17" s="153" t="s">
        <v>115</v>
      </c>
      <c r="E17" s="153" t="s">
        <v>102</v>
      </c>
      <c r="F17" s="154">
        <v>15159</v>
      </c>
      <c r="G17" s="160"/>
      <c r="H17" s="160"/>
      <c r="I17" s="155">
        <f t="shared" si="0"/>
        <v>0</v>
      </c>
      <c r="J17" s="153">
        <f t="shared" si="1"/>
        <v>0</v>
      </c>
      <c r="K17" s="156">
        <f t="shared" si="2"/>
        <v>0</v>
      </c>
      <c r="L17" s="156">
        <f t="shared" si="3"/>
        <v>0</v>
      </c>
      <c r="M17" s="156">
        <f t="shared" si="4"/>
        <v>0</v>
      </c>
      <c r="N17" s="156">
        <v>0</v>
      </c>
      <c r="O17" s="156"/>
      <c r="P17" s="161"/>
      <c r="Q17" s="161"/>
      <c r="R17" s="161"/>
      <c r="S17" s="156">
        <f t="shared" si="5"/>
        <v>0</v>
      </c>
      <c r="T17" s="157"/>
      <c r="U17" s="157"/>
      <c r="V17" s="161"/>
      <c r="Z17">
        <f t="shared" si="6"/>
        <v>0</v>
      </c>
    </row>
    <row r="18" spans="1:26" ht="24.9" customHeight="1" x14ac:dyDescent="0.3">
      <c r="A18" s="158">
        <v>8</v>
      </c>
      <c r="B18" s="153" t="s">
        <v>99</v>
      </c>
      <c r="C18" s="159" t="s">
        <v>116</v>
      </c>
      <c r="D18" s="153" t="s">
        <v>117</v>
      </c>
      <c r="E18" s="153" t="s">
        <v>118</v>
      </c>
      <c r="F18" s="154">
        <v>83.723150000000004</v>
      </c>
      <c r="G18" s="160"/>
      <c r="H18" s="160"/>
      <c r="I18" s="155">
        <f t="shared" si="0"/>
        <v>0</v>
      </c>
      <c r="J18" s="153">
        <f t="shared" si="1"/>
        <v>0</v>
      </c>
      <c r="K18" s="156">
        <f t="shared" si="2"/>
        <v>0</v>
      </c>
      <c r="L18" s="156">
        <f t="shared" si="3"/>
        <v>0</v>
      </c>
      <c r="M18" s="156">
        <f t="shared" si="4"/>
        <v>0</v>
      </c>
      <c r="N18" s="156">
        <v>0</v>
      </c>
      <c r="O18" s="156"/>
      <c r="P18" s="161"/>
      <c r="Q18" s="161"/>
      <c r="R18" s="161"/>
      <c r="S18" s="156">
        <f t="shared" si="5"/>
        <v>0</v>
      </c>
      <c r="T18" s="157"/>
      <c r="U18" s="157"/>
      <c r="V18" s="161"/>
      <c r="Z18">
        <f t="shared" si="6"/>
        <v>0</v>
      </c>
    </row>
    <row r="19" spans="1:26" ht="24.9" customHeight="1" x14ac:dyDescent="0.3">
      <c r="A19" s="158">
        <v>9</v>
      </c>
      <c r="B19" s="153" t="s">
        <v>99</v>
      </c>
      <c r="C19" s="159" t="s">
        <v>119</v>
      </c>
      <c r="D19" s="153" t="s">
        <v>120</v>
      </c>
      <c r="E19" s="153" t="s">
        <v>121</v>
      </c>
      <c r="F19" s="154">
        <v>41.861499999999999</v>
      </c>
      <c r="G19" s="160"/>
      <c r="H19" s="160"/>
      <c r="I19" s="155">
        <f t="shared" si="0"/>
        <v>0</v>
      </c>
      <c r="J19" s="153">
        <f t="shared" si="1"/>
        <v>0</v>
      </c>
      <c r="K19" s="156">
        <f t="shared" si="2"/>
        <v>0</v>
      </c>
      <c r="L19" s="156">
        <f t="shared" si="3"/>
        <v>0</v>
      </c>
      <c r="M19" s="156">
        <f t="shared" si="4"/>
        <v>0</v>
      </c>
      <c r="N19" s="156">
        <v>0</v>
      </c>
      <c r="O19" s="156"/>
      <c r="P19" s="161"/>
      <c r="Q19" s="161"/>
      <c r="R19" s="161"/>
      <c r="S19" s="156">
        <f t="shared" si="5"/>
        <v>0</v>
      </c>
      <c r="T19" s="157"/>
      <c r="U19" s="157"/>
      <c r="V19" s="161"/>
      <c r="Z19">
        <f t="shared" si="6"/>
        <v>0</v>
      </c>
    </row>
    <row r="20" spans="1:26" ht="24.9" customHeight="1" x14ac:dyDescent="0.3">
      <c r="A20" s="158">
        <v>10</v>
      </c>
      <c r="B20" s="153" t="s">
        <v>99</v>
      </c>
      <c r="C20" s="159" t="s">
        <v>122</v>
      </c>
      <c r="D20" s="153" t="s">
        <v>123</v>
      </c>
      <c r="E20" s="153" t="s">
        <v>121</v>
      </c>
      <c r="F20" s="154">
        <v>524.90199999999993</v>
      </c>
      <c r="G20" s="160"/>
      <c r="H20" s="160"/>
      <c r="I20" s="155">
        <f t="shared" si="0"/>
        <v>0</v>
      </c>
      <c r="J20" s="153">
        <f t="shared" si="1"/>
        <v>0</v>
      </c>
      <c r="K20" s="156">
        <f t="shared" si="2"/>
        <v>0</v>
      </c>
      <c r="L20" s="156">
        <f t="shared" si="3"/>
        <v>0</v>
      </c>
      <c r="M20" s="156">
        <f t="shared" si="4"/>
        <v>0</v>
      </c>
      <c r="N20" s="156">
        <v>0</v>
      </c>
      <c r="O20" s="156"/>
      <c r="P20" s="161"/>
      <c r="Q20" s="161"/>
      <c r="R20" s="161"/>
      <c r="S20" s="156">
        <f t="shared" si="5"/>
        <v>0</v>
      </c>
      <c r="T20" s="157"/>
      <c r="U20" s="157"/>
      <c r="V20" s="161"/>
      <c r="Z20">
        <f t="shared" si="6"/>
        <v>0</v>
      </c>
    </row>
    <row r="21" spans="1:26" ht="24.9" customHeight="1" x14ac:dyDescent="0.3">
      <c r="A21" s="158">
        <v>11</v>
      </c>
      <c r="B21" s="153" t="s">
        <v>99</v>
      </c>
      <c r="C21" s="159" t="s">
        <v>124</v>
      </c>
      <c r="D21" s="153" t="s">
        <v>120</v>
      </c>
      <c r="E21" s="153" t="s">
        <v>125</v>
      </c>
      <c r="F21" s="154">
        <v>262.45100000000002</v>
      </c>
      <c r="G21" s="160"/>
      <c r="H21" s="160"/>
      <c r="I21" s="155">
        <f t="shared" si="0"/>
        <v>0</v>
      </c>
      <c r="J21" s="153">
        <f t="shared" si="1"/>
        <v>0</v>
      </c>
      <c r="K21" s="156">
        <f t="shared" si="2"/>
        <v>0</v>
      </c>
      <c r="L21" s="156">
        <f t="shared" si="3"/>
        <v>0</v>
      </c>
      <c r="M21" s="156">
        <f t="shared" si="4"/>
        <v>0</v>
      </c>
      <c r="N21" s="156">
        <v>0</v>
      </c>
      <c r="O21" s="156"/>
      <c r="P21" s="161"/>
      <c r="Q21" s="161"/>
      <c r="R21" s="161"/>
      <c r="S21" s="156">
        <f t="shared" si="5"/>
        <v>0</v>
      </c>
      <c r="T21" s="157"/>
      <c r="U21" s="157"/>
      <c r="V21" s="161"/>
      <c r="Z21">
        <f t="shared" si="6"/>
        <v>0</v>
      </c>
    </row>
    <row r="22" spans="1:26" ht="24.9" customHeight="1" x14ac:dyDescent="0.3">
      <c r="A22" s="158">
        <v>12</v>
      </c>
      <c r="B22" s="153" t="s">
        <v>99</v>
      </c>
      <c r="C22" s="159" t="s">
        <v>126</v>
      </c>
      <c r="D22" s="153" t="s">
        <v>127</v>
      </c>
      <c r="E22" s="153" t="s">
        <v>118</v>
      </c>
      <c r="F22" s="154">
        <v>35.881349999999998</v>
      </c>
      <c r="G22" s="160"/>
      <c r="H22" s="160"/>
      <c r="I22" s="155">
        <f t="shared" si="0"/>
        <v>0</v>
      </c>
      <c r="J22" s="153">
        <f t="shared" si="1"/>
        <v>0</v>
      </c>
      <c r="K22" s="156">
        <f t="shared" si="2"/>
        <v>0</v>
      </c>
      <c r="L22" s="156">
        <f t="shared" si="3"/>
        <v>0</v>
      </c>
      <c r="M22" s="156">
        <f t="shared" si="4"/>
        <v>0</v>
      </c>
      <c r="N22" s="156">
        <v>0</v>
      </c>
      <c r="O22" s="156"/>
      <c r="P22" s="161"/>
      <c r="Q22" s="161"/>
      <c r="R22" s="161"/>
      <c r="S22" s="156">
        <f t="shared" si="5"/>
        <v>0</v>
      </c>
      <c r="T22" s="157"/>
      <c r="U22" s="157"/>
      <c r="V22" s="161"/>
      <c r="Z22">
        <f t="shared" si="6"/>
        <v>0</v>
      </c>
    </row>
    <row r="23" spans="1:26" ht="24.9" customHeight="1" x14ac:dyDescent="0.3">
      <c r="A23" s="158">
        <v>13</v>
      </c>
      <c r="B23" s="153" t="s">
        <v>99</v>
      </c>
      <c r="C23" s="159" t="s">
        <v>128</v>
      </c>
      <c r="D23" s="153" t="s">
        <v>129</v>
      </c>
      <c r="E23" s="153" t="s">
        <v>118</v>
      </c>
      <c r="F23" s="154">
        <v>224.95799999999997</v>
      </c>
      <c r="G23" s="160"/>
      <c r="H23" s="160"/>
      <c r="I23" s="155">
        <f t="shared" si="0"/>
        <v>0</v>
      </c>
      <c r="J23" s="153">
        <f t="shared" si="1"/>
        <v>0</v>
      </c>
      <c r="K23" s="156">
        <f t="shared" si="2"/>
        <v>0</v>
      </c>
      <c r="L23" s="156">
        <f t="shared" si="3"/>
        <v>0</v>
      </c>
      <c r="M23" s="156">
        <f t="shared" si="4"/>
        <v>0</v>
      </c>
      <c r="N23" s="156">
        <v>0</v>
      </c>
      <c r="O23" s="156"/>
      <c r="P23" s="161">
        <v>1.0656521E-2</v>
      </c>
      <c r="Q23" s="161"/>
      <c r="R23" s="161">
        <v>1.0656521E-2</v>
      </c>
      <c r="S23" s="156">
        <f t="shared" si="5"/>
        <v>2.3969999999999998</v>
      </c>
      <c r="T23" s="157"/>
      <c r="U23" s="157"/>
      <c r="V23" s="161"/>
      <c r="Z23">
        <f t="shared" si="6"/>
        <v>0</v>
      </c>
    </row>
    <row r="24" spans="1:26" ht="24.9" customHeight="1" x14ac:dyDescent="0.3">
      <c r="A24" s="158">
        <v>14</v>
      </c>
      <c r="B24" s="153" t="s">
        <v>99</v>
      </c>
      <c r="C24" s="159" t="s">
        <v>130</v>
      </c>
      <c r="D24" s="153" t="s">
        <v>131</v>
      </c>
      <c r="E24" s="153" t="s">
        <v>132</v>
      </c>
      <c r="F24" s="154">
        <v>713</v>
      </c>
      <c r="G24" s="160"/>
      <c r="H24" s="160"/>
      <c r="I24" s="155">
        <f t="shared" si="0"/>
        <v>0</v>
      </c>
      <c r="J24" s="153">
        <f t="shared" si="1"/>
        <v>0</v>
      </c>
      <c r="K24" s="156">
        <f t="shared" si="2"/>
        <v>0</v>
      </c>
      <c r="L24" s="156">
        <f t="shared" si="3"/>
        <v>0</v>
      </c>
      <c r="M24" s="156">
        <f t="shared" si="4"/>
        <v>0</v>
      </c>
      <c r="N24" s="156">
        <v>0</v>
      </c>
      <c r="O24" s="156"/>
      <c r="P24" s="161"/>
      <c r="Q24" s="161"/>
      <c r="R24" s="161"/>
      <c r="S24" s="156">
        <f t="shared" si="5"/>
        <v>0</v>
      </c>
      <c r="T24" s="157"/>
      <c r="U24" s="157"/>
      <c r="V24" s="161"/>
      <c r="Z24">
        <f t="shared" si="6"/>
        <v>0</v>
      </c>
    </row>
    <row r="25" spans="1:26" ht="24.9" customHeight="1" x14ac:dyDescent="0.3">
      <c r="A25" s="158">
        <v>15</v>
      </c>
      <c r="B25" s="153" t="s">
        <v>99</v>
      </c>
      <c r="C25" s="159" t="s">
        <v>133</v>
      </c>
      <c r="D25" s="153" t="s">
        <v>134</v>
      </c>
      <c r="E25" s="153" t="s">
        <v>132</v>
      </c>
      <c r="F25" s="154">
        <v>216</v>
      </c>
      <c r="G25" s="160"/>
      <c r="H25" s="160"/>
      <c r="I25" s="155">
        <f t="shared" si="0"/>
        <v>0</v>
      </c>
      <c r="J25" s="153">
        <f t="shared" si="1"/>
        <v>0</v>
      </c>
      <c r="K25" s="156">
        <f t="shared" si="2"/>
        <v>0</v>
      </c>
      <c r="L25" s="156">
        <f t="shared" si="3"/>
        <v>0</v>
      </c>
      <c r="M25" s="156">
        <f t="shared" si="4"/>
        <v>0</v>
      </c>
      <c r="N25" s="156">
        <v>0</v>
      </c>
      <c r="O25" s="156"/>
      <c r="P25" s="161"/>
      <c r="Q25" s="161"/>
      <c r="R25" s="161"/>
      <c r="S25" s="156">
        <f t="shared" si="5"/>
        <v>0</v>
      </c>
      <c r="T25" s="157"/>
      <c r="U25" s="157"/>
      <c r="V25" s="161"/>
      <c r="Z25">
        <f t="shared" si="6"/>
        <v>0</v>
      </c>
    </row>
    <row r="26" spans="1:26" ht="24.9" customHeight="1" x14ac:dyDescent="0.3">
      <c r="A26" s="158">
        <v>16</v>
      </c>
      <c r="B26" s="153" t="s">
        <v>99</v>
      </c>
      <c r="C26" s="159" t="s">
        <v>135</v>
      </c>
      <c r="D26" s="153" t="s">
        <v>136</v>
      </c>
      <c r="E26" s="153" t="s">
        <v>132</v>
      </c>
      <c r="F26" s="154">
        <v>117</v>
      </c>
      <c r="G26" s="160"/>
      <c r="H26" s="160"/>
      <c r="I26" s="155">
        <f t="shared" si="0"/>
        <v>0</v>
      </c>
      <c r="J26" s="153">
        <f t="shared" si="1"/>
        <v>0</v>
      </c>
      <c r="K26" s="156">
        <f t="shared" si="2"/>
        <v>0</v>
      </c>
      <c r="L26" s="156">
        <f t="shared" si="3"/>
        <v>0</v>
      </c>
      <c r="M26" s="156">
        <f t="shared" si="4"/>
        <v>0</v>
      </c>
      <c r="N26" s="156">
        <v>0</v>
      </c>
      <c r="O26" s="156"/>
      <c r="P26" s="161"/>
      <c r="Q26" s="161"/>
      <c r="R26" s="161"/>
      <c r="S26" s="156">
        <f t="shared" si="5"/>
        <v>0</v>
      </c>
      <c r="T26" s="157"/>
      <c r="U26" s="157"/>
      <c r="V26" s="161"/>
      <c r="Z26">
        <f t="shared" si="6"/>
        <v>0</v>
      </c>
    </row>
    <row r="27" spans="1:26" ht="24.9" customHeight="1" x14ac:dyDescent="0.3">
      <c r="A27" s="158">
        <v>17</v>
      </c>
      <c r="B27" s="153" t="s">
        <v>99</v>
      </c>
      <c r="C27" s="159" t="s">
        <v>137</v>
      </c>
      <c r="D27" s="153" t="s">
        <v>138</v>
      </c>
      <c r="E27" s="153" t="s">
        <v>132</v>
      </c>
      <c r="F27" s="154">
        <v>38</v>
      </c>
      <c r="G27" s="160"/>
      <c r="H27" s="160"/>
      <c r="I27" s="155">
        <f t="shared" si="0"/>
        <v>0</v>
      </c>
      <c r="J27" s="153">
        <f t="shared" si="1"/>
        <v>0</v>
      </c>
      <c r="K27" s="156">
        <f t="shared" si="2"/>
        <v>0</v>
      </c>
      <c r="L27" s="156">
        <f t="shared" si="3"/>
        <v>0</v>
      </c>
      <c r="M27" s="156">
        <f t="shared" si="4"/>
        <v>0</v>
      </c>
      <c r="N27" s="156">
        <v>0</v>
      </c>
      <c r="O27" s="156"/>
      <c r="P27" s="161"/>
      <c r="Q27" s="161"/>
      <c r="R27" s="161"/>
      <c r="S27" s="156">
        <f t="shared" si="5"/>
        <v>0</v>
      </c>
      <c r="T27" s="157"/>
      <c r="U27" s="157"/>
      <c r="V27" s="161"/>
      <c r="Z27">
        <f t="shared" si="6"/>
        <v>0</v>
      </c>
    </row>
    <row r="28" spans="1:26" ht="24.9" customHeight="1" x14ac:dyDescent="0.3">
      <c r="A28" s="158">
        <v>18</v>
      </c>
      <c r="B28" s="153" t="s">
        <v>99</v>
      </c>
      <c r="C28" s="159" t="s">
        <v>139</v>
      </c>
      <c r="D28" s="153" t="s">
        <v>140</v>
      </c>
      <c r="E28" s="153" t="s">
        <v>132</v>
      </c>
      <c r="F28" s="154">
        <v>35</v>
      </c>
      <c r="G28" s="160"/>
      <c r="H28" s="160"/>
      <c r="I28" s="155">
        <f t="shared" si="0"/>
        <v>0</v>
      </c>
      <c r="J28" s="153">
        <f t="shared" si="1"/>
        <v>0</v>
      </c>
      <c r="K28" s="156">
        <f t="shared" si="2"/>
        <v>0</v>
      </c>
      <c r="L28" s="156">
        <f t="shared" si="3"/>
        <v>0</v>
      </c>
      <c r="M28" s="156">
        <f t="shared" si="4"/>
        <v>0</v>
      </c>
      <c r="N28" s="156">
        <v>0</v>
      </c>
      <c r="O28" s="156"/>
      <c r="P28" s="161"/>
      <c r="Q28" s="161"/>
      <c r="R28" s="161"/>
      <c r="S28" s="156">
        <f t="shared" si="5"/>
        <v>0</v>
      </c>
      <c r="T28" s="157"/>
      <c r="U28" s="157"/>
      <c r="V28" s="161"/>
      <c r="Z28">
        <f t="shared" si="6"/>
        <v>0</v>
      </c>
    </row>
    <row r="29" spans="1:26" ht="24.9" customHeight="1" x14ac:dyDescent="0.3">
      <c r="A29" s="158">
        <v>19</v>
      </c>
      <c r="B29" s="153" t="s">
        <v>99</v>
      </c>
      <c r="C29" s="159" t="s">
        <v>141</v>
      </c>
      <c r="D29" s="153" t="s">
        <v>142</v>
      </c>
      <c r="E29" s="153" t="s">
        <v>118</v>
      </c>
      <c r="F29" s="154">
        <v>4778.9449999999997</v>
      </c>
      <c r="G29" s="160"/>
      <c r="H29" s="160"/>
      <c r="I29" s="155">
        <f t="shared" si="0"/>
        <v>0</v>
      </c>
      <c r="J29" s="153">
        <f t="shared" si="1"/>
        <v>0</v>
      </c>
      <c r="K29" s="156">
        <f t="shared" si="2"/>
        <v>0</v>
      </c>
      <c r="L29" s="156">
        <f t="shared" si="3"/>
        <v>0</v>
      </c>
      <c r="M29" s="156">
        <f t="shared" si="4"/>
        <v>0</v>
      </c>
      <c r="N29" s="156">
        <v>0</v>
      </c>
      <c r="O29" s="156"/>
      <c r="P29" s="161"/>
      <c r="Q29" s="161"/>
      <c r="R29" s="161"/>
      <c r="S29" s="156">
        <f t="shared" si="5"/>
        <v>0</v>
      </c>
      <c r="T29" s="157"/>
      <c r="U29" s="157"/>
      <c r="V29" s="161"/>
      <c r="Z29">
        <f t="shared" si="6"/>
        <v>0</v>
      </c>
    </row>
    <row r="30" spans="1:26" ht="24.9" customHeight="1" x14ac:dyDescent="0.3">
      <c r="A30" s="158">
        <v>20</v>
      </c>
      <c r="B30" s="153" t="s">
        <v>99</v>
      </c>
      <c r="C30" s="159" t="s">
        <v>143</v>
      </c>
      <c r="D30" s="153" t="s">
        <v>144</v>
      </c>
      <c r="E30" s="153" t="s">
        <v>118</v>
      </c>
      <c r="F30" s="154">
        <v>2048.1190000000001</v>
      </c>
      <c r="G30" s="160"/>
      <c r="H30" s="160"/>
      <c r="I30" s="155">
        <f t="shared" si="0"/>
        <v>0</v>
      </c>
      <c r="J30" s="153">
        <f t="shared" si="1"/>
        <v>0</v>
      </c>
      <c r="K30" s="156">
        <f t="shared" si="2"/>
        <v>0</v>
      </c>
      <c r="L30" s="156">
        <f t="shared" si="3"/>
        <v>0</v>
      </c>
      <c r="M30" s="156">
        <f t="shared" si="4"/>
        <v>0</v>
      </c>
      <c r="N30" s="156">
        <v>0</v>
      </c>
      <c r="O30" s="156"/>
      <c r="P30" s="161"/>
      <c r="Q30" s="161"/>
      <c r="R30" s="161"/>
      <c r="S30" s="156">
        <f t="shared" si="5"/>
        <v>0</v>
      </c>
      <c r="T30" s="157"/>
      <c r="U30" s="157"/>
      <c r="V30" s="161"/>
      <c r="Z30">
        <f t="shared" si="6"/>
        <v>0</v>
      </c>
    </row>
    <row r="31" spans="1:26" ht="24.9" customHeight="1" x14ac:dyDescent="0.3">
      <c r="A31" s="158">
        <v>21</v>
      </c>
      <c r="B31" s="153" t="s">
        <v>99</v>
      </c>
      <c r="C31" s="159" t="s">
        <v>145</v>
      </c>
      <c r="D31" s="153" t="s">
        <v>146</v>
      </c>
      <c r="E31" s="153" t="s">
        <v>121</v>
      </c>
      <c r="F31" s="154">
        <v>7580.5</v>
      </c>
      <c r="G31" s="160"/>
      <c r="H31" s="160"/>
      <c r="I31" s="155">
        <f t="shared" si="0"/>
        <v>0</v>
      </c>
      <c r="J31" s="153">
        <f t="shared" si="1"/>
        <v>0</v>
      </c>
      <c r="K31" s="156">
        <f t="shared" si="2"/>
        <v>0</v>
      </c>
      <c r="L31" s="156">
        <f t="shared" si="3"/>
        <v>0</v>
      </c>
      <c r="M31" s="156">
        <f t="shared" si="4"/>
        <v>0</v>
      </c>
      <c r="N31" s="156">
        <v>0</v>
      </c>
      <c r="O31" s="156"/>
      <c r="P31" s="161"/>
      <c r="Q31" s="161"/>
      <c r="R31" s="161"/>
      <c r="S31" s="156">
        <f t="shared" si="5"/>
        <v>0</v>
      </c>
      <c r="T31" s="157"/>
      <c r="U31" s="157"/>
      <c r="V31" s="161"/>
      <c r="Z31">
        <f t="shared" si="6"/>
        <v>0</v>
      </c>
    </row>
    <row r="32" spans="1:26" ht="24.9" customHeight="1" x14ac:dyDescent="0.3">
      <c r="A32" s="158">
        <v>22</v>
      </c>
      <c r="B32" s="153" t="s">
        <v>99</v>
      </c>
      <c r="C32" s="159" t="s">
        <v>147</v>
      </c>
      <c r="D32" s="153" t="s">
        <v>148</v>
      </c>
      <c r="E32" s="153" t="s">
        <v>121</v>
      </c>
      <c r="F32" s="154">
        <v>2071.27</v>
      </c>
      <c r="G32" s="160"/>
      <c r="H32" s="160"/>
      <c r="I32" s="155">
        <f t="shared" si="0"/>
        <v>0</v>
      </c>
      <c r="J32" s="153">
        <f t="shared" si="1"/>
        <v>0</v>
      </c>
      <c r="K32" s="156">
        <f t="shared" si="2"/>
        <v>0</v>
      </c>
      <c r="L32" s="156">
        <f t="shared" si="3"/>
        <v>0</v>
      </c>
      <c r="M32" s="156">
        <f t="shared" si="4"/>
        <v>0</v>
      </c>
      <c r="N32" s="156">
        <v>0</v>
      </c>
      <c r="O32" s="156"/>
      <c r="P32" s="161"/>
      <c r="Q32" s="161"/>
      <c r="R32" s="161"/>
      <c r="S32" s="156">
        <f t="shared" si="5"/>
        <v>0</v>
      </c>
      <c r="T32" s="157"/>
      <c r="U32" s="157"/>
      <c r="V32" s="161"/>
      <c r="Z32">
        <f t="shared" si="6"/>
        <v>0</v>
      </c>
    </row>
    <row r="33" spans="1:26" ht="24.9" customHeight="1" x14ac:dyDescent="0.3">
      <c r="A33" s="158">
        <v>23</v>
      </c>
      <c r="B33" s="153" t="s">
        <v>99</v>
      </c>
      <c r="C33" s="159" t="s">
        <v>149</v>
      </c>
      <c r="D33" s="153" t="s">
        <v>150</v>
      </c>
      <c r="E33" s="153" t="s">
        <v>121</v>
      </c>
      <c r="F33" s="154">
        <v>86.72</v>
      </c>
      <c r="G33" s="160"/>
      <c r="H33" s="160"/>
      <c r="I33" s="155">
        <f t="shared" si="0"/>
        <v>0</v>
      </c>
      <c r="J33" s="153">
        <f t="shared" si="1"/>
        <v>0</v>
      </c>
      <c r="K33" s="156">
        <f t="shared" si="2"/>
        <v>0</v>
      </c>
      <c r="L33" s="156">
        <f t="shared" si="3"/>
        <v>0</v>
      </c>
      <c r="M33" s="156">
        <f t="shared" si="4"/>
        <v>0</v>
      </c>
      <c r="N33" s="156">
        <v>0</v>
      </c>
      <c r="O33" s="156"/>
      <c r="P33" s="161"/>
      <c r="Q33" s="161"/>
      <c r="R33" s="161"/>
      <c r="S33" s="156">
        <f t="shared" si="5"/>
        <v>0</v>
      </c>
      <c r="T33" s="157"/>
      <c r="U33" s="157"/>
      <c r="V33" s="161"/>
      <c r="Z33">
        <f t="shared" si="6"/>
        <v>0</v>
      </c>
    </row>
    <row r="34" spans="1:26" ht="24.9" customHeight="1" x14ac:dyDescent="0.3">
      <c r="A34" s="158">
        <v>24</v>
      </c>
      <c r="B34" s="153" t="s">
        <v>99</v>
      </c>
      <c r="C34" s="159" t="s">
        <v>151</v>
      </c>
      <c r="D34" s="153" t="s">
        <v>152</v>
      </c>
      <c r="E34" s="153" t="s">
        <v>102</v>
      </c>
      <c r="F34" s="154">
        <v>16340.309999999998</v>
      </c>
      <c r="G34" s="160"/>
      <c r="H34" s="160"/>
      <c r="I34" s="155">
        <f t="shared" si="0"/>
        <v>0</v>
      </c>
      <c r="J34" s="153">
        <f t="shared" si="1"/>
        <v>0</v>
      </c>
      <c r="K34" s="156">
        <f t="shared" si="2"/>
        <v>0</v>
      </c>
      <c r="L34" s="156">
        <f t="shared" si="3"/>
        <v>0</v>
      </c>
      <c r="M34" s="156">
        <f t="shared" si="4"/>
        <v>0</v>
      </c>
      <c r="N34" s="156">
        <v>0</v>
      </c>
      <c r="O34" s="156"/>
      <c r="P34" s="161"/>
      <c r="Q34" s="161"/>
      <c r="R34" s="161"/>
      <c r="S34" s="156">
        <f t="shared" si="5"/>
        <v>0</v>
      </c>
      <c r="T34" s="157"/>
      <c r="U34" s="157"/>
      <c r="V34" s="161"/>
      <c r="Z34">
        <f t="shared" si="6"/>
        <v>0</v>
      </c>
    </row>
    <row r="35" spans="1:26" ht="24.9" customHeight="1" x14ac:dyDescent="0.3">
      <c r="A35" s="158">
        <v>25</v>
      </c>
      <c r="B35" s="153" t="s">
        <v>99</v>
      </c>
      <c r="C35" s="159" t="s">
        <v>153</v>
      </c>
      <c r="D35" s="153" t="s">
        <v>154</v>
      </c>
      <c r="E35" s="153" t="s">
        <v>155</v>
      </c>
      <c r="F35" s="154">
        <v>7002.99</v>
      </c>
      <c r="G35" s="160"/>
      <c r="H35" s="160"/>
      <c r="I35" s="155">
        <f t="shared" si="0"/>
        <v>0</v>
      </c>
      <c r="J35" s="153">
        <f t="shared" si="1"/>
        <v>0</v>
      </c>
      <c r="K35" s="156">
        <f t="shared" si="2"/>
        <v>0</v>
      </c>
      <c r="L35" s="156">
        <f t="shared" si="3"/>
        <v>0</v>
      </c>
      <c r="M35" s="156">
        <f t="shared" si="4"/>
        <v>0</v>
      </c>
      <c r="N35" s="156">
        <v>0</v>
      </c>
      <c r="O35" s="156"/>
      <c r="P35" s="161"/>
      <c r="Q35" s="161"/>
      <c r="R35" s="161"/>
      <c r="S35" s="156">
        <f t="shared" si="5"/>
        <v>0</v>
      </c>
      <c r="T35" s="157"/>
      <c r="U35" s="157"/>
      <c r="V35" s="161"/>
      <c r="Z35">
        <f t="shared" si="6"/>
        <v>0</v>
      </c>
    </row>
    <row r="36" spans="1:26" ht="24.9" customHeight="1" x14ac:dyDescent="0.3">
      <c r="A36" s="158">
        <v>26</v>
      </c>
      <c r="B36" s="153" t="s">
        <v>99</v>
      </c>
      <c r="C36" s="159" t="s">
        <v>156</v>
      </c>
      <c r="D36" s="153" t="s">
        <v>157</v>
      </c>
      <c r="E36" s="153" t="s">
        <v>102</v>
      </c>
      <c r="F36" s="154">
        <v>6097.098</v>
      </c>
      <c r="G36" s="160"/>
      <c r="H36" s="160"/>
      <c r="I36" s="155">
        <f t="shared" si="0"/>
        <v>0</v>
      </c>
      <c r="J36" s="153">
        <f t="shared" si="1"/>
        <v>0</v>
      </c>
      <c r="K36" s="156">
        <f t="shared" si="2"/>
        <v>0</v>
      </c>
      <c r="L36" s="156">
        <f t="shared" si="3"/>
        <v>0</v>
      </c>
      <c r="M36" s="156">
        <f t="shared" si="4"/>
        <v>0</v>
      </c>
      <c r="N36" s="156">
        <v>0</v>
      </c>
      <c r="O36" s="156"/>
      <c r="P36" s="161"/>
      <c r="Q36" s="161"/>
      <c r="R36" s="161"/>
      <c r="S36" s="156">
        <f t="shared" si="5"/>
        <v>0</v>
      </c>
      <c r="T36" s="157"/>
      <c r="U36" s="157"/>
      <c r="V36" s="161"/>
      <c r="Z36">
        <f t="shared" si="6"/>
        <v>0</v>
      </c>
    </row>
    <row r="37" spans="1:26" ht="24.9" customHeight="1" x14ac:dyDescent="0.3">
      <c r="A37" s="158">
        <v>27</v>
      </c>
      <c r="B37" s="153" t="s">
        <v>99</v>
      </c>
      <c r="C37" s="159" t="s">
        <v>158</v>
      </c>
      <c r="D37" s="153" t="s">
        <v>159</v>
      </c>
      <c r="E37" s="153" t="s">
        <v>155</v>
      </c>
      <c r="F37" s="154">
        <v>2613.0419999999999</v>
      </c>
      <c r="G37" s="160"/>
      <c r="H37" s="160"/>
      <c r="I37" s="155">
        <f t="shared" si="0"/>
        <v>0</v>
      </c>
      <c r="J37" s="153">
        <f t="shared" si="1"/>
        <v>0</v>
      </c>
      <c r="K37" s="156">
        <f t="shared" si="2"/>
        <v>0</v>
      </c>
      <c r="L37" s="156">
        <f t="shared" si="3"/>
        <v>0</v>
      </c>
      <c r="M37" s="156">
        <f t="shared" si="4"/>
        <v>0</v>
      </c>
      <c r="N37" s="156">
        <v>0</v>
      </c>
      <c r="O37" s="156"/>
      <c r="P37" s="161"/>
      <c r="Q37" s="161"/>
      <c r="R37" s="161"/>
      <c r="S37" s="156">
        <f t="shared" si="5"/>
        <v>0</v>
      </c>
      <c r="T37" s="157"/>
      <c r="U37" s="157"/>
      <c r="V37" s="161"/>
      <c r="Z37">
        <f t="shared" si="6"/>
        <v>0</v>
      </c>
    </row>
    <row r="38" spans="1:26" ht="24.9" customHeight="1" x14ac:dyDescent="0.3">
      <c r="A38" s="158">
        <v>28</v>
      </c>
      <c r="B38" s="153" t="s">
        <v>99</v>
      </c>
      <c r="C38" s="159" t="s">
        <v>160</v>
      </c>
      <c r="D38" s="153" t="s">
        <v>161</v>
      </c>
      <c r="E38" s="153" t="s">
        <v>102</v>
      </c>
      <c r="F38" s="154">
        <v>10534</v>
      </c>
      <c r="G38" s="160"/>
      <c r="H38" s="160"/>
      <c r="I38" s="155">
        <f t="shared" si="0"/>
        <v>0</v>
      </c>
      <c r="J38" s="153">
        <f t="shared" si="1"/>
        <v>0</v>
      </c>
      <c r="K38" s="156">
        <f t="shared" si="2"/>
        <v>0</v>
      </c>
      <c r="L38" s="156">
        <f t="shared" si="3"/>
        <v>0</v>
      </c>
      <c r="M38" s="156">
        <f t="shared" si="4"/>
        <v>0</v>
      </c>
      <c r="N38" s="156">
        <v>0</v>
      </c>
      <c r="O38" s="156"/>
      <c r="P38" s="161"/>
      <c r="Q38" s="161"/>
      <c r="R38" s="161"/>
      <c r="S38" s="156">
        <f t="shared" si="5"/>
        <v>0</v>
      </c>
      <c r="T38" s="157"/>
      <c r="U38" s="157"/>
      <c r="V38" s="161"/>
      <c r="Z38">
        <f t="shared" si="6"/>
        <v>0</v>
      </c>
    </row>
    <row r="39" spans="1:26" ht="24.9" customHeight="1" x14ac:dyDescent="0.3">
      <c r="A39" s="158">
        <v>29</v>
      </c>
      <c r="B39" s="153" t="s">
        <v>162</v>
      </c>
      <c r="C39" s="159" t="s">
        <v>163</v>
      </c>
      <c r="D39" s="153" t="s">
        <v>164</v>
      </c>
      <c r="E39" s="153" t="s">
        <v>118</v>
      </c>
      <c r="F39" s="154">
        <v>7142.9</v>
      </c>
      <c r="G39" s="160"/>
      <c r="H39" s="160"/>
      <c r="I39" s="155">
        <f t="shared" si="0"/>
        <v>0</v>
      </c>
      <c r="J39" s="153">
        <f t="shared" si="1"/>
        <v>0</v>
      </c>
      <c r="K39" s="156">
        <f t="shared" si="2"/>
        <v>0</v>
      </c>
      <c r="L39" s="156">
        <f t="shared" si="3"/>
        <v>0</v>
      </c>
      <c r="M39" s="156">
        <f t="shared" si="4"/>
        <v>0</v>
      </c>
      <c r="N39" s="156">
        <v>0</v>
      </c>
      <c r="O39" s="156"/>
      <c r="P39" s="161"/>
      <c r="Q39" s="161"/>
      <c r="R39" s="161"/>
      <c r="S39" s="156">
        <f t="shared" si="5"/>
        <v>0</v>
      </c>
      <c r="T39" s="157"/>
      <c r="U39" s="157"/>
      <c r="V39" s="161"/>
      <c r="Z39">
        <f t="shared" si="6"/>
        <v>0</v>
      </c>
    </row>
    <row r="40" spans="1:26" ht="24.9" customHeight="1" x14ac:dyDescent="0.3">
      <c r="A40" s="158">
        <v>30</v>
      </c>
      <c r="B40" s="153" t="s">
        <v>162</v>
      </c>
      <c r="C40" s="159" t="s">
        <v>165</v>
      </c>
      <c r="D40" s="153" t="s">
        <v>166</v>
      </c>
      <c r="E40" s="153" t="s">
        <v>121</v>
      </c>
      <c r="F40" s="154">
        <v>3571.45</v>
      </c>
      <c r="G40" s="160"/>
      <c r="H40" s="160"/>
      <c r="I40" s="155">
        <f t="shared" si="0"/>
        <v>0</v>
      </c>
      <c r="J40" s="153">
        <f t="shared" si="1"/>
        <v>0</v>
      </c>
      <c r="K40" s="156">
        <f t="shared" si="2"/>
        <v>0</v>
      </c>
      <c r="L40" s="156">
        <f t="shared" si="3"/>
        <v>0</v>
      </c>
      <c r="M40" s="156">
        <f t="shared" si="4"/>
        <v>0</v>
      </c>
      <c r="N40" s="156">
        <v>0</v>
      </c>
      <c r="O40" s="156"/>
      <c r="P40" s="161"/>
      <c r="Q40" s="161"/>
      <c r="R40" s="161"/>
      <c r="S40" s="156">
        <f t="shared" si="5"/>
        <v>0</v>
      </c>
      <c r="T40" s="157"/>
      <c r="U40" s="157"/>
      <c r="V40" s="161"/>
      <c r="Z40">
        <f t="shared" si="6"/>
        <v>0</v>
      </c>
    </row>
    <row r="41" spans="1:26" ht="24.9" customHeight="1" x14ac:dyDescent="0.3">
      <c r="A41" s="158">
        <v>31</v>
      </c>
      <c r="B41" s="153" t="s">
        <v>162</v>
      </c>
      <c r="C41" s="159" t="s">
        <v>167</v>
      </c>
      <c r="D41" s="153" t="s">
        <v>168</v>
      </c>
      <c r="E41" s="153" t="s">
        <v>118</v>
      </c>
      <c r="F41" s="154">
        <v>3061.3</v>
      </c>
      <c r="G41" s="160"/>
      <c r="H41" s="160"/>
      <c r="I41" s="155">
        <f t="shared" si="0"/>
        <v>0</v>
      </c>
      <c r="J41" s="153">
        <f t="shared" si="1"/>
        <v>0</v>
      </c>
      <c r="K41" s="156">
        <f t="shared" si="2"/>
        <v>0</v>
      </c>
      <c r="L41" s="156">
        <f t="shared" si="3"/>
        <v>0</v>
      </c>
      <c r="M41" s="156">
        <f t="shared" si="4"/>
        <v>0</v>
      </c>
      <c r="N41" s="156">
        <v>0</v>
      </c>
      <c r="O41" s="156"/>
      <c r="P41" s="161">
        <v>6.0156420000000007E-3</v>
      </c>
      <c r="Q41" s="161"/>
      <c r="R41" s="161">
        <v>6.0156420000000007E-3</v>
      </c>
      <c r="S41" s="156">
        <f t="shared" si="5"/>
        <v>18.416</v>
      </c>
      <c r="T41" s="157"/>
      <c r="U41" s="157"/>
      <c r="V41" s="161"/>
      <c r="Z41">
        <f t="shared" si="6"/>
        <v>0</v>
      </c>
    </row>
    <row r="42" spans="1:26" ht="24.9" customHeight="1" x14ac:dyDescent="0.3">
      <c r="A42" s="158">
        <v>32</v>
      </c>
      <c r="B42" s="153" t="s">
        <v>169</v>
      </c>
      <c r="C42" s="159" t="s">
        <v>170</v>
      </c>
      <c r="D42" s="153" t="s">
        <v>171</v>
      </c>
      <c r="E42" s="153" t="s">
        <v>172</v>
      </c>
      <c r="F42" s="154">
        <v>20</v>
      </c>
      <c r="G42" s="160"/>
      <c r="H42" s="160"/>
      <c r="I42" s="155">
        <f t="shared" si="0"/>
        <v>0</v>
      </c>
      <c r="J42" s="153">
        <f t="shared" si="1"/>
        <v>0</v>
      </c>
      <c r="K42" s="156">
        <f t="shared" si="2"/>
        <v>0</v>
      </c>
      <c r="L42" s="156">
        <f t="shared" si="3"/>
        <v>0</v>
      </c>
      <c r="M42" s="156">
        <f t="shared" si="4"/>
        <v>0</v>
      </c>
      <c r="N42" s="156">
        <v>0</v>
      </c>
      <c r="O42" s="156"/>
      <c r="P42" s="161">
        <v>7.2840000000000002E-2</v>
      </c>
      <c r="Q42" s="161"/>
      <c r="R42" s="161">
        <v>7.2840000000000002E-2</v>
      </c>
      <c r="S42" s="156">
        <f t="shared" si="5"/>
        <v>1.4570000000000001</v>
      </c>
      <c r="T42" s="157"/>
      <c r="U42" s="157"/>
      <c r="V42" s="161"/>
      <c r="Z42">
        <f t="shared" si="6"/>
        <v>0</v>
      </c>
    </row>
    <row r="43" spans="1:26" x14ac:dyDescent="0.3">
      <c r="A43" s="62"/>
      <c r="B43" s="62"/>
      <c r="C43" s="152" t="s">
        <v>98</v>
      </c>
      <c r="D43" s="151" t="s">
        <v>69</v>
      </c>
      <c r="E43" s="62"/>
      <c r="F43" s="150"/>
      <c r="G43" s="141">
        <f>ROUND((SUM(L10:L42))/1,2)</f>
        <v>0</v>
      </c>
      <c r="H43" s="141">
        <f>ROUND((SUM(M10:M42))/1,2)</f>
        <v>0</v>
      </c>
      <c r="I43" s="141">
        <f>ROUND((SUM(I10:I42))/1,2)</f>
        <v>0</v>
      </c>
      <c r="J43" s="62"/>
      <c r="K43" s="62"/>
      <c r="L43" s="62">
        <f>ROUND((SUM(L10:L42))/1,2)</f>
        <v>0</v>
      </c>
      <c r="M43" s="62">
        <f>ROUND((SUM(M10:M42))/1,2)</f>
        <v>0</v>
      </c>
      <c r="N43" s="62"/>
      <c r="O43" s="62"/>
      <c r="P43" s="162"/>
      <c r="Q43" s="62"/>
      <c r="R43" s="62"/>
      <c r="S43" s="162">
        <f>ROUND((SUM(S10:S42))/1,2)</f>
        <v>22.29</v>
      </c>
      <c r="T43" s="137"/>
      <c r="U43" s="137"/>
      <c r="V43" s="2">
        <f>ROUND((SUM(V10:V42))/1,2)</f>
        <v>0</v>
      </c>
      <c r="W43" s="137"/>
      <c r="X43" s="137"/>
      <c r="Y43" s="137"/>
      <c r="Z43" s="137"/>
    </row>
    <row r="44" spans="1:26" x14ac:dyDescent="0.3">
      <c r="A44" s="1"/>
      <c r="B44" s="1"/>
      <c r="C44" s="1"/>
      <c r="D44" s="1"/>
      <c r="E44" s="1"/>
      <c r="F44" s="146"/>
      <c r="G44" s="134"/>
      <c r="H44" s="134"/>
      <c r="I44" s="134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3">
      <c r="A45" s="62"/>
      <c r="B45" s="62"/>
      <c r="C45" s="152" t="s">
        <v>173</v>
      </c>
      <c r="D45" s="151" t="s">
        <v>70</v>
      </c>
      <c r="E45" s="62"/>
      <c r="F45" s="150"/>
      <c r="G45" s="76"/>
      <c r="H45" s="76"/>
      <c r="I45" s="76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137"/>
      <c r="U45" s="137"/>
      <c r="V45" s="62"/>
      <c r="W45" s="137"/>
      <c r="X45" s="137"/>
      <c r="Y45" s="137"/>
      <c r="Z45" s="137"/>
    </row>
    <row r="46" spans="1:26" ht="24.9" customHeight="1" x14ac:dyDescent="0.3">
      <c r="A46" s="158">
        <v>33</v>
      </c>
      <c r="B46" s="153" t="s">
        <v>174</v>
      </c>
      <c r="C46" s="159" t="s">
        <v>175</v>
      </c>
      <c r="D46" s="153" t="s">
        <v>176</v>
      </c>
      <c r="E46" s="153" t="s">
        <v>118</v>
      </c>
      <c r="F46" s="154">
        <v>35.536000000000001</v>
      </c>
      <c r="G46" s="160"/>
      <c r="H46" s="160"/>
      <c r="I46" s="155">
        <f>ROUND(F46*(G46+H46),2)</f>
        <v>0</v>
      </c>
      <c r="J46" s="153">
        <f>ROUND(F46*(N46),2)</f>
        <v>0</v>
      </c>
      <c r="K46" s="156">
        <f>ROUND(F46*(O46),2)</f>
        <v>0</v>
      </c>
      <c r="L46" s="156">
        <f>ROUND(F46*(G46),2)</f>
        <v>0</v>
      </c>
      <c r="M46" s="156">
        <f>ROUND(F46*(H46),2)</f>
        <v>0</v>
      </c>
      <c r="N46" s="156">
        <v>0</v>
      </c>
      <c r="O46" s="156"/>
      <c r="P46" s="161">
        <v>1.665</v>
      </c>
      <c r="Q46" s="161"/>
      <c r="R46" s="161">
        <v>1.665</v>
      </c>
      <c r="S46" s="156">
        <f>ROUND(F46*(P46),3)</f>
        <v>59.167000000000002</v>
      </c>
      <c r="T46" s="157"/>
      <c r="U46" s="157"/>
      <c r="V46" s="161"/>
      <c r="Z46">
        <f>0.024339*POWER(I46,0.952797)</f>
        <v>0</v>
      </c>
    </row>
    <row r="47" spans="1:26" ht="24.9" customHeight="1" x14ac:dyDescent="0.3">
      <c r="A47" s="158">
        <v>34</v>
      </c>
      <c r="B47" s="153" t="s">
        <v>177</v>
      </c>
      <c r="C47" s="159" t="s">
        <v>178</v>
      </c>
      <c r="D47" s="153" t="s">
        <v>179</v>
      </c>
      <c r="E47" s="153" t="s">
        <v>180</v>
      </c>
      <c r="F47" s="154">
        <v>46.9</v>
      </c>
      <c r="G47" s="160"/>
      <c r="H47" s="160"/>
      <c r="I47" s="155">
        <f>ROUND(F47*(G47+H47),2)</f>
        <v>0</v>
      </c>
      <c r="J47" s="153">
        <f>ROUND(F47*(N47),2)</f>
        <v>0</v>
      </c>
      <c r="K47" s="156">
        <f>ROUND(F47*(O47),2)</f>
        <v>0</v>
      </c>
      <c r="L47" s="156">
        <f>ROUND(F47*(G47),2)</f>
        <v>0</v>
      </c>
      <c r="M47" s="156">
        <f>ROUND(F47*(H47),2)</f>
        <v>0</v>
      </c>
      <c r="N47" s="156">
        <v>0</v>
      </c>
      <c r="O47" s="156"/>
      <c r="P47" s="161">
        <v>4.13E-3</v>
      </c>
      <c r="Q47" s="161"/>
      <c r="R47" s="161">
        <v>4.13E-3</v>
      </c>
      <c r="S47" s="156">
        <f>ROUND(F47*(P47),3)</f>
        <v>0.19400000000000001</v>
      </c>
      <c r="T47" s="157"/>
      <c r="U47" s="157"/>
      <c r="V47" s="161"/>
      <c r="Z47">
        <f>0.024339*POWER(I47,0.952797)</f>
        <v>0</v>
      </c>
    </row>
    <row r="48" spans="1:26" ht="24.9" customHeight="1" x14ac:dyDescent="0.3">
      <c r="A48" s="158">
        <v>35</v>
      </c>
      <c r="B48" s="153" t="s">
        <v>177</v>
      </c>
      <c r="C48" s="159" t="s">
        <v>181</v>
      </c>
      <c r="D48" s="153" t="s">
        <v>182</v>
      </c>
      <c r="E48" s="153" t="s">
        <v>180</v>
      </c>
      <c r="F48" s="154">
        <v>46.9</v>
      </c>
      <c r="G48" s="160"/>
      <c r="H48" s="160"/>
      <c r="I48" s="155">
        <f>ROUND(F48*(G48+H48),2)</f>
        <v>0</v>
      </c>
      <c r="J48" s="153">
        <f>ROUND(F48*(N48),2)</f>
        <v>0</v>
      </c>
      <c r="K48" s="156">
        <f>ROUND(F48*(O48),2)</f>
        <v>0</v>
      </c>
      <c r="L48" s="156">
        <f>ROUND(F48*(G48),2)</f>
        <v>0</v>
      </c>
      <c r="M48" s="156">
        <f>ROUND(F48*(H48),2)</f>
        <v>0</v>
      </c>
      <c r="N48" s="156">
        <v>0</v>
      </c>
      <c r="O48" s="156"/>
      <c r="P48" s="161"/>
      <c r="Q48" s="161"/>
      <c r="R48" s="161"/>
      <c r="S48" s="156">
        <f>ROUND(F48*(P48),3)</f>
        <v>0</v>
      </c>
      <c r="T48" s="157"/>
      <c r="U48" s="157"/>
      <c r="V48" s="161"/>
      <c r="Z48">
        <f>0.024339*POWER(I48,0.952797)</f>
        <v>0</v>
      </c>
    </row>
    <row r="49" spans="1:26" ht="24.9" customHeight="1" x14ac:dyDescent="0.3">
      <c r="A49" s="158">
        <v>36</v>
      </c>
      <c r="B49" s="153" t="s">
        <v>177</v>
      </c>
      <c r="C49" s="159" t="s">
        <v>183</v>
      </c>
      <c r="D49" s="153" t="s">
        <v>184</v>
      </c>
      <c r="E49" s="153" t="s">
        <v>121</v>
      </c>
      <c r="F49" s="154">
        <v>21.08</v>
      </c>
      <c r="G49" s="160"/>
      <c r="H49" s="160"/>
      <c r="I49" s="155">
        <f>ROUND(F49*(G49+H49),2)</f>
        <v>0</v>
      </c>
      <c r="J49" s="153">
        <f>ROUND(F49*(N49),2)</f>
        <v>0</v>
      </c>
      <c r="K49" s="156">
        <f>ROUND(F49*(O49),2)</f>
        <v>0</v>
      </c>
      <c r="L49" s="156">
        <f>ROUND(F49*(G49),2)</f>
        <v>0</v>
      </c>
      <c r="M49" s="156">
        <f>ROUND(F49*(H49),2)</f>
        <v>0</v>
      </c>
      <c r="N49" s="156">
        <v>0</v>
      </c>
      <c r="O49" s="156"/>
      <c r="P49" s="161">
        <v>2.3765000000000001</v>
      </c>
      <c r="Q49" s="161"/>
      <c r="R49" s="161">
        <v>2.3765000000000001</v>
      </c>
      <c r="S49" s="156">
        <f>ROUND(F49*(P49),3)</f>
        <v>50.097000000000001</v>
      </c>
      <c r="T49" s="157"/>
      <c r="U49" s="157"/>
      <c r="V49" s="161"/>
      <c r="Z49">
        <f>0.024339*POWER(I49,0.952797)</f>
        <v>0</v>
      </c>
    </row>
    <row r="50" spans="1:26" ht="24.9" customHeight="1" x14ac:dyDescent="0.3">
      <c r="A50" s="158">
        <v>37</v>
      </c>
      <c r="B50" s="153" t="s">
        <v>185</v>
      </c>
      <c r="C50" s="159" t="s">
        <v>186</v>
      </c>
      <c r="D50" s="153" t="s">
        <v>187</v>
      </c>
      <c r="E50" s="153" t="s">
        <v>172</v>
      </c>
      <c r="F50" s="154">
        <v>355.36</v>
      </c>
      <c r="G50" s="160"/>
      <c r="H50" s="160"/>
      <c r="I50" s="155">
        <f>ROUND(F50*(G50+H50),2)</f>
        <v>0</v>
      </c>
      <c r="J50" s="153">
        <f>ROUND(F50*(N50),2)</f>
        <v>0</v>
      </c>
      <c r="K50" s="156">
        <f>ROUND(F50*(O50),2)</f>
        <v>0</v>
      </c>
      <c r="L50" s="156">
        <f>ROUND(F50*(G50),2)</f>
        <v>0</v>
      </c>
      <c r="M50" s="156">
        <f>ROUND(F50*(H50),2)</f>
        <v>0</v>
      </c>
      <c r="N50" s="156">
        <v>0</v>
      </c>
      <c r="O50" s="156"/>
      <c r="P50" s="161"/>
      <c r="Q50" s="161"/>
      <c r="R50" s="161"/>
      <c r="S50" s="156">
        <f>ROUND(F50*(P50),3)</f>
        <v>0</v>
      </c>
      <c r="T50" s="157"/>
      <c r="U50" s="157"/>
      <c r="V50" s="161"/>
      <c r="Z50">
        <f>0.024339*POWER(I50,0.952797)</f>
        <v>0</v>
      </c>
    </row>
    <row r="51" spans="1:26" x14ac:dyDescent="0.3">
      <c r="A51" s="62"/>
      <c r="B51" s="62"/>
      <c r="C51" s="152" t="s">
        <v>173</v>
      </c>
      <c r="D51" s="151" t="s">
        <v>70</v>
      </c>
      <c r="E51" s="62"/>
      <c r="F51" s="150"/>
      <c r="G51" s="141">
        <f>ROUND((SUM(L45:L50))/1,2)</f>
        <v>0</v>
      </c>
      <c r="H51" s="141">
        <f>ROUND((SUM(M45:M50))/1,2)</f>
        <v>0</v>
      </c>
      <c r="I51" s="141">
        <f>ROUND((SUM(I45:I50))/1,2)</f>
        <v>0</v>
      </c>
      <c r="J51" s="62"/>
      <c r="K51" s="62"/>
      <c r="L51" s="62">
        <f>ROUND((SUM(L45:L50))/1,2)</f>
        <v>0</v>
      </c>
      <c r="M51" s="62">
        <f>ROUND((SUM(M45:M50))/1,2)</f>
        <v>0</v>
      </c>
      <c r="N51" s="62"/>
      <c r="O51" s="62"/>
      <c r="P51" s="162"/>
      <c r="Q51" s="62"/>
      <c r="R51" s="62"/>
      <c r="S51" s="162">
        <f>ROUND((SUM(S45:S50))/1,2)</f>
        <v>109.46</v>
      </c>
      <c r="T51" s="137"/>
      <c r="U51" s="137"/>
      <c r="V51" s="2">
        <f>ROUND((SUM(V45:V50))/1,2)</f>
        <v>0</v>
      </c>
      <c r="W51" s="137"/>
      <c r="X51" s="137"/>
      <c r="Y51" s="137"/>
      <c r="Z51" s="137"/>
    </row>
    <row r="52" spans="1:26" x14ac:dyDescent="0.3">
      <c r="A52" s="1"/>
      <c r="B52" s="1"/>
      <c r="C52" s="1"/>
      <c r="D52" s="1"/>
      <c r="E52" s="1"/>
      <c r="F52" s="146"/>
      <c r="G52" s="134"/>
      <c r="H52" s="134"/>
      <c r="I52" s="134"/>
      <c r="J52" s="1"/>
      <c r="K52" s="1"/>
      <c r="L52" s="1"/>
      <c r="M52" s="1"/>
      <c r="N52" s="1"/>
      <c r="O52" s="1"/>
      <c r="P52" s="1"/>
      <c r="Q52" s="1"/>
      <c r="R52" s="1"/>
      <c r="S52" s="1"/>
      <c r="V52" s="1"/>
    </row>
    <row r="53" spans="1:26" x14ac:dyDescent="0.3">
      <c r="A53" s="62"/>
      <c r="B53" s="62"/>
      <c r="C53" s="152" t="s">
        <v>188</v>
      </c>
      <c r="D53" s="151" t="s">
        <v>71</v>
      </c>
      <c r="E53" s="62"/>
      <c r="F53" s="150"/>
      <c r="G53" s="76"/>
      <c r="H53" s="76"/>
      <c r="I53" s="76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137"/>
      <c r="U53" s="137"/>
      <c r="V53" s="62"/>
      <c r="W53" s="137"/>
      <c r="X53" s="137"/>
      <c r="Y53" s="137"/>
      <c r="Z53" s="137"/>
    </row>
    <row r="54" spans="1:26" ht="24.9" customHeight="1" x14ac:dyDescent="0.3">
      <c r="A54" s="158">
        <v>38</v>
      </c>
      <c r="B54" s="153" t="s">
        <v>169</v>
      </c>
      <c r="C54" s="159" t="s">
        <v>189</v>
      </c>
      <c r="D54" s="153" t="s">
        <v>190</v>
      </c>
      <c r="E54" s="153" t="s">
        <v>118</v>
      </c>
      <c r="F54" s="154">
        <v>12.42</v>
      </c>
      <c r="G54" s="160"/>
      <c r="H54" s="160"/>
      <c r="I54" s="155">
        <f>ROUND(F54*(G54+H54),2)</f>
        <v>0</v>
      </c>
      <c r="J54" s="153">
        <f>ROUND(F54*(N54),2)</f>
        <v>0</v>
      </c>
      <c r="K54" s="156">
        <f>ROUND(F54*(O54),2)</f>
        <v>0</v>
      </c>
      <c r="L54" s="156">
        <f>ROUND(F54*(G54),2)</f>
        <v>0</v>
      </c>
      <c r="M54" s="156">
        <f>ROUND(F54*(H54),2)</f>
        <v>0</v>
      </c>
      <c r="N54" s="156">
        <v>0</v>
      </c>
      <c r="O54" s="156"/>
      <c r="P54" s="161">
        <v>2.4026019999999999</v>
      </c>
      <c r="Q54" s="161"/>
      <c r="R54" s="161">
        <v>2.4026019999999999</v>
      </c>
      <c r="S54" s="156">
        <f>ROUND(F54*(P54),3)</f>
        <v>29.84</v>
      </c>
      <c r="T54" s="157"/>
      <c r="U54" s="157"/>
      <c r="V54" s="161"/>
      <c r="Z54">
        <f>0.024339*POWER(I54,0.952797)</f>
        <v>0</v>
      </c>
    </row>
    <row r="55" spans="1:26" x14ac:dyDescent="0.3">
      <c r="A55" s="62"/>
      <c r="B55" s="62"/>
      <c r="C55" s="152" t="s">
        <v>188</v>
      </c>
      <c r="D55" s="151" t="s">
        <v>71</v>
      </c>
      <c r="E55" s="62"/>
      <c r="F55" s="150"/>
      <c r="G55" s="141">
        <f>ROUND((SUM(L53:L54))/1,2)</f>
        <v>0</v>
      </c>
      <c r="H55" s="141">
        <f>ROUND((SUM(M53:M54))/1,2)</f>
        <v>0</v>
      </c>
      <c r="I55" s="141">
        <f>ROUND((SUM(I53:I54))/1,2)</f>
        <v>0</v>
      </c>
      <c r="J55" s="62"/>
      <c r="K55" s="62"/>
      <c r="L55" s="62">
        <f>ROUND((SUM(L53:L54))/1,2)</f>
        <v>0</v>
      </c>
      <c r="M55" s="62">
        <f>ROUND((SUM(M53:M54))/1,2)</f>
        <v>0</v>
      </c>
      <c r="N55" s="62"/>
      <c r="O55" s="62"/>
      <c r="P55" s="162"/>
      <c r="Q55" s="62"/>
      <c r="R55" s="62"/>
      <c r="S55" s="162">
        <f>ROUND((SUM(S53:S54))/1,2)</f>
        <v>29.84</v>
      </c>
      <c r="T55" s="137"/>
      <c r="U55" s="137"/>
      <c r="V55" s="2">
        <f>ROUND((SUM(V53:V54))/1,2)</f>
        <v>0</v>
      </c>
      <c r="W55" s="137"/>
      <c r="X55" s="137"/>
      <c r="Y55" s="137"/>
      <c r="Z55" s="137"/>
    </row>
    <row r="56" spans="1:26" x14ac:dyDescent="0.3">
      <c r="A56" s="1"/>
      <c r="B56" s="1"/>
      <c r="C56" s="1"/>
      <c r="D56" s="1"/>
      <c r="E56" s="1"/>
      <c r="F56" s="146"/>
      <c r="G56" s="134"/>
      <c r="H56" s="134"/>
      <c r="I56" s="134"/>
      <c r="J56" s="1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 x14ac:dyDescent="0.3">
      <c r="A57" s="62"/>
      <c r="B57" s="62"/>
      <c r="C57" s="152" t="s">
        <v>191</v>
      </c>
      <c r="D57" s="151" t="s">
        <v>72</v>
      </c>
      <c r="E57" s="62"/>
      <c r="F57" s="150"/>
      <c r="G57" s="76"/>
      <c r="H57" s="76"/>
      <c r="I57" s="76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137"/>
      <c r="U57" s="137"/>
      <c r="V57" s="62"/>
      <c r="W57" s="137"/>
      <c r="X57" s="137"/>
      <c r="Y57" s="137"/>
      <c r="Z57" s="137"/>
    </row>
    <row r="58" spans="1:26" ht="24.9" customHeight="1" x14ac:dyDescent="0.3">
      <c r="A58" s="158">
        <v>39</v>
      </c>
      <c r="B58" s="153" t="s">
        <v>192</v>
      </c>
      <c r="C58" s="159" t="s">
        <v>193</v>
      </c>
      <c r="D58" s="153" t="s">
        <v>194</v>
      </c>
      <c r="E58" s="153" t="s">
        <v>155</v>
      </c>
      <c r="F58" s="154">
        <v>310</v>
      </c>
      <c r="G58" s="160"/>
      <c r="H58" s="160"/>
      <c r="I58" s="155">
        <f>ROUND(F58*(G58+H58),2)</f>
        <v>0</v>
      </c>
      <c r="J58" s="153">
        <f>ROUND(F58*(N58),2)</f>
        <v>0</v>
      </c>
      <c r="K58" s="156">
        <f>ROUND(F58*(O58),2)</f>
        <v>0</v>
      </c>
      <c r="L58" s="156">
        <f>ROUND(F58*(G58),2)</f>
        <v>0</v>
      </c>
      <c r="M58" s="156">
        <f>ROUND(F58*(H58),2)</f>
        <v>0</v>
      </c>
      <c r="N58" s="156">
        <v>0</v>
      </c>
      <c r="O58" s="156"/>
      <c r="P58" s="161">
        <v>0.16192000000000001</v>
      </c>
      <c r="Q58" s="161"/>
      <c r="R58" s="161">
        <v>0.16192000000000001</v>
      </c>
      <c r="S58" s="156">
        <f>ROUND(F58*(P58),3)</f>
        <v>50.195</v>
      </c>
      <c r="T58" s="157"/>
      <c r="U58" s="157"/>
      <c r="V58" s="161"/>
      <c r="Z58">
        <f>0.024339*POWER(I58,0.952797)</f>
        <v>0</v>
      </c>
    </row>
    <row r="59" spans="1:26" ht="24.9" customHeight="1" x14ac:dyDescent="0.3">
      <c r="A59" s="158">
        <v>40</v>
      </c>
      <c r="B59" s="153" t="s">
        <v>185</v>
      </c>
      <c r="C59" s="159" t="s">
        <v>195</v>
      </c>
      <c r="D59" s="153" t="s">
        <v>196</v>
      </c>
      <c r="E59" s="153" t="s">
        <v>102</v>
      </c>
      <c r="F59" s="154">
        <v>310</v>
      </c>
      <c r="G59" s="160"/>
      <c r="H59" s="160"/>
      <c r="I59" s="155">
        <f>ROUND(F59*(G59+H59),2)</f>
        <v>0</v>
      </c>
      <c r="J59" s="153">
        <f>ROUND(F59*(N59),2)</f>
        <v>0</v>
      </c>
      <c r="K59" s="156">
        <f>ROUND(F59*(O59),2)</f>
        <v>0</v>
      </c>
      <c r="L59" s="156">
        <f>ROUND(F59*(G59),2)</f>
        <v>0</v>
      </c>
      <c r="M59" s="156">
        <f>ROUND(F59*(H59),2)</f>
        <v>0</v>
      </c>
      <c r="N59" s="156">
        <v>0</v>
      </c>
      <c r="O59" s="156"/>
      <c r="P59" s="161">
        <v>2.1340000000000001E-2</v>
      </c>
      <c r="Q59" s="161"/>
      <c r="R59" s="161">
        <v>2.1340000000000001E-2</v>
      </c>
      <c r="S59" s="156">
        <f>ROUND(F59*(P59),3)</f>
        <v>6.6150000000000002</v>
      </c>
      <c r="T59" s="157"/>
      <c r="U59" s="157"/>
      <c r="V59" s="161"/>
      <c r="Z59">
        <f>0.024339*POWER(I59,0.952797)</f>
        <v>0</v>
      </c>
    </row>
    <row r="60" spans="1:26" ht="24.9" customHeight="1" x14ac:dyDescent="0.3">
      <c r="A60" s="158">
        <v>41</v>
      </c>
      <c r="B60" s="153" t="s">
        <v>169</v>
      </c>
      <c r="C60" s="159" t="s">
        <v>197</v>
      </c>
      <c r="D60" s="153" t="s">
        <v>198</v>
      </c>
      <c r="E60" s="153" t="s">
        <v>155</v>
      </c>
      <c r="F60" s="154">
        <v>31</v>
      </c>
      <c r="G60" s="160"/>
      <c r="H60" s="160"/>
      <c r="I60" s="155">
        <f>ROUND(F60*(G60+H60),2)</f>
        <v>0</v>
      </c>
      <c r="J60" s="153">
        <f>ROUND(F60*(N60),2)</f>
        <v>0</v>
      </c>
      <c r="K60" s="156">
        <f>ROUND(F60*(O60),2)</f>
        <v>0</v>
      </c>
      <c r="L60" s="156">
        <f>ROUND(F60*(G60),2)</f>
        <v>0</v>
      </c>
      <c r="M60" s="156">
        <f>ROUND(F60*(H60),2)</f>
        <v>0</v>
      </c>
      <c r="N60" s="156">
        <v>0</v>
      </c>
      <c r="O60" s="156"/>
      <c r="P60" s="161">
        <v>0.23543509000000001</v>
      </c>
      <c r="Q60" s="161"/>
      <c r="R60" s="161">
        <v>0.23543509000000001</v>
      </c>
      <c r="S60" s="156">
        <f>ROUND(F60*(P60),3)</f>
        <v>7.298</v>
      </c>
      <c r="T60" s="157"/>
      <c r="U60" s="157"/>
      <c r="V60" s="161"/>
      <c r="Z60">
        <f>0.024339*POWER(I60,0.952797)</f>
        <v>0</v>
      </c>
    </row>
    <row r="61" spans="1:26" ht="24.9" customHeight="1" x14ac:dyDescent="0.3">
      <c r="A61" s="158">
        <v>42</v>
      </c>
      <c r="B61" s="153" t="s">
        <v>169</v>
      </c>
      <c r="C61" s="159" t="s">
        <v>199</v>
      </c>
      <c r="D61" s="153" t="s">
        <v>200</v>
      </c>
      <c r="E61" s="153" t="s">
        <v>102</v>
      </c>
      <c r="F61" s="154">
        <v>279</v>
      </c>
      <c r="G61" s="160"/>
      <c r="H61" s="160"/>
      <c r="I61" s="155">
        <f>ROUND(F61*(G61+H61),2)</f>
        <v>0</v>
      </c>
      <c r="J61" s="153">
        <f>ROUND(F61*(N61),2)</f>
        <v>0</v>
      </c>
      <c r="K61" s="156">
        <f>ROUND(F61*(O61),2)</f>
        <v>0</v>
      </c>
      <c r="L61" s="156">
        <f>ROUND(F61*(G61),2)</f>
        <v>0</v>
      </c>
      <c r="M61" s="156">
        <f>ROUND(F61*(H61),2)</f>
        <v>0</v>
      </c>
      <c r="N61" s="156">
        <v>0</v>
      </c>
      <c r="O61" s="156"/>
      <c r="P61" s="161">
        <v>0.35315263499999999</v>
      </c>
      <c r="Q61" s="161"/>
      <c r="R61" s="161">
        <v>0.35315263499999999</v>
      </c>
      <c r="S61" s="156">
        <f>ROUND(F61*(P61),3)</f>
        <v>98.53</v>
      </c>
      <c r="T61" s="157"/>
      <c r="U61" s="157"/>
      <c r="V61" s="161"/>
      <c r="Z61">
        <f>0.024339*POWER(I61,0.952797)</f>
        <v>0</v>
      </c>
    </row>
    <row r="62" spans="1:26" ht="24.9" customHeight="1" x14ac:dyDescent="0.3">
      <c r="A62" s="158">
        <v>43</v>
      </c>
      <c r="B62" s="153" t="s">
        <v>201</v>
      </c>
      <c r="C62" s="159" t="s">
        <v>202</v>
      </c>
      <c r="D62" s="153" t="s">
        <v>203</v>
      </c>
      <c r="E62" s="153" t="s">
        <v>102</v>
      </c>
      <c r="F62" s="154">
        <v>296.88</v>
      </c>
      <c r="G62" s="160"/>
      <c r="H62" s="160"/>
      <c r="I62" s="155">
        <f>ROUND(F62*(G62+H62),2)</f>
        <v>0</v>
      </c>
      <c r="J62" s="153">
        <f>ROUND(F62*(N62),2)</f>
        <v>0</v>
      </c>
      <c r="K62" s="156">
        <f>ROUND(F62*(O62),2)</f>
        <v>0</v>
      </c>
      <c r="L62" s="156">
        <f>ROUND(F62*(G62),2)</f>
        <v>0</v>
      </c>
      <c r="M62" s="156">
        <f>ROUND(F62*(H62),2)</f>
        <v>0</v>
      </c>
      <c r="N62" s="156">
        <v>0</v>
      </c>
      <c r="O62" s="156"/>
      <c r="P62" s="161">
        <v>0.93805539999999998</v>
      </c>
      <c r="Q62" s="161"/>
      <c r="R62" s="161">
        <v>0.93805539999999998</v>
      </c>
      <c r="S62" s="156">
        <f>ROUND(F62*(P62),3)</f>
        <v>278.49</v>
      </c>
      <c r="T62" s="157"/>
      <c r="U62" s="157"/>
      <c r="V62" s="161"/>
      <c r="Z62">
        <f>0.024339*POWER(I62,0.952797)</f>
        <v>0</v>
      </c>
    </row>
    <row r="63" spans="1:26" x14ac:dyDescent="0.3">
      <c r="A63" s="62"/>
      <c r="B63" s="62"/>
      <c r="C63" s="152" t="s">
        <v>191</v>
      </c>
      <c r="D63" s="151" t="s">
        <v>72</v>
      </c>
      <c r="E63" s="62"/>
      <c r="F63" s="150"/>
      <c r="G63" s="141">
        <f>ROUND((SUM(L57:L62))/1,2)</f>
        <v>0</v>
      </c>
      <c r="H63" s="141">
        <f>ROUND((SUM(M57:M62))/1,2)</f>
        <v>0</v>
      </c>
      <c r="I63" s="141">
        <f>ROUND((SUM(I57:I62))/1,2)</f>
        <v>0</v>
      </c>
      <c r="J63" s="62"/>
      <c r="K63" s="62"/>
      <c r="L63" s="62">
        <f>ROUND((SUM(L57:L62))/1,2)</f>
        <v>0</v>
      </c>
      <c r="M63" s="62">
        <f>ROUND((SUM(M57:M62))/1,2)</f>
        <v>0</v>
      </c>
      <c r="N63" s="62"/>
      <c r="O63" s="62"/>
      <c r="P63" s="162"/>
      <c r="Q63" s="62"/>
      <c r="R63" s="62"/>
      <c r="S63" s="162">
        <f>ROUND((SUM(S57:S62))/1,2)</f>
        <v>441.13</v>
      </c>
      <c r="T63" s="137"/>
      <c r="U63" s="137"/>
      <c r="V63" s="2">
        <f>ROUND((SUM(V57:V62))/1,2)</f>
        <v>0</v>
      </c>
      <c r="W63" s="137"/>
      <c r="X63" s="137"/>
      <c r="Y63" s="137"/>
      <c r="Z63" s="137"/>
    </row>
    <row r="64" spans="1:26" x14ac:dyDescent="0.3">
      <c r="A64" s="1"/>
      <c r="B64" s="1"/>
      <c r="C64" s="1"/>
      <c r="D64" s="1"/>
      <c r="E64" s="1"/>
      <c r="F64" s="146"/>
      <c r="G64" s="134"/>
      <c r="H64" s="134"/>
      <c r="I64" s="134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</row>
    <row r="65" spans="1:26" x14ac:dyDescent="0.3">
      <c r="A65" s="62"/>
      <c r="B65" s="62"/>
      <c r="C65" s="152" t="s">
        <v>204</v>
      </c>
      <c r="D65" s="151" t="s">
        <v>73</v>
      </c>
      <c r="E65" s="62"/>
      <c r="F65" s="150"/>
      <c r="G65" s="76"/>
      <c r="H65" s="76"/>
      <c r="I65" s="76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137"/>
      <c r="U65" s="137"/>
      <c r="V65" s="62"/>
      <c r="W65" s="137"/>
      <c r="X65" s="137"/>
      <c r="Y65" s="137"/>
      <c r="Z65" s="137"/>
    </row>
    <row r="66" spans="1:26" ht="24.9" customHeight="1" x14ac:dyDescent="0.3">
      <c r="A66" s="158">
        <v>44</v>
      </c>
      <c r="B66" s="153" t="s">
        <v>192</v>
      </c>
      <c r="C66" s="159" t="s">
        <v>205</v>
      </c>
      <c r="D66" s="153" t="s">
        <v>206</v>
      </c>
      <c r="E66" s="153" t="s">
        <v>102</v>
      </c>
      <c r="F66" s="154">
        <v>9262.1200000000008</v>
      </c>
      <c r="G66" s="160"/>
      <c r="H66" s="160"/>
      <c r="I66" s="155">
        <f>ROUND(F66*(G66+H66),2)</f>
        <v>0</v>
      </c>
      <c r="J66" s="153">
        <f>ROUND(F66*(N66),2)</f>
        <v>0</v>
      </c>
      <c r="K66" s="156">
        <f>ROUND(F66*(O66),2)</f>
        <v>0</v>
      </c>
      <c r="L66" s="156">
        <f>ROUND(F66*(G66),2)</f>
        <v>0</v>
      </c>
      <c r="M66" s="156">
        <f>ROUND(F66*(H66),2)</f>
        <v>0</v>
      </c>
      <c r="N66" s="156">
        <v>0</v>
      </c>
      <c r="O66" s="156"/>
      <c r="P66" s="161">
        <v>0.27994000000000002</v>
      </c>
      <c r="Q66" s="161"/>
      <c r="R66" s="161">
        <v>0.27994000000000002</v>
      </c>
      <c r="S66" s="156">
        <f>ROUND(F66*(P66),3)</f>
        <v>2592.8380000000002</v>
      </c>
      <c r="T66" s="157"/>
      <c r="U66" s="157"/>
      <c r="V66" s="161"/>
      <c r="Z66">
        <f>0.024339*POWER(I66,0.952797)</f>
        <v>0</v>
      </c>
    </row>
    <row r="67" spans="1:26" ht="24.9" customHeight="1" x14ac:dyDescent="0.3">
      <c r="A67" s="158">
        <v>45</v>
      </c>
      <c r="B67" s="153" t="s">
        <v>192</v>
      </c>
      <c r="C67" s="159" t="s">
        <v>207</v>
      </c>
      <c r="D67" s="153" t="s">
        <v>208</v>
      </c>
      <c r="E67" s="153" t="s">
        <v>102</v>
      </c>
      <c r="F67" s="154">
        <v>110.24</v>
      </c>
      <c r="G67" s="160"/>
      <c r="H67" s="160"/>
      <c r="I67" s="155">
        <f>ROUND(F67*(G67+H67),2)</f>
        <v>0</v>
      </c>
      <c r="J67" s="153">
        <f>ROUND(F67*(N67),2)</f>
        <v>0</v>
      </c>
      <c r="K67" s="156">
        <f>ROUND(F67*(O67),2)</f>
        <v>0</v>
      </c>
      <c r="L67" s="156">
        <f>ROUND(F67*(G67),2)</f>
        <v>0</v>
      </c>
      <c r="M67" s="156">
        <f>ROUND(F67*(H67),2)</f>
        <v>0</v>
      </c>
      <c r="N67" s="156">
        <v>0</v>
      </c>
      <c r="O67" s="156"/>
      <c r="P67" s="161">
        <v>0.37080000000000002</v>
      </c>
      <c r="Q67" s="161"/>
      <c r="R67" s="161">
        <v>0.37080000000000002</v>
      </c>
      <c r="S67" s="156">
        <f>ROUND(F67*(P67),3)</f>
        <v>40.877000000000002</v>
      </c>
      <c r="T67" s="157"/>
      <c r="U67" s="157"/>
      <c r="V67" s="161"/>
      <c r="Z67">
        <f>0.024339*POWER(I67,0.952797)</f>
        <v>0</v>
      </c>
    </row>
    <row r="68" spans="1:26" ht="24.9" customHeight="1" x14ac:dyDescent="0.3">
      <c r="A68" s="158">
        <v>46</v>
      </c>
      <c r="B68" s="153" t="s">
        <v>192</v>
      </c>
      <c r="C68" s="159" t="s">
        <v>209</v>
      </c>
      <c r="D68" s="153" t="s">
        <v>210</v>
      </c>
      <c r="E68" s="153" t="s">
        <v>102</v>
      </c>
      <c r="F68" s="154">
        <v>18831.41</v>
      </c>
      <c r="G68" s="160"/>
      <c r="H68" s="160"/>
      <c r="I68" s="155">
        <f>ROUND(F68*(G68+H68),2)</f>
        <v>0</v>
      </c>
      <c r="J68" s="153">
        <f>ROUND(F68*(N68),2)</f>
        <v>0</v>
      </c>
      <c r="K68" s="156">
        <f>ROUND(F68*(O68),2)</f>
        <v>0</v>
      </c>
      <c r="L68" s="156">
        <f>ROUND(F68*(G68),2)</f>
        <v>0</v>
      </c>
      <c r="M68" s="156">
        <f>ROUND(F68*(H68),2)</f>
        <v>0</v>
      </c>
      <c r="N68" s="156">
        <v>0</v>
      </c>
      <c r="O68" s="156"/>
      <c r="P68" s="161">
        <v>0.46166000000000001</v>
      </c>
      <c r="Q68" s="161"/>
      <c r="R68" s="161">
        <v>0.46166000000000001</v>
      </c>
      <c r="S68" s="156">
        <f>ROUND(F68*(P68),3)</f>
        <v>8693.7090000000007</v>
      </c>
      <c r="T68" s="157"/>
      <c r="U68" s="157"/>
      <c r="V68" s="161"/>
      <c r="Z68">
        <f>0.024339*POWER(I68,0.952797)</f>
        <v>0</v>
      </c>
    </row>
    <row r="69" spans="1:26" ht="24.9" customHeight="1" x14ac:dyDescent="0.3">
      <c r="A69" s="158">
        <v>47</v>
      </c>
      <c r="B69" s="153" t="s">
        <v>192</v>
      </c>
      <c r="C69" s="159" t="s">
        <v>211</v>
      </c>
      <c r="D69" s="153" t="s">
        <v>212</v>
      </c>
      <c r="E69" s="153" t="s">
        <v>102</v>
      </c>
      <c r="F69" s="154">
        <v>12224.96</v>
      </c>
      <c r="G69" s="160"/>
      <c r="H69" s="160"/>
      <c r="I69" s="155">
        <f>ROUND(F69*(G69+H69),2)</f>
        <v>0</v>
      </c>
      <c r="J69" s="153">
        <f>ROUND(F69*(N69),2)</f>
        <v>0</v>
      </c>
      <c r="K69" s="156">
        <f>ROUND(F69*(O69),2)</f>
        <v>0</v>
      </c>
      <c r="L69" s="156">
        <f>ROUND(F69*(G69),2)</f>
        <v>0</v>
      </c>
      <c r="M69" s="156">
        <f>ROUND(F69*(H69),2)</f>
        <v>0</v>
      </c>
      <c r="N69" s="156">
        <v>0</v>
      </c>
      <c r="O69" s="156"/>
      <c r="P69" s="161">
        <v>0.37192115999999997</v>
      </c>
      <c r="Q69" s="161"/>
      <c r="R69" s="161">
        <v>0.37192115999999997</v>
      </c>
      <c r="S69" s="156">
        <f>ROUND(F69*(P69),3)</f>
        <v>4546.7209999999995</v>
      </c>
      <c r="T69" s="157"/>
      <c r="U69" s="157"/>
      <c r="V69" s="161"/>
      <c r="Z69">
        <f>0.024339*POWER(I69,0.952797)</f>
        <v>0</v>
      </c>
    </row>
    <row r="70" spans="1:26" ht="24.9" customHeight="1" x14ac:dyDescent="0.3">
      <c r="A70" s="158">
        <v>48</v>
      </c>
      <c r="B70" s="153" t="s">
        <v>192</v>
      </c>
      <c r="C70" s="159" t="s">
        <v>213</v>
      </c>
      <c r="D70" s="153" t="s">
        <v>214</v>
      </c>
      <c r="E70" s="153" t="s">
        <v>125</v>
      </c>
      <c r="F70" s="154">
        <v>1355.875</v>
      </c>
      <c r="G70" s="160"/>
      <c r="H70" s="160"/>
      <c r="I70" s="155">
        <f>ROUND(F70*(G70+H70),2)</f>
        <v>0</v>
      </c>
      <c r="J70" s="153">
        <f>ROUND(F70*(N70),2)</f>
        <v>0</v>
      </c>
      <c r="K70" s="156">
        <f>ROUND(F70*(O70),2)</f>
        <v>0</v>
      </c>
      <c r="L70" s="156">
        <f>ROUND(F70*(G70),2)</f>
        <v>0</v>
      </c>
      <c r="M70" s="156">
        <f>ROUND(F70*(H70),2)</f>
        <v>0</v>
      </c>
      <c r="N70" s="156">
        <v>0</v>
      </c>
      <c r="O70" s="156"/>
      <c r="P70" s="161"/>
      <c r="Q70" s="161"/>
      <c r="R70" s="161"/>
      <c r="S70" s="156">
        <f>ROUND(F70*(P70),3)</f>
        <v>0</v>
      </c>
      <c r="T70" s="157"/>
      <c r="U70" s="157"/>
      <c r="V70" s="161"/>
      <c r="Z70">
        <f>0.024339*POWER(I70,0.952797)</f>
        <v>0</v>
      </c>
    </row>
    <row r="71" spans="1:26" x14ac:dyDescent="0.3">
      <c r="A71" s="62"/>
      <c r="B71" s="62"/>
      <c r="C71" s="152" t="s">
        <v>204</v>
      </c>
      <c r="D71" s="151" t="s">
        <v>73</v>
      </c>
      <c r="E71" s="62"/>
      <c r="F71" s="150"/>
      <c r="G71" s="141">
        <f>ROUND((SUM(L65:L70))/1,2)</f>
        <v>0</v>
      </c>
      <c r="H71" s="141">
        <f>ROUND((SUM(M65:M70))/1,2)</f>
        <v>0</v>
      </c>
      <c r="I71" s="141">
        <f>ROUND((SUM(I65:I70))/1,2)</f>
        <v>0</v>
      </c>
      <c r="J71" s="62"/>
      <c r="K71" s="62"/>
      <c r="L71" s="62">
        <f>ROUND((SUM(L65:L70))/1,2)</f>
        <v>0</v>
      </c>
      <c r="M71" s="62">
        <f>ROUND((SUM(M65:M70))/1,2)</f>
        <v>0</v>
      </c>
      <c r="N71" s="62"/>
      <c r="O71" s="62"/>
      <c r="P71" s="162"/>
      <c r="Q71" s="62"/>
      <c r="R71" s="62"/>
      <c r="S71" s="162">
        <f>ROUND((SUM(S65:S70))/1,2)</f>
        <v>15874.15</v>
      </c>
      <c r="T71" s="137"/>
      <c r="U71" s="137"/>
      <c r="V71" s="2">
        <f>ROUND((SUM(V65:V70))/1,2)</f>
        <v>0</v>
      </c>
      <c r="W71" s="137"/>
      <c r="X71" s="137"/>
      <c r="Y71" s="137"/>
      <c r="Z71" s="137"/>
    </row>
    <row r="72" spans="1:26" x14ac:dyDescent="0.3">
      <c r="A72" s="1"/>
      <c r="B72" s="1"/>
      <c r="C72" s="1"/>
      <c r="D72" s="1"/>
      <c r="E72" s="1"/>
      <c r="F72" s="146"/>
      <c r="G72" s="134"/>
      <c r="H72" s="134"/>
      <c r="I72" s="134"/>
      <c r="J72" s="1"/>
      <c r="K72" s="1"/>
      <c r="L72" s="1"/>
      <c r="M72" s="1"/>
      <c r="N72" s="1"/>
      <c r="O72" s="1"/>
      <c r="P72" s="1"/>
      <c r="Q72" s="1"/>
      <c r="R72" s="1"/>
      <c r="S72" s="1"/>
      <c r="V72" s="1"/>
    </row>
    <row r="73" spans="1:26" x14ac:dyDescent="0.3">
      <c r="A73" s="62"/>
      <c r="B73" s="62"/>
      <c r="C73" s="152" t="s">
        <v>215</v>
      </c>
      <c r="D73" s="151" t="s">
        <v>74</v>
      </c>
      <c r="E73" s="62"/>
      <c r="F73" s="150"/>
      <c r="G73" s="76"/>
      <c r="H73" s="76"/>
      <c r="I73" s="76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137"/>
      <c r="U73" s="137"/>
      <c r="V73" s="62"/>
      <c r="W73" s="137"/>
      <c r="X73" s="137"/>
      <c r="Y73" s="137"/>
      <c r="Z73" s="137"/>
    </row>
    <row r="74" spans="1:26" ht="24.9" customHeight="1" x14ac:dyDescent="0.3">
      <c r="A74" s="158">
        <v>49</v>
      </c>
      <c r="B74" s="153" t="s">
        <v>216</v>
      </c>
      <c r="C74" s="159" t="s">
        <v>217</v>
      </c>
      <c r="D74" s="153" t="s">
        <v>218</v>
      </c>
      <c r="E74" s="153" t="s">
        <v>219</v>
      </c>
      <c r="F74" s="154">
        <v>112.07</v>
      </c>
      <c r="G74" s="160"/>
      <c r="H74" s="160"/>
      <c r="I74" s="155">
        <f>ROUND(F74*(G74+H74),2)</f>
        <v>0</v>
      </c>
      <c r="J74" s="153">
        <f>ROUND(F74*(N74),2)</f>
        <v>0</v>
      </c>
      <c r="K74" s="156">
        <f>ROUND(F74*(O74),2)</f>
        <v>0</v>
      </c>
      <c r="L74" s="156">
        <f>ROUND(F74*(G74),2)</f>
        <v>0</v>
      </c>
      <c r="M74" s="156">
        <f>ROUND(F74*(H74),2)</f>
        <v>0</v>
      </c>
      <c r="N74" s="156">
        <v>0</v>
      </c>
      <c r="O74" s="156"/>
      <c r="P74" s="161">
        <v>1.504E-2</v>
      </c>
      <c r="Q74" s="161"/>
      <c r="R74" s="161">
        <v>1.504E-2</v>
      </c>
      <c r="S74" s="156">
        <f>ROUND(F74*(P74),3)</f>
        <v>1.6859999999999999</v>
      </c>
      <c r="T74" s="157"/>
      <c r="U74" s="157"/>
      <c r="V74" s="161"/>
      <c r="Z74">
        <f>0.024339*POWER(I74,0.952797)</f>
        <v>0</v>
      </c>
    </row>
    <row r="75" spans="1:26" ht="24.9" customHeight="1" x14ac:dyDescent="0.3">
      <c r="A75" s="158">
        <v>50</v>
      </c>
      <c r="B75" s="153" t="s">
        <v>216</v>
      </c>
      <c r="C75" s="159" t="s">
        <v>220</v>
      </c>
      <c r="D75" s="153" t="s">
        <v>221</v>
      </c>
      <c r="E75" s="153" t="s">
        <v>219</v>
      </c>
      <c r="F75" s="154">
        <v>24.63</v>
      </c>
      <c r="G75" s="160"/>
      <c r="H75" s="160"/>
      <c r="I75" s="155">
        <f>ROUND(F75*(G75+H75),2)</f>
        <v>0</v>
      </c>
      <c r="J75" s="153">
        <f>ROUND(F75*(N75),2)</f>
        <v>0</v>
      </c>
      <c r="K75" s="156">
        <f>ROUND(F75*(O75),2)</f>
        <v>0</v>
      </c>
      <c r="L75" s="156">
        <f>ROUND(F75*(G75),2)</f>
        <v>0</v>
      </c>
      <c r="M75" s="156">
        <f>ROUND(F75*(H75),2)</f>
        <v>0</v>
      </c>
      <c r="N75" s="156">
        <v>0</v>
      </c>
      <c r="O75" s="156"/>
      <c r="P75" s="161">
        <v>3.85E-2</v>
      </c>
      <c r="Q75" s="161"/>
      <c r="R75" s="161">
        <v>3.85E-2</v>
      </c>
      <c r="S75" s="156">
        <f>ROUND(F75*(P75),3)</f>
        <v>0.94799999999999995</v>
      </c>
      <c r="T75" s="157"/>
      <c r="U75" s="157"/>
      <c r="V75" s="161"/>
      <c r="Z75">
        <f>0.024339*POWER(I75,0.952797)</f>
        <v>0</v>
      </c>
    </row>
    <row r="76" spans="1:26" ht="24.9" customHeight="1" x14ac:dyDescent="0.3">
      <c r="A76" s="158">
        <v>51</v>
      </c>
      <c r="B76" s="153" t="s">
        <v>216</v>
      </c>
      <c r="C76" s="159" t="s">
        <v>222</v>
      </c>
      <c r="D76" s="153" t="s">
        <v>223</v>
      </c>
      <c r="E76" s="153" t="s">
        <v>219</v>
      </c>
      <c r="F76" s="154">
        <v>8.75</v>
      </c>
      <c r="G76" s="160"/>
      <c r="H76" s="160"/>
      <c r="I76" s="155">
        <f>ROUND(F76*(G76+H76),2)</f>
        <v>0</v>
      </c>
      <c r="J76" s="153">
        <f>ROUND(F76*(N76),2)</f>
        <v>0</v>
      </c>
      <c r="K76" s="156">
        <f>ROUND(F76*(O76),2)</f>
        <v>0</v>
      </c>
      <c r="L76" s="156">
        <f>ROUND(F76*(G76),2)</f>
        <v>0</v>
      </c>
      <c r="M76" s="156">
        <f>ROUND(F76*(H76),2)</f>
        <v>0</v>
      </c>
      <c r="N76" s="156">
        <v>0</v>
      </c>
      <c r="O76" s="156"/>
      <c r="P76" s="161">
        <v>7.6999999999999999E-2</v>
      </c>
      <c r="Q76" s="161"/>
      <c r="R76" s="161">
        <v>7.6999999999999999E-2</v>
      </c>
      <c r="S76" s="156">
        <f>ROUND(F76*(P76),3)</f>
        <v>0.67400000000000004</v>
      </c>
      <c r="T76" s="157"/>
      <c r="U76" s="157"/>
      <c r="V76" s="161"/>
      <c r="Z76">
        <f>0.024339*POWER(I76,0.952797)</f>
        <v>0</v>
      </c>
    </row>
    <row r="77" spans="1:26" ht="24.9" customHeight="1" x14ac:dyDescent="0.3">
      <c r="A77" s="158">
        <v>52</v>
      </c>
      <c r="B77" s="153" t="s">
        <v>185</v>
      </c>
      <c r="C77" s="159" t="s">
        <v>224</v>
      </c>
      <c r="D77" s="153" t="s">
        <v>225</v>
      </c>
      <c r="E77" s="153" t="s">
        <v>172</v>
      </c>
      <c r="F77" s="154">
        <v>355.36</v>
      </c>
      <c r="G77" s="160"/>
      <c r="H77" s="160"/>
      <c r="I77" s="155">
        <f>ROUND(F77*(G77+H77),2)</f>
        <v>0</v>
      </c>
      <c r="J77" s="153">
        <f>ROUND(F77*(N77),2)</f>
        <v>0</v>
      </c>
      <c r="K77" s="156">
        <f>ROUND(F77*(O77),2)</f>
        <v>0</v>
      </c>
      <c r="L77" s="156">
        <f>ROUND(F77*(G77),2)</f>
        <v>0</v>
      </c>
      <c r="M77" s="156">
        <f>ROUND(F77*(H77),2)</f>
        <v>0</v>
      </c>
      <c r="N77" s="156">
        <v>0</v>
      </c>
      <c r="O77" s="156"/>
      <c r="P77" s="161"/>
      <c r="Q77" s="161"/>
      <c r="R77" s="161"/>
      <c r="S77" s="156">
        <f>ROUND(F77*(P77),3)</f>
        <v>0</v>
      </c>
      <c r="T77" s="157"/>
      <c r="U77" s="157"/>
      <c r="V77" s="161"/>
      <c r="Z77">
        <f>0.024339*POWER(I77,0.952797)</f>
        <v>0</v>
      </c>
    </row>
    <row r="78" spans="1:26" x14ac:dyDescent="0.3">
      <c r="A78" s="62"/>
      <c r="B78" s="62"/>
      <c r="C78" s="152" t="s">
        <v>215</v>
      </c>
      <c r="D78" s="151" t="s">
        <v>74</v>
      </c>
      <c r="E78" s="62"/>
      <c r="F78" s="150"/>
      <c r="G78" s="141">
        <f>ROUND((SUM(L73:L77))/1,2)</f>
        <v>0</v>
      </c>
      <c r="H78" s="141">
        <f>ROUND((SUM(M73:M77))/1,2)</f>
        <v>0</v>
      </c>
      <c r="I78" s="141">
        <f>ROUND((SUM(I73:I77))/1,2)</f>
        <v>0</v>
      </c>
      <c r="J78" s="62"/>
      <c r="K78" s="62"/>
      <c r="L78" s="62">
        <f>ROUND((SUM(L73:L77))/1,2)</f>
        <v>0</v>
      </c>
      <c r="M78" s="62">
        <f>ROUND((SUM(M73:M77))/1,2)</f>
        <v>0</v>
      </c>
      <c r="N78" s="62"/>
      <c r="O78" s="62"/>
      <c r="P78" s="162"/>
      <c r="Q78" s="62"/>
      <c r="R78" s="62"/>
      <c r="S78" s="162">
        <f>ROUND((SUM(S73:S77))/1,2)</f>
        <v>3.31</v>
      </c>
      <c r="T78" s="137"/>
      <c r="U78" s="137"/>
      <c r="V78" s="2">
        <f>ROUND((SUM(V73:V77))/1,2)</f>
        <v>0</v>
      </c>
      <c r="W78" s="137"/>
      <c r="X78" s="137"/>
      <c r="Y78" s="137"/>
      <c r="Z78" s="137"/>
    </row>
    <row r="79" spans="1:26" x14ac:dyDescent="0.3">
      <c r="A79" s="1"/>
      <c r="B79" s="1"/>
      <c r="C79" s="1"/>
      <c r="D79" s="1"/>
      <c r="E79" s="1"/>
      <c r="F79" s="146"/>
      <c r="G79" s="134"/>
      <c r="H79" s="134"/>
      <c r="I79" s="134"/>
      <c r="J79" s="1"/>
      <c r="K79" s="1"/>
      <c r="L79" s="1"/>
      <c r="M79" s="1"/>
      <c r="N79" s="1"/>
      <c r="O79" s="1"/>
      <c r="P79" s="1"/>
      <c r="Q79" s="1"/>
      <c r="R79" s="1"/>
      <c r="S79" s="1"/>
      <c r="V79" s="1"/>
    </row>
    <row r="80" spans="1:26" x14ac:dyDescent="0.3">
      <c r="A80" s="62"/>
      <c r="B80" s="62"/>
      <c r="C80" s="152" t="s">
        <v>226</v>
      </c>
      <c r="D80" s="151" t="s">
        <v>75</v>
      </c>
      <c r="E80" s="62"/>
      <c r="F80" s="150"/>
      <c r="G80" s="76"/>
      <c r="H80" s="76"/>
      <c r="I80" s="76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137"/>
      <c r="U80" s="137"/>
      <c r="V80" s="62"/>
      <c r="W80" s="137"/>
      <c r="X80" s="137"/>
      <c r="Y80" s="137"/>
      <c r="Z80" s="137"/>
    </row>
    <row r="81" spans="1:26" ht="24.9" customHeight="1" x14ac:dyDescent="0.3">
      <c r="A81" s="158">
        <v>53</v>
      </c>
      <c r="B81" s="153" t="s">
        <v>192</v>
      </c>
      <c r="C81" s="159" t="s">
        <v>227</v>
      </c>
      <c r="D81" s="153" t="s">
        <v>228</v>
      </c>
      <c r="E81" s="153" t="s">
        <v>229</v>
      </c>
      <c r="F81" s="154">
        <v>12</v>
      </c>
      <c r="G81" s="160"/>
      <c r="H81" s="160"/>
      <c r="I81" s="155">
        <f t="shared" ref="I81:I89" si="7">ROUND(F81*(G81+H81),2)</f>
        <v>0</v>
      </c>
      <c r="J81" s="153">
        <f t="shared" ref="J81:J89" si="8">ROUND(F81*(N81),2)</f>
        <v>0</v>
      </c>
      <c r="K81" s="156">
        <f t="shared" ref="K81:K89" si="9">ROUND(F81*(O81),2)</f>
        <v>0</v>
      </c>
      <c r="L81" s="156">
        <f t="shared" ref="L81:L89" si="10">ROUND(F81*(G81),2)</f>
        <v>0</v>
      </c>
      <c r="M81" s="156">
        <f t="shared" ref="M81:M89" si="11">ROUND(F81*(H81),2)</f>
        <v>0</v>
      </c>
      <c r="N81" s="156">
        <v>0</v>
      </c>
      <c r="O81" s="156"/>
      <c r="P81" s="161">
        <v>0.11</v>
      </c>
      <c r="Q81" s="161"/>
      <c r="R81" s="161">
        <v>0.11</v>
      </c>
      <c r="S81" s="156">
        <f t="shared" ref="S81:S89" si="12">ROUND(F81*(P81),3)</f>
        <v>1.32</v>
      </c>
      <c r="T81" s="157"/>
      <c r="U81" s="157"/>
      <c r="V81" s="161"/>
      <c r="Z81">
        <f t="shared" ref="Z81:Z89" si="13">0.024339*POWER(I81,0.952797)</f>
        <v>0</v>
      </c>
    </row>
    <row r="82" spans="1:26" ht="24.9" customHeight="1" x14ac:dyDescent="0.3">
      <c r="A82" s="158">
        <v>54</v>
      </c>
      <c r="B82" s="153" t="s">
        <v>192</v>
      </c>
      <c r="C82" s="159" t="s">
        <v>230</v>
      </c>
      <c r="D82" s="153" t="s">
        <v>231</v>
      </c>
      <c r="E82" s="153" t="s">
        <v>105</v>
      </c>
      <c r="F82" s="154">
        <v>2</v>
      </c>
      <c r="G82" s="160"/>
      <c r="H82" s="160"/>
      <c r="I82" s="155">
        <f t="shared" si="7"/>
        <v>0</v>
      </c>
      <c r="J82" s="153">
        <f t="shared" si="8"/>
        <v>0</v>
      </c>
      <c r="K82" s="156">
        <f t="shared" si="9"/>
        <v>0</v>
      </c>
      <c r="L82" s="156">
        <f t="shared" si="10"/>
        <v>0</v>
      </c>
      <c r="M82" s="156">
        <f t="shared" si="11"/>
        <v>0</v>
      </c>
      <c r="N82" s="156">
        <v>0</v>
      </c>
      <c r="O82" s="156"/>
      <c r="P82" s="161">
        <v>0.2457</v>
      </c>
      <c r="Q82" s="161"/>
      <c r="R82" s="161">
        <v>0.2457</v>
      </c>
      <c r="S82" s="156">
        <f t="shared" si="12"/>
        <v>0.49099999999999999</v>
      </c>
      <c r="T82" s="157"/>
      <c r="U82" s="157"/>
      <c r="V82" s="161"/>
      <c r="Z82">
        <f t="shared" si="13"/>
        <v>0</v>
      </c>
    </row>
    <row r="83" spans="1:26" ht="24.9" customHeight="1" x14ac:dyDescent="0.3">
      <c r="A83" s="158">
        <v>55</v>
      </c>
      <c r="B83" s="153" t="s">
        <v>192</v>
      </c>
      <c r="C83" s="159" t="s">
        <v>232</v>
      </c>
      <c r="D83" s="153" t="s">
        <v>233</v>
      </c>
      <c r="E83" s="153" t="s">
        <v>172</v>
      </c>
      <c r="F83" s="154">
        <v>299</v>
      </c>
      <c r="G83" s="160"/>
      <c r="H83" s="160"/>
      <c r="I83" s="155">
        <f t="shared" si="7"/>
        <v>0</v>
      </c>
      <c r="J83" s="153">
        <f t="shared" si="8"/>
        <v>0</v>
      </c>
      <c r="K83" s="156">
        <f t="shared" si="9"/>
        <v>0</v>
      </c>
      <c r="L83" s="156">
        <f t="shared" si="10"/>
        <v>0</v>
      </c>
      <c r="M83" s="156">
        <f t="shared" si="11"/>
        <v>0</v>
      </c>
      <c r="N83" s="156">
        <v>0</v>
      </c>
      <c r="O83" s="156"/>
      <c r="P83" s="161">
        <v>0.17641999999999999</v>
      </c>
      <c r="Q83" s="161"/>
      <c r="R83" s="161">
        <v>0.17641999999999999</v>
      </c>
      <c r="S83" s="156">
        <f t="shared" si="12"/>
        <v>52.75</v>
      </c>
      <c r="T83" s="157"/>
      <c r="U83" s="157"/>
      <c r="V83" s="161"/>
      <c r="Z83">
        <f t="shared" si="13"/>
        <v>0</v>
      </c>
    </row>
    <row r="84" spans="1:26" ht="24.9" customHeight="1" x14ac:dyDescent="0.3">
      <c r="A84" s="158">
        <v>56</v>
      </c>
      <c r="B84" s="153" t="s">
        <v>192</v>
      </c>
      <c r="C84" s="159" t="s">
        <v>234</v>
      </c>
      <c r="D84" s="153" t="s">
        <v>235</v>
      </c>
      <c r="E84" s="153" t="s">
        <v>105</v>
      </c>
      <c r="F84" s="154">
        <v>2</v>
      </c>
      <c r="G84" s="160"/>
      <c r="H84" s="160"/>
      <c r="I84" s="155">
        <f t="shared" si="7"/>
        <v>0</v>
      </c>
      <c r="J84" s="153">
        <f t="shared" si="8"/>
        <v>0</v>
      </c>
      <c r="K84" s="156">
        <f t="shared" si="9"/>
        <v>0</v>
      </c>
      <c r="L84" s="156">
        <f t="shared" si="10"/>
        <v>0</v>
      </c>
      <c r="M84" s="156">
        <f t="shared" si="11"/>
        <v>0</v>
      </c>
      <c r="N84" s="156">
        <v>0</v>
      </c>
      <c r="O84" s="156"/>
      <c r="P84" s="161">
        <v>8.4655699999999996</v>
      </c>
      <c r="Q84" s="161"/>
      <c r="R84" s="161">
        <v>8.4655699999999996</v>
      </c>
      <c r="S84" s="156">
        <f t="shared" si="12"/>
        <v>16.931000000000001</v>
      </c>
      <c r="T84" s="157"/>
      <c r="U84" s="157"/>
      <c r="V84" s="161"/>
      <c r="Z84">
        <f t="shared" si="13"/>
        <v>0</v>
      </c>
    </row>
    <row r="85" spans="1:26" ht="24.9" customHeight="1" x14ac:dyDescent="0.3">
      <c r="A85" s="158">
        <v>57</v>
      </c>
      <c r="B85" s="153" t="s">
        <v>192</v>
      </c>
      <c r="C85" s="159" t="s">
        <v>236</v>
      </c>
      <c r="D85" s="153" t="s">
        <v>237</v>
      </c>
      <c r="E85" s="153" t="s">
        <v>105</v>
      </c>
      <c r="F85" s="154">
        <v>4</v>
      </c>
      <c r="G85" s="160"/>
      <c r="H85" s="160"/>
      <c r="I85" s="155">
        <f t="shared" si="7"/>
        <v>0</v>
      </c>
      <c r="J85" s="153">
        <f t="shared" si="8"/>
        <v>0</v>
      </c>
      <c r="K85" s="156">
        <f t="shared" si="9"/>
        <v>0</v>
      </c>
      <c r="L85" s="156">
        <f t="shared" si="10"/>
        <v>0</v>
      </c>
      <c r="M85" s="156">
        <f t="shared" si="11"/>
        <v>0</v>
      </c>
      <c r="N85" s="156">
        <v>0</v>
      </c>
      <c r="O85" s="156"/>
      <c r="P85" s="161">
        <v>0.59926999999999997</v>
      </c>
      <c r="Q85" s="161"/>
      <c r="R85" s="161">
        <v>0.59926999999999997</v>
      </c>
      <c r="S85" s="156">
        <f t="shared" si="12"/>
        <v>2.3969999999999998</v>
      </c>
      <c r="T85" s="157"/>
      <c r="U85" s="157"/>
      <c r="V85" s="161"/>
      <c r="Z85">
        <f t="shared" si="13"/>
        <v>0</v>
      </c>
    </row>
    <row r="86" spans="1:26" ht="24.9" customHeight="1" x14ac:dyDescent="0.3">
      <c r="A86" s="158">
        <v>58</v>
      </c>
      <c r="B86" s="153" t="s">
        <v>192</v>
      </c>
      <c r="C86" s="159" t="s">
        <v>238</v>
      </c>
      <c r="D86" s="153" t="s">
        <v>239</v>
      </c>
      <c r="E86" s="153" t="s">
        <v>172</v>
      </c>
      <c r="F86" s="154">
        <v>10.25</v>
      </c>
      <c r="G86" s="160"/>
      <c r="H86" s="160"/>
      <c r="I86" s="155">
        <f t="shared" si="7"/>
        <v>0</v>
      </c>
      <c r="J86" s="153">
        <f t="shared" si="8"/>
        <v>0</v>
      </c>
      <c r="K86" s="156">
        <f t="shared" si="9"/>
        <v>0</v>
      </c>
      <c r="L86" s="156">
        <f t="shared" si="10"/>
        <v>0</v>
      </c>
      <c r="M86" s="156">
        <f t="shared" si="11"/>
        <v>0</v>
      </c>
      <c r="N86" s="156">
        <v>0</v>
      </c>
      <c r="O86" s="156"/>
      <c r="P86" s="161">
        <v>3.4785400000000002</v>
      </c>
      <c r="Q86" s="161"/>
      <c r="R86" s="161">
        <v>3.4785400000000002</v>
      </c>
      <c r="S86" s="156">
        <f t="shared" si="12"/>
        <v>35.655000000000001</v>
      </c>
      <c r="T86" s="157"/>
      <c r="U86" s="157"/>
      <c r="V86" s="161"/>
      <c r="Z86">
        <f t="shared" si="13"/>
        <v>0</v>
      </c>
    </row>
    <row r="87" spans="1:26" ht="35.1" customHeight="1" x14ac:dyDescent="0.3">
      <c r="A87" s="158">
        <v>59</v>
      </c>
      <c r="B87" s="153" t="s">
        <v>240</v>
      </c>
      <c r="C87" s="159" t="s">
        <v>241</v>
      </c>
      <c r="D87" s="153" t="s">
        <v>242</v>
      </c>
      <c r="E87" s="153" t="s">
        <v>132</v>
      </c>
      <c r="F87" s="154">
        <v>68</v>
      </c>
      <c r="G87" s="160"/>
      <c r="H87" s="160"/>
      <c r="I87" s="155">
        <f t="shared" si="7"/>
        <v>0</v>
      </c>
      <c r="J87" s="153">
        <f t="shared" si="8"/>
        <v>0</v>
      </c>
      <c r="K87" s="156">
        <f t="shared" si="9"/>
        <v>0</v>
      </c>
      <c r="L87" s="156">
        <f t="shared" si="10"/>
        <v>0</v>
      </c>
      <c r="M87" s="156">
        <f t="shared" si="11"/>
        <v>0</v>
      </c>
      <c r="N87" s="156">
        <v>0</v>
      </c>
      <c r="O87" s="156"/>
      <c r="P87" s="161">
        <v>1.4999999999999999E-2</v>
      </c>
      <c r="Q87" s="161"/>
      <c r="R87" s="161">
        <v>1.4999999999999999E-2</v>
      </c>
      <c r="S87" s="156">
        <f t="shared" si="12"/>
        <v>1.02</v>
      </c>
      <c r="T87" s="157"/>
      <c r="U87" s="157"/>
      <c r="V87" s="161">
        <f>ROUND(F87*(X87),3)</f>
        <v>17</v>
      </c>
      <c r="X87">
        <v>0.25</v>
      </c>
      <c r="Z87">
        <f t="shared" si="13"/>
        <v>0</v>
      </c>
    </row>
    <row r="88" spans="1:26" ht="35.1" customHeight="1" x14ac:dyDescent="0.3">
      <c r="A88" s="158">
        <v>60</v>
      </c>
      <c r="B88" s="153" t="s">
        <v>240</v>
      </c>
      <c r="C88" s="159" t="s">
        <v>243</v>
      </c>
      <c r="D88" s="153" t="s">
        <v>244</v>
      </c>
      <c r="E88" s="153" t="s">
        <v>219</v>
      </c>
      <c r="F88" s="154">
        <v>296.10000000000002</v>
      </c>
      <c r="G88" s="160"/>
      <c r="H88" s="160"/>
      <c r="I88" s="155">
        <f t="shared" si="7"/>
        <v>0</v>
      </c>
      <c r="J88" s="153">
        <f t="shared" si="8"/>
        <v>0</v>
      </c>
      <c r="K88" s="156">
        <f t="shared" si="9"/>
        <v>0</v>
      </c>
      <c r="L88" s="156">
        <f t="shared" si="10"/>
        <v>0</v>
      </c>
      <c r="M88" s="156">
        <f t="shared" si="11"/>
        <v>0</v>
      </c>
      <c r="N88" s="156">
        <v>0</v>
      </c>
      <c r="O88" s="156"/>
      <c r="P88" s="161">
        <v>3.0000000000000001E-3</v>
      </c>
      <c r="Q88" s="161"/>
      <c r="R88" s="161">
        <v>3.0000000000000001E-3</v>
      </c>
      <c r="S88" s="156">
        <f t="shared" si="12"/>
        <v>0.88800000000000001</v>
      </c>
      <c r="T88" s="157"/>
      <c r="U88" s="157"/>
      <c r="V88" s="161">
        <f>ROUND(F88*(X88),3)</f>
        <v>7.4029999999999996</v>
      </c>
      <c r="X88">
        <v>2.5000000000000001E-2</v>
      </c>
      <c r="Z88">
        <f t="shared" si="13"/>
        <v>0</v>
      </c>
    </row>
    <row r="89" spans="1:26" ht="24.9" customHeight="1" x14ac:dyDescent="0.3">
      <c r="A89" s="158">
        <v>61</v>
      </c>
      <c r="B89" s="153" t="s">
        <v>240</v>
      </c>
      <c r="C89" s="159" t="s">
        <v>245</v>
      </c>
      <c r="D89" s="153" t="s">
        <v>246</v>
      </c>
      <c r="E89" s="153" t="s">
        <v>105</v>
      </c>
      <c r="F89" s="154">
        <v>3</v>
      </c>
      <c r="G89" s="160"/>
      <c r="H89" s="160"/>
      <c r="I89" s="155">
        <f t="shared" si="7"/>
        <v>0</v>
      </c>
      <c r="J89" s="153">
        <f t="shared" si="8"/>
        <v>0</v>
      </c>
      <c r="K89" s="156">
        <f t="shared" si="9"/>
        <v>0</v>
      </c>
      <c r="L89" s="156">
        <f t="shared" si="10"/>
        <v>0</v>
      </c>
      <c r="M89" s="156">
        <f t="shared" si="11"/>
        <v>0</v>
      </c>
      <c r="N89" s="156">
        <v>0</v>
      </c>
      <c r="O89" s="156"/>
      <c r="P89" s="161">
        <v>0.35</v>
      </c>
      <c r="Q89" s="161"/>
      <c r="R89" s="161">
        <v>0.35</v>
      </c>
      <c r="S89" s="156">
        <f t="shared" si="12"/>
        <v>1.05</v>
      </c>
      <c r="T89" s="157"/>
      <c r="U89" s="157"/>
      <c r="V89" s="161"/>
      <c r="Z89">
        <f t="shared" si="13"/>
        <v>0</v>
      </c>
    </row>
    <row r="90" spans="1:26" x14ac:dyDescent="0.3">
      <c r="A90" s="62"/>
      <c r="B90" s="62"/>
      <c r="C90" s="152" t="s">
        <v>226</v>
      </c>
      <c r="D90" s="151" t="s">
        <v>75</v>
      </c>
      <c r="E90" s="62"/>
      <c r="F90" s="150"/>
      <c r="G90" s="141">
        <f>ROUND((SUM(L80:L89))/1,2)</f>
        <v>0</v>
      </c>
      <c r="H90" s="141">
        <f>ROUND((SUM(M80:M89))/1,2)</f>
        <v>0</v>
      </c>
      <c r="I90" s="141">
        <f>ROUND((SUM(I80:I89))/1,2)</f>
        <v>0</v>
      </c>
      <c r="J90" s="62"/>
      <c r="K90" s="62"/>
      <c r="L90" s="62">
        <f>ROUND((SUM(L80:L89))/1,2)</f>
        <v>0</v>
      </c>
      <c r="M90" s="62">
        <f>ROUND((SUM(M80:M89))/1,2)</f>
        <v>0</v>
      </c>
      <c r="N90" s="62"/>
      <c r="O90" s="62"/>
      <c r="P90" s="162"/>
      <c r="Q90" s="62"/>
      <c r="R90" s="62"/>
      <c r="S90" s="162">
        <f>ROUND((SUM(S80:S89))/1,2)</f>
        <v>112.5</v>
      </c>
      <c r="T90" s="137"/>
      <c r="U90" s="137"/>
      <c r="V90" s="2">
        <f>ROUND((SUM(V80:V89))/1,2)</f>
        <v>24.4</v>
      </c>
      <c r="W90" s="137"/>
      <c r="X90" s="137"/>
      <c r="Y90" s="137"/>
      <c r="Z90" s="137"/>
    </row>
    <row r="91" spans="1:26" x14ac:dyDescent="0.3">
      <c r="A91" s="1"/>
      <c r="B91" s="1"/>
      <c r="C91" s="1"/>
      <c r="D91" s="1"/>
      <c r="E91" s="1"/>
      <c r="F91" s="146"/>
      <c r="G91" s="134"/>
      <c r="H91" s="134"/>
      <c r="I91" s="134"/>
      <c r="J91" s="1"/>
      <c r="K91" s="1"/>
      <c r="L91" s="1"/>
      <c r="M91" s="1"/>
      <c r="N91" s="1"/>
      <c r="O91" s="1"/>
      <c r="P91" s="1"/>
      <c r="Q91" s="1"/>
      <c r="R91" s="1"/>
      <c r="S91" s="1"/>
      <c r="V91" s="1"/>
    </row>
    <row r="92" spans="1:26" x14ac:dyDescent="0.3">
      <c r="A92" s="62"/>
      <c r="B92" s="62"/>
      <c r="C92" s="152" t="s">
        <v>247</v>
      </c>
      <c r="D92" s="151" t="s">
        <v>76</v>
      </c>
      <c r="E92" s="62"/>
      <c r="F92" s="150"/>
      <c r="G92" s="76"/>
      <c r="H92" s="76"/>
      <c r="I92" s="76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137"/>
      <c r="U92" s="137"/>
      <c r="V92" s="62"/>
      <c r="W92" s="137"/>
      <c r="X92" s="137"/>
      <c r="Y92" s="137"/>
      <c r="Z92" s="137"/>
    </row>
    <row r="93" spans="1:26" ht="24.9" customHeight="1" x14ac:dyDescent="0.3">
      <c r="A93" s="158">
        <v>62</v>
      </c>
      <c r="B93" s="153" t="s">
        <v>248</v>
      </c>
      <c r="C93" s="159" t="s">
        <v>249</v>
      </c>
      <c r="D93" s="153" t="s">
        <v>250</v>
      </c>
      <c r="E93" s="153" t="s">
        <v>251</v>
      </c>
      <c r="F93" s="154">
        <v>16752.997401206329</v>
      </c>
      <c r="G93" s="160"/>
      <c r="H93" s="160"/>
      <c r="I93" s="155">
        <f>ROUND(F93*(G93+H93),2)</f>
        <v>0</v>
      </c>
      <c r="J93" s="153">
        <f>ROUND(F93*(N93),2)</f>
        <v>0</v>
      </c>
      <c r="K93" s="156">
        <f>ROUND(F93*(O93),2)</f>
        <v>0</v>
      </c>
      <c r="L93" s="156">
        <f>ROUND(F93*(G93),2)</f>
        <v>0</v>
      </c>
      <c r="M93" s="156">
        <f>ROUND(F93*(H93),2)</f>
        <v>0</v>
      </c>
      <c r="N93" s="156">
        <v>0</v>
      </c>
      <c r="O93" s="156"/>
      <c r="P93" s="161"/>
      <c r="Q93" s="161"/>
      <c r="R93" s="161"/>
      <c r="S93" s="156">
        <f>ROUND(F93*(P93),3)</f>
        <v>0</v>
      </c>
      <c r="T93" s="157"/>
      <c r="U93" s="157"/>
      <c r="V93" s="161"/>
      <c r="Z93">
        <f>0.024339*POWER(I93,0.952797)</f>
        <v>0</v>
      </c>
    </row>
    <row r="94" spans="1:26" x14ac:dyDescent="0.3">
      <c r="A94" s="62"/>
      <c r="B94" s="62"/>
      <c r="C94" s="152" t="s">
        <v>247</v>
      </c>
      <c r="D94" s="151" t="s">
        <v>76</v>
      </c>
      <c r="E94" s="62"/>
      <c r="F94" s="150"/>
      <c r="G94" s="141">
        <f>ROUND((SUM(L92:L93))/1,2)</f>
        <v>0</v>
      </c>
      <c r="H94" s="141">
        <f>ROUND((SUM(M92:M93))/1,2)</f>
        <v>0</v>
      </c>
      <c r="I94" s="141">
        <f>ROUND((SUM(I92:I93))/1,2)</f>
        <v>0</v>
      </c>
      <c r="J94" s="62"/>
      <c r="K94" s="62"/>
      <c r="L94" s="62">
        <f>ROUND((SUM(L92:L93))/1,2)</f>
        <v>0</v>
      </c>
      <c r="M94" s="62">
        <f>ROUND((SUM(M92:M93))/1,2)</f>
        <v>0</v>
      </c>
      <c r="N94" s="62"/>
      <c r="O94" s="62"/>
      <c r="P94" s="162"/>
      <c r="Q94" s="62"/>
      <c r="R94" s="62"/>
      <c r="S94" s="162">
        <f>ROUND((SUM(S92:S93))/1,2)</f>
        <v>0</v>
      </c>
      <c r="T94" s="137"/>
      <c r="U94" s="137"/>
      <c r="V94" s="2">
        <f>ROUND((SUM(V92:V93))/1,2)</f>
        <v>0</v>
      </c>
      <c r="W94" s="137"/>
      <c r="X94" s="137"/>
      <c r="Y94" s="137"/>
      <c r="Z94" s="137"/>
    </row>
    <row r="95" spans="1:26" x14ac:dyDescent="0.3">
      <c r="A95" s="1"/>
      <c r="B95" s="1"/>
      <c r="C95" s="1"/>
      <c r="D95" s="1"/>
      <c r="E95" s="1"/>
      <c r="F95" s="146"/>
      <c r="G95" s="134"/>
      <c r="H95" s="134"/>
      <c r="I95" s="134"/>
      <c r="J95" s="1"/>
      <c r="K95" s="1"/>
      <c r="L95" s="1"/>
      <c r="M95" s="1"/>
      <c r="N95" s="1"/>
      <c r="O95" s="1"/>
      <c r="P95" s="1"/>
      <c r="Q95" s="1"/>
      <c r="R95" s="1"/>
      <c r="S95" s="1"/>
      <c r="V95" s="1"/>
    </row>
    <row r="96" spans="1:26" x14ac:dyDescent="0.3">
      <c r="A96" s="62"/>
      <c r="B96" s="62"/>
      <c r="C96" s="62"/>
      <c r="D96" s="2" t="s">
        <v>68</v>
      </c>
      <c r="E96" s="62"/>
      <c r="F96" s="150"/>
      <c r="G96" s="141">
        <f>ROUND((SUM(L9:L95))/2,2)</f>
        <v>0</v>
      </c>
      <c r="H96" s="141">
        <f>ROUND((SUM(M9:M95))/2,2)</f>
        <v>0</v>
      </c>
      <c r="I96" s="141">
        <f>ROUND((SUM(I9:I95))/2,2)</f>
        <v>0</v>
      </c>
      <c r="J96" s="76"/>
      <c r="K96" s="62"/>
      <c r="L96" s="76">
        <f>ROUND((SUM(L9:L95))/2,2)</f>
        <v>0</v>
      </c>
      <c r="M96" s="76">
        <f>ROUND((SUM(M9:M95))/2,2)</f>
        <v>0</v>
      </c>
      <c r="N96" s="62"/>
      <c r="O96" s="62"/>
      <c r="P96" s="162"/>
      <c r="Q96" s="62"/>
      <c r="R96" s="62"/>
      <c r="S96" s="162">
        <f>ROUND((SUM(S9:S95))/2,2)</f>
        <v>16592.669999999998</v>
      </c>
      <c r="T96" s="137"/>
      <c r="U96" s="137"/>
      <c r="V96" s="2">
        <f>ROUND((SUM(V9:V95))/2,2)</f>
        <v>24.4</v>
      </c>
    </row>
    <row r="97" spans="1:26" x14ac:dyDescent="0.3">
      <c r="A97" s="1"/>
      <c r="B97" s="1"/>
      <c r="C97" s="1"/>
      <c r="D97" s="1"/>
      <c r="E97" s="1"/>
      <c r="F97" s="146"/>
      <c r="G97" s="134"/>
      <c r="H97" s="134"/>
      <c r="I97" s="134"/>
      <c r="J97" s="1"/>
      <c r="K97" s="1"/>
      <c r="L97" s="1"/>
      <c r="M97" s="1"/>
      <c r="N97" s="1"/>
      <c r="O97" s="1"/>
      <c r="P97" s="1"/>
      <c r="Q97" s="1"/>
      <c r="R97" s="1"/>
      <c r="S97" s="1"/>
      <c r="V97" s="1"/>
    </row>
    <row r="98" spans="1:26" x14ac:dyDescent="0.3">
      <c r="A98" s="62"/>
      <c r="B98" s="62"/>
      <c r="C98" s="62"/>
      <c r="D98" s="2" t="s">
        <v>77</v>
      </c>
      <c r="E98" s="62"/>
      <c r="F98" s="150"/>
      <c r="G98" s="76"/>
      <c r="H98" s="76"/>
      <c r="I98" s="76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137"/>
      <c r="U98" s="137"/>
      <c r="V98" s="62"/>
      <c r="W98" s="137"/>
      <c r="X98" s="137"/>
      <c r="Y98" s="137"/>
      <c r="Z98" s="137"/>
    </row>
    <row r="99" spans="1:26" x14ac:dyDescent="0.3">
      <c r="A99" s="62"/>
      <c r="B99" s="62"/>
      <c r="C99" s="152" t="s">
        <v>252</v>
      </c>
      <c r="D99" s="151" t="s">
        <v>78</v>
      </c>
      <c r="E99" s="62"/>
      <c r="F99" s="150"/>
      <c r="G99" s="76"/>
      <c r="H99" s="76"/>
      <c r="I99" s="76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137"/>
      <c r="U99" s="137"/>
      <c r="V99" s="62"/>
      <c r="W99" s="137"/>
      <c r="X99" s="137"/>
      <c r="Y99" s="137"/>
      <c r="Z99" s="137"/>
    </row>
    <row r="100" spans="1:26" ht="24.9" customHeight="1" x14ac:dyDescent="0.3">
      <c r="A100" s="158">
        <v>63</v>
      </c>
      <c r="B100" s="153" t="s">
        <v>253</v>
      </c>
      <c r="C100" s="159" t="s">
        <v>254</v>
      </c>
      <c r="D100" s="153" t="s">
        <v>255</v>
      </c>
      <c r="E100" s="153" t="s">
        <v>256</v>
      </c>
      <c r="F100" s="154">
        <v>24.48</v>
      </c>
      <c r="G100" s="160"/>
      <c r="H100" s="160"/>
      <c r="I100" s="155">
        <f>ROUND(F100*(G100+H100),2)</f>
        <v>0</v>
      </c>
      <c r="J100" s="153">
        <f>ROUND(F100*(N100),2)</f>
        <v>0</v>
      </c>
      <c r="K100" s="156">
        <f>ROUND(F100*(O100),2)</f>
        <v>0</v>
      </c>
      <c r="L100" s="156">
        <f>ROUND(F100*(G100),2)</f>
        <v>0</v>
      </c>
      <c r="M100" s="156">
        <f>ROUND(F100*(H100),2)</f>
        <v>0</v>
      </c>
      <c r="N100" s="156">
        <v>0</v>
      </c>
      <c r="O100" s="156"/>
      <c r="P100" s="161"/>
      <c r="Q100" s="161"/>
      <c r="R100" s="161"/>
      <c r="S100" s="156">
        <f>ROUND(F100*(P100),3)</f>
        <v>0</v>
      </c>
      <c r="T100" s="157"/>
      <c r="U100" s="157"/>
      <c r="V100" s="161"/>
      <c r="Z100">
        <f>0.024339*POWER(I100,0.952797)</f>
        <v>0</v>
      </c>
    </row>
    <row r="101" spans="1:26" x14ac:dyDescent="0.3">
      <c r="A101" s="62"/>
      <c r="B101" s="62"/>
      <c r="C101" s="152" t="s">
        <v>252</v>
      </c>
      <c r="D101" s="151" t="s">
        <v>78</v>
      </c>
      <c r="E101" s="62"/>
      <c r="F101" s="150"/>
      <c r="G101" s="141">
        <f>ROUND((SUM(L99:L100))/1,2)</f>
        <v>0</v>
      </c>
      <c r="H101" s="141">
        <f>ROUND((SUM(M99:M100))/1,2)</f>
        <v>0</v>
      </c>
      <c r="I101" s="141">
        <f>ROUND((SUM(I99:I100))/1,2)</f>
        <v>0</v>
      </c>
      <c r="J101" s="62"/>
      <c r="K101" s="62"/>
      <c r="L101" s="62">
        <f>ROUND((SUM(L99:L100))/1,2)</f>
        <v>0</v>
      </c>
      <c r="M101" s="62">
        <f>ROUND((SUM(M99:M100))/1,2)</f>
        <v>0</v>
      </c>
      <c r="N101" s="62"/>
      <c r="O101" s="62"/>
      <c r="P101" s="162"/>
      <c r="Q101" s="62"/>
      <c r="R101" s="62"/>
      <c r="S101" s="162">
        <f>ROUND((SUM(S99:S100))/1,2)</f>
        <v>0</v>
      </c>
      <c r="T101" s="137"/>
      <c r="U101" s="137"/>
      <c r="V101" s="2">
        <f>ROUND((SUM(V99:V100))/1,2)</f>
        <v>0</v>
      </c>
      <c r="W101" s="137"/>
      <c r="X101" s="137"/>
      <c r="Y101" s="137"/>
      <c r="Z101" s="137"/>
    </row>
    <row r="102" spans="1:26" x14ac:dyDescent="0.3">
      <c r="A102" s="1"/>
      <c r="B102" s="1"/>
      <c r="C102" s="1"/>
      <c r="D102" s="1"/>
      <c r="E102" s="1"/>
      <c r="F102" s="146"/>
      <c r="G102" s="134"/>
      <c r="H102" s="134"/>
      <c r="I102" s="134"/>
      <c r="J102" s="1"/>
      <c r="K102" s="1"/>
      <c r="L102" s="1"/>
      <c r="M102" s="1"/>
      <c r="N102" s="1"/>
      <c r="O102" s="1"/>
      <c r="P102" s="1"/>
      <c r="Q102" s="1"/>
      <c r="R102" s="1"/>
      <c r="S102" s="1"/>
      <c r="V102" s="1"/>
    </row>
    <row r="103" spans="1:26" x14ac:dyDescent="0.3">
      <c r="A103" s="62"/>
      <c r="B103" s="62"/>
      <c r="C103" s="62"/>
      <c r="D103" s="2" t="s">
        <v>77</v>
      </c>
      <c r="E103" s="62"/>
      <c r="F103" s="150"/>
      <c r="G103" s="141">
        <f>ROUND((SUM(L98:L102))/2,2)</f>
        <v>0</v>
      </c>
      <c r="H103" s="141">
        <f>ROUND((SUM(M98:M102))/2,2)</f>
        <v>0</v>
      </c>
      <c r="I103" s="141">
        <f>ROUND((SUM(I98:I102))/2,2)</f>
        <v>0</v>
      </c>
      <c r="J103" s="76"/>
      <c r="K103" s="62"/>
      <c r="L103" s="76">
        <f>ROUND((SUM(L98:L102))/2,2)</f>
        <v>0</v>
      </c>
      <c r="M103" s="76">
        <f>ROUND((SUM(M98:M102))/2,2)</f>
        <v>0</v>
      </c>
      <c r="N103" s="62"/>
      <c r="O103" s="62"/>
      <c r="P103" s="162"/>
      <c r="Q103" s="62"/>
      <c r="R103" s="62"/>
      <c r="S103" s="162">
        <f>ROUND((SUM(S98:S102))/2,2)</f>
        <v>0</v>
      </c>
      <c r="T103" s="137"/>
      <c r="U103" s="137"/>
      <c r="V103" s="2">
        <f>ROUND((SUM(V98:V102))/2,2)</f>
        <v>0</v>
      </c>
    </row>
    <row r="104" spans="1:26" x14ac:dyDescent="0.3">
      <c r="A104" s="1"/>
      <c r="B104" s="1"/>
      <c r="C104" s="1"/>
      <c r="D104" s="1"/>
      <c r="E104" s="1"/>
      <c r="F104" s="146"/>
      <c r="G104" s="134"/>
      <c r="H104" s="134"/>
      <c r="I104" s="134"/>
      <c r="J104" s="1"/>
      <c r="K104" s="1"/>
      <c r="L104" s="1"/>
      <c r="M104" s="1"/>
      <c r="N104" s="1"/>
      <c r="O104" s="1"/>
      <c r="P104" s="1"/>
      <c r="Q104" s="1"/>
      <c r="R104" s="1"/>
      <c r="S104" s="1"/>
      <c r="V104" s="1"/>
    </row>
    <row r="105" spans="1:26" x14ac:dyDescent="0.3">
      <c r="A105" s="62"/>
      <c r="B105" s="62"/>
      <c r="C105" s="62"/>
      <c r="D105" s="2" t="s">
        <v>79</v>
      </c>
      <c r="E105" s="62"/>
      <c r="F105" s="150"/>
      <c r="G105" s="76"/>
      <c r="H105" s="76"/>
      <c r="I105" s="76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137"/>
      <c r="U105" s="137"/>
      <c r="V105" s="62"/>
      <c r="W105" s="137"/>
      <c r="X105" s="137"/>
      <c r="Y105" s="137"/>
      <c r="Z105" s="137"/>
    </row>
    <row r="106" spans="1:26" x14ac:dyDescent="0.3">
      <c r="A106" s="62"/>
      <c r="B106" s="62"/>
      <c r="C106" s="152" t="s">
        <v>257</v>
      </c>
      <c r="D106" s="151" t="s">
        <v>80</v>
      </c>
      <c r="E106" s="62"/>
      <c r="F106" s="150"/>
      <c r="G106" s="76"/>
      <c r="H106" s="76"/>
      <c r="I106" s="76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137"/>
      <c r="U106" s="137"/>
      <c r="V106" s="62"/>
      <c r="W106" s="137"/>
      <c r="X106" s="137"/>
      <c r="Y106" s="137"/>
      <c r="Z106" s="137"/>
    </row>
    <row r="107" spans="1:26" ht="24.9" customHeight="1" x14ac:dyDescent="0.3">
      <c r="A107" s="168">
        <v>64</v>
      </c>
      <c r="B107" s="163" t="s">
        <v>258</v>
      </c>
      <c r="C107" s="169" t="s">
        <v>259</v>
      </c>
      <c r="D107" s="163" t="s">
        <v>260</v>
      </c>
      <c r="E107" s="163" t="s">
        <v>105</v>
      </c>
      <c r="F107" s="164">
        <v>3</v>
      </c>
      <c r="G107" s="170"/>
      <c r="H107" s="170"/>
      <c r="I107" s="165">
        <f t="shared" ref="I107:I130" si="14">ROUND(F107*(G107+H107),2)</f>
        <v>0</v>
      </c>
      <c r="J107" s="163">
        <f t="shared" ref="J107:J130" si="15">ROUND(F107*(N107),2)</f>
        <v>0</v>
      </c>
      <c r="K107" s="166">
        <f t="shared" ref="K107:K130" si="16">ROUND(F107*(O107),2)</f>
        <v>0</v>
      </c>
      <c r="L107" s="166">
        <f t="shared" ref="L107:L130" si="17">ROUND(F107*(G107),2)</f>
        <v>0</v>
      </c>
      <c r="M107" s="166">
        <f t="shared" ref="M107:M130" si="18">ROUND(F107*(H107),2)</f>
        <v>0</v>
      </c>
      <c r="N107" s="166">
        <v>0</v>
      </c>
      <c r="O107" s="166"/>
      <c r="P107" s="171">
        <v>0.3</v>
      </c>
      <c r="Q107" s="171"/>
      <c r="R107" s="171">
        <v>0.3</v>
      </c>
      <c r="S107" s="166">
        <f t="shared" ref="S107:S130" si="19">ROUND(F107*(P107),3)</f>
        <v>0.9</v>
      </c>
      <c r="T107" s="167"/>
      <c r="U107" s="167"/>
      <c r="V107" s="171"/>
      <c r="Z107">
        <f t="shared" ref="Z107:Z130" si="20">0.024339*POWER(I107,0.952797)</f>
        <v>0</v>
      </c>
    </row>
    <row r="108" spans="1:26" ht="24.9" customHeight="1" x14ac:dyDescent="0.3">
      <c r="A108" s="168">
        <v>65</v>
      </c>
      <c r="B108" s="163" t="s">
        <v>261</v>
      </c>
      <c r="C108" s="169" t="s">
        <v>262</v>
      </c>
      <c r="D108" s="163" t="s">
        <v>263</v>
      </c>
      <c r="E108" s="163" t="s">
        <v>132</v>
      </c>
      <c r="F108" s="164">
        <v>1</v>
      </c>
      <c r="G108" s="170"/>
      <c r="H108" s="170"/>
      <c r="I108" s="165">
        <f t="shared" si="14"/>
        <v>0</v>
      </c>
      <c r="J108" s="163">
        <f t="shared" si="15"/>
        <v>0</v>
      </c>
      <c r="K108" s="166">
        <f t="shared" si="16"/>
        <v>0</v>
      </c>
      <c r="L108" s="166">
        <f t="shared" si="17"/>
        <v>0</v>
      </c>
      <c r="M108" s="166">
        <f t="shared" si="18"/>
        <v>0</v>
      </c>
      <c r="N108" s="166">
        <v>0</v>
      </c>
      <c r="O108" s="166"/>
      <c r="P108" s="171">
        <v>1.2330000000000001E-2</v>
      </c>
      <c r="Q108" s="171"/>
      <c r="R108" s="171">
        <v>1.2330000000000001E-2</v>
      </c>
      <c r="S108" s="166">
        <f t="shared" si="19"/>
        <v>1.2E-2</v>
      </c>
      <c r="T108" s="167"/>
      <c r="U108" s="167"/>
      <c r="V108" s="171"/>
      <c r="Z108">
        <f t="shared" si="20"/>
        <v>0</v>
      </c>
    </row>
    <row r="109" spans="1:26" ht="24.9" customHeight="1" x14ac:dyDescent="0.3">
      <c r="A109" s="168">
        <v>66</v>
      </c>
      <c r="B109" s="163" t="s">
        <v>264</v>
      </c>
      <c r="C109" s="169" t="s">
        <v>265</v>
      </c>
      <c r="D109" s="163" t="s">
        <v>266</v>
      </c>
      <c r="E109" s="163" t="s">
        <v>267</v>
      </c>
      <c r="F109" s="164">
        <v>0.83699999999999997</v>
      </c>
      <c r="G109" s="170"/>
      <c r="H109" s="170"/>
      <c r="I109" s="165">
        <f t="shared" si="14"/>
        <v>0</v>
      </c>
      <c r="J109" s="163">
        <f t="shared" si="15"/>
        <v>0</v>
      </c>
      <c r="K109" s="166">
        <f t="shared" si="16"/>
        <v>0</v>
      </c>
      <c r="L109" s="166">
        <f t="shared" si="17"/>
        <v>0</v>
      </c>
      <c r="M109" s="166">
        <f t="shared" si="18"/>
        <v>0</v>
      </c>
      <c r="N109" s="166">
        <v>0</v>
      </c>
      <c r="O109" s="166"/>
      <c r="P109" s="171">
        <v>1</v>
      </c>
      <c r="Q109" s="171"/>
      <c r="R109" s="171">
        <v>1</v>
      </c>
      <c r="S109" s="166">
        <f t="shared" si="19"/>
        <v>0.83699999999999997</v>
      </c>
      <c r="T109" s="167"/>
      <c r="U109" s="167"/>
      <c r="V109" s="171"/>
      <c r="Z109">
        <f t="shared" si="20"/>
        <v>0</v>
      </c>
    </row>
    <row r="110" spans="1:26" ht="24.9" customHeight="1" x14ac:dyDescent="0.3">
      <c r="A110" s="168">
        <v>67</v>
      </c>
      <c r="B110" s="163" t="s">
        <v>264</v>
      </c>
      <c r="C110" s="169" t="s">
        <v>268</v>
      </c>
      <c r="D110" s="163" t="s">
        <v>269</v>
      </c>
      <c r="E110" s="163" t="s">
        <v>270</v>
      </c>
      <c r="F110" s="164">
        <v>0.108</v>
      </c>
      <c r="G110" s="170"/>
      <c r="H110" s="170"/>
      <c r="I110" s="165">
        <f t="shared" si="14"/>
        <v>0</v>
      </c>
      <c r="J110" s="163">
        <f t="shared" si="15"/>
        <v>0</v>
      </c>
      <c r="K110" s="166">
        <f t="shared" si="16"/>
        <v>0</v>
      </c>
      <c r="L110" s="166">
        <f t="shared" si="17"/>
        <v>0</v>
      </c>
      <c r="M110" s="166">
        <f t="shared" si="18"/>
        <v>0</v>
      </c>
      <c r="N110" s="166">
        <v>0</v>
      </c>
      <c r="O110" s="166"/>
      <c r="P110" s="171">
        <v>1</v>
      </c>
      <c r="Q110" s="171"/>
      <c r="R110" s="171">
        <v>1</v>
      </c>
      <c r="S110" s="166">
        <f t="shared" si="19"/>
        <v>0.108</v>
      </c>
      <c r="T110" s="167"/>
      <c r="U110" s="167"/>
      <c r="V110" s="171"/>
      <c r="Z110">
        <f t="shared" si="20"/>
        <v>0</v>
      </c>
    </row>
    <row r="111" spans="1:26" ht="24.9" customHeight="1" x14ac:dyDescent="0.3">
      <c r="A111" s="168">
        <v>68</v>
      </c>
      <c r="B111" s="163" t="s">
        <v>264</v>
      </c>
      <c r="C111" s="169" t="s">
        <v>271</v>
      </c>
      <c r="D111" s="163" t="s">
        <v>272</v>
      </c>
      <c r="E111" s="163" t="s">
        <v>229</v>
      </c>
      <c r="F111" s="164">
        <v>24</v>
      </c>
      <c r="G111" s="170"/>
      <c r="H111" s="170"/>
      <c r="I111" s="165">
        <f t="shared" si="14"/>
        <v>0</v>
      </c>
      <c r="J111" s="163">
        <f t="shared" si="15"/>
        <v>0</v>
      </c>
      <c r="K111" s="166">
        <f t="shared" si="16"/>
        <v>0</v>
      </c>
      <c r="L111" s="166">
        <f t="shared" si="17"/>
        <v>0</v>
      </c>
      <c r="M111" s="166">
        <f t="shared" si="18"/>
        <v>0</v>
      </c>
      <c r="N111" s="166">
        <v>0</v>
      </c>
      <c r="O111" s="166"/>
      <c r="P111" s="171"/>
      <c r="Q111" s="171"/>
      <c r="R111" s="171"/>
      <c r="S111" s="166">
        <f t="shared" si="19"/>
        <v>0</v>
      </c>
      <c r="T111" s="167"/>
      <c r="U111" s="167"/>
      <c r="V111" s="171"/>
      <c r="Z111">
        <f t="shared" si="20"/>
        <v>0</v>
      </c>
    </row>
    <row r="112" spans="1:26" ht="24.9" customHeight="1" x14ac:dyDescent="0.3">
      <c r="A112" s="168">
        <v>69</v>
      </c>
      <c r="B112" s="163" t="s">
        <v>273</v>
      </c>
      <c r="C112" s="169" t="s">
        <v>274</v>
      </c>
      <c r="D112" s="163" t="s">
        <v>275</v>
      </c>
      <c r="E112" s="163" t="s">
        <v>276</v>
      </c>
      <c r="F112" s="164">
        <v>7</v>
      </c>
      <c r="G112" s="170"/>
      <c r="H112" s="170"/>
      <c r="I112" s="165">
        <f t="shared" si="14"/>
        <v>0</v>
      </c>
      <c r="J112" s="163">
        <f t="shared" si="15"/>
        <v>0</v>
      </c>
      <c r="K112" s="166">
        <f t="shared" si="16"/>
        <v>0</v>
      </c>
      <c r="L112" s="166">
        <f t="shared" si="17"/>
        <v>0</v>
      </c>
      <c r="M112" s="166">
        <f t="shared" si="18"/>
        <v>0</v>
      </c>
      <c r="N112" s="166">
        <v>0</v>
      </c>
      <c r="O112" s="166"/>
      <c r="P112" s="171">
        <v>1E-3</v>
      </c>
      <c r="Q112" s="171"/>
      <c r="R112" s="171">
        <v>1E-3</v>
      </c>
      <c r="S112" s="166">
        <f t="shared" si="19"/>
        <v>7.0000000000000001E-3</v>
      </c>
      <c r="T112" s="167"/>
      <c r="U112" s="167"/>
      <c r="V112" s="171"/>
      <c r="Z112">
        <f t="shared" si="20"/>
        <v>0</v>
      </c>
    </row>
    <row r="113" spans="1:26" ht="24.9" customHeight="1" x14ac:dyDescent="0.3">
      <c r="A113" s="168">
        <v>70</v>
      </c>
      <c r="B113" s="163" t="s">
        <v>273</v>
      </c>
      <c r="C113" s="169" t="s">
        <v>277</v>
      </c>
      <c r="D113" s="163" t="s">
        <v>278</v>
      </c>
      <c r="E113" s="163" t="s">
        <v>105</v>
      </c>
      <c r="F113" s="164">
        <v>19</v>
      </c>
      <c r="G113" s="170"/>
      <c r="H113" s="170"/>
      <c r="I113" s="165">
        <f t="shared" si="14"/>
        <v>0</v>
      </c>
      <c r="J113" s="163">
        <f t="shared" si="15"/>
        <v>0</v>
      </c>
      <c r="K113" s="166">
        <f t="shared" si="16"/>
        <v>0</v>
      </c>
      <c r="L113" s="166">
        <f t="shared" si="17"/>
        <v>0</v>
      </c>
      <c r="M113" s="166">
        <f t="shared" si="18"/>
        <v>0</v>
      </c>
      <c r="N113" s="166">
        <v>0</v>
      </c>
      <c r="O113" s="166"/>
      <c r="P113" s="171"/>
      <c r="Q113" s="171"/>
      <c r="R113" s="171"/>
      <c r="S113" s="166">
        <f t="shared" si="19"/>
        <v>0</v>
      </c>
      <c r="T113" s="167"/>
      <c r="U113" s="167"/>
      <c r="V113" s="171"/>
      <c r="Z113">
        <f t="shared" si="20"/>
        <v>0</v>
      </c>
    </row>
    <row r="114" spans="1:26" ht="24.9" customHeight="1" x14ac:dyDescent="0.3">
      <c r="A114" s="168">
        <v>71</v>
      </c>
      <c r="B114" s="163" t="s">
        <v>273</v>
      </c>
      <c r="C114" s="169" t="s">
        <v>279</v>
      </c>
      <c r="D114" s="163" t="s">
        <v>280</v>
      </c>
      <c r="E114" s="163" t="s">
        <v>105</v>
      </c>
      <c r="F114" s="164">
        <v>5</v>
      </c>
      <c r="G114" s="170"/>
      <c r="H114" s="170"/>
      <c r="I114" s="165">
        <f t="shared" si="14"/>
        <v>0</v>
      </c>
      <c r="J114" s="163">
        <f t="shared" si="15"/>
        <v>0</v>
      </c>
      <c r="K114" s="166">
        <f t="shared" si="16"/>
        <v>0</v>
      </c>
      <c r="L114" s="166">
        <f t="shared" si="17"/>
        <v>0</v>
      </c>
      <c r="M114" s="166">
        <f t="shared" si="18"/>
        <v>0</v>
      </c>
      <c r="N114" s="166">
        <v>0</v>
      </c>
      <c r="O114" s="166"/>
      <c r="P114" s="171"/>
      <c r="Q114" s="171"/>
      <c r="R114" s="171"/>
      <c r="S114" s="166">
        <f t="shared" si="19"/>
        <v>0</v>
      </c>
      <c r="T114" s="167"/>
      <c r="U114" s="167"/>
      <c r="V114" s="171"/>
      <c r="Z114">
        <f t="shared" si="20"/>
        <v>0</v>
      </c>
    </row>
    <row r="115" spans="1:26" ht="24.9" customHeight="1" x14ac:dyDescent="0.3">
      <c r="A115" s="168">
        <v>72</v>
      </c>
      <c r="B115" s="163" t="s">
        <v>273</v>
      </c>
      <c r="C115" s="169" t="s">
        <v>281</v>
      </c>
      <c r="D115" s="163" t="s">
        <v>282</v>
      </c>
      <c r="E115" s="163" t="s">
        <v>105</v>
      </c>
      <c r="F115" s="164">
        <v>2</v>
      </c>
      <c r="G115" s="170"/>
      <c r="H115" s="170"/>
      <c r="I115" s="165">
        <f t="shared" si="14"/>
        <v>0</v>
      </c>
      <c r="J115" s="163">
        <f t="shared" si="15"/>
        <v>0</v>
      </c>
      <c r="K115" s="166">
        <f t="shared" si="16"/>
        <v>0</v>
      </c>
      <c r="L115" s="166">
        <f t="shared" si="17"/>
        <v>0</v>
      </c>
      <c r="M115" s="166">
        <f t="shared" si="18"/>
        <v>0</v>
      </c>
      <c r="N115" s="166">
        <v>0</v>
      </c>
      <c r="O115" s="166"/>
      <c r="P115" s="171"/>
      <c r="Q115" s="171"/>
      <c r="R115" s="171"/>
      <c r="S115" s="166">
        <f t="shared" si="19"/>
        <v>0</v>
      </c>
      <c r="T115" s="167"/>
      <c r="U115" s="167"/>
      <c r="V115" s="171"/>
      <c r="Z115">
        <f t="shared" si="20"/>
        <v>0</v>
      </c>
    </row>
    <row r="116" spans="1:26" ht="24.9" customHeight="1" x14ac:dyDescent="0.3">
      <c r="A116" s="168">
        <v>73</v>
      </c>
      <c r="B116" s="163" t="s">
        <v>273</v>
      </c>
      <c r="C116" s="169" t="s">
        <v>283</v>
      </c>
      <c r="D116" s="163" t="s">
        <v>284</v>
      </c>
      <c r="E116" s="163" t="s">
        <v>105</v>
      </c>
      <c r="F116" s="164">
        <v>4</v>
      </c>
      <c r="G116" s="170"/>
      <c r="H116" s="170"/>
      <c r="I116" s="165">
        <f t="shared" si="14"/>
        <v>0</v>
      </c>
      <c r="J116" s="163">
        <f t="shared" si="15"/>
        <v>0</v>
      </c>
      <c r="K116" s="166">
        <f t="shared" si="16"/>
        <v>0</v>
      </c>
      <c r="L116" s="166">
        <f t="shared" si="17"/>
        <v>0</v>
      </c>
      <c r="M116" s="166">
        <f t="shared" si="18"/>
        <v>0</v>
      </c>
      <c r="N116" s="166">
        <v>0</v>
      </c>
      <c r="O116" s="166"/>
      <c r="P116" s="171"/>
      <c r="Q116" s="171"/>
      <c r="R116" s="171"/>
      <c r="S116" s="166">
        <f t="shared" si="19"/>
        <v>0</v>
      </c>
      <c r="T116" s="167"/>
      <c r="U116" s="167"/>
      <c r="V116" s="171"/>
      <c r="Z116">
        <f t="shared" si="20"/>
        <v>0</v>
      </c>
    </row>
    <row r="117" spans="1:26" ht="24.9" customHeight="1" x14ac:dyDescent="0.3">
      <c r="A117" s="168">
        <v>74</v>
      </c>
      <c r="B117" s="163" t="s">
        <v>273</v>
      </c>
      <c r="C117" s="169" t="s">
        <v>285</v>
      </c>
      <c r="D117" s="163" t="s">
        <v>286</v>
      </c>
      <c r="E117" s="163" t="s">
        <v>105</v>
      </c>
      <c r="F117" s="164">
        <v>2</v>
      </c>
      <c r="G117" s="170"/>
      <c r="H117" s="170"/>
      <c r="I117" s="165">
        <f t="shared" si="14"/>
        <v>0</v>
      </c>
      <c r="J117" s="163">
        <f t="shared" si="15"/>
        <v>0</v>
      </c>
      <c r="K117" s="166">
        <f t="shared" si="16"/>
        <v>0</v>
      </c>
      <c r="L117" s="166">
        <f t="shared" si="17"/>
        <v>0</v>
      </c>
      <c r="M117" s="166">
        <f t="shared" si="18"/>
        <v>0</v>
      </c>
      <c r="N117" s="166">
        <v>0</v>
      </c>
      <c r="O117" s="166"/>
      <c r="P117" s="171"/>
      <c r="Q117" s="171"/>
      <c r="R117" s="171"/>
      <c r="S117" s="166">
        <f t="shared" si="19"/>
        <v>0</v>
      </c>
      <c r="T117" s="167"/>
      <c r="U117" s="167"/>
      <c r="V117" s="171"/>
      <c r="Z117">
        <f t="shared" si="20"/>
        <v>0</v>
      </c>
    </row>
    <row r="118" spans="1:26" ht="24.9" customHeight="1" x14ac:dyDescent="0.3">
      <c r="A118" s="168">
        <v>75</v>
      </c>
      <c r="B118" s="163" t="s">
        <v>273</v>
      </c>
      <c r="C118" s="169" t="s">
        <v>287</v>
      </c>
      <c r="D118" s="163" t="s">
        <v>288</v>
      </c>
      <c r="E118" s="163" t="s">
        <v>105</v>
      </c>
      <c r="F118" s="164">
        <v>1</v>
      </c>
      <c r="G118" s="170"/>
      <c r="H118" s="170"/>
      <c r="I118" s="165">
        <f t="shared" si="14"/>
        <v>0</v>
      </c>
      <c r="J118" s="163">
        <f t="shared" si="15"/>
        <v>0</v>
      </c>
      <c r="K118" s="166">
        <f t="shared" si="16"/>
        <v>0</v>
      </c>
      <c r="L118" s="166">
        <f t="shared" si="17"/>
        <v>0</v>
      </c>
      <c r="M118" s="166">
        <f t="shared" si="18"/>
        <v>0</v>
      </c>
      <c r="N118" s="166">
        <v>0</v>
      </c>
      <c r="O118" s="166"/>
      <c r="P118" s="171"/>
      <c r="Q118" s="171"/>
      <c r="R118" s="171"/>
      <c r="S118" s="166">
        <f t="shared" si="19"/>
        <v>0</v>
      </c>
      <c r="T118" s="167"/>
      <c r="U118" s="167"/>
      <c r="V118" s="171"/>
      <c r="Z118">
        <f t="shared" si="20"/>
        <v>0</v>
      </c>
    </row>
    <row r="119" spans="1:26" ht="24.9" customHeight="1" x14ac:dyDescent="0.3">
      <c r="A119" s="168">
        <v>76</v>
      </c>
      <c r="B119" s="163" t="s">
        <v>273</v>
      </c>
      <c r="C119" s="169" t="s">
        <v>289</v>
      </c>
      <c r="D119" s="163" t="s">
        <v>290</v>
      </c>
      <c r="E119" s="163" t="s">
        <v>291</v>
      </c>
      <c r="F119" s="164">
        <v>355.36</v>
      </c>
      <c r="G119" s="170"/>
      <c r="H119" s="170"/>
      <c r="I119" s="165">
        <f t="shared" si="14"/>
        <v>0</v>
      </c>
      <c r="J119" s="163">
        <f t="shared" si="15"/>
        <v>0</v>
      </c>
      <c r="K119" s="166">
        <f t="shared" si="16"/>
        <v>0</v>
      </c>
      <c r="L119" s="166">
        <f t="shared" si="17"/>
        <v>0</v>
      </c>
      <c r="M119" s="166">
        <f t="shared" si="18"/>
        <v>0</v>
      </c>
      <c r="N119" s="166">
        <v>0</v>
      </c>
      <c r="O119" s="166"/>
      <c r="P119" s="171"/>
      <c r="Q119" s="171"/>
      <c r="R119" s="171"/>
      <c r="S119" s="166">
        <f t="shared" si="19"/>
        <v>0</v>
      </c>
      <c r="T119" s="167"/>
      <c r="U119" s="167"/>
      <c r="V119" s="171"/>
      <c r="Z119">
        <f t="shared" si="20"/>
        <v>0</v>
      </c>
    </row>
    <row r="120" spans="1:26" ht="24.9" customHeight="1" x14ac:dyDescent="0.3">
      <c r="A120" s="168">
        <v>77</v>
      </c>
      <c r="B120" s="163" t="s">
        <v>273</v>
      </c>
      <c r="C120" s="169" t="s">
        <v>292</v>
      </c>
      <c r="D120" s="163" t="s">
        <v>293</v>
      </c>
      <c r="E120" s="163" t="s">
        <v>105</v>
      </c>
      <c r="F120" s="164">
        <v>60</v>
      </c>
      <c r="G120" s="170"/>
      <c r="H120" s="170"/>
      <c r="I120" s="165">
        <f t="shared" si="14"/>
        <v>0</v>
      </c>
      <c r="J120" s="163">
        <f t="shared" si="15"/>
        <v>0</v>
      </c>
      <c r="K120" s="166">
        <f t="shared" si="16"/>
        <v>0</v>
      </c>
      <c r="L120" s="166">
        <f t="shared" si="17"/>
        <v>0</v>
      </c>
      <c r="M120" s="166">
        <f t="shared" si="18"/>
        <v>0</v>
      </c>
      <c r="N120" s="166">
        <v>0</v>
      </c>
      <c r="O120" s="166"/>
      <c r="P120" s="171"/>
      <c r="Q120" s="171"/>
      <c r="R120" s="171"/>
      <c r="S120" s="166">
        <f t="shared" si="19"/>
        <v>0</v>
      </c>
      <c r="T120" s="167"/>
      <c r="U120" s="167"/>
      <c r="V120" s="171"/>
      <c r="Z120">
        <f t="shared" si="20"/>
        <v>0</v>
      </c>
    </row>
    <row r="121" spans="1:26" ht="52.2" x14ac:dyDescent="0.3">
      <c r="A121" s="168">
        <v>78</v>
      </c>
      <c r="B121" s="163" t="s">
        <v>273</v>
      </c>
      <c r="C121" s="169" t="s">
        <v>294</v>
      </c>
      <c r="D121" s="163" t="s">
        <v>295</v>
      </c>
      <c r="E121" s="163" t="s">
        <v>105</v>
      </c>
      <c r="F121" s="164">
        <v>4</v>
      </c>
      <c r="G121" s="170"/>
      <c r="H121" s="170"/>
      <c r="I121" s="165">
        <f t="shared" si="14"/>
        <v>0</v>
      </c>
      <c r="J121" s="163">
        <f t="shared" si="15"/>
        <v>0</v>
      </c>
      <c r="K121" s="166">
        <f t="shared" si="16"/>
        <v>0</v>
      </c>
      <c r="L121" s="166">
        <f t="shared" si="17"/>
        <v>0</v>
      </c>
      <c r="M121" s="166">
        <f t="shared" si="18"/>
        <v>0</v>
      </c>
      <c r="N121" s="166">
        <v>0</v>
      </c>
      <c r="O121" s="166"/>
      <c r="P121" s="171"/>
      <c r="Q121" s="171"/>
      <c r="R121" s="171"/>
      <c r="S121" s="166">
        <f t="shared" si="19"/>
        <v>0</v>
      </c>
      <c r="T121" s="167"/>
      <c r="U121" s="167"/>
      <c r="V121" s="171"/>
      <c r="Z121">
        <f t="shared" si="20"/>
        <v>0</v>
      </c>
    </row>
    <row r="122" spans="1:26" ht="24.9" customHeight="1" x14ac:dyDescent="0.3">
      <c r="A122" s="168">
        <v>79</v>
      </c>
      <c r="B122" s="163" t="s">
        <v>296</v>
      </c>
      <c r="C122" s="169" t="s">
        <v>297</v>
      </c>
      <c r="D122" s="163" t="s">
        <v>298</v>
      </c>
      <c r="E122" s="163" t="s">
        <v>299</v>
      </c>
      <c r="F122" s="164">
        <v>3.7</v>
      </c>
      <c r="G122" s="170"/>
      <c r="H122" s="170"/>
      <c r="I122" s="165">
        <f t="shared" si="14"/>
        <v>0</v>
      </c>
      <c r="J122" s="163">
        <f t="shared" si="15"/>
        <v>0</v>
      </c>
      <c r="K122" s="166">
        <f t="shared" si="16"/>
        <v>0</v>
      </c>
      <c r="L122" s="166">
        <f t="shared" si="17"/>
        <v>0</v>
      </c>
      <c r="M122" s="166">
        <f t="shared" si="18"/>
        <v>0</v>
      </c>
      <c r="N122" s="166">
        <v>0</v>
      </c>
      <c r="O122" s="166"/>
      <c r="P122" s="171">
        <v>1E-3</v>
      </c>
      <c r="Q122" s="171"/>
      <c r="R122" s="171">
        <v>1E-3</v>
      </c>
      <c r="S122" s="166">
        <f t="shared" si="19"/>
        <v>4.0000000000000001E-3</v>
      </c>
      <c r="T122" s="167"/>
      <c r="U122" s="167"/>
      <c r="V122" s="171"/>
      <c r="Z122">
        <f t="shared" si="20"/>
        <v>0</v>
      </c>
    </row>
    <row r="123" spans="1:26" ht="24.9" customHeight="1" x14ac:dyDescent="0.3">
      <c r="A123" s="168">
        <v>80</v>
      </c>
      <c r="B123" s="163" t="s">
        <v>300</v>
      </c>
      <c r="C123" s="169" t="s">
        <v>301</v>
      </c>
      <c r="D123" s="163" t="s">
        <v>302</v>
      </c>
      <c r="E123" s="163" t="s">
        <v>105</v>
      </c>
      <c r="F123" s="164">
        <v>1</v>
      </c>
      <c r="G123" s="170"/>
      <c r="H123" s="170"/>
      <c r="I123" s="165">
        <f t="shared" si="14"/>
        <v>0</v>
      </c>
      <c r="J123" s="163">
        <f t="shared" si="15"/>
        <v>0</v>
      </c>
      <c r="K123" s="166">
        <f t="shared" si="16"/>
        <v>0</v>
      </c>
      <c r="L123" s="166">
        <f t="shared" si="17"/>
        <v>0</v>
      </c>
      <c r="M123" s="166">
        <f t="shared" si="18"/>
        <v>0</v>
      </c>
      <c r="N123" s="166">
        <v>0</v>
      </c>
      <c r="O123" s="166"/>
      <c r="P123" s="171">
        <v>7.9000000000000008E-3</v>
      </c>
      <c r="Q123" s="171"/>
      <c r="R123" s="171">
        <v>7.9000000000000008E-3</v>
      </c>
      <c r="S123" s="166">
        <f t="shared" si="19"/>
        <v>8.0000000000000002E-3</v>
      </c>
      <c r="T123" s="167"/>
      <c r="U123" s="167"/>
      <c r="V123" s="171"/>
      <c r="Z123">
        <f t="shared" si="20"/>
        <v>0</v>
      </c>
    </row>
    <row r="124" spans="1:26" ht="24.9" customHeight="1" x14ac:dyDescent="0.3">
      <c r="A124" s="168">
        <v>81</v>
      </c>
      <c r="B124" s="163" t="s">
        <v>300</v>
      </c>
      <c r="C124" s="169" t="s">
        <v>303</v>
      </c>
      <c r="D124" s="163" t="s">
        <v>304</v>
      </c>
      <c r="E124" s="163" t="s">
        <v>105</v>
      </c>
      <c r="F124" s="164">
        <v>1</v>
      </c>
      <c r="G124" s="170"/>
      <c r="H124" s="170"/>
      <c r="I124" s="165">
        <f t="shared" si="14"/>
        <v>0</v>
      </c>
      <c r="J124" s="163">
        <f t="shared" si="15"/>
        <v>0</v>
      </c>
      <c r="K124" s="166">
        <f t="shared" si="16"/>
        <v>0</v>
      </c>
      <c r="L124" s="166">
        <f t="shared" si="17"/>
        <v>0</v>
      </c>
      <c r="M124" s="166">
        <f t="shared" si="18"/>
        <v>0</v>
      </c>
      <c r="N124" s="166">
        <v>0</v>
      </c>
      <c r="O124" s="166"/>
      <c r="P124" s="171">
        <v>5.0000000000000001E-3</v>
      </c>
      <c r="Q124" s="171"/>
      <c r="R124" s="171">
        <v>5.0000000000000001E-3</v>
      </c>
      <c r="S124" s="166">
        <f t="shared" si="19"/>
        <v>5.0000000000000001E-3</v>
      </c>
      <c r="T124" s="167"/>
      <c r="U124" s="167"/>
      <c r="V124" s="171"/>
      <c r="Z124">
        <f t="shared" si="20"/>
        <v>0</v>
      </c>
    </row>
    <row r="125" spans="1:26" ht="24.9" customHeight="1" x14ac:dyDescent="0.3">
      <c r="A125" s="168">
        <v>82</v>
      </c>
      <c r="B125" s="163" t="s">
        <v>305</v>
      </c>
      <c r="C125" s="169" t="s">
        <v>306</v>
      </c>
      <c r="D125" s="163" t="s">
        <v>307</v>
      </c>
      <c r="E125" s="163" t="s">
        <v>105</v>
      </c>
      <c r="F125" s="164">
        <v>299</v>
      </c>
      <c r="G125" s="170"/>
      <c r="H125" s="170"/>
      <c r="I125" s="165">
        <f t="shared" si="14"/>
        <v>0</v>
      </c>
      <c r="J125" s="163">
        <f t="shared" si="15"/>
        <v>0</v>
      </c>
      <c r="K125" s="166">
        <f t="shared" si="16"/>
        <v>0</v>
      </c>
      <c r="L125" s="166">
        <f t="shared" si="17"/>
        <v>0</v>
      </c>
      <c r="M125" s="166">
        <f t="shared" si="18"/>
        <v>0</v>
      </c>
      <c r="N125" s="166">
        <v>0</v>
      </c>
      <c r="O125" s="166"/>
      <c r="P125" s="171">
        <v>9.7000000000000003E-2</v>
      </c>
      <c r="Q125" s="171"/>
      <c r="R125" s="171">
        <v>9.7000000000000003E-2</v>
      </c>
      <c r="S125" s="166">
        <f t="shared" si="19"/>
        <v>29.003</v>
      </c>
      <c r="T125" s="167"/>
      <c r="U125" s="167"/>
      <c r="V125" s="171"/>
      <c r="Z125">
        <f t="shared" si="20"/>
        <v>0</v>
      </c>
    </row>
    <row r="126" spans="1:26" ht="24.9" customHeight="1" x14ac:dyDescent="0.3">
      <c r="A126" s="168">
        <v>83</v>
      </c>
      <c r="B126" s="163" t="s">
        <v>305</v>
      </c>
      <c r="C126" s="169" t="s">
        <v>308</v>
      </c>
      <c r="D126" s="163" t="s">
        <v>309</v>
      </c>
      <c r="E126" s="163" t="s">
        <v>105</v>
      </c>
      <c r="F126" s="164">
        <v>4</v>
      </c>
      <c r="G126" s="170"/>
      <c r="H126" s="170"/>
      <c r="I126" s="165">
        <f t="shared" si="14"/>
        <v>0</v>
      </c>
      <c r="J126" s="163">
        <f t="shared" si="15"/>
        <v>0</v>
      </c>
      <c r="K126" s="166">
        <f t="shared" si="16"/>
        <v>0</v>
      </c>
      <c r="L126" s="166">
        <f t="shared" si="17"/>
        <v>0</v>
      </c>
      <c r="M126" s="166">
        <f t="shared" si="18"/>
        <v>0</v>
      </c>
      <c r="N126" s="166">
        <v>0</v>
      </c>
      <c r="O126" s="166"/>
      <c r="P126" s="171">
        <v>4.1900000000000004</v>
      </c>
      <c r="Q126" s="171"/>
      <c r="R126" s="171">
        <v>4.1900000000000004</v>
      </c>
      <c r="S126" s="166">
        <f t="shared" si="19"/>
        <v>16.760000000000002</v>
      </c>
      <c r="T126" s="167"/>
      <c r="U126" s="167"/>
      <c r="V126" s="171"/>
      <c r="Z126">
        <f t="shared" si="20"/>
        <v>0</v>
      </c>
    </row>
    <row r="127" spans="1:26" ht="24.9" customHeight="1" x14ac:dyDescent="0.3">
      <c r="A127" s="168">
        <v>84</v>
      </c>
      <c r="B127" s="163" t="s">
        <v>305</v>
      </c>
      <c r="C127" s="169" t="s">
        <v>310</v>
      </c>
      <c r="D127" s="163" t="s">
        <v>311</v>
      </c>
      <c r="E127" s="163" t="s">
        <v>105</v>
      </c>
      <c r="F127" s="164">
        <v>1714</v>
      </c>
      <c r="G127" s="170"/>
      <c r="H127" s="170"/>
      <c r="I127" s="165">
        <f t="shared" si="14"/>
        <v>0</v>
      </c>
      <c r="J127" s="163">
        <f t="shared" si="15"/>
        <v>0</v>
      </c>
      <c r="K127" s="166">
        <f t="shared" si="16"/>
        <v>0</v>
      </c>
      <c r="L127" s="166">
        <f t="shared" si="17"/>
        <v>0</v>
      </c>
      <c r="M127" s="166">
        <f t="shared" si="18"/>
        <v>0</v>
      </c>
      <c r="N127" s="166">
        <v>0</v>
      </c>
      <c r="O127" s="166"/>
      <c r="P127" s="171">
        <v>5.8000000000000003E-2</v>
      </c>
      <c r="Q127" s="171"/>
      <c r="R127" s="171">
        <v>5.8000000000000003E-2</v>
      </c>
      <c r="S127" s="166">
        <f t="shared" si="19"/>
        <v>99.412000000000006</v>
      </c>
      <c r="T127" s="167"/>
      <c r="U127" s="167"/>
      <c r="V127" s="171"/>
      <c r="Z127">
        <f t="shared" si="20"/>
        <v>0</v>
      </c>
    </row>
    <row r="128" spans="1:26" ht="24.9" customHeight="1" x14ac:dyDescent="0.3">
      <c r="A128" s="168">
        <v>85</v>
      </c>
      <c r="B128" s="163" t="s">
        <v>305</v>
      </c>
      <c r="C128" s="169" t="s">
        <v>312</v>
      </c>
      <c r="D128" s="163" t="s">
        <v>313</v>
      </c>
      <c r="E128" s="163" t="s">
        <v>105</v>
      </c>
      <c r="F128" s="164">
        <v>124</v>
      </c>
      <c r="G128" s="170"/>
      <c r="H128" s="170"/>
      <c r="I128" s="165">
        <f t="shared" si="14"/>
        <v>0</v>
      </c>
      <c r="J128" s="163">
        <f t="shared" si="15"/>
        <v>0</v>
      </c>
      <c r="K128" s="166">
        <f t="shared" si="16"/>
        <v>0</v>
      </c>
      <c r="L128" s="166">
        <f t="shared" si="17"/>
        <v>0</v>
      </c>
      <c r="M128" s="166">
        <f t="shared" si="18"/>
        <v>0</v>
      </c>
      <c r="N128" s="166">
        <v>0</v>
      </c>
      <c r="O128" s="166"/>
      <c r="P128" s="171">
        <v>6.7000000000000004E-2</v>
      </c>
      <c r="Q128" s="171"/>
      <c r="R128" s="171">
        <v>6.7000000000000004E-2</v>
      </c>
      <c r="S128" s="166">
        <f t="shared" si="19"/>
        <v>8.3079999999999998</v>
      </c>
      <c r="T128" s="167"/>
      <c r="U128" s="167"/>
      <c r="V128" s="171"/>
      <c r="Z128">
        <f t="shared" si="20"/>
        <v>0</v>
      </c>
    </row>
    <row r="129" spans="1:26" ht="24.9" customHeight="1" x14ac:dyDescent="0.3">
      <c r="A129" s="168">
        <v>86</v>
      </c>
      <c r="B129" s="163" t="s">
        <v>314</v>
      </c>
      <c r="C129" s="169" t="s">
        <v>315</v>
      </c>
      <c r="D129" s="163" t="s">
        <v>316</v>
      </c>
      <c r="E129" s="163" t="s">
        <v>121</v>
      </c>
      <c r="F129" s="164">
        <v>3.1090499999999999</v>
      </c>
      <c r="G129" s="170"/>
      <c r="H129" s="170"/>
      <c r="I129" s="165">
        <f t="shared" si="14"/>
        <v>0</v>
      </c>
      <c r="J129" s="163">
        <f t="shared" si="15"/>
        <v>0</v>
      </c>
      <c r="K129" s="166">
        <f t="shared" si="16"/>
        <v>0</v>
      </c>
      <c r="L129" s="166">
        <f t="shared" si="17"/>
        <v>0</v>
      </c>
      <c r="M129" s="166">
        <f t="shared" si="18"/>
        <v>0</v>
      </c>
      <c r="N129" s="166">
        <v>0</v>
      </c>
      <c r="O129" s="166"/>
      <c r="P129" s="171">
        <v>0.55000000000000004</v>
      </c>
      <c r="Q129" s="171"/>
      <c r="R129" s="171">
        <v>0.55000000000000004</v>
      </c>
      <c r="S129" s="166">
        <f t="shared" si="19"/>
        <v>1.71</v>
      </c>
      <c r="T129" s="167"/>
      <c r="U129" s="167"/>
      <c r="V129" s="171"/>
      <c r="Z129">
        <f t="shared" si="20"/>
        <v>0</v>
      </c>
    </row>
    <row r="130" spans="1:26" ht="24.9" customHeight="1" x14ac:dyDescent="0.3">
      <c r="A130" s="168">
        <v>87</v>
      </c>
      <c r="B130" s="163" t="s">
        <v>314</v>
      </c>
      <c r="C130" s="169" t="s">
        <v>317</v>
      </c>
      <c r="D130" s="163" t="s">
        <v>318</v>
      </c>
      <c r="E130" s="163" t="s">
        <v>121</v>
      </c>
      <c r="F130" s="164">
        <v>5.9219999999999997</v>
      </c>
      <c r="G130" s="170"/>
      <c r="H130" s="170"/>
      <c r="I130" s="165">
        <f t="shared" si="14"/>
        <v>0</v>
      </c>
      <c r="J130" s="163">
        <f t="shared" si="15"/>
        <v>0</v>
      </c>
      <c r="K130" s="166">
        <f t="shared" si="16"/>
        <v>0</v>
      </c>
      <c r="L130" s="166">
        <f t="shared" si="17"/>
        <v>0</v>
      </c>
      <c r="M130" s="166">
        <f t="shared" si="18"/>
        <v>0</v>
      </c>
      <c r="N130" s="166">
        <v>0</v>
      </c>
      <c r="O130" s="166"/>
      <c r="P130" s="171">
        <v>0.55000000000000004</v>
      </c>
      <c r="Q130" s="171"/>
      <c r="R130" s="171">
        <v>0.55000000000000004</v>
      </c>
      <c r="S130" s="166">
        <f t="shared" si="19"/>
        <v>3.2570000000000001</v>
      </c>
      <c r="T130" s="167"/>
      <c r="U130" s="167"/>
      <c r="V130" s="171"/>
      <c r="Z130">
        <f t="shared" si="20"/>
        <v>0</v>
      </c>
    </row>
    <row r="131" spans="1:26" x14ac:dyDescent="0.3">
      <c r="A131" s="62"/>
      <c r="B131" s="62"/>
      <c r="C131" s="151">
        <v>991</v>
      </c>
      <c r="D131" s="151" t="s">
        <v>80</v>
      </c>
      <c r="E131" s="62"/>
      <c r="F131" s="62"/>
      <c r="G131" s="141">
        <f>ROUND((SUM(L106:L130))/1,2)</f>
        <v>0</v>
      </c>
      <c r="H131" s="141">
        <f>ROUND((SUM(M106:M130))/1,2)</f>
        <v>0</v>
      </c>
      <c r="I131" s="141">
        <f>ROUND((SUM(I106:I130))/1,2)</f>
        <v>0</v>
      </c>
      <c r="J131" s="62"/>
      <c r="K131" s="62"/>
      <c r="L131" s="62">
        <f>ROUND((SUM(L106:L130))/1,2)</f>
        <v>0</v>
      </c>
      <c r="M131" s="62">
        <f>ROUND((SUM(M106:M130))/1,2)</f>
        <v>0</v>
      </c>
      <c r="N131" s="62"/>
      <c r="O131" s="62"/>
      <c r="P131" s="162"/>
      <c r="Q131" s="1"/>
      <c r="R131" s="1"/>
      <c r="S131" s="162">
        <f>ROUND((SUM(S106:S130))/1,2)</f>
        <v>160.33000000000001</v>
      </c>
      <c r="T131" s="172"/>
      <c r="U131" s="172"/>
      <c r="V131" s="2">
        <f>ROUND((SUM(V106:V130))/1,2)</f>
        <v>0</v>
      </c>
    </row>
    <row r="132" spans="1:26" x14ac:dyDescent="0.3">
      <c r="A132" s="1"/>
      <c r="B132" s="1"/>
      <c r="C132" s="1"/>
      <c r="D132" s="1"/>
      <c r="E132" s="1"/>
      <c r="F132" s="1"/>
      <c r="G132" s="134"/>
      <c r="H132" s="13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V132" s="1"/>
    </row>
    <row r="133" spans="1:26" x14ac:dyDescent="0.3">
      <c r="A133" s="62"/>
      <c r="B133" s="62"/>
      <c r="C133" s="62"/>
      <c r="D133" s="2" t="s">
        <v>79</v>
      </c>
      <c r="E133" s="62"/>
      <c r="F133" s="62"/>
      <c r="G133" s="141">
        <f>ROUND((SUM(L105:L132))/2,2)</f>
        <v>0</v>
      </c>
      <c r="H133" s="141">
        <f>ROUND((SUM(M105:M132))/2,2)</f>
        <v>0</v>
      </c>
      <c r="I133" s="141">
        <f>ROUND((SUM(I105:I132))/2,2)</f>
        <v>0</v>
      </c>
      <c r="J133" s="62"/>
      <c r="K133" s="62"/>
      <c r="L133" s="62">
        <f>ROUND((SUM(L105:L132))/2,2)</f>
        <v>0</v>
      </c>
      <c r="M133" s="62">
        <f>ROUND((SUM(M105:M132))/2,2)</f>
        <v>0</v>
      </c>
      <c r="N133" s="62"/>
      <c r="O133" s="62"/>
      <c r="P133" s="162"/>
      <c r="Q133" s="1"/>
      <c r="R133" s="1"/>
      <c r="S133" s="162">
        <f>ROUND((SUM(S105:S132))/2,2)</f>
        <v>160.33000000000001</v>
      </c>
      <c r="V133" s="2">
        <f>ROUND((SUM(V105:V132))/2,2)</f>
        <v>0</v>
      </c>
    </row>
    <row r="134" spans="1:26" x14ac:dyDescent="0.3">
      <c r="A134" s="174"/>
      <c r="B134" s="174"/>
      <c r="C134" s="174"/>
      <c r="D134" s="174" t="s">
        <v>81</v>
      </c>
      <c r="E134" s="174"/>
      <c r="F134" s="174"/>
      <c r="G134" s="175">
        <f>ROUND((SUM(L9:L133))/3,2)</f>
        <v>0</v>
      </c>
      <c r="H134" s="175">
        <f>ROUND((SUM(M9:M133))/3,2)</f>
        <v>0</v>
      </c>
      <c r="I134" s="175">
        <f>ROUND((SUM(I9:I133))/3,2)</f>
        <v>0</v>
      </c>
      <c r="J134" s="174"/>
      <c r="K134" s="175">
        <f>ROUND((SUM(K9:K133))/3,2)</f>
        <v>0</v>
      </c>
      <c r="L134" s="174">
        <f>ROUND((SUM(L9:L133))/3,2)</f>
        <v>0</v>
      </c>
      <c r="M134" s="174">
        <f>ROUND((SUM(M9:M133))/3,2)</f>
        <v>0</v>
      </c>
      <c r="N134" s="174"/>
      <c r="O134" s="174"/>
      <c r="P134" s="176"/>
      <c r="Q134" s="174"/>
      <c r="R134" s="175"/>
      <c r="S134" s="176">
        <f>ROUND((SUM(S9:S133))/3,2)</f>
        <v>16753</v>
      </c>
      <c r="T134" s="177"/>
      <c r="U134" s="177"/>
      <c r="V134" s="174">
        <f>ROUND((SUM(V9:V133))/3,2)</f>
        <v>24.4</v>
      </c>
      <c r="X134" s="173"/>
      <c r="Y134">
        <f>(SUM(Y9:Y133))</f>
        <v>0</v>
      </c>
      <c r="Z134">
        <f>(SUM(Z9:Z133))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Rekonštrukcia lesnej cesty ZABITÝ CHLAP / Rekonštrukcia lesnej cesty ZABITÝ CHLAP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Výkaz_výmer</vt:lpstr>
      <vt:lpstr>'Rekap 589'!Názvy_tisku</vt:lpstr>
      <vt:lpstr>Výkaz_výmer!Názvy_tisku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Spravca</dc:creator>
  <cp:lastModifiedBy>Radovan Miscik</cp:lastModifiedBy>
  <dcterms:created xsi:type="dcterms:W3CDTF">2023-02-14T21:18:08Z</dcterms:created>
  <dcterms:modified xsi:type="dcterms:W3CDTF">2024-11-18T16:15:41Z</dcterms:modified>
</cp:coreProperties>
</file>