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-1 - Rozvody NN 0,4 kV -..." sheetId="2" r:id="rId2"/>
    <sheet name="2-1 - Rozvody NN 0,4 kV -..." sheetId="3" r:id="rId3"/>
    <sheet name="3-1 - Rozvody NN 0,4 kV -..." sheetId="4" r:id="rId4"/>
    <sheet name="4-1 - Rozvody NN 0,4 kV -..." sheetId="5" r:id="rId5"/>
    <sheet name="5-1 - VON - VEDLEJŠÍ A OS..." sheetId="6" r:id="rId6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'1-1 - Rozvody NN 0,4 kV -...'!$C$124:$K$319</definedName>
    <definedName name="_xlnm.Print_Area" localSheetId="1">'1-1 - Rozvody NN 0,4 kV -...'!$C$4:$J$76,'1-1 - Rozvody NN 0,4 kV -...'!$C$82:$J$104,'1-1 - Rozvody NN 0,4 kV -...'!$C$110:$K$319</definedName>
    <definedName name="_xlnm.Print_Titles" localSheetId="1">'1-1 - Rozvody NN 0,4 kV -...'!$124:$124</definedName>
    <definedName name="_xlnm._FilterDatabase" localSheetId="2" hidden="1">'2-1 - Rozvody NN 0,4 kV -...'!$C$122:$K$230</definedName>
    <definedName name="_xlnm.Print_Area" localSheetId="2">'2-1 - Rozvody NN 0,4 kV -...'!$C$4:$J$76,'2-1 - Rozvody NN 0,4 kV -...'!$C$82:$J$102,'2-1 - Rozvody NN 0,4 kV -...'!$C$108:$K$230</definedName>
    <definedName name="_xlnm.Print_Titles" localSheetId="2">'2-1 - Rozvody NN 0,4 kV -...'!$122:$122</definedName>
    <definedName name="_xlnm._FilterDatabase" localSheetId="3" hidden="1">'3-1 - Rozvody NN 0,4 kV -...'!$C$122:$K$257</definedName>
    <definedName name="_xlnm.Print_Area" localSheetId="3">'3-1 - Rozvody NN 0,4 kV -...'!$C$4:$J$76,'3-1 - Rozvody NN 0,4 kV -...'!$C$82:$J$102,'3-1 - Rozvody NN 0,4 kV -...'!$C$108:$K$257</definedName>
    <definedName name="_xlnm.Print_Titles" localSheetId="3">'3-1 - Rozvody NN 0,4 kV -...'!$122:$122</definedName>
    <definedName name="_xlnm._FilterDatabase" localSheetId="4" hidden="1">'4-1 - Rozvody NN 0,4 kV -...'!$C$121:$K$130</definedName>
    <definedName name="_xlnm.Print_Area" localSheetId="4">'4-1 - Rozvody NN 0,4 kV -...'!$C$4:$J$76,'4-1 - Rozvody NN 0,4 kV -...'!$C$82:$J$101,'4-1 - Rozvody NN 0,4 kV -...'!$C$107:$K$130</definedName>
    <definedName name="_xlnm.Print_Titles" localSheetId="4">'4-1 - Rozvody NN 0,4 kV -...'!$121:$121</definedName>
    <definedName name="_xlnm._FilterDatabase" localSheetId="5" hidden="1">'5-1 - VON - VEDLEJŠÍ A OS...'!$C$122:$K$186</definedName>
    <definedName name="_xlnm.Print_Area" localSheetId="5">'5-1 - VON - VEDLEJŠÍ A OS...'!$C$4:$J$75,'5-1 - VON - VEDLEJŠÍ A OS...'!$C$81:$J$102,'5-1 - VON - VEDLEJŠÍ A OS...'!$C$108:$K$186</definedName>
    <definedName name="_xlnm.Print_Titles" localSheetId="5">'5-1 - VON - VEDLEJŠÍ A OS...'!$122:$122</definedName>
  </definedNames>
  <calcPr/>
</workbook>
</file>

<file path=xl/calcChain.xml><?xml version="1.0" encoding="utf-8"?>
<calcChain xmlns="http://schemas.openxmlformats.org/spreadsheetml/2006/main">
  <c i="6" r="J39"/>
  <c r="J38"/>
  <c i="1" r="AY104"/>
  <c i="6" r="J37"/>
  <c i="1" r="AX104"/>
  <c i="6"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3"/>
  <c r="BH163"/>
  <c r="BG163"/>
  <c r="BF163"/>
  <c r="T163"/>
  <c r="T162"/>
  <c r="R163"/>
  <c r="R162"/>
  <c r="P163"/>
  <c r="P162"/>
  <c r="BK163"/>
  <c r="BK162"/>
  <c r="J162"/>
  <c r="J163"/>
  <c r="BE163"/>
  <c r="J101"/>
  <c r="BI157"/>
  <c r="BH157"/>
  <c r="BG157"/>
  <c r="BF157"/>
  <c r="T157"/>
  <c r="R157"/>
  <c r="P157"/>
  <c r="BK157"/>
  <c r="J157"/>
  <c r="BE157"/>
  <c r="BI152"/>
  <c r="BH152"/>
  <c r="BG152"/>
  <c r="BF152"/>
  <c r="T152"/>
  <c r="R152"/>
  <c r="P152"/>
  <c r="BK152"/>
  <c r="J152"/>
  <c r="BE152"/>
  <c r="BI147"/>
  <c r="BH147"/>
  <c r="BG147"/>
  <c r="BF147"/>
  <c r="T147"/>
  <c r="T146"/>
  <c r="R147"/>
  <c r="R146"/>
  <c r="P147"/>
  <c r="P146"/>
  <c r="BK147"/>
  <c r="BK146"/>
  <c r="J146"/>
  <c r="J147"/>
  <c r="BE147"/>
  <c r="J100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1"/>
  <c r="BH131"/>
  <c r="BG131"/>
  <c r="BF131"/>
  <c r="T131"/>
  <c r="R131"/>
  <c r="P131"/>
  <c r="BK131"/>
  <c r="J131"/>
  <c r="BE131"/>
  <c r="BI126"/>
  <c r="F39"/>
  <c i="1" r="BD104"/>
  <c i="6" r="BH126"/>
  <c r="F38"/>
  <c i="1" r="BC104"/>
  <c i="6" r="BG126"/>
  <c r="F37"/>
  <c i="1" r="BB104"/>
  <c i="6" r="BF126"/>
  <c r="J36"/>
  <c i="1" r="AW104"/>
  <c i="6" r="F36"/>
  <c i="1" r="BA104"/>
  <c i="6" r="T126"/>
  <c r="T125"/>
  <c r="T124"/>
  <c r="T123"/>
  <c r="R126"/>
  <c r="R125"/>
  <c r="R124"/>
  <c r="R123"/>
  <c r="P126"/>
  <c r="P125"/>
  <c r="P124"/>
  <c r="P123"/>
  <c i="1" r="AU104"/>
  <c i="6" r="BK126"/>
  <c r="BK125"/>
  <c r="J125"/>
  <c r="BK124"/>
  <c r="J124"/>
  <c r="BK123"/>
  <c r="J123"/>
  <c r="J97"/>
  <c r="J32"/>
  <c i="1" r="AG104"/>
  <c i="6" r="J126"/>
  <c r="BE126"/>
  <c r="J35"/>
  <c i="1" r="AV104"/>
  <c i="6" r="F35"/>
  <c i="1" r="AZ104"/>
  <c i="6" r="J99"/>
  <c r="J98"/>
  <c r="J120"/>
  <c r="F119"/>
  <c r="F117"/>
  <c r="E115"/>
  <c r="J93"/>
  <c r="F92"/>
  <c r="F90"/>
  <c r="E88"/>
  <c r="J41"/>
  <c r="J23"/>
  <c r="E23"/>
  <c r="J119"/>
  <c r="J92"/>
  <c r="J22"/>
  <c r="J20"/>
  <c r="E20"/>
  <c r="F120"/>
  <c r="F93"/>
  <c r="J19"/>
  <c r="J14"/>
  <c r="J117"/>
  <c r="J90"/>
  <c r="E7"/>
  <c r="E111"/>
  <c r="E84"/>
  <c i="5" r="J39"/>
  <c r="J38"/>
  <c i="1" r="AY102"/>
  <c i="5" r="J37"/>
  <c i="1" r="AX102"/>
  <c i="5" r="BI128"/>
  <c r="BH128"/>
  <c r="BG128"/>
  <c r="BF128"/>
  <c r="T128"/>
  <c r="R128"/>
  <c r="P128"/>
  <c r="BK128"/>
  <c r="J128"/>
  <c r="BE128"/>
  <c r="BI125"/>
  <c r="F39"/>
  <c i="1" r="BD102"/>
  <c i="5" r="BH125"/>
  <c r="F38"/>
  <c i="1" r="BC102"/>
  <c i="5" r="BG125"/>
  <c r="F37"/>
  <c i="1" r="BB102"/>
  <c i="5" r="BF125"/>
  <c r="J36"/>
  <c i="1" r="AW102"/>
  <c i="5" r="F36"/>
  <c i="1" r="BA102"/>
  <c i="5" r="T125"/>
  <c r="T124"/>
  <c r="T123"/>
  <c r="T122"/>
  <c r="R125"/>
  <c r="R124"/>
  <c r="R123"/>
  <c r="R122"/>
  <c r="P125"/>
  <c r="P124"/>
  <c r="P123"/>
  <c r="P122"/>
  <c i="1" r="AU102"/>
  <c i="5" r="BK125"/>
  <c r="BK124"/>
  <c r="J124"/>
  <c r="BK123"/>
  <c r="J123"/>
  <c r="BK122"/>
  <c r="J122"/>
  <c r="J98"/>
  <c r="J32"/>
  <c i="1" r="AG102"/>
  <c i="5" r="J125"/>
  <c r="BE125"/>
  <c r="J35"/>
  <c i="1" r="AV102"/>
  <c i="5" r="F35"/>
  <c i="1" r="AZ102"/>
  <c i="5" r="J100"/>
  <c r="J99"/>
  <c r="J119"/>
  <c r="F118"/>
  <c r="F116"/>
  <c r="E114"/>
  <c r="J94"/>
  <c r="F93"/>
  <c r="F91"/>
  <c r="E89"/>
  <c r="J41"/>
  <c r="J23"/>
  <c r="E23"/>
  <c r="J118"/>
  <c r="J93"/>
  <c r="J22"/>
  <c r="J20"/>
  <c r="E20"/>
  <c r="F119"/>
  <c r="F94"/>
  <c r="J19"/>
  <c r="J14"/>
  <c r="J116"/>
  <c r="J91"/>
  <c r="E7"/>
  <c r="E110"/>
  <c r="E85"/>
  <c i="4" r="J39"/>
  <c r="J38"/>
  <c i="1" r="AY100"/>
  <c i="4" r="J37"/>
  <c i="1" r="AX100"/>
  <c i="4" r="BI255"/>
  <c r="BH255"/>
  <c r="BG255"/>
  <c r="BF255"/>
  <c r="T255"/>
  <c r="R255"/>
  <c r="P255"/>
  <c r="BK255"/>
  <c r="J255"/>
  <c r="BE255"/>
  <c r="BI250"/>
  <c r="BH250"/>
  <c r="BG250"/>
  <c r="BF250"/>
  <c r="T250"/>
  <c r="R250"/>
  <c r="P250"/>
  <c r="BK250"/>
  <c r="J250"/>
  <c r="BE250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5"/>
  <c r="BH235"/>
  <c r="BG235"/>
  <c r="BF235"/>
  <c r="T235"/>
  <c r="R235"/>
  <c r="P235"/>
  <c r="BK235"/>
  <c r="J235"/>
  <c r="BE235"/>
  <c r="BI229"/>
  <c r="BH229"/>
  <c r="BG229"/>
  <c r="BF229"/>
  <c r="T229"/>
  <c r="R229"/>
  <c r="P229"/>
  <c r="BK229"/>
  <c r="J229"/>
  <c r="BE229"/>
  <c r="BI224"/>
  <c r="BH224"/>
  <c r="BG224"/>
  <c r="BF224"/>
  <c r="T224"/>
  <c r="R224"/>
  <c r="P224"/>
  <c r="BK224"/>
  <c r="J224"/>
  <c r="BE224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4"/>
  <c r="BH164"/>
  <c r="BG164"/>
  <c r="BF164"/>
  <c r="T164"/>
  <c r="R164"/>
  <c r="P164"/>
  <c r="BK164"/>
  <c r="J164"/>
  <c r="BE164"/>
  <c r="BI160"/>
  <c r="BH160"/>
  <c r="BG160"/>
  <c r="BF160"/>
  <c r="T160"/>
  <c r="T159"/>
  <c r="R160"/>
  <c r="R159"/>
  <c r="P160"/>
  <c r="P159"/>
  <c r="BK160"/>
  <c r="BK159"/>
  <c r="J159"/>
  <c r="J160"/>
  <c r="BE160"/>
  <c r="J101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F39"/>
  <c i="1" r="BD100"/>
  <c i="4" r="BH126"/>
  <c r="F38"/>
  <c i="1" r="BC100"/>
  <c i="4" r="BG126"/>
  <c r="F37"/>
  <c i="1" r="BB100"/>
  <c i="4" r="BF126"/>
  <c r="J36"/>
  <c i="1" r="AW100"/>
  <c i="4" r="F36"/>
  <c i="1" r="BA100"/>
  <c i="4" r="T126"/>
  <c r="T125"/>
  <c r="T124"/>
  <c r="T123"/>
  <c r="R126"/>
  <c r="R125"/>
  <c r="R124"/>
  <c r="R123"/>
  <c r="P126"/>
  <c r="P125"/>
  <c r="P124"/>
  <c r="P123"/>
  <c i="1" r="AU100"/>
  <c i="4" r="BK126"/>
  <c r="BK125"/>
  <c r="J125"/>
  <c r="BK124"/>
  <c r="J124"/>
  <c r="BK123"/>
  <c r="J123"/>
  <c r="J98"/>
  <c r="J32"/>
  <c i="1" r="AG100"/>
  <c i="4" r="J126"/>
  <c r="BE126"/>
  <c r="J35"/>
  <c i="1" r="AV100"/>
  <c i="4" r="F35"/>
  <c i="1" r="AZ100"/>
  <c i="4" r="J100"/>
  <c r="J99"/>
  <c r="J120"/>
  <c r="F119"/>
  <c r="F117"/>
  <c r="E115"/>
  <c r="J94"/>
  <c r="F93"/>
  <c r="F91"/>
  <c r="E89"/>
  <c r="J41"/>
  <c r="J23"/>
  <c r="E23"/>
  <c r="J119"/>
  <c r="J93"/>
  <c r="J22"/>
  <c r="J20"/>
  <c r="E20"/>
  <c r="F120"/>
  <c r="F94"/>
  <c r="J19"/>
  <c r="J14"/>
  <c r="J117"/>
  <c r="J91"/>
  <c r="E7"/>
  <c r="E111"/>
  <c r="E85"/>
  <c i="3" r="J39"/>
  <c r="J38"/>
  <c i="1" r="AY98"/>
  <c i="3" r="J37"/>
  <c i="1" r="AX98"/>
  <c i="3"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1"/>
  <c r="BH201"/>
  <c r="BG201"/>
  <c r="BF201"/>
  <c r="T201"/>
  <c r="R201"/>
  <c r="P201"/>
  <c r="BK201"/>
  <c r="J201"/>
  <c r="BE201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4"/>
  <c r="BH154"/>
  <c r="BG154"/>
  <c r="BF154"/>
  <c r="T154"/>
  <c r="R154"/>
  <c r="P154"/>
  <c r="BK154"/>
  <c r="J154"/>
  <c r="BE154"/>
  <c r="BI150"/>
  <c r="BH150"/>
  <c r="BG150"/>
  <c r="BF150"/>
  <c r="T150"/>
  <c r="T149"/>
  <c r="R150"/>
  <c r="R149"/>
  <c r="P150"/>
  <c r="P149"/>
  <c r="BK150"/>
  <c r="BK149"/>
  <c r="J149"/>
  <c r="J150"/>
  <c r="BE150"/>
  <c r="J101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F39"/>
  <c i="1" r="BD98"/>
  <c i="3" r="BH126"/>
  <c r="F38"/>
  <c i="1" r="BC98"/>
  <c i="3" r="BG126"/>
  <c r="F37"/>
  <c i="1" r="BB98"/>
  <c i="3" r="BF126"/>
  <c r="J36"/>
  <c i="1" r="AW98"/>
  <c i="3" r="F36"/>
  <c i="1" r="BA98"/>
  <c i="3" r="T126"/>
  <c r="T125"/>
  <c r="T124"/>
  <c r="T123"/>
  <c r="R126"/>
  <c r="R125"/>
  <c r="R124"/>
  <c r="R123"/>
  <c r="P126"/>
  <c r="P125"/>
  <c r="P124"/>
  <c r="P123"/>
  <c i="1" r="AU98"/>
  <c i="3" r="BK126"/>
  <c r="BK125"/>
  <c r="J125"/>
  <c r="BK124"/>
  <c r="J124"/>
  <c r="BK123"/>
  <c r="J123"/>
  <c r="J98"/>
  <c r="J32"/>
  <c i="1" r="AG98"/>
  <c i="3" r="J126"/>
  <c r="BE126"/>
  <c r="J35"/>
  <c i="1" r="AV98"/>
  <c i="3" r="F35"/>
  <c i="1" r="AZ98"/>
  <c i="3" r="J100"/>
  <c r="J99"/>
  <c r="J120"/>
  <c r="F119"/>
  <c r="F117"/>
  <c r="E115"/>
  <c r="J94"/>
  <c r="F93"/>
  <c r="F91"/>
  <c r="E89"/>
  <c r="J41"/>
  <c r="J23"/>
  <c r="E23"/>
  <c r="J119"/>
  <c r="J93"/>
  <c r="J22"/>
  <c r="J20"/>
  <c r="E20"/>
  <c r="F120"/>
  <c r="F94"/>
  <c r="J19"/>
  <c r="J14"/>
  <c r="J117"/>
  <c r="J91"/>
  <c r="E7"/>
  <c r="E111"/>
  <c r="E85"/>
  <c i="2" r="J39"/>
  <c r="J38"/>
  <c i="1" r="AY96"/>
  <c i="2" r="J37"/>
  <c i="1" r="AX96"/>
  <c i="2"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298"/>
  <c r="BH298"/>
  <c r="BG298"/>
  <c r="BF298"/>
  <c r="T298"/>
  <c r="R298"/>
  <c r="P298"/>
  <c r="BK298"/>
  <c r="J298"/>
  <c r="BE298"/>
  <c r="BI293"/>
  <c r="BH293"/>
  <c r="BG293"/>
  <c r="BF293"/>
  <c r="T293"/>
  <c r="R293"/>
  <c r="P293"/>
  <c r="BK293"/>
  <c r="J293"/>
  <c r="BE293"/>
  <c r="BI288"/>
  <c r="BH288"/>
  <c r="BG288"/>
  <c r="BF288"/>
  <c r="T288"/>
  <c r="R288"/>
  <c r="P288"/>
  <c r="BK288"/>
  <c r="J288"/>
  <c r="BE288"/>
  <c r="BI282"/>
  <c r="BH282"/>
  <c r="BG282"/>
  <c r="BF282"/>
  <c r="T282"/>
  <c r="R282"/>
  <c r="P282"/>
  <c r="BK282"/>
  <c r="J282"/>
  <c r="BE282"/>
  <c r="BI276"/>
  <c r="BH276"/>
  <c r="BG276"/>
  <c r="BF276"/>
  <c r="T276"/>
  <c r="R276"/>
  <c r="P276"/>
  <c r="BK276"/>
  <c r="J276"/>
  <c r="BE276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5"/>
  <c r="BH215"/>
  <c r="BG215"/>
  <c r="BF215"/>
  <c r="T215"/>
  <c r="T214"/>
  <c r="R215"/>
  <c r="R214"/>
  <c r="P215"/>
  <c r="P214"/>
  <c r="BK215"/>
  <c r="BK214"/>
  <c r="J214"/>
  <c r="J215"/>
  <c r="BE215"/>
  <c r="J103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T140"/>
  <c r="T139"/>
  <c r="R141"/>
  <c r="R140"/>
  <c r="R139"/>
  <c r="P141"/>
  <c r="P140"/>
  <c r="P139"/>
  <c r="BK141"/>
  <c r="BK140"/>
  <c r="J140"/>
  <c r="BK139"/>
  <c r="J139"/>
  <c r="J141"/>
  <c r="BE141"/>
  <c r="J102"/>
  <c r="J101"/>
  <c r="BI133"/>
  <c r="BH133"/>
  <c r="BG133"/>
  <c r="BF133"/>
  <c r="T133"/>
  <c r="R133"/>
  <c r="P133"/>
  <c r="BK133"/>
  <c r="J133"/>
  <c r="BE133"/>
  <c r="BI128"/>
  <c r="F39"/>
  <c i="1" r="BD96"/>
  <c i="2" r="BH128"/>
  <c r="F38"/>
  <c i="1" r="BC96"/>
  <c i="2" r="BG128"/>
  <c r="F37"/>
  <c i="1" r="BB96"/>
  <c i="2" r="BF128"/>
  <c r="J36"/>
  <c i="1" r="AW96"/>
  <c i="2" r="F36"/>
  <c i="1" r="BA96"/>
  <c i="2" r="T128"/>
  <c r="T127"/>
  <c r="T126"/>
  <c r="T125"/>
  <c r="R128"/>
  <c r="R127"/>
  <c r="R126"/>
  <c r="R125"/>
  <c r="P128"/>
  <c r="P127"/>
  <c r="P126"/>
  <c r="P125"/>
  <c i="1" r="AU96"/>
  <c i="2" r="BK128"/>
  <c r="BK127"/>
  <c r="J127"/>
  <c r="BK126"/>
  <c r="J126"/>
  <c r="BK125"/>
  <c r="J125"/>
  <c r="J98"/>
  <c r="J32"/>
  <c i="1" r="AG96"/>
  <c i="2" r="J128"/>
  <c r="BE128"/>
  <c r="J35"/>
  <c i="1" r="AV96"/>
  <c i="2" r="F35"/>
  <c i="1" r="AZ96"/>
  <c i="2" r="J100"/>
  <c r="J99"/>
  <c r="J122"/>
  <c r="F121"/>
  <c r="F119"/>
  <c r="E117"/>
  <c r="J94"/>
  <c r="F93"/>
  <c r="F91"/>
  <c r="E89"/>
  <c r="J41"/>
  <c r="J23"/>
  <c r="E23"/>
  <c r="J121"/>
  <c r="J93"/>
  <c r="J22"/>
  <c r="J20"/>
  <c r="E20"/>
  <c r="F122"/>
  <c r="F94"/>
  <c r="J19"/>
  <c r="J14"/>
  <c r="J119"/>
  <c r="J91"/>
  <c r="E7"/>
  <c r="E113"/>
  <c r="E85"/>
  <c i="1" r="BD103"/>
  <c r="BC103"/>
  <c r="BB103"/>
  <c r="BA103"/>
  <c r="AZ103"/>
  <c r="AY103"/>
  <c r="AX103"/>
  <c r="AW103"/>
  <c r="AV103"/>
  <c r="AU103"/>
  <c r="AT103"/>
  <c r="AS103"/>
  <c r="AG103"/>
  <c r="BD101"/>
  <c r="BC101"/>
  <c r="BB101"/>
  <c r="BA101"/>
  <c r="AZ101"/>
  <c r="AY101"/>
  <c r="AX101"/>
  <c r="AW101"/>
  <c r="AV101"/>
  <c r="AU101"/>
  <c r="AT101"/>
  <c r="AS101"/>
  <c r="AG101"/>
  <c r="BD99"/>
  <c r="BC99"/>
  <c r="BB99"/>
  <c r="BA99"/>
  <c r="AZ99"/>
  <c r="AY99"/>
  <c r="AX99"/>
  <c r="AW99"/>
  <c r="AV99"/>
  <c r="AU99"/>
  <c r="AT99"/>
  <c r="AS99"/>
  <c r="AG99"/>
  <c r="BD97"/>
  <c r="BC97"/>
  <c r="BB97"/>
  <c r="BA97"/>
  <c r="AZ97"/>
  <c r="AY97"/>
  <c r="AX97"/>
  <c r="AW97"/>
  <c r="AV97"/>
  <c r="AU97"/>
  <c r="AT97"/>
  <c r="AS97"/>
  <c r="AG97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4"/>
  <c r="AN104"/>
  <c r="AN103"/>
  <c r="AT102"/>
  <c r="AN102"/>
  <c r="AN101"/>
  <c r="AT100"/>
  <c r="AN100"/>
  <c r="AN99"/>
  <c r="AT98"/>
  <c r="AN98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<sst xmlns="http://schemas.openxmlformats.org/spreadsheetml/2006/main">
  <si>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</si>
  <si>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</si>
  <si>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</si>
  <si>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</si>
  <si>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</si>
  <si>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{ca45a47b-9c71-4a95-b0f8-e4f2e985501f}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</si>
  <si>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</si>
  <si>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</si>
  <si>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</si>
  <si>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</si>
  <si>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</si>
  <si>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</si>
  <si>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</si>
  <si>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</si>
  <si>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DSG_2019/06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</si>
  <si>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</si>
  <si>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</si>
  <si>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Šternberk, Hlavní náměstí, Rozvody NN 0,4 kV</t>
  </si>
  <si>
    <t>0,1</t>
  </si>
  <si>
    <t>KSO:</t>
  </si>
  <si>
    <t>CC-CZ:</t>
  </si>
  <si>
    <t>1</t>
  </si>
  <si>
    <t>Místo:</t>
  </si>
  <si>
    <t>Šternberk</t>
  </si>
  <si>
    <t>Datum:</t>
  </si>
  <si>
    <t>1. 10. 2019</t>
  </si>
  <si>
    <t>10</t>
  </si>
  <si>
    <t>100</t>
  </si>
  <si>
    <t>Zadavatel:</t>
  </si>
  <si>
    <t>IČ:</t>
  </si>
  <si>
    <t>Město Šternberk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</si>
  <si>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</si>
  <si>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</si>
  <si>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</si>
  <si>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</si>
  <si>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</si>
  <si>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</si>
  <si>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</si>
  <si>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 xml:space="preserve">ing. Zdeněk Rozsypal 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</si>
  <si>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</si>
  <si>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</si>
  <si>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</si>
  <si>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</si>
  <si>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</si>
  <si>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</si>
  <si>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</si>
  <si>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</si>
  <si>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</si>
  <si>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</si>
  <si>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</si>
  <si>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</si>
  <si>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</si>
  <si>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</si>
  <si>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</si>
  <si>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</si>
  <si>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</si>
  <si>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</si>
  <si>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</si>
  <si>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</si>
  <si>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</si>
  <si>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</si>
  <si>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</si>
  <si>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</si>
  <si>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</si>
  <si>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</si>
  <si>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</si>
  <si>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</si>
  <si>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</si>
  <si>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</si>
  <si>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</si>
  <si>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</si>
  <si>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</si>
  <si>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</si>
  <si>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</si>
  <si>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</si>
  <si>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</si>
  <si>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</si>
  <si>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</si>
  <si>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</si>
  <si>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</si>
  <si>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</si>
  <si>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</si>
  <si>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</si>
  <si>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</si>
  <si>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Rozvody NN 0,4 kV - I. etapa--soupis prací</t>
  </si>
  <si>
    <t>STA</t>
  </si>
  <si>
    <t>{a78b6257-2258-42f2-a065-c51838549431}</t>
  </si>
  <si>
    <t>828 73</t>
  </si>
  <si>
    <t>2</t>
  </si>
  <si>
    <t>/</t>
  </si>
  <si>
    <t>1-1</t>
  </si>
  <si>
    <t>Soupis</t>
  </si>
  <si>
    <t>{f0deffb4-a6e2-41fc-94eb-0281111d8db0}</t>
  </si>
  <si>
    <t>Rozvody NN 0,4 kV - II. etapa--soupis prací</t>
  </si>
  <si>
    <t>{ae99d9e6-006f-4ff7-9cb6-1c554dfbc573}</t>
  </si>
  <si>
    <t>2-1</t>
  </si>
  <si>
    <t>{ec9a97a9-41ab-45f6-b19e-4b9bf020a61b}</t>
  </si>
  <si>
    <t>3</t>
  </si>
  <si>
    <t>Rozvody NN 0,4 kV - III. etapa-soupis prací</t>
  </si>
  <si>
    <t>{d1bd6b20-4d0d-4c35-b38b-841ead2aa50e}</t>
  </si>
  <si>
    <t>3-1</t>
  </si>
  <si>
    <t>{a76d9cd8-ab69-4723-ad05-c8f741a6cee5}</t>
  </si>
  <si>
    <t>4</t>
  </si>
  <si>
    <t>Rozvody NN 0,4 kV - Dodávka mobilních rozvaděčů--soupis prací</t>
  </si>
  <si>
    <t>{e82a30ea-6bc1-4d26-9b14-ac50904403bf}</t>
  </si>
  <si>
    <t>4-1</t>
  </si>
  <si>
    <t>{72d9b34c-a6ce-42cf-82c0-439ded3c5d19}</t>
  </si>
  <si>
    <t>5</t>
  </si>
  <si>
    <t>VON - VEDLEJŠÍ A OSTATNÍ NÁKLADY</t>
  </si>
  <si>
    <t>VON</t>
  </si>
  <si>
    <t>{3efa0dbd-8407-49d3-99c2-654233c41f81}</t>
  </si>
  <si>
    <t>82229</t>
  </si>
  <si>
    <t>5-1</t>
  </si>
  <si>
    <t>VON - VEDLEJŠÍ A OSTATNÍ NÁKLADY- soupis prací</t>
  </si>
  <si>
    <t>{613c7719-0b26-4666-bea6-cab823e34342}</t>
  </si>
  <si>
    <t>KRYCÍ LIST SOUPISU PRACÍ</t>
  </si>
  <si>
    <t>Objekt:</t>
  </si>
  <si>
    <t>1 - Rozvody NN 0,4 kV - I. etapa--soupis prací</t>
  </si>
  <si>
    <t>Soupis:</t>
  </si>
  <si>
    <t>1-1 - Rozvody NN 0,4 kV - I. etapa--soupis prací</t>
  </si>
  <si>
    <t>22242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</si>
  <si>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</si>
  <si>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</si>
  <si>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</si>
  <si>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</si>
  <si>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</si>
  <si>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</si>
  <si>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765 - Krytina skládaná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</si>
  <si>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</si>
  <si>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</si>
  <si>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</si>
  <si>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</si>
  <si>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</si>
  <si>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</si>
  <si>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</si>
  <si>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</si>
  <si>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</si>
  <si>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</si>
  <si>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</si>
  <si>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</si>
  <si>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</si>
  <si>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</si>
  <si>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</si>
  <si>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</si>
  <si>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</si>
  <si>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PSV</t>
  </si>
  <si>
    <t>Práce a dodávky PSV</t>
  </si>
  <si>
    <t>ROZPOCET</t>
  </si>
  <si>
    <t>765</t>
  </si>
  <si>
    <t>Krytina skládaná</t>
  </si>
  <si>
    <t>K</t>
  </si>
  <si>
    <t>76526101R</t>
  </si>
  <si>
    <t xml:space="preserve">Montáž obkladu stěn krytinou z břidlice jednoduché krytí z pravoúhlých formátů </t>
  </si>
  <si>
    <t>m2</t>
  </si>
  <si>
    <t>16</t>
  </si>
  <si>
    <t>-1302683960</t>
  </si>
  <si>
    <t>PP</t>
  </si>
  <si>
    <t xml:space="preserve">Montáž obkladu stěn krytinou z přírodní břidlice  z pravoúhlých formátů, </t>
  </si>
  <si>
    <t>PSC</t>
  </si>
  <si>
    <t xml:space="preserve">Poznámka k souboru cen:_x000d_
1. V cenách jsou započteny náklady na přiřezání kamenů. </t>
  </si>
  <si>
    <t>VV</t>
  </si>
  <si>
    <t>0,24*1,2*2+0,4*1,2</t>
  </si>
  <si>
    <t>0,24*1,2*2+1,06*1,2</t>
  </si>
  <si>
    <t>M</t>
  </si>
  <si>
    <t>5838460R</t>
  </si>
  <si>
    <t xml:space="preserve">kámen  břidlice  D 100-500mm tl 10-20mm</t>
  </si>
  <si>
    <t>32</t>
  </si>
  <si>
    <t>-1831289930</t>
  </si>
  <si>
    <t>kámen nepravidelný břidlice zelenohnědý obklad D 100-500mm tl 10-20mm</t>
  </si>
  <si>
    <t>Mezisoučet</t>
  </si>
  <si>
    <t>2,904*1,1</t>
  </si>
  <si>
    <t>Práce a dodávky M</t>
  </si>
  <si>
    <t>21-M</t>
  </si>
  <si>
    <t>Elektromontáže</t>
  </si>
  <si>
    <t>210100007</t>
  </si>
  <si>
    <t>Ukončení vodičů v rozváděči nebo na přístroji včetně zapojení průřezu žíly do 70 mm2</t>
  </si>
  <si>
    <t>kus</t>
  </si>
  <si>
    <t>CS ÚRS 2019 01</t>
  </si>
  <si>
    <t>64</t>
  </si>
  <si>
    <t>517988316</t>
  </si>
  <si>
    <t xml:space="preserve">Ukončení vodičů izolovaných s označením a zapojením  v rozváděči nebo na přístroji průřezu žíly do 70 mm2</t>
  </si>
  <si>
    <t>210100013</t>
  </si>
  <si>
    <t>Ukončení vodičů v rozváděči nebo na přístroji včetně zapojení průřezu žíly do 4 mm2</t>
  </si>
  <si>
    <t>1730700067</t>
  </si>
  <si>
    <t xml:space="preserve">Ukončení vodičů izolovaných s označením a zapojením  v rozváděči nebo na přístroji průřezu žíly do 4 mm2</t>
  </si>
  <si>
    <t>210102155</t>
  </si>
  <si>
    <t>Ukončení kabelů silových celoplastových koncovkou do 1 kV Raychem 502K033-53/42</t>
  </si>
  <si>
    <t>-1540704260</t>
  </si>
  <si>
    <t xml:space="preserve">Ukončení kabelů nebo vodičů koncovkou popř. vývodkou do 1 kV  venkovní, kabelů silových celoplastových [typ Raychem], s rozdělovací hlavou, typ [502K033-53/42] (4x4 až 16)</t>
  </si>
  <si>
    <t>6</t>
  </si>
  <si>
    <t>354363140</t>
  </si>
  <si>
    <t>hlava rozdělovací smršťovaná přímá do 1kV SKE 4f/1+2 kabel 12-32mm/průřez 1,5-35mm</t>
  </si>
  <si>
    <t>128</t>
  </si>
  <si>
    <t>415280593</t>
  </si>
  <si>
    <t>7</t>
  </si>
  <si>
    <t>210102157</t>
  </si>
  <si>
    <t>Ukončení kabelů silových celoplastových koncovkou do 1 kV Raychem 502K016-53/42</t>
  </si>
  <si>
    <t>325333864</t>
  </si>
  <si>
    <t xml:space="preserve">Ukončení kabelů nebo vodičů koncovkou popř. vývodkou do 1 kV  venkovní, kabelů silových celoplastových [typ Raychem], s rozdělovací hlavou, typ [502K016-53/42] (4x70 až 150)</t>
  </si>
  <si>
    <t>8</t>
  </si>
  <si>
    <t>354365310</t>
  </si>
  <si>
    <t>koncovka kabelová vnitřní, 70-120 mm2 L=450 mm</t>
  </si>
  <si>
    <t>256</t>
  </si>
  <si>
    <t>-1408960573</t>
  </si>
  <si>
    <t>9</t>
  </si>
  <si>
    <t>210111203P</t>
  </si>
  <si>
    <t xml:space="preserve">Montáž zásuvek zemních vestavných  ve skříni jištěných 32 A se zapojením vodičů</t>
  </si>
  <si>
    <t>110617428</t>
  </si>
  <si>
    <t>Montáž zásuvek průmyslových ve skříni, se zapojením vodičů jištěných 63 A</t>
  </si>
  <si>
    <t>345ZS</t>
  </si>
  <si>
    <t>Zásuvková skříň zemní výsuvná, 32A, IP67</t>
  </si>
  <si>
    <t>605926537</t>
  </si>
  <si>
    <t>P</t>
  </si>
  <si>
    <t>Poznámka k položce:_x000d_
Srovnatelný typ_x000d_
GIFAS H22B-C7532-6hA</t>
  </si>
  <si>
    <t>11</t>
  </si>
  <si>
    <t>210120023</t>
  </si>
  <si>
    <t>Montáž pojistkových spodků do 500 V 100A</t>
  </si>
  <si>
    <t>1864528071</t>
  </si>
  <si>
    <t xml:space="preserve">Montáž pojistek se zapojením vodičů  závitových pojistkových spodků do 500 V 100 A</t>
  </si>
  <si>
    <t>12</t>
  </si>
  <si>
    <t>358252560</t>
  </si>
  <si>
    <t>pojistka nožová 125A nízkoztrátová 10.50 W, provedení normální, charakteristika gG</t>
  </si>
  <si>
    <t>-1672532246</t>
  </si>
  <si>
    <t>13</t>
  </si>
  <si>
    <t>210191501</t>
  </si>
  <si>
    <t>Montáž skříní pojistkových tenkocementových přípojkových v pilíři SP 0 až 2/1, ER 1.0 a 1.1</t>
  </si>
  <si>
    <t>-1415988065</t>
  </si>
  <si>
    <t>Montáž skříní pojistkových tenkocementových v pilíři přípojkových bez zapojení vodičů [SP 0 až 2/1, ER 1.0 a 1.1]</t>
  </si>
  <si>
    <t>Poznámka k položce:_x000d_
Výměra stanovena dle výkresu 02 a 04</t>
  </si>
  <si>
    <t>14</t>
  </si>
  <si>
    <t>357RE001R</t>
  </si>
  <si>
    <t>Rozvaděč elektroměrový v kompaktním pilíři</t>
  </si>
  <si>
    <t>-461588396</t>
  </si>
  <si>
    <t>Poznámka k položce:_x000d_
Provedení:_x000d_
Celoplastová skříň + kompaktní pilíř_x000d_
místo pro přímý třífázový elektroměr_x000d_
hlavní jistič třífázový, 80A, charakteristika "B"_x000d_
_x000d_
např. jako_x000d_
ER112/NKP7P_x000d_
_x000d_
_x000d_
Výměra stanovena dle výkresu 02 a 04</t>
  </si>
  <si>
    <t>210191517P</t>
  </si>
  <si>
    <t>Montáž atypického rozvaděče RH ve skříni SR501 včetně pilíře</t>
  </si>
  <si>
    <t>-1258800792</t>
  </si>
  <si>
    <t>Montáž skříní pojistkových bez zapojení vodičů tenkocementových v pilíři rozpojovacích, typ SR 4.1, 8.1</t>
  </si>
  <si>
    <t>354RH-001</t>
  </si>
  <si>
    <t>Skříň SR501 včetně pilíře</t>
  </si>
  <si>
    <t>-349533140</t>
  </si>
  <si>
    <t>17</t>
  </si>
  <si>
    <t>354RH-002</t>
  </si>
  <si>
    <t>Hlavní vypínač třífázový 100A,</t>
  </si>
  <si>
    <t>-1620724296</t>
  </si>
  <si>
    <t>Poznámka k položce:_x000d_
Srovnatelný typ_x000d_
MSO 100-3, OEZ Letohrad</t>
  </si>
  <si>
    <t>18</t>
  </si>
  <si>
    <t>354RH-003</t>
  </si>
  <si>
    <t>Jistič jednofázový, 10A, charakteristiky "B"</t>
  </si>
  <si>
    <t>95109712</t>
  </si>
  <si>
    <t>Poznámka k položce:_x000d_
Srovnatelný typ_x000d_
LTN 10B/1, OEZ Letohrad</t>
  </si>
  <si>
    <t>19</t>
  </si>
  <si>
    <t>354RH-004</t>
  </si>
  <si>
    <t>Jistič třífázový, 32A, charakteristika "B"</t>
  </si>
  <si>
    <t>297715283</t>
  </si>
  <si>
    <t>Poznámka k položce:_x000d_
Srovnatelný typ_x000d_
LTN 32B/3, OEZ Letohrad</t>
  </si>
  <si>
    <t>20</t>
  </si>
  <si>
    <t>354RH-005</t>
  </si>
  <si>
    <t>Proudový chránič 3+N, 40A</t>
  </si>
  <si>
    <t>1343818091</t>
  </si>
  <si>
    <t>Poznámka k položce:_x000d_
Srovnatelný typ_x000d_
LFE-40-4, OEZ Letohrad</t>
  </si>
  <si>
    <t>354RH-006</t>
  </si>
  <si>
    <t>Elektroměr digitální, přímý, třífázový do 80A</t>
  </si>
  <si>
    <t>1710304530</t>
  </si>
  <si>
    <t>Poznámka k položce:_x000d_
Srovnatelný typ_x000d_
DTS 353-L, 63A, 3.fátový</t>
  </si>
  <si>
    <t>22</t>
  </si>
  <si>
    <t>354RH-007</t>
  </si>
  <si>
    <t>Pomocný a spojovací materiál</t>
  </si>
  <si>
    <t>soubor</t>
  </si>
  <si>
    <t>-1098372538</t>
  </si>
  <si>
    <t>Poznámka k položce:_x000d_
Nosné lišty, spojovací vodiče, řadové svorky</t>
  </si>
  <si>
    <t>23</t>
  </si>
  <si>
    <t>354RH-008</t>
  </si>
  <si>
    <t>Kompletace rozvaděče</t>
  </si>
  <si>
    <t>hod</t>
  </si>
  <si>
    <t>-1447823106</t>
  </si>
  <si>
    <t>24</t>
  </si>
  <si>
    <t>210220022</t>
  </si>
  <si>
    <t>Montáž uzemňovacího vedení vodičů FeZn pomocí svorek v zemi drátem do 10 mm ve městské zástavbě</t>
  </si>
  <si>
    <t>m</t>
  </si>
  <si>
    <t>1780012153</t>
  </si>
  <si>
    <t xml:space="preserve">Montáž uzemňovacího vedení s upevněním, propojením a připojením pomocí svorek  v zemi s izolací spojů vodičů FeZn drátem nebo lanem průměru do 10 mm v městské zástavbě</t>
  </si>
  <si>
    <t>Poznámka k položce:_x000d_
Výměra stanovena dle výkresu 02</t>
  </si>
  <si>
    <t>25</t>
  </si>
  <si>
    <t>354410730</t>
  </si>
  <si>
    <t>drát D 10mm FeZn</t>
  </si>
  <si>
    <t>kg</t>
  </si>
  <si>
    <t>-1497385982</t>
  </si>
  <si>
    <t>Poznámka k položce:_x000d_
Hmotnost: 0,62 kg/m</t>
  </si>
  <si>
    <t>25*0,62</t>
  </si>
  <si>
    <t>Součet</t>
  </si>
  <si>
    <t>26</t>
  </si>
  <si>
    <t>210220302</t>
  </si>
  <si>
    <t>Montáž svorek hromosvodných se 3 a více šrouby</t>
  </si>
  <si>
    <t>-1224494650</t>
  </si>
  <si>
    <t xml:space="preserve">Montáž hromosvodného vedení  svorek se 3 a vícešrouby</t>
  </si>
  <si>
    <t>27</t>
  </si>
  <si>
    <t>354418950</t>
  </si>
  <si>
    <t>svorka připojovací k připojení kovových částí</t>
  </si>
  <si>
    <t>777291919</t>
  </si>
  <si>
    <t>28</t>
  </si>
  <si>
    <t>354419960</t>
  </si>
  <si>
    <t>svorka odbočovací a spojovací pro spojování kruhových a páskových vodičů, FeZn</t>
  </si>
  <si>
    <t>-1104111320</t>
  </si>
  <si>
    <t>29</t>
  </si>
  <si>
    <t>210280002</t>
  </si>
  <si>
    <t>Zkoušky a prohlídky el rozvodů a zařízení celková prohlídka pro objem mtž prací do 500 000 Kč</t>
  </si>
  <si>
    <t>752979604</t>
  </si>
  <si>
    <t xml:space="preserve">Zkoušky a prohlídky elektrických rozvodů a zařízení  celková prohlídka, zkoušení, měření a vyhotovení revizní zprávy pro objem montážních prací přes 100 do 500 tisíc Kč</t>
  </si>
  <si>
    <t xml:space="preserve">Poznámka k souboru cen:_x000d_
1. Ceny -0001 až -0010 jsou určeny pro objem montážních prací včetně nákladů na nosný a podružný materiál. </t>
  </si>
  <si>
    <t>30</t>
  </si>
  <si>
    <t>210280353</t>
  </si>
  <si>
    <t>Zkoušky kabelů silových do 1 kV počtu a průřezu žil do 4x70 až 95 mm2</t>
  </si>
  <si>
    <t>-1852806640</t>
  </si>
  <si>
    <t xml:space="preserve">Zkoušky vodičů a kabelů  izolačních kabelů silových do 1 kV, počtu a průřezu žil 4x70 až 95 mm2</t>
  </si>
  <si>
    <t>31</t>
  </si>
  <si>
    <t>210280542</t>
  </si>
  <si>
    <t>Měření impedance nulové smyčky okruhu vedení třífázového</t>
  </si>
  <si>
    <t>-1520622840</t>
  </si>
  <si>
    <t xml:space="preserve">Zkoušky a prohlídky elektrických přístrojů  měření impedance nulové smyčky okruhu vedení třífázového</t>
  </si>
  <si>
    <t>210810017</t>
  </si>
  <si>
    <t>Montáž kabel Cu plný kulatý do 1 kV 5x4 až 6 mm2 uložený volně nebo v liště (CYKY)</t>
  </si>
  <si>
    <t>-2029636565</t>
  </si>
  <si>
    <t>Montáž izolovaných kabelů měděných do 1 kV bez ukončení plných a kulatých (CYKY, CHKE-R,...) uložených volně nebo v liště počtu a průřezu žil 5x4 až 6 mm2</t>
  </si>
  <si>
    <t>33</t>
  </si>
  <si>
    <t>341110980</t>
  </si>
  <si>
    <t>kabel silový s Cu jádrem 1 kV 5x4mm2</t>
  </si>
  <si>
    <t>-1248880436</t>
  </si>
  <si>
    <t>34</t>
  </si>
  <si>
    <t>210902015</t>
  </si>
  <si>
    <t>Montáž kabelu Al do 1 kV plný kulatý průřezu 4x70 mm2 uložených volně (AYKY)</t>
  </si>
  <si>
    <t>893929379</t>
  </si>
  <si>
    <t>Montáž izolovaných kabelů hliníkových do 1 kV bez ukončení plných nebo laněných kulatých (AYKY,...) uložených volně počtu a průřezu žil 4x70 mm2</t>
  </si>
  <si>
    <t>35</t>
  </si>
  <si>
    <t>34113212R</t>
  </si>
  <si>
    <t>kabel silový s Al jádrem 1-AYKY 4x70 mm2</t>
  </si>
  <si>
    <t>453007902</t>
  </si>
  <si>
    <t xml:space="preserve">kabely silové s hliníkovým jádrem pro jmenovité napětí 1kV 1-AYKY,  podle TP 12-41 FMEP 503/85 průřez       Al číslo   bázová cena mm2         kg/m         Kč/m 4 x 70      0,840     101,53</t>
  </si>
  <si>
    <t>46-M</t>
  </si>
  <si>
    <t>Zemní práce při extr.mont.pracích</t>
  </si>
  <si>
    <t>36</t>
  </si>
  <si>
    <t>460010022</t>
  </si>
  <si>
    <t>Vytyčení trasy vedení kabelového podzemního podél silnice</t>
  </si>
  <si>
    <t>km</t>
  </si>
  <si>
    <t>-2146806676</t>
  </si>
  <si>
    <t xml:space="preserve">Vytyčení trasy  vedení kabelového (podzemního) podél silnice</t>
  </si>
  <si>
    <t xml:space="preserve">Poznámka k souboru cen:_x000d_
1. V cenách jsou zahrnuty i náklady na: a) pochůzky projektovanou tratí, b) vyznačení budoucí trasy, c) rozmístění, očíslování a označení opěrných bodů, d) označení překážek a míst pro kabelové prostupy a podchodové štoly. </t>
  </si>
  <si>
    <t>37</t>
  </si>
  <si>
    <t>460030039</t>
  </si>
  <si>
    <t>Rozebrání dlažeb ručně z dlaždic zámkových do písku spáry nezalité</t>
  </si>
  <si>
    <t>529517108</t>
  </si>
  <si>
    <t xml:space="preserve">Přípravné terénní práce  vytrhání dlažby včetně ručního rozebrání, vytřídění, odhozu na hromady nebo naložení na dopravní prostředek a očistění kostek nebo dlaždic z pískového podkladu z dlaždic zámkových, spáry nezalité</t>
  </si>
  <si>
    <t xml:space="preserve">Poznámka k souboru cen:_x000d_
1. V cenách -0001 až -0007 nejsou zahrnuty náklady na odstranění kamenů, kořenů a ostatních nevhodných přimísenin, tyto práce se oceňují individuálně. 2. U cen -0021 až -0025 se u středně hustého porostu uvažuje hustota do 3 ks/m2, u hustého porostu přes 3 ks/m2. 3. U ceny -0092 se počítá první vytržený obrubník trojnásobnou délkou. </t>
  </si>
  <si>
    <t>6*0,5</t>
  </si>
  <si>
    <t>38</t>
  </si>
  <si>
    <t>460030033</t>
  </si>
  <si>
    <t>Rozebrání dlažeb ručně z kostek drobných do písku spáry nezalité</t>
  </si>
  <si>
    <t>-1194701093</t>
  </si>
  <si>
    <t xml:space="preserve">Přípravné terénní práce  vytrhání dlažby včetně ručního rozebrání, vytřídění, odhozu na hromady nebo naložení na dopravní prostředek a očistění kostek nebo dlaždic z pískového podkladu z kostek drobných, spáry nezalité</t>
  </si>
  <si>
    <t>1,5*1+1*1</t>
  </si>
  <si>
    <t>2*0,5</t>
  </si>
  <si>
    <t>4*0,50</t>
  </si>
  <si>
    <t>39</t>
  </si>
  <si>
    <t>113153111</t>
  </si>
  <si>
    <t>Odstranění podkladů zpevněných ploch ze štěrkopísku stabilizovaného cementem</t>
  </si>
  <si>
    <t>m3</t>
  </si>
  <si>
    <t>847253771</t>
  </si>
  <si>
    <t xml:space="preserve">Odstranění podkladů zpevněných ploch  s přemístěním na skládku na vzdálenost do 20 m nebo s naložením na dopravní prostředek ze štěrkopísku stabilizovaného cementem</t>
  </si>
  <si>
    <t xml:space="preserve">Poznámka k souboru cen:_x000d_
1. Množství měrných jednotek se určuje v m3 objemu podkladu každé vrstvy samostatně. </t>
  </si>
  <si>
    <t>10*0,2</t>
  </si>
  <si>
    <t>40</t>
  </si>
  <si>
    <t>460030153</t>
  </si>
  <si>
    <t>Odstranění podkladu nebo krytu komunikace z kameniva drceného tloušťky do 30 cm</t>
  </si>
  <si>
    <t>1709277635</t>
  </si>
  <si>
    <t xml:space="preserve">Přípravné terénní práce  odstranění podkladu nebo krytu komunikace včetně rozpojení na kusy a zarovnání styčné spáry z kameniva drceného, tloušťky přes 20 do 30 cm</t>
  </si>
  <si>
    <t>41</t>
  </si>
  <si>
    <t>460070003</t>
  </si>
  <si>
    <t>Hloubení nezapažených jam pro stožárové vzpěry na rovině ručně v hornině tř 3</t>
  </si>
  <si>
    <t>594669436</t>
  </si>
  <si>
    <t xml:space="preserve">Hloubení nezapažených jam ručně pro ostatní konstrukce  s přemístěním výkopku do vzdálenosti 3 m od okraje jámy nebo naložením na dopravní prostředek, včetně zásypu, zhutnění a urovnání povrchu pro stožárové vzpěry nebo odrazníky slaboproudých vedení na rovině, v hornině třídy 3</t>
  </si>
  <si>
    <t xml:space="preserve">Poznámka k souboru cen:_x000d_
1. Ceny hloubení jam ručně v hornině třídy 6 a 7 jsou stanoveny za použití pneumatického kladiva. </t>
  </si>
  <si>
    <t>1,5*1,5*1,0</t>
  </si>
  <si>
    <t>1,5*1*1</t>
  </si>
  <si>
    <t>42</t>
  </si>
  <si>
    <t>460120013</t>
  </si>
  <si>
    <t>Zásyp jam ručně v hornině třídy 3</t>
  </si>
  <si>
    <t>-78843193</t>
  </si>
  <si>
    <t xml:space="preserve">Ostatní zemní práce při stavbě nadzemních vedení  zásyp jam ručně včetně upěchování a uložení výkopku ve vrstvách, a úpravy povrchu, v hornině třídy 3</t>
  </si>
  <si>
    <t>1,5*1,5*1+1,5*1*1</t>
  </si>
  <si>
    <t>43</t>
  </si>
  <si>
    <t>460202163</t>
  </si>
  <si>
    <t>Hloubení kabelových nezapažených rýh strojně š 35 cm, hl 80 cm, v hornině tř 3</t>
  </si>
  <si>
    <t>870707465</t>
  </si>
  <si>
    <t xml:space="preserve">Hloubení nezapažených kabelových rýh strojně  zarovnání kabelových rýh po výkopu strojně, šířka rýhy bez zarovnání rýh šířky 35 cm, hloubky 80 cm, v hornině třídy 3</t>
  </si>
  <si>
    <t xml:space="preserve">Poznámka k souboru cen:_x000d_
1. Ceny hloubení rýh strojně v hornině třídy 6 a 7 jsou stanoveny za použití trhaviny. </t>
  </si>
  <si>
    <t>6+4</t>
  </si>
  <si>
    <t>44</t>
  </si>
  <si>
    <t>460310104</t>
  </si>
  <si>
    <t>Řízený zemní protlak strojně v hornině tř 1 až 4 hloubky do 6 m vnějšího průměru do 125 mm</t>
  </si>
  <si>
    <t>1394281001</t>
  </si>
  <si>
    <t xml:space="preserve">Zemní protlaky strojně  neřízený zemní protlak ( krtek) řízené horizontální vrtání v hornině tř. 1 až 4 pro protlačení PE trub, v hloubce do 6 m vnějšího průměru vrtu přes 110 do 125 mm</t>
  </si>
  <si>
    <t xml:space="preserve">Poznámka k souboru cen:_x000d_
1. V cenách -0001 až 0017 nejsou započteny náklady na: a) zemní práce nutné k provedení protlaku (startovací a cílové jámy), b) dodání chráničky a potrubí. Tyto materiály se oceňují ve specifikaci. 2. V cenách -0101 až 0109 jsou započteny i náklady na: a) případné vodorovné přemístění výkopku z protlačovaného potrubí a svislé přemístění výkopku z montážní jámy na povrch a jeho přehození na povrchu, b) úpravu čela potrubí pro protlačení. 3. V cenách -0101 až 0109 nejsou započteny náklady na: a) případné zemní práce nutné k provedení protlaku (startovací a cílové jámy), b) případné čerpání vody, c) montáž vedení a jeho příslušenství, slouží-li protlačená trouba jako ochranné potrubí, d) dodávku potrubí učeného k protlačení. Toto potrubí se oceňuje ve specifikaci. Ztratné lze stanovit ve výši 3%, e) překládání a zajišťování inženýrských sítí, f) vytýčení směru protlaku a stávajících inženýrských sítí. </t>
  </si>
  <si>
    <t>45</t>
  </si>
  <si>
    <t>460510055</t>
  </si>
  <si>
    <t>Kabelové prostupy z trub plastových do rýhy bez obsypu, průměru do 15 cm</t>
  </si>
  <si>
    <t>-651286291</t>
  </si>
  <si>
    <t xml:space="preserve">Kabelové prostupy, kanály a multikanály  kabelové prostupy z trub plastových včetně osazení, utěsnění a spárování do rýhy, bez výkopových prací bez obsypu, vnitřního průměru přes 10 do 15 cm</t>
  </si>
  <si>
    <t xml:space="preserve">Poznámka k souboru cen:_x000d_
1. V cenách -0004 až -0156 nejsou obsaženy náklady na dodávku trub. Tato dodávka se oceňuje ve specifikaci. 2. V cenách -0258 až -0274 nejsou obsaženy náklady na dodávku žlabů. Tato dodávka se oceňuje ve specifikaci. 3. V cenách -0301 až -0353 nejsou obsaženy náklady na dodávku multikanálů. Tato dodávka se oceňuje ve specifikaci. </t>
  </si>
  <si>
    <t>46</t>
  </si>
  <si>
    <t>345713520</t>
  </si>
  <si>
    <t>trubka elektroinstalační ohebná dvouplášťová korugovaná D 52/63 mm, HDPE+LDPE</t>
  </si>
  <si>
    <t>-763888470</t>
  </si>
  <si>
    <t>Poznámka k položce:_x000d_
EAN 8595057698208</t>
  </si>
  <si>
    <t>47</t>
  </si>
  <si>
    <t>460510054</t>
  </si>
  <si>
    <t>Kabelové prostupy z trub plastových do rýhy bez obsypu, průměru do 10 cm</t>
  </si>
  <si>
    <t>879542832</t>
  </si>
  <si>
    <t xml:space="preserve">Kabelové prostupy, kanály a multikanály  kabelové prostupy z trub plastových včetně osazení, utěsnění a spárování do rýhy, bez výkopových prací bez obsypu, vnitřního průměru do 10 cm</t>
  </si>
  <si>
    <t>48</t>
  </si>
  <si>
    <t>345713500</t>
  </si>
  <si>
    <t>trubka elektroinstalační ohebná dvouplášťová korugovaná D 32/40 mm, HDPE+LDPE</t>
  </si>
  <si>
    <t>1637189600</t>
  </si>
  <si>
    <t>Poznámka k položce:_x000d_
EAN 8595057698147</t>
  </si>
  <si>
    <t>49</t>
  </si>
  <si>
    <t>460560163</t>
  </si>
  <si>
    <t>Zásyp rýh ručně šířky 35 cm, hloubky 80 cm, z horniny třídy 3</t>
  </si>
  <si>
    <t>1715505658</t>
  </si>
  <si>
    <t>Zásyp kabelových rýh ručně s uložením výkopku ve vrstvách včetně zhutnění a urovnání povrchu šířky 35 cm hloubky 80 cm, v hornině třídy 3</t>
  </si>
  <si>
    <t>50</t>
  </si>
  <si>
    <t>460600061</t>
  </si>
  <si>
    <t>Odvoz suti a vybouraných hmot do 1 km</t>
  </si>
  <si>
    <t>t</t>
  </si>
  <si>
    <t>-494133100</t>
  </si>
  <si>
    <t xml:space="preserve">Přemístění (odvoz) horniny, suti a vybouraných hmot  odvoz suti a vybouraných hmot do 1 km</t>
  </si>
  <si>
    <t xml:space="preserve">Poznámka k souboru cen:_x000d_
1. V cenách -0021 až -0031 nejsou započteny místní poplatky za uložení výkopku na řízenou skládku. 2. V cenách -0041 až -0071 nejsou započteny poplatky za uložení suti na řízenou skládku a recyklaci. </t>
  </si>
  <si>
    <t>10*0,35*0,8*2,2</t>
  </si>
  <si>
    <t>0*0,5*0,8*2,2</t>
  </si>
  <si>
    <t>2*1,76</t>
  </si>
  <si>
    <t>51</t>
  </si>
  <si>
    <t>460600071</t>
  </si>
  <si>
    <t>Příplatek k odvozu suti a vybouraných hmot za každý další 1 km</t>
  </si>
  <si>
    <t>-2027031808</t>
  </si>
  <si>
    <t xml:space="preserve">Přemístění (odvoz) horniny, suti a vybouraných hmot  odvoz suti a vybouraných hmot Příplatek k ceně za každý další i započatý 1 km</t>
  </si>
  <si>
    <t>52</t>
  </si>
  <si>
    <t>997221855</t>
  </si>
  <si>
    <t>Poplatek za uložení na skládce (skládkovné) zeminy a kameniva kód odpadu 170 504</t>
  </si>
  <si>
    <t>710985985</t>
  </si>
  <si>
    <t>Poplatek za uložení stavebního odpadu na skládce (skládkovné) zeminy a kameniva zatříděného do Katalogu odpadů pod kódem 170 504</t>
  </si>
  <si>
    <t xml:space="preserve">Poznámka k souboru cen:_x000d_
1. Ceny uvedenév souboru cen je doporučeno upravit podle aktuálních cen místně příslušné skládky odpadů. 2. Uložení odpadů neuvedených v souboru cen se oceňuje individuálně. 3. V cenách je započítán poplatek za ukládání odpadu dle zákona 185/2001 Sb. 4. Případné drcení stavebního odpadu lze ocenit cenami souboru cen 997 00-60 Drcení stavebního odpadu z katalogu 800-6 Demolice objektů. </t>
  </si>
  <si>
    <t>53</t>
  </si>
  <si>
    <t>460620013</t>
  </si>
  <si>
    <t>Provizorní úprava terénu se zhutněním, v hornině tř 3</t>
  </si>
  <si>
    <t>1404506241</t>
  </si>
  <si>
    <t xml:space="preserve">Úprava terénu  provizorní úprava terénu včetně odkopání drobných nerovností a zásypu prohlubní se zhutněním, v hornině třídy 3</t>
  </si>
  <si>
    <t xml:space="preserve">Poznámka k souboru cen:_x000d_
1. V cenách -0002 až -0003 nejsou zahrnuty dodávku drnů. Tato se oceňuje ve specifikaci. 2. V cenách -0022 až -0028 nejsou zahrnuty náklady na dodávku obrubníků. Tato dodávka se oceňuje ve specifikaci. </t>
  </si>
  <si>
    <t>0,5*4*0</t>
  </si>
  <si>
    <t>0,35*3*10</t>
  </si>
  <si>
    <t>54</t>
  </si>
  <si>
    <t>567133115</t>
  </si>
  <si>
    <t>Podklad ze směsi stmelené cementem SC C 5/6 (KSC II) tl 200 mm</t>
  </si>
  <si>
    <t>-1911739125</t>
  </si>
  <si>
    <t>Podklad ze směsi stmelené cementem SC bez dilatačních spár, s rozprostřením a zhutněním SC C 5/6 (KSC II), po zhutnění tl. 200 mm</t>
  </si>
  <si>
    <t xml:space="preserve">Poznámka k souboru cen:_x000d_
1. V cenách jsou započteny i náklady na ošetření povrchu podkladu vodou. 2. V cenách 567 1.-4 jsou započteny i náklady postřik proti odpařování vody. 3. V cenách nejsou započteny náklady na: a) příp. postřik, který se oceňuje cenou 919 74-8111 Postřik popř. zdrsnění povrchu cementobetonového krytu nebo podkladu ochrannou emulzí, b) zřízení dilatačních spár a jejich vyplnění; tyto práce se oceňují cenami souborů cen 919 11-1 Řezání dilatačních spár, 919 12-. Těsnění dilatačních spár a 919 13 Vyztužení dilatačních spár. </t>
  </si>
  <si>
    <t>6*0,5+4*0,5+2,*0,5</t>
  </si>
  <si>
    <t>55</t>
  </si>
  <si>
    <t>460650051</t>
  </si>
  <si>
    <t>Zřízení podkladní vrstvy vozovky a chodníku ze štěrkodrti se zhutněním tloušťky do 5 cm</t>
  </si>
  <si>
    <t>1246226254</t>
  </si>
  <si>
    <t xml:space="preserve">Vozovky a chodníky  zřízení podkladní vrstvy včetně rozprostření a úpravy podkladu ze štěrkodrti, včetně zhutnění, tloušťky do 5 cm</t>
  </si>
  <si>
    <t xml:space="preserve">Poznámka k souboru cen:_x000d_
1. V cenách -0031 až -0035 nejsou započteny náklady na získání sypaniny a její přemístění k místu zabudování. 2. V ceně -0141 nejsou započteny náklady na dodání silničních panelů. Tato dodávka se oceňuje ve specifikaci. 3. V cenách -0151 až -0153 nejsou započteny náklady na dodávku kostek. Tato dodávka se oceňuje ve specifikaci. 4. V cenách -0161 až -0162 nejsou započteny náklady na dodávku dlaždic. Tato dodávka se oceňuje ve specifikaci. 5. V cenách -0901 až -0932 nejsou započteny náklady na dodávku kameniva, kostek a dlaždic.Tato dodávka se oceňuje ve specifikaci </t>
  </si>
  <si>
    <t>56</t>
  </si>
  <si>
    <t>583438100</t>
  </si>
  <si>
    <t>kamenivo drcené hrubé frakce 4/8</t>
  </si>
  <si>
    <t>-2138208460</t>
  </si>
  <si>
    <t>8,5*0,04*2,2</t>
  </si>
  <si>
    <t>57</t>
  </si>
  <si>
    <t>460650065</t>
  </si>
  <si>
    <t>Zřízení podkladní vrstvy vozovky a chodníku z kameniva drceného se zhutněním tloušťky do 30 cm</t>
  </si>
  <si>
    <t>1332848144</t>
  </si>
  <si>
    <t xml:space="preserve">Vozovky a chodníky  zřízení podkladní vrstvy včetně rozprostření a úpravy podkladu z kameniva drceného, včetně zhutnění, tloušťky přes 25 do 30 cm</t>
  </si>
  <si>
    <t>6*0,5+4*0,5+2*0,5</t>
  </si>
  <si>
    <t>58</t>
  </si>
  <si>
    <t>583439300</t>
  </si>
  <si>
    <t>kamenivo drcené hrubé frakce 16-32</t>
  </si>
  <si>
    <t>2007831365</t>
  </si>
  <si>
    <t>8,5*0,3*2,2</t>
  </si>
  <si>
    <t>59</t>
  </si>
  <si>
    <t>460650176</t>
  </si>
  <si>
    <t>Očištění dlaždic betonových tvarovaných nebo zámkových z rozebraných dlažeb</t>
  </si>
  <si>
    <t>649304199</t>
  </si>
  <si>
    <t xml:space="preserve">Vozovky a chodníky  očištění vybouraných kostek nebo dlaždic od spojovacího materiálu s původní výplní spár kamenivem, s odklizením a uložením očištěného materiálu na vzdálenost 3 m z dlaždic betonových tvarovaných nebo zámkových</t>
  </si>
  <si>
    <t>60</t>
  </si>
  <si>
    <t>460650153</t>
  </si>
  <si>
    <t>Kladení dlažby z kostek kamenných do mozaiky do lože z kameniva těženého</t>
  </si>
  <si>
    <t>-474067935</t>
  </si>
  <si>
    <t xml:space="preserve">Vozovky a chodníky  kladení dlažby včetně spárování, do lože z kameniva těženého z kostek kamenných mozaikových</t>
  </si>
  <si>
    <t>2 - Rozvody NN 0,4 kV - II. etapa--soupis prací</t>
  </si>
  <si>
    <t>2-1 - Rozvody NN 0,4 kV - II. etapa--soupis prací</t>
  </si>
  <si>
    <t>681629492</t>
  </si>
  <si>
    <t>13236229</t>
  </si>
  <si>
    <t>-852963007</t>
  </si>
  <si>
    <t>1469870386</t>
  </si>
  <si>
    <t>Poznámka k položce:_x000d_
Zásuvkové skříně ZS2, ZS3, ZS4, ZS5</t>
  </si>
  <si>
    <t>345ZSR</t>
  </si>
  <si>
    <t>-1221504423</t>
  </si>
  <si>
    <t>-1591110280</t>
  </si>
  <si>
    <t>210280351</t>
  </si>
  <si>
    <t>Zkoušky kabelů silových do 1 kV, počtu a průřezu žil do 4x25 mm2</t>
  </si>
  <si>
    <t>378550891</t>
  </si>
  <si>
    <t xml:space="preserve">Zkoušky vodičů a kabelů  izolačních kabelů silových do 1 kV, počtu a průřezu žil do 4x25 mm2</t>
  </si>
  <si>
    <t>-596186036</t>
  </si>
  <si>
    <t>1294794342</t>
  </si>
  <si>
    <t>1220217187</t>
  </si>
  <si>
    <t>-1754996038</t>
  </si>
  <si>
    <t>232363144</t>
  </si>
  <si>
    <t>0,5*95</t>
  </si>
  <si>
    <t>0,75*10</t>
  </si>
  <si>
    <t>38001806</t>
  </si>
  <si>
    <t>-514757824</t>
  </si>
  <si>
    <t>55*0,2</t>
  </si>
  <si>
    <t>-1227150032</t>
  </si>
  <si>
    <t>460202263</t>
  </si>
  <si>
    <t>Hloubení kabelových nezapažených rýh strojně š 50 cm, hl 80 cm, v hornině tř 3</t>
  </si>
  <si>
    <t>1524249385</t>
  </si>
  <si>
    <t xml:space="preserve">Hloubení nezapažených kabelových rýh strojně  zarovnání kabelových rýh po výkopu strojně, šířka rýhy bez zarovnání rýh šířky 50 cm, hloubky 80 cm, v hornině třídy 3</t>
  </si>
  <si>
    <t>-283959401</t>
  </si>
  <si>
    <t>-370263821</t>
  </si>
  <si>
    <t>303866234</t>
  </si>
  <si>
    <t>460560263</t>
  </si>
  <si>
    <t>Zásyp rýh ručně šířky 50 cm, hloubky 80 cm, z horniny třídy 3</t>
  </si>
  <si>
    <t>1703359486</t>
  </si>
  <si>
    <t>Zásyp kabelových rýh ručně s uložením výkopku ve vrstvách včetně zhutnění a urovnání povrchu šířky 50 cm hloubky 80 cm, v hornině třídy 3</t>
  </si>
  <si>
    <t>1432369375</t>
  </si>
  <si>
    <t>95*0,35*0,4*2,2</t>
  </si>
  <si>
    <t>10*0,5*0,4*2,2</t>
  </si>
  <si>
    <t>55*0,2*1,76</t>
  </si>
  <si>
    <t>-1949783879</t>
  </si>
  <si>
    <t>-609563689</t>
  </si>
  <si>
    <t>407007657</t>
  </si>
  <si>
    <t>0,5*4*10</t>
  </si>
  <si>
    <t>0,35*3*95</t>
  </si>
  <si>
    <t>-728391265</t>
  </si>
  <si>
    <t>-739678061</t>
  </si>
  <si>
    <t>573421564</t>
  </si>
  <si>
    <t>0,75*10*0,04*2,2</t>
  </si>
  <si>
    <t>0,5*95*0,04*2,2</t>
  </si>
  <si>
    <t>1367111102</t>
  </si>
  <si>
    <t>-58577858</t>
  </si>
  <si>
    <t>0,75*10*0,3*2,2</t>
  </si>
  <si>
    <t>0,5*95*0,3*2,2</t>
  </si>
  <si>
    <t>689905773</t>
  </si>
  <si>
    <t>3 - Rozvody NN 0,4 kV - III. etapa-soupis prací</t>
  </si>
  <si>
    <t>3-1 - Rozvody NN 0,4 kV - III. etapa-soupis prací</t>
  </si>
  <si>
    <t>210100001</t>
  </si>
  <si>
    <t>Ukončení vodičů v rozváděči nebo na přístroji včetně zapojení průřezu žíly do 2,5 mm2</t>
  </si>
  <si>
    <t>-1567203154</t>
  </si>
  <si>
    <t xml:space="preserve">Ukončení vodičů izolovaných s označením a zapojením  v rozváděči nebo na přístroji průřezu žíly do 2,5 mm2</t>
  </si>
  <si>
    <t>998771606</t>
  </si>
  <si>
    <t>1808590636</t>
  </si>
  <si>
    <t>-613080893</t>
  </si>
  <si>
    <t>210111203-D</t>
  </si>
  <si>
    <t>Demontáž zásuvek zemních ve skříni jištěných 32 A se zapojením vodičů</t>
  </si>
  <si>
    <t>CS ÚRS 2013 01</t>
  </si>
  <si>
    <t>-981866605</t>
  </si>
  <si>
    <t>Demontáž zásuvek průmyslových ve skříni, se zapojením vodičů jištěných 63 A</t>
  </si>
  <si>
    <t>589201126</t>
  </si>
  <si>
    <t>Poznámka k položce:_x000d_
Zásuvkové skříně ZS6, ZS7</t>
  </si>
  <si>
    <t>-1380487079</t>
  </si>
  <si>
    <t>210190005-D</t>
  </si>
  <si>
    <t>Demontáž rozvodnic běžných oceloplechových nebo plastových do 200 kg</t>
  </si>
  <si>
    <t>1740943551</t>
  </si>
  <si>
    <t>Demontáž rozvodnic oceloplechových nebo plastových bez zapojení vodičů běžných, hmotnosti přes 150 do 200 kg</t>
  </si>
  <si>
    <t>-1056015522</t>
  </si>
  <si>
    <t>-604077606</t>
  </si>
  <si>
    <t>-895913959</t>
  </si>
  <si>
    <t>210810005</t>
  </si>
  <si>
    <t>Montáž kabel Cu plný kulatý do 1 kV 3x1,5 až 6 mm2 uložený volně nebo v liště (CYKY)</t>
  </si>
  <si>
    <t>-332834472</t>
  </si>
  <si>
    <t>Montáž izolovaných kabelů měděných do 1 kV bez ukončení plných a kulatých (CYKY, CHKE-R,...) uložených volně nebo v liště počtu a průřezu žil 3x1,5 až 6 mm2</t>
  </si>
  <si>
    <t>341110300</t>
  </si>
  <si>
    <t>kabel silový s Cu jádrem 1 kV 3x1,5mm2</t>
  </si>
  <si>
    <t>953029618</t>
  </si>
  <si>
    <t>-1170076369</t>
  </si>
  <si>
    <t>-574331214</t>
  </si>
  <si>
    <t>198856637</t>
  </si>
  <si>
    <t>-1758168975</t>
  </si>
  <si>
    <t>0,5*55</t>
  </si>
  <si>
    <t>0,75*5</t>
  </si>
  <si>
    <t>-74854001</t>
  </si>
  <si>
    <t>33,75*0,2</t>
  </si>
  <si>
    <t>-2026703330</t>
  </si>
  <si>
    <t>-643286319</t>
  </si>
  <si>
    <t>-420970793</t>
  </si>
  <si>
    <t>-489239684</t>
  </si>
  <si>
    <t>-2046854697</t>
  </si>
  <si>
    <t>460310105</t>
  </si>
  <si>
    <t>Řízený zemní protlak strojně v hornině tř 1 až 4 hloubky do 6 m vnějšího průměru do 160 mm</t>
  </si>
  <si>
    <t>-1546834182</t>
  </si>
  <si>
    <t xml:space="preserve">Zemní protlaky strojně  neřízený zemní protlak ( krtek) řízené horizontální vrtání v hornině tř. 1 až 4 pro protlačení PE trub, v hloubce do 6 m vnějšího průměru vrtu přes 125 do 160 mm</t>
  </si>
  <si>
    <t>1894048707</t>
  </si>
  <si>
    <t>-1825586486</t>
  </si>
  <si>
    <t>-2099101212</t>
  </si>
  <si>
    <t>-1050663277</t>
  </si>
  <si>
    <t>2085770971</t>
  </si>
  <si>
    <t>55*0,35*0,4*2,2</t>
  </si>
  <si>
    <t>5*0,5*0,4*2,2</t>
  </si>
  <si>
    <t>33,75*0,2*1,76</t>
  </si>
  <si>
    <t>-1038046605</t>
  </si>
  <si>
    <t>-196561838</t>
  </si>
  <si>
    <t>-262347617</t>
  </si>
  <si>
    <t>0,5*4*5</t>
  </si>
  <si>
    <t>0,35*3*55</t>
  </si>
  <si>
    <t>-555690075</t>
  </si>
  <si>
    <t>946429524</t>
  </si>
  <si>
    <t>1,5*1*0,04*2,2+1*1*0,04*2,2</t>
  </si>
  <si>
    <t>0,75*5*0,04*2,2</t>
  </si>
  <si>
    <t>0,5*55*0,04*2,2</t>
  </si>
  <si>
    <t>1680140552</t>
  </si>
  <si>
    <t>33,75</t>
  </si>
  <si>
    <t>689503438</t>
  </si>
  <si>
    <t>-1722053322</t>
  </si>
  <si>
    <t>1,5*1*0,3*2,2+1*1*0,3*2,2</t>
  </si>
  <si>
    <t>0,75*5*0,3*2,2</t>
  </si>
  <si>
    <t>0,5*55*0,3*2,2</t>
  </si>
  <si>
    <t>1360732712</t>
  </si>
  <si>
    <t>4 - Rozvody NN 0,4 kV - Dodávka mobilních rozvaděčů--soupis prací</t>
  </si>
  <si>
    <t>4-1 - Rozvody NN 0,4 kV - Dodávka mobilních rozvaděčů--soupis prací</t>
  </si>
  <si>
    <t>354MobRozv1</t>
  </si>
  <si>
    <t>Mobilní zásuvkový rozvaděč 3x400V/32A, vývody 3x400V a 230V</t>
  </si>
  <si>
    <t>513298250</t>
  </si>
  <si>
    <t>Zásuvkový mobilní rozvaděč IP67, TN-S
Přívod šňůrou s vidlicí 3x400V/32A
Proudový chránič 40/4
Vývody:
2x zásuvka 3x400V/16A
8x zásuvka 230V/16A</t>
  </si>
  <si>
    <t>Poznámka k položce:_x000d_
Srovnatelný typ_x000d_
EROCOMM_x000d_
Z78.821/Fi/P-410</t>
  </si>
  <si>
    <t>354MobRozv2</t>
  </si>
  <si>
    <t>Mobilní zásuvkový rozvaděč 3x400V/32A, výbody 230V/16A</t>
  </si>
  <si>
    <t>-1237441851</t>
  </si>
  <si>
    <t>Zásuvkový mobilní rozvaděč IP67, TN-S
Přívod šňůrou s vidlicí 3x400V/32A
Proudový chránič 40/4
Vývody:
8x zásuvka 230V/16A</t>
  </si>
  <si>
    <t>Poznámka k položce:_x000d_
Srovnatelný typ_x000d_
EROCOMM_x000d_
Z68.800/Fi/V-400</t>
  </si>
  <si>
    <t>5 - VON - VEDLEJŠÍ A OSTATNÍ NÁKLADY</t>
  </si>
  <si>
    <t>5-1 - VON - VEDLEJŠÍ A OSTATNÍ NÁKLADY- soupis prací</t>
  </si>
  <si>
    <t>21121</t>
  </si>
  <si>
    <t>CZ-CPA:</t>
  </si>
  <si>
    <t>42.11.20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</si>
  <si>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</si>
  <si>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</si>
  <si>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</si>
  <si>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</si>
  <si>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</si>
  <si>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</si>
  <si>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</si>
  <si>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</si>
  <si>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</si>
  <si>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</si>
  <si>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CS ÚRS 2018 01</t>
  </si>
  <si>
    <t>1024</t>
  </si>
  <si>
    <t>1445985115</t>
  </si>
  <si>
    <t xml:space="preserve">Poznámka k položce:_x000d_
Dokumentace zakrývaných konstrukcí a liniových staveb geodetickým zaměřením v papírové a elektronické podobě._x000d_
-zaměření zakrývaných konstrukcí a liniových staveb,_x000d_
</t>
  </si>
  <si>
    <t>012203000</t>
  </si>
  <si>
    <t>Geodetické práce při provádění stavby</t>
  </si>
  <si>
    <t>soub</t>
  </si>
  <si>
    <t>-785591013</t>
  </si>
  <si>
    <t>012303000</t>
  </si>
  <si>
    <t>Geodetické práce po výstavbě</t>
  </si>
  <si>
    <t>-1633640317</t>
  </si>
  <si>
    <t>Poznámka k položce:_x000d_
Dokumentace skutečného stavu geodetickým zaměřením v papírové a elektronické podobě viz VOP</t>
  </si>
  <si>
    <t>013254000</t>
  </si>
  <si>
    <t>Dokumentace skutečného provedení stavby</t>
  </si>
  <si>
    <t>1356182901</t>
  </si>
  <si>
    <t>Poznámka k položce:_x000d_
Dokumentace skutečného provedení v rozsahu dle platné vyhlášky na dokumentaci staveb v počtu dle SOD a VOP (3 x papírově a 3 x elektronicky )</t>
  </si>
  <si>
    <t>VRN3</t>
  </si>
  <si>
    <t>Zařízení staveniště</t>
  </si>
  <si>
    <t>030001001</t>
  </si>
  <si>
    <t>Náklady na zřízení zařízení staveniště v souladu s ZOV</t>
  </si>
  <si>
    <t>643939738</t>
  </si>
  <si>
    <t>Poznámka k položce:_x000d_
Náklady na dokumentaci ZS, příprava území pro ZS včetně odstranění materiálu a konstrukcí, vybudování odběrný míst, zřízení přípojek energií, vlastní vybudování objektů ZS a provizornich komunikací.</t>
  </si>
  <si>
    <t>030001002</t>
  </si>
  <si>
    <t>Náklady na provoz a údržbu zařízení staveniště</t>
  </si>
  <si>
    <t>-1841303737</t>
  </si>
  <si>
    <t>Poznámka k položce:_x000d_
Náklady na vybavení objektů, náklady na energie, úklid, údržba, osvětlení, oplocení, opravy na objektech ZS, čištění ploch, zabezpečení staveniště,mobilní WC</t>
  </si>
  <si>
    <t>039001003</t>
  </si>
  <si>
    <t>Zrušení zařízení staveniště</t>
  </si>
  <si>
    <t>-2132335392</t>
  </si>
  <si>
    <t>Poznámka k položce:_x000d_
odstranění objektu ZS včetně přípojek a jejich odvozu, uvedení pozemku do původního stavu včetně nákladů s tím spojených</t>
  </si>
  <si>
    <t>VRN9</t>
  </si>
  <si>
    <t>Ostatní náklady</t>
  </si>
  <si>
    <t>034303000</t>
  </si>
  <si>
    <t>Dopravní značení na staveništi</t>
  </si>
  <si>
    <t>1769779103</t>
  </si>
  <si>
    <t>Dopravní značení na staveništi - B15-předpoklad 2 měsíce</t>
  </si>
  <si>
    <t>Poznámka k položce:_x000d_
Náklady související s plněním povinností zhotovitele požadované v SOD a VOP, např.:_x000d_
- náklady na zřízení bankovních záruk_x000d_
- náklady spojené vypracováním technologických postupů_x000d_
- náklady na vypracování ohlášení změn a změnových listů_x000d_
- náklady spojené s předáním díla _x000d_
atd.</t>
  </si>
  <si>
    <t>041403001</t>
  </si>
  <si>
    <t>Náklady na zajištění kolektivní bezpečnosti osob</t>
  </si>
  <si>
    <t>839279552</t>
  </si>
  <si>
    <t>Poznámka k položce:_x000d_
zábradlí,umožnění přechodu pro pěší</t>
  </si>
  <si>
    <t>012103101</t>
  </si>
  <si>
    <t>Vytýčení inženýrských sítí</t>
  </si>
  <si>
    <t>-1200314717</t>
  </si>
  <si>
    <t>Poznámka k položce:_x000d_
Vytýčení inženýrských sítí dotčených nebo souvisejících se stavbou před nebo v průběhu výstavby</t>
  </si>
  <si>
    <t xml:space="preserve">"vytýčení stávajících inž. sítí"      1,0</t>
  </si>
  <si>
    <t>043103001</t>
  </si>
  <si>
    <t xml:space="preserve">Náklady na provedení zkoušek, revizí a měření </t>
  </si>
  <si>
    <t>-605105537</t>
  </si>
  <si>
    <t>Revize elektro, Statické zatěžovací zkouška pláně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</si>
  <si>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</t>
  </si>
  <si>
    <t>090001002</t>
  </si>
  <si>
    <t>Ostatní náklady vyplývající ze znění SOD a VOP</t>
  </si>
  <si>
    <t>262144</t>
  </si>
  <si>
    <t>2079137234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</si>
</sst>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top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21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26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27</v>
      </c>
    </row>
    <row r="10" ht="12" customHeight="1">
      <c r="B10" s="20"/>
      <c r="C10" s="21"/>
      <c r="D10" s="31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29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18</v>
      </c>
    </row>
    <row r="11" ht="18.48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31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18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29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31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18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29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31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36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29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31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44</v>
      </c>
      <c r="E29" s="45"/>
      <c r="F29" s="31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53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54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56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55</v>
      </c>
      <c r="AI60" s="40"/>
      <c r="AJ60" s="40"/>
      <c r="AK60" s="40"/>
      <c r="AL60" s="40"/>
      <c r="AM60" s="59" t="s">
        <v>56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57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58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55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56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55</v>
      </c>
      <c r="AI75" s="40"/>
      <c r="AJ75" s="40"/>
      <c r="AK75" s="40"/>
      <c r="AL75" s="40"/>
      <c r="AM75" s="59" t="s">
        <v>56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59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DSG_2019/06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Šternberk, Hlavní náměstí, Rozvody NN 0,4 kV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22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Šternberk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24</v>
      </c>
      <c r="AJ87" s="38"/>
      <c r="AK87" s="38"/>
      <c r="AL87" s="38"/>
      <c r="AM87" s="73" t="str">
        <f>IF(AN8= "","",AN8)</f>
        <v>1. 10. 2019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28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Město Šternberk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34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60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32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37</v>
      </c>
      <c r="AJ90" s="38"/>
      <c r="AK90" s="38"/>
      <c r="AL90" s="38"/>
      <c r="AM90" s="74" t="str">
        <f>IF(E20="","",E20)</f>
        <v xml:space="preserve">ing. Zdeněk Rozsypal 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61</v>
      </c>
      <c r="D92" s="88"/>
      <c r="E92" s="88"/>
      <c r="F92" s="88"/>
      <c r="G92" s="88"/>
      <c r="H92" s="89"/>
      <c r="I92" s="90" t="s">
        <v>62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63</v>
      </c>
      <c r="AH92" s="88"/>
      <c r="AI92" s="88"/>
      <c r="AJ92" s="88"/>
      <c r="AK92" s="88"/>
      <c r="AL92" s="88"/>
      <c r="AM92" s="88"/>
      <c r="AN92" s="90" t="s">
        <v>64</v>
      </c>
      <c r="AO92" s="88"/>
      <c r="AP92" s="92"/>
      <c r="AQ92" s="93" t="s">
        <v>65</v>
      </c>
      <c r="AR92" s="42"/>
      <c r="AS92" s="94" t="s">
        <v>66</v>
      </c>
      <c r="AT92" s="95" t="s">
        <v>67</v>
      </c>
      <c r="AU92" s="95" t="s">
        <v>68</v>
      </c>
      <c r="AV92" s="95" t="s">
        <v>69</v>
      </c>
      <c r="AW92" s="95" t="s">
        <v>70</v>
      </c>
      <c r="AX92" s="95" t="s">
        <v>71</v>
      </c>
      <c r="AY92" s="95" t="s">
        <v>72</v>
      </c>
      <c r="AZ92" s="95" t="s">
        <v>73</v>
      </c>
      <c r="BA92" s="95" t="s">
        <v>74</v>
      </c>
      <c r="BB92" s="95" t="s">
        <v>75</v>
      </c>
      <c r="BC92" s="95" t="s">
        <v>76</v>
      </c>
      <c r="BD92" s="96" t="s">
        <v>77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78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ROUND(AG95+AG97+AG99+AG101+AG103,2)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ROUND(AS95+AS97+AS99+AS101+AS103,2)</f>
        <v>0</v>
      </c>
      <c r="AT94" s="108">
        <f>ROUND(SUM(AV94:AW94),2)</f>
        <v>0</v>
      </c>
      <c r="AU94" s="109">
        <f>ROUND(AU95+AU97+AU99+AU101+AU103,5)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ROUND(AZ95+AZ97+AZ99+AZ101+AZ103,2)</f>
        <v>0</v>
      </c>
      <c r="BA94" s="108">
        <f>ROUND(BA95+BA97+BA99+BA101+BA103,2)</f>
        <v>0</v>
      </c>
      <c r="BB94" s="108">
        <f>ROUND(BB95+BB97+BB99+BB101+BB103,2)</f>
        <v>0</v>
      </c>
      <c r="BC94" s="108">
        <f>ROUND(BC95+BC97+BC99+BC101+BC103,2)</f>
        <v>0</v>
      </c>
      <c r="BD94" s="110">
        <f>ROUND(BD95+BD97+BD99+BD101+BD103,2)</f>
        <v>0</v>
      </c>
      <c r="BS94" s="111" t="s">
        <v>79</v>
      </c>
      <c r="BT94" s="111" t="s">
        <v>80</v>
      </c>
      <c r="BU94" s="112" t="s">
        <v>81</v>
      </c>
      <c r="BV94" s="111" t="s">
        <v>82</v>
      </c>
      <c r="BW94" s="111" t="s">
        <v>5</v>
      </c>
      <c r="BX94" s="111" t="s">
        <v>83</v>
      </c>
      <c r="CL94" s="111" t="s">
        <v>1</v>
      </c>
    </row>
    <row r="95" s="6" customFormat="1" ht="27" customHeight="1">
      <c r="B95" s="113"/>
      <c r="C95" s="114"/>
      <c r="D95" s="115" t="s">
        <v>21</v>
      </c>
      <c r="E95" s="115"/>
      <c r="F95" s="115"/>
      <c r="G95" s="115"/>
      <c r="H95" s="115"/>
      <c r="I95" s="116"/>
      <c r="J95" s="115" t="s">
        <v>84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ROUND(AG96,2)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85</v>
      </c>
      <c r="AR95" s="120"/>
      <c r="AS95" s="121">
        <f>ROUND(AS96,2)</f>
        <v>0</v>
      </c>
      <c r="AT95" s="122">
        <f>ROUND(SUM(AV95:AW95),2)</f>
        <v>0</v>
      </c>
      <c r="AU95" s="123">
        <f>ROUND(AU96,5)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ROUND(AZ96,2)</f>
        <v>0</v>
      </c>
      <c r="BA95" s="122">
        <f>ROUND(BA96,2)</f>
        <v>0</v>
      </c>
      <c r="BB95" s="122">
        <f>ROUND(BB96,2)</f>
        <v>0</v>
      </c>
      <c r="BC95" s="122">
        <f>ROUND(BC96,2)</f>
        <v>0</v>
      </c>
      <c r="BD95" s="124">
        <f>ROUND(BD96,2)</f>
        <v>0</v>
      </c>
      <c r="BS95" s="125" t="s">
        <v>79</v>
      </c>
      <c r="BT95" s="125" t="s">
        <v>21</v>
      </c>
      <c r="BU95" s="125" t="s">
        <v>81</v>
      </c>
      <c r="BV95" s="125" t="s">
        <v>82</v>
      </c>
      <c r="BW95" s="125" t="s">
        <v>86</v>
      </c>
      <c r="BX95" s="125" t="s">
        <v>5</v>
      </c>
      <c r="CL95" s="125" t="s">
        <v>87</v>
      </c>
      <c r="CM95" s="125" t="s">
        <v>88</v>
      </c>
    </row>
    <row r="96" s="3" customFormat="1" ht="25.5" customHeight="1">
      <c r="A96" s="126" t="s">
        <v>89</v>
      </c>
      <c r="B96" s="64"/>
      <c r="C96" s="127"/>
      <c r="D96" s="127"/>
      <c r="E96" s="128" t="s">
        <v>90</v>
      </c>
      <c r="F96" s="128"/>
      <c r="G96" s="128"/>
      <c r="H96" s="128"/>
      <c r="I96" s="128"/>
      <c r="J96" s="127"/>
      <c r="K96" s="128" t="s">
        <v>84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'1-1 - Rozvody NN 0,4 kV -...'!J32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91</v>
      </c>
      <c r="AR96" s="66"/>
      <c r="AS96" s="131">
        <v>0</v>
      </c>
      <c r="AT96" s="132">
        <f>ROUND(SUM(AV96:AW96),2)</f>
        <v>0</v>
      </c>
      <c r="AU96" s="133">
        <f>'1-1 - Rozvody NN 0,4 kV -...'!P125</f>
        <v>0</v>
      </c>
      <c r="AV96" s="132">
        <f>'1-1 - Rozvody NN 0,4 kV -...'!J35</f>
        <v>0</v>
      </c>
      <c r="AW96" s="132">
        <f>'1-1 - Rozvody NN 0,4 kV -...'!J36</f>
        <v>0</v>
      </c>
      <c r="AX96" s="132">
        <f>'1-1 - Rozvody NN 0,4 kV -...'!J37</f>
        <v>0</v>
      </c>
      <c r="AY96" s="132">
        <f>'1-1 - Rozvody NN 0,4 kV -...'!J38</f>
        <v>0</v>
      </c>
      <c r="AZ96" s="132">
        <f>'1-1 - Rozvody NN 0,4 kV -...'!F35</f>
        <v>0</v>
      </c>
      <c r="BA96" s="132">
        <f>'1-1 - Rozvody NN 0,4 kV -...'!F36</f>
        <v>0</v>
      </c>
      <c r="BB96" s="132">
        <f>'1-1 - Rozvody NN 0,4 kV -...'!F37</f>
        <v>0</v>
      </c>
      <c r="BC96" s="132">
        <f>'1-1 - Rozvody NN 0,4 kV -...'!F38</f>
        <v>0</v>
      </c>
      <c r="BD96" s="134">
        <f>'1-1 - Rozvody NN 0,4 kV -...'!F39</f>
        <v>0</v>
      </c>
      <c r="BT96" s="135" t="s">
        <v>88</v>
      </c>
      <c r="BV96" s="135" t="s">
        <v>82</v>
      </c>
      <c r="BW96" s="135" t="s">
        <v>92</v>
      </c>
      <c r="BX96" s="135" t="s">
        <v>86</v>
      </c>
      <c r="CL96" s="135" t="s">
        <v>87</v>
      </c>
    </row>
    <row r="97" s="6" customFormat="1" ht="27" customHeight="1">
      <c r="B97" s="113"/>
      <c r="C97" s="114"/>
      <c r="D97" s="115" t="s">
        <v>88</v>
      </c>
      <c r="E97" s="115"/>
      <c r="F97" s="115"/>
      <c r="G97" s="115"/>
      <c r="H97" s="115"/>
      <c r="I97" s="116"/>
      <c r="J97" s="115" t="s">
        <v>93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ROUND(AG98,2)</f>
        <v>0</v>
      </c>
      <c r="AH97" s="116"/>
      <c r="AI97" s="116"/>
      <c r="AJ97" s="116"/>
      <c r="AK97" s="116"/>
      <c r="AL97" s="116"/>
      <c r="AM97" s="116"/>
      <c r="AN97" s="118">
        <f>SUM(AG97,AT97)</f>
        <v>0</v>
      </c>
      <c r="AO97" s="116"/>
      <c r="AP97" s="116"/>
      <c r="AQ97" s="119" t="s">
        <v>85</v>
      </c>
      <c r="AR97" s="120"/>
      <c r="AS97" s="121">
        <f>ROUND(AS98,2)</f>
        <v>0</v>
      </c>
      <c r="AT97" s="122">
        <f>ROUND(SUM(AV97:AW97),2)</f>
        <v>0</v>
      </c>
      <c r="AU97" s="123">
        <f>ROUND(AU98,5)</f>
        <v>0</v>
      </c>
      <c r="AV97" s="122">
        <f>ROUND(AZ97*L29,2)</f>
        <v>0</v>
      </c>
      <c r="AW97" s="122">
        <f>ROUND(BA97*L30,2)</f>
        <v>0</v>
      </c>
      <c r="AX97" s="122">
        <f>ROUND(BB97*L29,2)</f>
        <v>0</v>
      </c>
      <c r="AY97" s="122">
        <f>ROUND(BC97*L30,2)</f>
        <v>0</v>
      </c>
      <c r="AZ97" s="122">
        <f>ROUND(AZ98,2)</f>
        <v>0</v>
      </c>
      <c r="BA97" s="122">
        <f>ROUND(BA98,2)</f>
        <v>0</v>
      </c>
      <c r="BB97" s="122">
        <f>ROUND(BB98,2)</f>
        <v>0</v>
      </c>
      <c r="BC97" s="122">
        <f>ROUND(BC98,2)</f>
        <v>0</v>
      </c>
      <c r="BD97" s="124">
        <f>ROUND(BD98,2)</f>
        <v>0</v>
      </c>
      <c r="BS97" s="125" t="s">
        <v>79</v>
      </c>
      <c r="BT97" s="125" t="s">
        <v>21</v>
      </c>
      <c r="BU97" s="125" t="s">
        <v>81</v>
      </c>
      <c r="BV97" s="125" t="s">
        <v>82</v>
      </c>
      <c r="BW97" s="125" t="s">
        <v>94</v>
      </c>
      <c r="BX97" s="125" t="s">
        <v>5</v>
      </c>
      <c r="CL97" s="125" t="s">
        <v>87</v>
      </c>
      <c r="CM97" s="125" t="s">
        <v>88</v>
      </c>
    </row>
    <row r="98" s="3" customFormat="1" ht="25.5" customHeight="1">
      <c r="A98" s="126" t="s">
        <v>89</v>
      </c>
      <c r="B98" s="64"/>
      <c r="C98" s="127"/>
      <c r="D98" s="127"/>
      <c r="E98" s="128" t="s">
        <v>95</v>
      </c>
      <c r="F98" s="128"/>
      <c r="G98" s="128"/>
      <c r="H98" s="128"/>
      <c r="I98" s="128"/>
      <c r="J98" s="127"/>
      <c r="K98" s="128" t="s">
        <v>93</v>
      </c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9">
        <f>'2-1 - Rozvody NN 0,4 kV -...'!J32</f>
        <v>0</v>
      </c>
      <c r="AH98" s="127"/>
      <c r="AI98" s="127"/>
      <c r="AJ98" s="127"/>
      <c r="AK98" s="127"/>
      <c r="AL98" s="127"/>
      <c r="AM98" s="127"/>
      <c r="AN98" s="129">
        <f>SUM(AG98,AT98)</f>
        <v>0</v>
      </c>
      <c r="AO98" s="127"/>
      <c r="AP98" s="127"/>
      <c r="AQ98" s="130" t="s">
        <v>91</v>
      </c>
      <c r="AR98" s="66"/>
      <c r="AS98" s="131">
        <v>0</v>
      </c>
      <c r="AT98" s="132">
        <f>ROUND(SUM(AV98:AW98),2)</f>
        <v>0</v>
      </c>
      <c r="AU98" s="133">
        <f>'2-1 - Rozvody NN 0,4 kV -...'!P123</f>
        <v>0</v>
      </c>
      <c r="AV98" s="132">
        <f>'2-1 - Rozvody NN 0,4 kV -...'!J35</f>
        <v>0</v>
      </c>
      <c r="AW98" s="132">
        <f>'2-1 - Rozvody NN 0,4 kV -...'!J36</f>
        <v>0</v>
      </c>
      <c r="AX98" s="132">
        <f>'2-1 - Rozvody NN 0,4 kV -...'!J37</f>
        <v>0</v>
      </c>
      <c r="AY98" s="132">
        <f>'2-1 - Rozvody NN 0,4 kV -...'!J38</f>
        <v>0</v>
      </c>
      <c r="AZ98" s="132">
        <f>'2-1 - Rozvody NN 0,4 kV -...'!F35</f>
        <v>0</v>
      </c>
      <c r="BA98" s="132">
        <f>'2-1 - Rozvody NN 0,4 kV -...'!F36</f>
        <v>0</v>
      </c>
      <c r="BB98" s="132">
        <f>'2-1 - Rozvody NN 0,4 kV -...'!F37</f>
        <v>0</v>
      </c>
      <c r="BC98" s="132">
        <f>'2-1 - Rozvody NN 0,4 kV -...'!F38</f>
        <v>0</v>
      </c>
      <c r="BD98" s="134">
        <f>'2-1 - Rozvody NN 0,4 kV -...'!F39</f>
        <v>0</v>
      </c>
      <c r="BT98" s="135" t="s">
        <v>88</v>
      </c>
      <c r="BV98" s="135" t="s">
        <v>82</v>
      </c>
      <c r="BW98" s="135" t="s">
        <v>96</v>
      </c>
      <c r="BX98" s="135" t="s">
        <v>94</v>
      </c>
      <c r="CL98" s="135" t="s">
        <v>87</v>
      </c>
    </row>
    <row r="99" s="6" customFormat="1" ht="27" customHeight="1">
      <c r="B99" s="113"/>
      <c r="C99" s="114"/>
      <c r="D99" s="115" t="s">
        <v>97</v>
      </c>
      <c r="E99" s="115"/>
      <c r="F99" s="115"/>
      <c r="G99" s="115"/>
      <c r="H99" s="115"/>
      <c r="I99" s="116"/>
      <c r="J99" s="115" t="s">
        <v>98</v>
      </c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7">
        <f>ROUND(AG100,2)</f>
        <v>0</v>
      </c>
      <c r="AH99" s="116"/>
      <c r="AI99" s="116"/>
      <c r="AJ99" s="116"/>
      <c r="AK99" s="116"/>
      <c r="AL99" s="116"/>
      <c r="AM99" s="116"/>
      <c r="AN99" s="118">
        <f>SUM(AG99,AT99)</f>
        <v>0</v>
      </c>
      <c r="AO99" s="116"/>
      <c r="AP99" s="116"/>
      <c r="AQ99" s="119" t="s">
        <v>85</v>
      </c>
      <c r="AR99" s="120"/>
      <c r="AS99" s="121">
        <f>ROUND(AS100,2)</f>
        <v>0</v>
      </c>
      <c r="AT99" s="122">
        <f>ROUND(SUM(AV99:AW99),2)</f>
        <v>0</v>
      </c>
      <c r="AU99" s="123">
        <f>ROUND(AU100,5)</f>
        <v>0</v>
      </c>
      <c r="AV99" s="122">
        <f>ROUND(AZ99*L29,2)</f>
        <v>0</v>
      </c>
      <c r="AW99" s="122">
        <f>ROUND(BA99*L30,2)</f>
        <v>0</v>
      </c>
      <c r="AX99" s="122">
        <f>ROUND(BB99*L29,2)</f>
        <v>0</v>
      </c>
      <c r="AY99" s="122">
        <f>ROUND(BC99*L30,2)</f>
        <v>0</v>
      </c>
      <c r="AZ99" s="122">
        <f>ROUND(AZ100,2)</f>
        <v>0</v>
      </c>
      <c r="BA99" s="122">
        <f>ROUND(BA100,2)</f>
        <v>0</v>
      </c>
      <c r="BB99" s="122">
        <f>ROUND(BB100,2)</f>
        <v>0</v>
      </c>
      <c r="BC99" s="122">
        <f>ROUND(BC100,2)</f>
        <v>0</v>
      </c>
      <c r="BD99" s="124">
        <f>ROUND(BD100,2)</f>
        <v>0</v>
      </c>
      <c r="BS99" s="125" t="s">
        <v>79</v>
      </c>
      <c r="BT99" s="125" t="s">
        <v>21</v>
      </c>
      <c r="BU99" s="125" t="s">
        <v>81</v>
      </c>
      <c r="BV99" s="125" t="s">
        <v>82</v>
      </c>
      <c r="BW99" s="125" t="s">
        <v>99</v>
      </c>
      <c r="BX99" s="125" t="s">
        <v>5</v>
      </c>
      <c r="CL99" s="125" t="s">
        <v>87</v>
      </c>
      <c r="CM99" s="125" t="s">
        <v>88</v>
      </c>
    </row>
    <row r="100" s="3" customFormat="1" ht="25.5" customHeight="1">
      <c r="A100" s="126" t="s">
        <v>89</v>
      </c>
      <c r="B100" s="64"/>
      <c r="C100" s="127"/>
      <c r="D100" s="127"/>
      <c r="E100" s="128" t="s">
        <v>100</v>
      </c>
      <c r="F100" s="128"/>
      <c r="G100" s="128"/>
      <c r="H100" s="128"/>
      <c r="I100" s="128"/>
      <c r="J100" s="127"/>
      <c r="K100" s="128" t="s">
        <v>98</v>
      </c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9">
        <f>'3-1 - Rozvody NN 0,4 kV -...'!J32</f>
        <v>0</v>
      </c>
      <c r="AH100" s="127"/>
      <c r="AI100" s="127"/>
      <c r="AJ100" s="127"/>
      <c r="AK100" s="127"/>
      <c r="AL100" s="127"/>
      <c r="AM100" s="127"/>
      <c r="AN100" s="129">
        <f>SUM(AG100,AT100)</f>
        <v>0</v>
      </c>
      <c r="AO100" s="127"/>
      <c r="AP100" s="127"/>
      <c r="AQ100" s="130" t="s">
        <v>91</v>
      </c>
      <c r="AR100" s="66"/>
      <c r="AS100" s="131">
        <v>0</v>
      </c>
      <c r="AT100" s="132">
        <f>ROUND(SUM(AV100:AW100),2)</f>
        <v>0</v>
      </c>
      <c r="AU100" s="133">
        <f>'3-1 - Rozvody NN 0,4 kV -...'!P123</f>
        <v>0</v>
      </c>
      <c r="AV100" s="132">
        <f>'3-1 - Rozvody NN 0,4 kV -...'!J35</f>
        <v>0</v>
      </c>
      <c r="AW100" s="132">
        <f>'3-1 - Rozvody NN 0,4 kV -...'!J36</f>
        <v>0</v>
      </c>
      <c r="AX100" s="132">
        <f>'3-1 - Rozvody NN 0,4 kV -...'!J37</f>
        <v>0</v>
      </c>
      <c r="AY100" s="132">
        <f>'3-1 - Rozvody NN 0,4 kV -...'!J38</f>
        <v>0</v>
      </c>
      <c r="AZ100" s="132">
        <f>'3-1 - Rozvody NN 0,4 kV -...'!F35</f>
        <v>0</v>
      </c>
      <c r="BA100" s="132">
        <f>'3-1 - Rozvody NN 0,4 kV -...'!F36</f>
        <v>0</v>
      </c>
      <c r="BB100" s="132">
        <f>'3-1 - Rozvody NN 0,4 kV -...'!F37</f>
        <v>0</v>
      </c>
      <c r="BC100" s="132">
        <f>'3-1 - Rozvody NN 0,4 kV -...'!F38</f>
        <v>0</v>
      </c>
      <c r="BD100" s="134">
        <f>'3-1 - Rozvody NN 0,4 kV -...'!F39</f>
        <v>0</v>
      </c>
      <c r="BT100" s="135" t="s">
        <v>88</v>
      </c>
      <c r="BV100" s="135" t="s">
        <v>82</v>
      </c>
      <c r="BW100" s="135" t="s">
        <v>101</v>
      </c>
      <c r="BX100" s="135" t="s">
        <v>99</v>
      </c>
      <c r="CL100" s="135" t="s">
        <v>87</v>
      </c>
    </row>
    <row r="101" s="6" customFormat="1" ht="27" customHeight="1">
      <c r="B101" s="113"/>
      <c r="C101" s="114"/>
      <c r="D101" s="115" t="s">
        <v>102</v>
      </c>
      <c r="E101" s="115"/>
      <c r="F101" s="115"/>
      <c r="G101" s="115"/>
      <c r="H101" s="115"/>
      <c r="I101" s="116"/>
      <c r="J101" s="115" t="s">
        <v>103</v>
      </c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7">
        <f>ROUND(AG102,2)</f>
        <v>0</v>
      </c>
      <c r="AH101" s="116"/>
      <c r="AI101" s="116"/>
      <c r="AJ101" s="116"/>
      <c r="AK101" s="116"/>
      <c r="AL101" s="116"/>
      <c r="AM101" s="116"/>
      <c r="AN101" s="118">
        <f>SUM(AG101,AT101)</f>
        <v>0</v>
      </c>
      <c r="AO101" s="116"/>
      <c r="AP101" s="116"/>
      <c r="AQ101" s="119" t="s">
        <v>85</v>
      </c>
      <c r="AR101" s="120"/>
      <c r="AS101" s="121">
        <f>ROUND(AS102,2)</f>
        <v>0</v>
      </c>
      <c r="AT101" s="122">
        <f>ROUND(SUM(AV101:AW101),2)</f>
        <v>0</v>
      </c>
      <c r="AU101" s="123">
        <f>ROUND(AU102,5)</f>
        <v>0</v>
      </c>
      <c r="AV101" s="122">
        <f>ROUND(AZ101*L29,2)</f>
        <v>0</v>
      </c>
      <c r="AW101" s="122">
        <f>ROUND(BA101*L30,2)</f>
        <v>0</v>
      </c>
      <c r="AX101" s="122">
        <f>ROUND(BB101*L29,2)</f>
        <v>0</v>
      </c>
      <c r="AY101" s="122">
        <f>ROUND(BC101*L30,2)</f>
        <v>0</v>
      </c>
      <c r="AZ101" s="122">
        <f>ROUND(AZ102,2)</f>
        <v>0</v>
      </c>
      <c r="BA101" s="122">
        <f>ROUND(BA102,2)</f>
        <v>0</v>
      </c>
      <c r="BB101" s="122">
        <f>ROUND(BB102,2)</f>
        <v>0</v>
      </c>
      <c r="BC101" s="122">
        <f>ROUND(BC102,2)</f>
        <v>0</v>
      </c>
      <c r="BD101" s="124">
        <f>ROUND(BD102,2)</f>
        <v>0</v>
      </c>
      <c r="BS101" s="125" t="s">
        <v>79</v>
      </c>
      <c r="BT101" s="125" t="s">
        <v>21</v>
      </c>
      <c r="BU101" s="125" t="s">
        <v>81</v>
      </c>
      <c r="BV101" s="125" t="s">
        <v>82</v>
      </c>
      <c r="BW101" s="125" t="s">
        <v>104</v>
      </c>
      <c r="BX101" s="125" t="s">
        <v>5</v>
      </c>
      <c r="CL101" s="125" t="s">
        <v>87</v>
      </c>
      <c r="CM101" s="125" t="s">
        <v>88</v>
      </c>
    </row>
    <row r="102" s="3" customFormat="1" ht="25.5" customHeight="1">
      <c r="A102" s="126" t="s">
        <v>89</v>
      </c>
      <c r="B102" s="64"/>
      <c r="C102" s="127"/>
      <c r="D102" s="127"/>
      <c r="E102" s="128" t="s">
        <v>105</v>
      </c>
      <c r="F102" s="128"/>
      <c r="G102" s="128"/>
      <c r="H102" s="128"/>
      <c r="I102" s="128"/>
      <c r="J102" s="127"/>
      <c r="K102" s="128" t="s">
        <v>103</v>
      </c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9">
        <f>'4-1 - Rozvody NN 0,4 kV -...'!J32</f>
        <v>0</v>
      </c>
      <c r="AH102" s="127"/>
      <c r="AI102" s="127"/>
      <c r="AJ102" s="127"/>
      <c r="AK102" s="127"/>
      <c r="AL102" s="127"/>
      <c r="AM102" s="127"/>
      <c r="AN102" s="129">
        <f>SUM(AG102,AT102)</f>
        <v>0</v>
      </c>
      <c r="AO102" s="127"/>
      <c r="AP102" s="127"/>
      <c r="AQ102" s="130" t="s">
        <v>91</v>
      </c>
      <c r="AR102" s="66"/>
      <c r="AS102" s="131">
        <v>0</v>
      </c>
      <c r="AT102" s="132">
        <f>ROUND(SUM(AV102:AW102),2)</f>
        <v>0</v>
      </c>
      <c r="AU102" s="133">
        <f>'4-1 - Rozvody NN 0,4 kV -...'!P122</f>
        <v>0</v>
      </c>
      <c r="AV102" s="132">
        <f>'4-1 - Rozvody NN 0,4 kV -...'!J35</f>
        <v>0</v>
      </c>
      <c r="AW102" s="132">
        <f>'4-1 - Rozvody NN 0,4 kV -...'!J36</f>
        <v>0</v>
      </c>
      <c r="AX102" s="132">
        <f>'4-1 - Rozvody NN 0,4 kV -...'!J37</f>
        <v>0</v>
      </c>
      <c r="AY102" s="132">
        <f>'4-1 - Rozvody NN 0,4 kV -...'!J38</f>
        <v>0</v>
      </c>
      <c r="AZ102" s="132">
        <f>'4-1 - Rozvody NN 0,4 kV -...'!F35</f>
        <v>0</v>
      </c>
      <c r="BA102" s="132">
        <f>'4-1 - Rozvody NN 0,4 kV -...'!F36</f>
        <v>0</v>
      </c>
      <c r="BB102" s="132">
        <f>'4-1 - Rozvody NN 0,4 kV -...'!F37</f>
        <v>0</v>
      </c>
      <c r="BC102" s="132">
        <f>'4-1 - Rozvody NN 0,4 kV -...'!F38</f>
        <v>0</v>
      </c>
      <c r="BD102" s="134">
        <f>'4-1 - Rozvody NN 0,4 kV -...'!F39</f>
        <v>0</v>
      </c>
      <c r="BT102" s="135" t="s">
        <v>88</v>
      </c>
      <c r="BV102" s="135" t="s">
        <v>82</v>
      </c>
      <c r="BW102" s="135" t="s">
        <v>106</v>
      </c>
      <c r="BX102" s="135" t="s">
        <v>104</v>
      </c>
      <c r="CL102" s="135" t="s">
        <v>87</v>
      </c>
    </row>
    <row r="103" s="6" customFormat="1" ht="27" customHeight="1">
      <c r="B103" s="113"/>
      <c r="C103" s="114"/>
      <c r="D103" s="115" t="s">
        <v>107</v>
      </c>
      <c r="E103" s="115"/>
      <c r="F103" s="115"/>
      <c r="G103" s="115"/>
      <c r="H103" s="115"/>
      <c r="I103" s="116"/>
      <c r="J103" s="115" t="s">
        <v>108</v>
      </c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7">
        <f>ROUND(AG104,2)</f>
        <v>0</v>
      </c>
      <c r="AH103" s="116"/>
      <c r="AI103" s="116"/>
      <c r="AJ103" s="116"/>
      <c r="AK103" s="116"/>
      <c r="AL103" s="116"/>
      <c r="AM103" s="116"/>
      <c r="AN103" s="118">
        <f>SUM(AG103,AT103)</f>
        <v>0</v>
      </c>
      <c r="AO103" s="116"/>
      <c r="AP103" s="116"/>
      <c r="AQ103" s="119" t="s">
        <v>109</v>
      </c>
      <c r="AR103" s="120"/>
      <c r="AS103" s="121">
        <f>ROUND(AS104,2)</f>
        <v>0</v>
      </c>
      <c r="AT103" s="122">
        <f>ROUND(SUM(AV103:AW103),2)</f>
        <v>0</v>
      </c>
      <c r="AU103" s="123">
        <f>ROUND(AU104,5)</f>
        <v>0</v>
      </c>
      <c r="AV103" s="122">
        <f>ROUND(AZ103*L29,2)</f>
        <v>0</v>
      </c>
      <c r="AW103" s="122">
        <f>ROUND(BA103*L30,2)</f>
        <v>0</v>
      </c>
      <c r="AX103" s="122">
        <f>ROUND(BB103*L29,2)</f>
        <v>0</v>
      </c>
      <c r="AY103" s="122">
        <f>ROUND(BC103*L30,2)</f>
        <v>0</v>
      </c>
      <c r="AZ103" s="122">
        <f>ROUND(AZ104,2)</f>
        <v>0</v>
      </c>
      <c r="BA103" s="122">
        <f>ROUND(BA104,2)</f>
        <v>0</v>
      </c>
      <c r="BB103" s="122">
        <f>ROUND(BB104,2)</f>
        <v>0</v>
      </c>
      <c r="BC103" s="122">
        <f>ROUND(BC104,2)</f>
        <v>0</v>
      </c>
      <c r="BD103" s="124">
        <f>ROUND(BD104,2)</f>
        <v>0</v>
      </c>
      <c r="BS103" s="125" t="s">
        <v>79</v>
      </c>
      <c r="BT103" s="125" t="s">
        <v>21</v>
      </c>
      <c r="BU103" s="125" t="s">
        <v>81</v>
      </c>
      <c r="BV103" s="125" t="s">
        <v>82</v>
      </c>
      <c r="BW103" s="125" t="s">
        <v>110</v>
      </c>
      <c r="BX103" s="125" t="s">
        <v>5</v>
      </c>
      <c r="CL103" s="125" t="s">
        <v>111</v>
      </c>
      <c r="CM103" s="125" t="s">
        <v>88</v>
      </c>
    </row>
    <row r="104" s="3" customFormat="1" ht="25.5" customHeight="1">
      <c r="A104" s="126" t="s">
        <v>89</v>
      </c>
      <c r="B104" s="64"/>
      <c r="C104" s="127"/>
      <c r="D104" s="127"/>
      <c r="E104" s="128" t="s">
        <v>112</v>
      </c>
      <c r="F104" s="128"/>
      <c r="G104" s="128"/>
      <c r="H104" s="128"/>
      <c r="I104" s="128"/>
      <c r="J104" s="127"/>
      <c r="K104" s="128" t="s">
        <v>113</v>
      </c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9">
        <f>'5-1 - VON - VEDLEJŠÍ A OS...'!J32</f>
        <v>0</v>
      </c>
      <c r="AH104" s="127"/>
      <c r="AI104" s="127"/>
      <c r="AJ104" s="127"/>
      <c r="AK104" s="127"/>
      <c r="AL104" s="127"/>
      <c r="AM104" s="127"/>
      <c r="AN104" s="129">
        <f>SUM(AG104,AT104)</f>
        <v>0</v>
      </c>
      <c r="AO104" s="127"/>
      <c r="AP104" s="127"/>
      <c r="AQ104" s="130" t="s">
        <v>91</v>
      </c>
      <c r="AR104" s="66"/>
      <c r="AS104" s="136">
        <v>0</v>
      </c>
      <c r="AT104" s="137">
        <f>ROUND(SUM(AV104:AW104),2)</f>
        <v>0</v>
      </c>
      <c r="AU104" s="138">
        <f>'5-1 - VON - VEDLEJŠÍ A OS...'!P123</f>
        <v>0</v>
      </c>
      <c r="AV104" s="137">
        <f>'5-1 - VON - VEDLEJŠÍ A OS...'!J35</f>
        <v>0</v>
      </c>
      <c r="AW104" s="137">
        <f>'5-1 - VON - VEDLEJŠÍ A OS...'!J36</f>
        <v>0</v>
      </c>
      <c r="AX104" s="137">
        <f>'5-1 - VON - VEDLEJŠÍ A OS...'!J37</f>
        <v>0</v>
      </c>
      <c r="AY104" s="137">
        <f>'5-1 - VON - VEDLEJŠÍ A OS...'!J38</f>
        <v>0</v>
      </c>
      <c r="AZ104" s="137">
        <f>'5-1 - VON - VEDLEJŠÍ A OS...'!F35</f>
        <v>0</v>
      </c>
      <c r="BA104" s="137">
        <f>'5-1 - VON - VEDLEJŠÍ A OS...'!F36</f>
        <v>0</v>
      </c>
      <c r="BB104" s="137">
        <f>'5-1 - VON - VEDLEJŠÍ A OS...'!F37</f>
        <v>0</v>
      </c>
      <c r="BC104" s="137">
        <f>'5-1 - VON - VEDLEJŠÍ A OS...'!F38</f>
        <v>0</v>
      </c>
      <c r="BD104" s="139">
        <f>'5-1 - VON - VEDLEJŠÍ A OS...'!F39</f>
        <v>0</v>
      </c>
      <c r="BT104" s="135" t="s">
        <v>88</v>
      </c>
      <c r="BV104" s="135" t="s">
        <v>82</v>
      </c>
      <c r="BW104" s="135" t="s">
        <v>114</v>
      </c>
      <c r="BX104" s="135" t="s">
        <v>110</v>
      </c>
      <c r="CL104" s="135" t="s">
        <v>111</v>
      </c>
    </row>
    <row r="105" s="1" customFormat="1" ht="30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42"/>
    </row>
  </sheetData>
  <sheetProtection sheet="1" formatColumns="0" formatRows="0" objects="1" scenarios="1" spinCount="100000" saltValue="DDRJeX1IXuNj7xKJONqdicSbGPuLdBLh9EIklavQBiI+R0TTFGBS+Nrpfv7BPNWWfTVqtd5jIM2vmku75tQTPA==" hashValue="+ZejtMZQL6snIhsr4Gd3e4S25q+NKTcicfBJXEJajycTvdxcbZt0gJojeqAJpCBr+mQjTDbdAq0892GpMF2YVQ==" algorithmName="SHA-512" password="CC35"/>
  <mergeCells count="7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E102:I102"/>
    <mergeCell ref="D95:H95"/>
    <mergeCell ref="E96:I96"/>
    <mergeCell ref="D97:H97"/>
    <mergeCell ref="E98:I98"/>
    <mergeCell ref="D99:H99"/>
    <mergeCell ref="E100:I100"/>
    <mergeCell ref="D101:H101"/>
    <mergeCell ref="D103:H103"/>
    <mergeCell ref="E104:I104"/>
    <mergeCell ref="AG104:AM104"/>
    <mergeCell ref="AG103:AM103"/>
    <mergeCell ref="C92:G92"/>
    <mergeCell ref="I92:AF92"/>
    <mergeCell ref="J95:AF95"/>
    <mergeCell ref="K96:AF96"/>
    <mergeCell ref="J97:AF97"/>
    <mergeCell ref="K98:AF98"/>
    <mergeCell ref="J99:AF99"/>
    <mergeCell ref="K100:AF100"/>
    <mergeCell ref="J101:AF101"/>
    <mergeCell ref="K102:AF102"/>
    <mergeCell ref="J103:AF103"/>
    <mergeCell ref="K104:AF104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</mergeCells>
  <hyperlinks>
    <hyperlink ref="A96" location="'1-1 - Rozvody NN 0,4 kV -...'!C2" display="/"/>
    <hyperlink ref="A98" location="'2-1 - Rozvody NN 0,4 kV -...'!C2" display="/"/>
    <hyperlink ref="A100" location="'3-1 - Rozvody NN 0,4 kV -...'!C2" display="/"/>
    <hyperlink ref="A102" location="'4-1 - Rozvody NN 0,4 kV -...'!C2" display="/"/>
    <hyperlink ref="A104" location="'5-1 - VON - VEDLEJŠÍ A 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88</v>
      </c>
    </row>
    <row r="4" ht="24.96" customHeight="1">
      <c r="B4" s="19"/>
      <c r="D4" s="144" t="s">
        <v>115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Šternberk, Hlavní náměstí, Rozvody NN 0,4 kV</v>
      </c>
      <c r="F7" s="146"/>
      <c r="G7" s="146"/>
      <c r="H7" s="146"/>
      <c r="L7" s="19"/>
    </row>
    <row r="8" ht="12" customHeight="1">
      <c r="B8" s="19"/>
      <c r="D8" s="146" t="s">
        <v>116</v>
      </c>
      <c r="L8" s="19"/>
    </row>
    <row r="9" s="1" customFormat="1" ht="16.5" customHeight="1">
      <c r="B9" s="42"/>
      <c r="E9" s="147" t="s">
        <v>117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118</v>
      </c>
      <c r="I10" s="148"/>
      <c r="L10" s="42"/>
    </row>
    <row r="11" s="1" customFormat="1" ht="36.96" customHeight="1">
      <c r="B11" s="42"/>
      <c r="E11" s="149" t="s">
        <v>119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19</v>
      </c>
      <c r="F13" s="135" t="s">
        <v>87</v>
      </c>
      <c r="I13" s="150" t="s">
        <v>20</v>
      </c>
      <c r="J13" s="135" t="s">
        <v>120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stavby'!AN8</f>
        <v>1. 10. 2019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">
        <v>1</v>
      </c>
      <c r="L16" s="42"/>
    </row>
    <row r="17" s="1" customFormat="1" ht="18" customHeight="1">
      <c r="B17" s="42"/>
      <c r="E17" s="135" t="s">
        <v>30</v>
      </c>
      <c r="I17" s="150" t="s">
        <v>31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32</v>
      </c>
      <c r="I19" s="150" t="s">
        <v>29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31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34</v>
      </c>
      <c r="I22" s="150" t="s">
        <v>29</v>
      </c>
      <c r="J22" s="135" t="str">
        <f>IF('Rekapitulace stavby'!AN16="","",'Rekapitulace stavby'!AN16)</f>
        <v/>
      </c>
      <c r="L22" s="42"/>
    </row>
    <row r="23" s="1" customFormat="1" ht="18" customHeight="1">
      <c r="B23" s="42"/>
      <c r="E23" s="135" t="str">
        <f>IF('Rekapitulace stavby'!E17="","",'Rekapitulace stavby'!E17)</f>
        <v xml:space="preserve"> </v>
      </c>
      <c r="I23" s="150" t="s">
        <v>31</v>
      </c>
      <c r="J23" s="135" t="str">
        <f>IF('Rekapitulace stavby'!AN17="","",'Rekapitulace stavby'!AN17)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37</v>
      </c>
      <c r="I25" s="150" t="s">
        <v>29</v>
      </c>
      <c r="J25" s="135" t="s">
        <v>1</v>
      </c>
      <c r="L25" s="42"/>
    </row>
    <row r="26" s="1" customFormat="1" ht="18" customHeight="1">
      <c r="B26" s="42"/>
      <c r="E26" s="135" t="s">
        <v>38</v>
      </c>
      <c r="I26" s="150" t="s">
        <v>31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40</v>
      </c>
      <c r="I32" s="148"/>
      <c r="J32" s="157">
        <f>ROUND(J125,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42</v>
      </c>
      <c r="I34" s="159" t="s">
        <v>41</v>
      </c>
      <c r="J34" s="158" t="s">
        <v>43</v>
      </c>
      <c r="L34" s="42"/>
    </row>
    <row r="35" s="1" customFormat="1" ht="14.4" customHeight="1">
      <c r="B35" s="42"/>
      <c r="D35" s="160" t="s">
        <v>44</v>
      </c>
      <c r="E35" s="146" t="s">
        <v>45</v>
      </c>
      <c r="F35" s="161">
        <f>ROUND((SUM(BE125:BE319)),  2)</f>
        <v>0</v>
      </c>
      <c r="I35" s="162">
        <v>0.20999999999999999</v>
      </c>
      <c r="J35" s="161">
        <f>ROUND(((SUM(BE125:BE319))*I35),  2)</f>
        <v>0</v>
      </c>
      <c r="L35" s="42"/>
    </row>
    <row r="36" s="1" customFormat="1" ht="14.4" customHeight="1">
      <c r="B36" s="42"/>
      <c r="E36" s="146" t="s">
        <v>46</v>
      </c>
      <c r="F36" s="161">
        <f>ROUND((SUM(BF125:BF319)),  2)</f>
        <v>0</v>
      </c>
      <c r="I36" s="162">
        <v>0.14999999999999999</v>
      </c>
      <c r="J36" s="161">
        <f>ROUND(((SUM(BF125:BF319))*I36),  2)</f>
        <v>0</v>
      </c>
      <c r="L36" s="42"/>
    </row>
    <row r="37" hidden="1" s="1" customFormat="1" ht="14.4" customHeight="1">
      <c r="B37" s="42"/>
      <c r="E37" s="146" t="s">
        <v>47</v>
      </c>
      <c r="F37" s="161">
        <f>ROUND((SUM(BG125:BG319)),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48</v>
      </c>
      <c r="F38" s="161">
        <f>ROUND((SUM(BH125:BH319)),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49</v>
      </c>
      <c r="F39" s="161">
        <f>ROUND((SUM(BI125:BI319)),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50</v>
      </c>
      <c r="E41" s="165"/>
      <c r="F41" s="165"/>
      <c r="G41" s="166" t="s">
        <v>51</v>
      </c>
      <c r="H41" s="167" t="s">
        <v>52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57</v>
      </c>
      <c r="E65" s="172"/>
      <c r="F65" s="172"/>
      <c r="G65" s="171" t="s">
        <v>58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Šternberk, Hlavní náměstí, Rozvody NN 0,4 kV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116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117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118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1-1 - Rozvody NN 0,4 kV - I. etapa--soupis prací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22</v>
      </c>
      <c r="D91" s="38"/>
      <c r="E91" s="38"/>
      <c r="F91" s="26" t="str">
        <f>F14</f>
        <v>Šternberk</v>
      </c>
      <c r="G91" s="38"/>
      <c r="H91" s="38"/>
      <c r="I91" s="150" t="s">
        <v>24</v>
      </c>
      <c r="J91" s="73" t="str">
        <f>IF(J14="","",J14)</f>
        <v>1. 10. 2019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1" t="s">
        <v>28</v>
      </c>
      <c r="D93" s="38"/>
      <c r="E93" s="38"/>
      <c r="F93" s="26" t="str">
        <f>E17</f>
        <v>Město Šternberk</v>
      </c>
      <c r="G93" s="38"/>
      <c r="H93" s="38"/>
      <c r="I93" s="150" t="s">
        <v>34</v>
      </c>
      <c r="J93" s="35" t="str">
        <f>E23</f>
        <v xml:space="preserve"> </v>
      </c>
      <c r="K93" s="38"/>
      <c r="L93" s="42"/>
    </row>
    <row r="94" s="1" customFormat="1" ht="27.9" customHeight="1">
      <c r="B94" s="37"/>
      <c r="C94" s="31" t="s">
        <v>32</v>
      </c>
      <c r="D94" s="38"/>
      <c r="E94" s="38"/>
      <c r="F94" s="26" t="str">
        <f>IF(E20="","",E20)</f>
        <v>Vyplň údaj</v>
      </c>
      <c r="G94" s="38"/>
      <c r="H94" s="38"/>
      <c r="I94" s="150" t="s">
        <v>37</v>
      </c>
      <c r="J94" s="35" t="str">
        <f>E26</f>
        <v xml:space="preserve">ing. Zdeněk Rozsypal 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122</v>
      </c>
      <c r="D96" s="187"/>
      <c r="E96" s="187"/>
      <c r="F96" s="187"/>
      <c r="G96" s="187"/>
      <c r="H96" s="187"/>
      <c r="I96" s="188"/>
      <c r="J96" s="189" t="s">
        <v>123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124</v>
      </c>
      <c r="D98" s="38"/>
      <c r="E98" s="38"/>
      <c r="F98" s="38"/>
      <c r="G98" s="38"/>
      <c r="H98" s="38"/>
      <c r="I98" s="148"/>
      <c r="J98" s="104">
        <f>J125</f>
        <v>0</v>
      </c>
      <c r="K98" s="38"/>
      <c r="L98" s="42"/>
      <c r="AU98" s="16" t="s">
        <v>125</v>
      </c>
    </row>
    <row r="99" s="8" customFormat="1" ht="24.96" customHeight="1">
      <c r="B99" s="191"/>
      <c r="C99" s="192"/>
      <c r="D99" s="193" t="s">
        <v>126</v>
      </c>
      <c r="E99" s="194"/>
      <c r="F99" s="194"/>
      <c r="G99" s="194"/>
      <c r="H99" s="194"/>
      <c r="I99" s="195"/>
      <c r="J99" s="196">
        <f>J126</f>
        <v>0</v>
      </c>
      <c r="K99" s="192"/>
      <c r="L99" s="197"/>
    </row>
    <row r="100" s="9" customFormat="1" ht="19.92" customHeight="1">
      <c r="B100" s="198"/>
      <c r="C100" s="127"/>
      <c r="D100" s="199" t="s">
        <v>127</v>
      </c>
      <c r="E100" s="200"/>
      <c r="F100" s="200"/>
      <c r="G100" s="200"/>
      <c r="H100" s="200"/>
      <c r="I100" s="201"/>
      <c r="J100" s="202">
        <f>J127</f>
        <v>0</v>
      </c>
      <c r="K100" s="127"/>
      <c r="L100" s="203"/>
    </row>
    <row r="101" s="8" customFormat="1" ht="24.96" customHeight="1">
      <c r="B101" s="191"/>
      <c r="C101" s="192"/>
      <c r="D101" s="193" t="s">
        <v>128</v>
      </c>
      <c r="E101" s="194"/>
      <c r="F101" s="194"/>
      <c r="G101" s="194"/>
      <c r="H101" s="194"/>
      <c r="I101" s="195"/>
      <c r="J101" s="196">
        <f>J139</f>
        <v>0</v>
      </c>
      <c r="K101" s="192"/>
      <c r="L101" s="197"/>
    </row>
    <row r="102" s="9" customFormat="1" ht="19.92" customHeight="1">
      <c r="B102" s="198"/>
      <c r="C102" s="127"/>
      <c r="D102" s="199" t="s">
        <v>129</v>
      </c>
      <c r="E102" s="200"/>
      <c r="F102" s="200"/>
      <c r="G102" s="200"/>
      <c r="H102" s="200"/>
      <c r="I102" s="201"/>
      <c r="J102" s="202">
        <f>J140</f>
        <v>0</v>
      </c>
      <c r="K102" s="127"/>
      <c r="L102" s="203"/>
    </row>
    <row r="103" s="9" customFormat="1" ht="19.92" customHeight="1">
      <c r="B103" s="198"/>
      <c r="C103" s="127"/>
      <c r="D103" s="199" t="s">
        <v>130</v>
      </c>
      <c r="E103" s="200"/>
      <c r="F103" s="200"/>
      <c r="G103" s="200"/>
      <c r="H103" s="200"/>
      <c r="I103" s="201"/>
      <c r="J103" s="202">
        <f>J214</f>
        <v>0</v>
      </c>
      <c r="K103" s="127"/>
      <c r="L103" s="203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48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81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84"/>
      <c r="J109" s="63"/>
      <c r="K109" s="63"/>
      <c r="L109" s="42"/>
    </row>
    <row r="110" s="1" customFormat="1" ht="24.96" customHeight="1">
      <c r="B110" s="37"/>
      <c r="C110" s="22" t="s">
        <v>131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2" customHeight="1">
      <c r="B112" s="37"/>
      <c r="C112" s="31" t="s">
        <v>16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6.5" customHeight="1">
      <c r="B113" s="37"/>
      <c r="C113" s="38"/>
      <c r="D113" s="38"/>
      <c r="E113" s="185" t="str">
        <f>E7</f>
        <v>Šternberk, Hlavní náměstí, Rozvody NN 0,4 kV</v>
      </c>
      <c r="F113" s="31"/>
      <c r="G113" s="31"/>
      <c r="H113" s="31"/>
      <c r="I113" s="148"/>
      <c r="J113" s="38"/>
      <c r="K113" s="38"/>
      <c r="L113" s="42"/>
    </row>
    <row r="114" ht="12" customHeight="1">
      <c r="B114" s="20"/>
      <c r="C114" s="31" t="s">
        <v>116</v>
      </c>
      <c r="D114" s="21"/>
      <c r="E114" s="21"/>
      <c r="F114" s="21"/>
      <c r="G114" s="21"/>
      <c r="H114" s="21"/>
      <c r="I114" s="140"/>
      <c r="J114" s="21"/>
      <c r="K114" s="21"/>
      <c r="L114" s="19"/>
    </row>
    <row r="115" s="1" customFormat="1" ht="16.5" customHeight="1">
      <c r="B115" s="37"/>
      <c r="C115" s="38"/>
      <c r="D115" s="38"/>
      <c r="E115" s="185" t="s">
        <v>117</v>
      </c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118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E11</f>
        <v>1-1 - Rozvody NN 0,4 kV - I. etapa--soupis prací</v>
      </c>
      <c r="F117" s="38"/>
      <c r="G117" s="38"/>
      <c r="H117" s="38"/>
      <c r="I117" s="14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1" t="s">
        <v>22</v>
      </c>
      <c r="D119" s="38"/>
      <c r="E119" s="38"/>
      <c r="F119" s="26" t="str">
        <f>F14</f>
        <v>Šternberk</v>
      </c>
      <c r="G119" s="38"/>
      <c r="H119" s="38"/>
      <c r="I119" s="150" t="s">
        <v>24</v>
      </c>
      <c r="J119" s="73" t="str">
        <f>IF(J14="","",J14)</f>
        <v>1. 10. 2019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E17</f>
        <v>Město Šternberk</v>
      </c>
      <c r="G121" s="38"/>
      <c r="H121" s="38"/>
      <c r="I121" s="150" t="s">
        <v>34</v>
      </c>
      <c r="J121" s="35" t="str">
        <f>E23</f>
        <v xml:space="preserve"> </v>
      </c>
      <c r="K121" s="38"/>
      <c r="L121" s="42"/>
    </row>
    <row r="122" s="1" customFormat="1" ht="27.9" customHeight="1">
      <c r="B122" s="37"/>
      <c r="C122" s="31" t="s">
        <v>32</v>
      </c>
      <c r="D122" s="38"/>
      <c r="E122" s="38"/>
      <c r="F122" s="26" t="str">
        <f>IF(E20="","",E20)</f>
        <v>Vyplň údaj</v>
      </c>
      <c r="G122" s="38"/>
      <c r="H122" s="38"/>
      <c r="I122" s="150" t="s">
        <v>37</v>
      </c>
      <c r="J122" s="35" t="str">
        <f>E26</f>
        <v xml:space="preserve">ing. Zdeněk Rozsypal  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0" customFormat="1" ht="29.28" customHeight="1">
      <c r="B124" s="204"/>
      <c r="C124" s="205" t="s">
        <v>132</v>
      </c>
      <c r="D124" s="206" t="s">
        <v>65</v>
      </c>
      <c r="E124" s="206" t="s">
        <v>61</v>
      </c>
      <c r="F124" s="206" t="s">
        <v>62</v>
      </c>
      <c r="G124" s="206" t="s">
        <v>133</v>
      </c>
      <c r="H124" s="206" t="s">
        <v>134</v>
      </c>
      <c r="I124" s="207" t="s">
        <v>135</v>
      </c>
      <c r="J124" s="206" t="s">
        <v>123</v>
      </c>
      <c r="K124" s="208" t="s">
        <v>136</v>
      </c>
      <c r="L124" s="209"/>
      <c r="M124" s="94" t="s">
        <v>1</v>
      </c>
      <c r="N124" s="95" t="s">
        <v>44</v>
      </c>
      <c r="O124" s="95" t="s">
        <v>137</v>
      </c>
      <c r="P124" s="95" t="s">
        <v>138</v>
      </c>
      <c r="Q124" s="95" t="s">
        <v>139</v>
      </c>
      <c r="R124" s="95" t="s">
        <v>140</v>
      </c>
      <c r="S124" s="95" t="s">
        <v>141</v>
      </c>
      <c r="T124" s="95" t="s">
        <v>142</v>
      </c>
      <c r="U124" s="96" t="s">
        <v>143</v>
      </c>
    </row>
    <row r="125" s="1" customFormat="1" ht="22.8" customHeight="1">
      <c r="B125" s="37"/>
      <c r="C125" s="101" t="s">
        <v>144</v>
      </c>
      <c r="D125" s="38"/>
      <c r="E125" s="38"/>
      <c r="F125" s="38"/>
      <c r="G125" s="38"/>
      <c r="H125" s="38"/>
      <c r="I125" s="148"/>
      <c r="J125" s="210">
        <f>BK125</f>
        <v>0</v>
      </c>
      <c r="K125" s="38"/>
      <c r="L125" s="42"/>
      <c r="M125" s="97"/>
      <c r="N125" s="98"/>
      <c r="O125" s="98"/>
      <c r="P125" s="211">
        <f>P126+P139</f>
        <v>0</v>
      </c>
      <c r="Q125" s="98"/>
      <c r="R125" s="211">
        <f>R126+R139</f>
        <v>13.1702993</v>
      </c>
      <c r="S125" s="98"/>
      <c r="T125" s="211">
        <f>T126+T139</f>
        <v>3.52</v>
      </c>
      <c r="U125" s="99"/>
      <c r="AT125" s="16" t="s">
        <v>79</v>
      </c>
      <c r="AU125" s="16" t="s">
        <v>125</v>
      </c>
      <c r="BK125" s="212">
        <f>BK126+BK139</f>
        <v>0</v>
      </c>
    </row>
    <row r="126" s="11" customFormat="1" ht="25.92" customHeight="1">
      <c r="B126" s="213"/>
      <c r="C126" s="214"/>
      <c r="D126" s="215" t="s">
        <v>79</v>
      </c>
      <c r="E126" s="216" t="s">
        <v>145</v>
      </c>
      <c r="F126" s="216" t="s">
        <v>146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0.11179000000000001</v>
      </c>
      <c r="S126" s="221"/>
      <c r="T126" s="222">
        <f>T127</f>
        <v>0</v>
      </c>
      <c r="U126" s="223"/>
      <c r="AR126" s="224" t="s">
        <v>88</v>
      </c>
      <c r="AT126" s="225" t="s">
        <v>79</v>
      </c>
      <c r="AU126" s="225" t="s">
        <v>80</v>
      </c>
      <c r="AY126" s="224" t="s">
        <v>147</v>
      </c>
      <c r="BK126" s="226">
        <f>BK127</f>
        <v>0</v>
      </c>
    </row>
    <row r="127" s="11" customFormat="1" ht="22.8" customHeight="1">
      <c r="B127" s="213"/>
      <c r="C127" s="214"/>
      <c r="D127" s="215" t="s">
        <v>79</v>
      </c>
      <c r="E127" s="227" t="s">
        <v>148</v>
      </c>
      <c r="F127" s="227" t="s">
        <v>149</v>
      </c>
      <c r="G127" s="214"/>
      <c r="H127" s="214"/>
      <c r="I127" s="217"/>
      <c r="J127" s="228">
        <f>BK127</f>
        <v>0</v>
      </c>
      <c r="K127" s="214"/>
      <c r="L127" s="219"/>
      <c r="M127" s="220"/>
      <c r="N127" s="221"/>
      <c r="O127" s="221"/>
      <c r="P127" s="222">
        <f>SUM(P128:P138)</f>
        <v>0</v>
      </c>
      <c r="Q127" s="221"/>
      <c r="R127" s="222">
        <f>SUM(R128:R138)</f>
        <v>0.11179000000000001</v>
      </c>
      <c r="S127" s="221"/>
      <c r="T127" s="222">
        <f>SUM(T128:T138)</f>
        <v>0</v>
      </c>
      <c r="U127" s="223"/>
      <c r="AR127" s="224" t="s">
        <v>88</v>
      </c>
      <c r="AT127" s="225" t="s">
        <v>79</v>
      </c>
      <c r="AU127" s="225" t="s">
        <v>21</v>
      </c>
      <c r="AY127" s="224" t="s">
        <v>147</v>
      </c>
      <c r="BK127" s="226">
        <f>SUM(BK128:BK138)</f>
        <v>0</v>
      </c>
    </row>
    <row r="128" s="1" customFormat="1" ht="24" customHeight="1">
      <c r="B128" s="37"/>
      <c r="C128" s="229" t="s">
        <v>21</v>
      </c>
      <c r="D128" s="229" t="s">
        <v>150</v>
      </c>
      <c r="E128" s="230" t="s">
        <v>151</v>
      </c>
      <c r="F128" s="231" t="s">
        <v>152</v>
      </c>
      <c r="G128" s="232" t="s">
        <v>153</v>
      </c>
      <c r="H128" s="233">
        <v>2.9039999999999999</v>
      </c>
      <c r="I128" s="234"/>
      <c r="J128" s="235">
        <f>ROUND(I128*H128,2)</f>
        <v>0</v>
      </c>
      <c r="K128" s="231" t="s">
        <v>1</v>
      </c>
      <c r="L128" s="42"/>
      <c r="M128" s="236" t="s">
        <v>1</v>
      </c>
      <c r="N128" s="237" t="s">
        <v>45</v>
      </c>
      <c r="O128" s="85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8">
        <f>S128*H128</f>
        <v>0</v>
      </c>
      <c r="U128" s="239" t="s">
        <v>1</v>
      </c>
      <c r="AR128" s="240" t="s">
        <v>154</v>
      </c>
      <c r="AT128" s="240" t="s">
        <v>150</v>
      </c>
      <c r="AU128" s="240" t="s">
        <v>88</v>
      </c>
      <c r="AY128" s="16" t="s">
        <v>147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6" t="s">
        <v>21</v>
      </c>
      <c r="BK128" s="241">
        <f>ROUND(I128*H128,2)</f>
        <v>0</v>
      </c>
      <c r="BL128" s="16" t="s">
        <v>154</v>
      </c>
      <c r="BM128" s="240" t="s">
        <v>155</v>
      </c>
    </row>
    <row r="129" s="1" customFormat="1">
      <c r="B129" s="37"/>
      <c r="C129" s="38"/>
      <c r="D129" s="242" t="s">
        <v>156</v>
      </c>
      <c r="E129" s="38"/>
      <c r="F129" s="243" t="s">
        <v>157</v>
      </c>
      <c r="G129" s="38"/>
      <c r="H129" s="38"/>
      <c r="I129" s="148"/>
      <c r="J129" s="38"/>
      <c r="K129" s="38"/>
      <c r="L129" s="42"/>
      <c r="M129" s="244"/>
      <c r="N129" s="85"/>
      <c r="O129" s="85"/>
      <c r="P129" s="85"/>
      <c r="Q129" s="85"/>
      <c r="R129" s="85"/>
      <c r="S129" s="85"/>
      <c r="T129" s="85"/>
      <c r="U129" s="86"/>
      <c r="AT129" s="16" t="s">
        <v>156</v>
      </c>
      <c r="AU129" s="16" t="s">
        <v>88</v>
      </c>
    </row>
    <row r="130" s="1" customFormat="1">
      <c r="B130" s="37"/>
      <c r="C130" s="38"/>
      <c r="D130" s="242" t="s">
        <v>158</v>
      </c>
      <c r="E130" s="38"/>
      <c r="F130" s="245" t="s">
        <v>159</v>
      </c>
      <c r="G130" s="38"/>
      <c r="H130" s="38"/>
      <c r="I130" s="148"/>
      <c r="J130" s="38"/>
      <c r="K130" s="38"/>
      <c r="L130" s="42"/>
      <c r="M130" s="244"/>
      <c r="N130" s="85"/>
      <c r="O130" s="85"/>
      <c r="P130" s="85"/>
      <c r="Q130" s="85"/>
      <c r="R130" s="85"/>
      <c r="S130" s="85"/>
      <c r="T130" s="85"/>
      <c r="U130" s="86"/>
      <c r="AT130" s="16" t="s">
        <v>158</v>
      </c>
      <c r="AU130" s="16" t="s">
        <v>88</v>
      </c>
    </row>
    <row r="131" s="12" customFormat="1">
      <c r="B131" s="246"/>
      <c r="C131" s="247"/>
      <c r="D131" s="242" t="s">
        <v>160</v>
      </c>
      <c r="E131" s="248" t="s">
        <v>1</v>
      </c>
      <c r="F131" s="249" t="s">
        <v>161</v>
      </c>
      <c r="G131" s="247"/>
      <c r="H131" s="250">
        <v>1.0560000000000001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4"/>
      <c r="U131" s="255"/>
      <c r="AT131" s="256" t="s">
        <v>160</v>
      </c>
      <c r="AU131" s="256" t="s">
        <v>88</v>
      </c>
      <c r="AV131" s="12" t="s">
        <v>88</v>
      </c>
      <c r="AW131" s="12" t="s">
        <v>36</v>
      </c>
      <c r="AX131" s="12" t="s">
        <v>80</v>
      </c>
      <c r="AY131" s="256" t="s">
        <v>147</v>
      </c>
    </row>
    <row r="132" s="12" customFormat="1">
      <c r="B132" s="246"/>
      <c r="C132" s="247"/>
      <c r="D132" s="242" t="s">
        <v>160</v>
      </c>
      <c r="E132" s="248" t="s">
        <v>1</v>
      </c>
      <c r="F132" s="249" t="s">
        <v>162</v>
      </c>
      <c r="G132" s="247"/>
      <c r="H132" s="250">
        <v>1.8480000000000001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4"/>
      <c r="U132" s="255"/>
      <c r="AT132" s="256" t="s">
        <v>160</v>
      </c>
      <c r="AU132" s="256" t="s">
        <v>88</v>
      </c>
      <c r="AV132" s="12" t="s">
        <v>88</v>
      </c>
      <c r="AW132" s="12" t="s">
        <v>36</v>
      </c>
      <c r="AX132" s="12" t="s">
        <v>80</v>
      </c>
      <c r="AY132" s="256" t="s">
        <v>147</v>
      </c>
    </row>
    <row r="133" s="1" customFormat="1" ht="16.5" customHeight="1">
      <c r="B133" s="37"/>
      <c r="C133" s="257" t="s">
        <v>88</v>
      </c>
      <c r="D133" s="257" t="s">
        <v>163</v>
      </c>
      <c r="E133" s="258" t="s">
        <v>164</v>
      </c>
      <c r="F133" s="259" t="s">
        <v>165</v>
      </c>
      <c r="G133" s="260" t="s">
        <v>153</v>
      </c>
      <c r="H133" s="261">
        <v>3.194</v>
      </c>
      <c r="I133" s="262"/>
      <c r="J133" s="263">
        <f>ROUND(I133*H133,2)</f>
        <v>0</v>
      </c>
      <c r="K133" s="259" t="s">
        <v>1</v>
      </c>
      <c r="L133" s="264"/>
      <c r="M133" s="265" t="s">
        <v>1</v>
      </c>
      <c r="N133" s="266" t="s">
        <v>45</v>
      </c>
      <c r="O133" s="85"/>
      <c r="P133" s="238">
        <f>O133*H133</f>
        <v>0</v>
      </c>
      <c r="Q133" s="238">
        <v>0.035000000000000003</v>
      </c>
      <c r="R133" s="238">
        <f>Q133*H133</f>
        <v>0.11179000000000001</v>
      </c>
      <c r="S133" s="238">
        <v>0</v>
      </c>
      <c r="T133" s="238">
        <f>S133*H133</f>
        <v>0</v>
      </c>
      <c r="U133" s="239" t="s">
        <v>1</v>
      </c>
      <c r="AR133" s="240" t="s">
        <v>166</v>
      </c>
      <c r="AT133" s="240" t="s">
        <v>163</v>
      </c>
      <c r="AU133" s="240" t="s">
        <v>88</v>
      </c>
      <c r="AY133" s="16" t="s">
        <v>147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6" t="s">
        <v>21</v>
      </c>
      <c r="BK133" s="241">
        <f>ROUND(I133*H133,2)</f>
        <v>0</v>
      </c>
      <c r="BL133" s="16" t="s">
        <v>154</v>
      </c>
      <c r="BM133" s="240" t="s">
        <v>167</v>
      </c>
    </row>
    <row r="134" s="1" customFormat="1">
      <c r="B134" s="37"/>
      <c r="C134" s="38"/>
      <c r="D134" s="242" t="s">
        <v>156</v>
      </c>
      <c r="E134" s="38"/>
      <c r="F134" s="243" t="s">
        <v>168</v>
      </c>
      <c r="G134" s="38"/>
      <c r="H134" s="38"/>
      <c r="I134" s="148"/>
      <c r="J134" s="38"/>
      <c r="K134" s="38"/>
      <c r="L134" s="42"/>
      <c r="M134" s="244"/>
      <c r="N134" s="85"/>
      <c r="O134" s="85"/>
      <c r="P134" s="85"/>
      <c r="Q134" s="85"/>
      <c r="R134" s="85"/>
      <c r="S134" s="85"/>
      <c r="T134" s="85"/>
      <c r="U134" s="86"/>
      <c r="AT134" s="16" t="s">
        <v>156</v>
      </c>
      <c r="AU134" s="16" t="s">
        <v>88</v>
      </c>
    </row>
    <row r="135" s="12" customFormat="1">
      <c r="B135" s="246"/>
      <c r="C135" s="247"/>
      <c r="D135" s="242" t="s">
        <v>160</v>
      </c>
      <c r="E135" s="248" t="s">
        <v>1</v>
      </c>
      <c r="F135" s="249" t="s">
        <v>161</v>
      </c>
      <c r="G135" s="247"/>
      <c r="H135" s="250">
        <v>1.0560000000000001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4"/>
      <c r="U135" s="255"/>
      <c r="AT135" s="256" t="s">
        <v>160</v>
      </c>
      <c r="AU135" s="256" t="s">
        <v>88</v>
      </c>
      <c r="AV135" s="12" t="s">
        <v>88</v>
      </c>
      <c r="AW135" s="12" t="s">
        <v>36</v>
      </c>
      <c r="AX135" s="12" t="s">
        <v>80</v>
      </c>
      <c r="AY135" s="256" t="s">
        <v>147</v>
      </c>
    </row>
    <row r="136" s="12" customFormat="1">
      <c r="B136" s="246"/>
      <c r="C136" s="247"/>
      <c r="D136" s="242" t="s">
        <v>160</v>
      </c>
      <c r="E136" s="248" t="s">
        <v>1</v>
      </c>
      <c r="F136" s="249" t="s">
        <v>162</v>
      </c>
      <c r="G136" s="247"/>
      <c r="H136" s="250">
        <v>1.8480000000000001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4"/>
      <c r="U136" s="255"/>
      <c r="AT136" s="256" t="s">
        <v>160</v>
      </c>
      <c r="AU136" s="256" t="s">
        <v>88</v>
      </c>
      <c r="AV136" s="12" t="s">
        <v>88</v>
      </c>
      <c r="AW136" s="12" t="s">
        <v>36</v>
      </c>
      <c r="AX136" s="12" t="s">
        <v>80</v>
      </c>
      <c r="AY136" s="256" t="s">
        <v>147</v>
      </c>
    </row>
    <row r="137" s="13" customFormat="1">
      <c r="B137" s="267"/>
      <c r="C137" s="268"/>
      <c r="D137" s="242" t="s">
        <v>160</v>
      </c>
      <c r="E137" s="269" t="s">
        <v>1</v>
      </c>
      <c r="F137" s="270" t="s">
        <v>169</v>
      </c>
      <c r="G137" s="268"/>
      <c r="H137" s="271">
        <v>2.9039999999999999</v>
      </c>
      <c r="I137" s="272"/>
      <c r="J137" s="268"/>
      <c r="K137" s="268"/>
      <c r="L137" s="273"/>
      <c r="M137" s="274"/>
      <c r="N137" s="275"/>
      <c r="O137" s="275"/>
      <c r="P137" s="275"/>
      <c r="Q137" s="275"/>
      <c r="R137" s="275"/>
      <c r="S137" s="275"/>
      <c r="T137" s="275"/>
      <c r="U137" s="276"/>
      <c r="AT137" s="277" t="s">
        <v>160</v>
      </c>
      <c r="AU137" s="277" t="s">
        <v>88</v>
      </c>
      <c r="AV137" s="13" t="s">
        <v>97</v>
      </c>
      <c r="AW137" s="13" t="s">
        <v>36</v>
      </c>
      <c r="AX137" s="13" t="s">
        <v>80</v>
      </c>
      <c r="AY137" s="277" t="s">
        <v>147</v>
      </c>
    </row>
    <row r="138" s="12" customFormat="1">
      <c r="B138" s="246"/>
      <c r="C138" s="247"/>
      <c r="D138" s="242" t="s">
        <v>160</v>
      </c>
      <c r="E138" s="248" t="s">
        <v>1</v>
      </c>
      <c r="F138" s="249" t="s">
        <v>170</v>
      </c>
      <c r="G138" s="247"/>
      <c r="H138" s="250">
        <v>3.194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4"/>
      <c r="U138" s="255"/>
      <c r="AT138" s="256" t="s">
        <v>160</v>
      </c>
      <c r="AU138" s="256" t="s">
        <v>88</v>
      </c>
      <c r="AV138" s="12" t="s">
        <v>88</v>
      </c>
      <c r="AW138" s="12" t="s">
        <v>36</v>
      </c>
      <c r="AX138" s="12" t="s">
        <v>21</v>
      </c>
      <c r="AY138" s="256" t="s">
        <v>147</v>
      </c>
    </row>
    <row r="139" s="11" customFormat="1" ht="25.92" customHeight="1">
      <c r="B139" s="213"/>
      <c r="C139" s="214"/>
      <c r="D139" s="215" t="s">
        <v>79</v>
      </c>
      <c r="E139" s="216" t="s">
        <v>163</v>
      </c>
      <c r="F139" s="216" t="s">
        <v>171</v>
      </c>
      <c r="G139" s="214"/>
      <c r="H139" s="214"/>
      <c r="I139" s="217"/>
      <c r="J139" s="218">
        <f>BK139</f>
        <v>0</v>
      </c>
      <c r="K139" s="214"/>
      <c r="L139" s="219"/>
      <c r="M139" s="220"/>
      <c r="N139" s="221"/>
      <c r="O139" s="221"/>
      <c r="P139" s="222">
        <f>P140+P214</f>
        <v>0</v>
      </c>
      <c r="Q139" s="221"/>
      <c r="R139" s="222">
        <f>R140+R214</f>
        <v>13.058509300000001</v>
      </c>
      <c r="S139" s="221"/>
      <c r="T139" s="222">
        <f>T140+T214</f>
        <v>3.52</v>
      </c>
      <c r="U139" s="223"/>
      <c r="AR139" s="224" t="s">
        <v>97</v>
      </c>
      <c r="AT139" s="225" t="s">
        <v>79</v>
      </c>
      <c r="AU139" s="225" t="s">
        <v>80</v>
      </c>
      <c r="AY139" s="224" t="s">
        <v>147</v>
      </c>
      <c r="BK139" s="226">
        <f>BK140+BK214</f>
        <v>0</v>
      </c>
    </row>
    <row r="140" s="11" customFormat="1" ht="22.8" customHeight="1">
      <c r="B140" s="213"/>
      <c r="C140" s="214"/>
      <c r="D140" s="215" t="s">
        <v>79</v>
      </c>
      <c r="E140" s="227" t="s">
        <v>172</v>
      </c>
      <c r="F140" s="227" t="s">
        <v>173</v>
      </c>
      <c r="G140" s="214"/>
      <c r="H140" s="214"/>
      <c r="I140" s="217"/>
      <c r="J140" s="228">
        <f>BK140</f>
        <v>0</v>
      </c>
      <c r="K140" s="214"/>
      <c r="L140" s="219"/>
      <c r="M140" s="220"/>
      <c r="N140" s="221"/>
      <c r="O140" s="221"/>
      <c r="P140" s="222">
        <f>SUM(P141:P213)</f>
        <v>0</v>
      </c>
      <c r="Q140" s="221"/>
      <c r="R140" s="222">
        <f>SUM(R141:R213)</f>
        <v>0.071959999999999996</v>
      </c>
      <c r="S140" s="221"/>
      <c r="T140" s="222">
        <f>SUM(T141:T213)</f>
        <v>0</v>
      </c>
      <c r="U140" s="223"/>
      <c r="AR140" s="224" t="s">
        <v>97</v>
      </c>
      <c r="AT140" s="225" t="s">
        <v>79</v>
      </c>
      <c r="AU140" s="225" t="s">
        <v>21</v>
      </c>
      <c r="AY140" s="224" t="s">
        <v>147</v>
      </c>
      <c r="BK140" s="226">
        <f>SUM(BK141:BK213)</f>
        <v>0</v>
      </c>
    </row>
    <row r="141" s="1" customFormat="1" ht="24" customHeight="1">
      <c r="B141" s="37"/>
      <c r="C141" s="229" t="s">
        <v>97</v>
      </c>
      <c r="D141" s="229" t="s">
        <v>150</v>
      </c>
      <c r="E141" s="230" t="s">
        <v>174</v>
      </c>
      <c r="F141" s="231" t="s">
        <v>175</v>
      </c>
      <c r="G141" s="232" t="s">
        <v>176</v>
      </c>
      <c r="H141" s="233">
        <v>8</v>
      </c>
      <c r="I141" s="234"/>
      <c r="J141" s="235">
        <f>ROUND(I141*H141,2)</f>
        <v>0</v>
      </c>
      <c r="K141" s="231" t="s">
        <v>177</v>
      </c>
      <c r="L141" s="42"/>
      <c r="M141" s="236" t="s">
        <v>1</v>
      </c>
      <c r="N141" s="237" t="s">
        <v>45</v>
      </c>
      <c r="O141" s="85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8">
        <f>S141*H141</f>
        <v>0</v>
      </c>
      <c r="U141" s="239" t="s">
        <v>1</v>
      </c>
      <c r="AR141" s="240" t="s">
        <v>178</v>
      </c>
      <c r="AT141" s="240" t="s">
        <v>150</v>
      </c>
      <c r="AU141" s="240" t="s">
        <v>88</v>
      </c>
      <c r="AY141" s="16" t="s">
        <v>147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6" t="s">
        <v>21</v>
      </c>
      <c r="BK141" s="241">
        <f>ROUND(I141*H141,2)</f>
        <v>0</v>
      </c>
      <c r="BL141" s="16" t="s">
        <v>178</v>
      </c>
      <c r="BM141" s="240" t="s">
        <v>179</v>
      </c>
    </row>
    <row r="142" s="1" customFormat="1">
      <c r="B142" s="37"/>
      <c r="C142" s="38"/>
      <c r="D142" s="242" t="s">
        <v>156</v>
      </c>
      <c r="E142" s="38"/>
      <c r="F142" s="243" t="s">
        <v>180</v>
      </c>
      <c r="G142" s="38"/>
      <c r="H142" s="38"/>
      <c r="I142" s="148"/>
      <c r="J142" s="38"/>
      <c r="K142" s="38"/>
      <c r="L142" s="42"/>
      <c r="M142" s="244"/>
      <c r="N142" s="85"/>
      <c r="O142" s="85"/>
      <c r="P142" s="85"/>
      <c r="Q142" s="85"/>
      <c r="R142" s="85"/>
      <c r="S142" s="85"/>
      <c r="T142" s="85"/>
      <c r="U142" s="86"/>
      <c r="AT142" s="16" t="s">
        <v>156</v>
      </c>
      <c r="AU142" s="16" t="s">
        <v>88</v>
      </c>
    </row>
    <row r="143" s="1" customFormat="1" ht="24" customHeight="1">
      <c r="B143" s="37"/>
      <c r="C143" s="229" t="s">
        <v>102</v>
      </c>
      <c r="D143" s="229" t="s">
        <v>150</v>
      </c>
      <c r="E143" s="230" t="s">
        <v>181</v>
      </c>
      <c r="F143" s="231" t="s">
        <v>182</v>
      </c>
      <c r="G143" s="232" t="s">
        <v>176</v>
      </c>
      <c r="H143" s="233">
        <v>10</v>
      </c>
      <c r="I143" s="234"/>
      <c r="J143" s="235">
        <f>ROUND(I143*H143,2)</f>
        <v>0</v>
      </c>
      <c r="K143" s="231" t="s">
        <v>177</v>
      </c>
      <c r="L143" s="42"/>
      <c r="M143" s="236" t="s">
        <v>1</v>
      </c>
      <c r="N143" s="237" t="s">
        <v>45</v>
      </c>
      <c r="O143" s="85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8">
        <f>S143*H143</f>
        <v>0</v>
      </c>
      <c r="U143" s="239" t="s">
        <v>1</v>
      </c>
      <c r="AR143" s="240" t="s">
        <v>178</v>
      </c>
      <c r="AT143" s="240" t="s">
        <v>150</v>
      </c>
      <c r="AU143" s="240" t="s">
        <v>88</v>
      </c>
      <c r="AY143" s="16" t="s">
        <v>147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6" t="s">
        <v>21</v>
      </c>
      <c r="BK143" s="241">
        <f>ROUND(I143*H143,2)</f>
        <v>0</v>
      </c>
      <c r="BL143" s="16" t="s">
        <v>178</v>
      </c>
      <c r="BM143" s="240" t="s">
        <v>183</v>
      </c>
    </row>
    <row r="144" s="1" customFormat="1">
      <c r="B144" s="37"/>
      <c r="C144" s="38"/>
      <c r="D144" s="242" t="s">
        <v>156</v>
      </c>
      <c r="E144" s="38"/>
      <c r="F144" s="243" t="s">
        <v>184</v>
      </c>
      <c r="G144" s="38"/>
      <c r="H144" s="38"/>
      <c r="I144" s="148"/>
      <c r="J144" s="38"/>
      <c r="K144" s="38"/>
      <c r="L144" s="42"/>
      <c r="M144" s="244"/>
      <c r="N144" s="85"/>
      <c r="O144" s="85"/>
      <c r="P144" s="85"/>
      <c r="Q144" s="85"/>
      <c r="R144" s="85"/>
      <c r="S144" s="85"/>
      <c r="T144" s="85"/>
      <c r="U144" s="86"/>
      <c r="AT144" s="16" t="s">
        <v>156</v>
      </c>
      <c r="AU144" s="16" t="s">
        <v>88</v>
      </c>
    </row>
    <row r="145" s="1" customFormat="1" ht="24" customHeight="1">
      <c r="B145" s="37"/>
      <c r="C145" s="229" t="s">
        <v>107</v>
      </c>
      <c r="D145" s="229" t="s">
        <v>150</v>
      </c>
      <c r="E145" s="230" t="s">
        <v>185</v>
      </c>
      <c r="F145" s="231" t="s">
        <v>186</v>
      </c>
      <c r="G145" s="232" t="s">
        <v>176</v>
      </c>
      <c r="H145" s="233">
        <v>2</v>
      </c>
      <c r="I145" s="234"/>
      <c r="J145" s="235">
        <f>ROUND(I145*H145,2)</f>
        <v>0</v>
      </c>
      <c r="K145" s="231" t="s">
        <v>177</v>
      </c>
      <c r="L145" s="42"/>
      <c r="M145" s="236" t="s">
        <v>1</v>
      </c>
      <c r="N145" s="237" t="s">
        <v>45</v>
      </c>
      <c r="O145" s="85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8">
        <f>S145*H145</f>
        <v>0</v>
      </c>
      <c r="U145" s="239" t="s">
        <v>1</v>
      </c>
      <c r="AR145" s="240" t="s">
        <v>178</v>
      </c>
      <c r="AT145" s="240" t="s">
        <v>150</v>
      </c>
      <c r="AU145" s="240" t="s">
        <v>88</v>
      </c>
      <c r="AY145" s="16" t="s">
        <v>147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6" t="s">
        <v>21</v>
      </c>
      <c r="BK145" s="241">
        <f>ROUND(I145*H145,2)</f>
        <v>0</v>
      </c>
      <c r="BL145" s="16" t="s">
        <v>178</v>
      </c>
      <c r="BM145" s="240" t="s">
        <v>187</v>
      </c>
    </row>
    <row r="146" s="1" customFormat="1">
      <c r="B146" s="37"/>
      <c r="C146" s="38"/>
      <c r="D146" s="242" t="s">
        <v>156</v>
      </c>
      <c r="E146" s="38"/>
      <c r="F146" s="243" t="s">
        <v>188</v>
      </c>
      <c r="G146" s="38"/>
      <c r="H146" s="38"/>
      <c r="I146" s="148"/>
      <c r="J146" s="38"/>
      <c r="K146" s="38"/>
      <c r="L146" s="42"/>
      <c r="M146" s="244"/>
      <c r="N146" s="85"/>
      <c r="O146" s="85"/>
      <c r="P146" s="85"/>
      <c r="Q146" s="85"/>
      <c r="R146" s="85"/>
      <c r="S146" s="85"/>
      <c r="T146" s="85"/>
      <c r="U146" s="86"/>
      <c r="AT146" s="16" t="s">
        <v>156</v>
      </c>
      <c r="AU146" s="16" t="s">
        <v>88</v>
      </c>
    </row>
    <row r="147" s="1" customFormat="1" ht="24" customHeight="1">
      <c r="B147" s="37"/>
      <c r="C147" s="257" t="s">
        <v>189</v>
      </c>
      <c r="D147" s="257" t="s">
        <v>163</v>
      </c>
      <c r="E147" s="258" t="s">
        <v>190</v>
      </c>
      <c r="F147" s="259" t="s">
        <v>191</v>
      </c>
      <c r="G147" s="260" t="s">
        <v>176</v>
      </c>
      <c r="H147" s="261">
        <v>2</v>
      </c>
      <c r="I147" s="262"/>
      <c r="J147" s="263">
        <f>ROUND(I147*H147,2)</f>
        <v>0</v>
      </c>
      <c r="K147" s="259" t="s">
        <v>177</v>
      </c>
      <c r="L147" s="264"/>
      <c r="M147" s="265" t="s">
        <v>1</v>
      </c>
      <c r="N147" s="266" t="s">
        <v>45</v>
      </c>
      <c r="O147" s="85"/>
      <c r="P147" s="238">
        <f>O147*H147</f>
        <v>0</v>
      </c>
      <c r="Q147" s="238">
        <v>0.0037000000000000002</v>
      </c>
      <c r="R147" s="238">
        <f>Q147*H147</f>
        <v>0.0074000000000000003</v>
      </c>
      <c r="S147" s="238">
        <v>0</v>
      </c>
      <c r="T147" s="238">
        <f>S147*H147</f>
        <v>0</v>
      </c>
      <c r="U147" s="239" t="s">
        <v>1</v>
      </c>
      <c r="AR147" s="240" t="s">
        <v>192</v>
      </c>
      <c r="AT147" s="240" t="s">
        <v>163</v>
      </c>
      <c r="AU147" s="240" t="s">
        <v>88</v>
      </c>
      <c r="AY147" s="16" t="s">
        <v>147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6" t="s">
        <v>21</v>
      </c>
      <c r="BK147" s="241">
        <f>ROUND(I147*H147,2)</f>
        <v>0</v>
      </c>
      <c r="BL147" s="16" t="s">
        <v>192</v>
      </c>
      <c r="BM147" s="240" t="s">
        <v>193</v>
      </c>
    </row>
    <row r="148" s="1" customFormat="1">
      <c r="B148" s="37"/>
      <c r="C148" s="38"/>
      <c r="D148" s="242" t="s">
        <v>156</v>
      </c>
      <c r="E148" s="38"/>
      <c r="F148" s="243" t="s">
        <v>191</v>
      </c>
      <c r="G148" s="38"/>
      <c r="H148" s="38"/>
      <c r="I148" s="148"/>
      <c r="J148" s="38"/>
      <c r="K148" s="38"/>
      <c r="L148" s="42"/>
      <c r="M148" s="244"/>
      <c r="N148" s="85"/>
      <c r="O148" s="85"/>
      <c r="P148" s="85"/>
      <c r="Q148" s="85"/>
      <c r="R148" s="85"/>
      <c r="S148" s="85"/>
      <c r="T148" s="85"/>
      <c r="U148" s="86"/>
      <c r="AT148" s="16" t="s">
        <v>156</v>
      </c>
      <c r="AU148" s="16" t="s">
        <v>88</v>
      </c>
    </row>
    <row r="149" s="1" customFormat="1" ht="24" customHeight="1">
      <c r="B149" s="37"/>
      <c r="C149" s="229" t="s">
        <v>194</v>
      </c>
      <c r="D149" s="229" t="s">
        <v>150</v>
      </c>
      <c r="E149" s="230" t="s">
        <v>195</v>
      </c>
      <c r="F149" s="231" t="s">
        <v>196</v>
      </c>
      <c r="G149" s="232" t="s">
        <v>176</v>
      </c>
      <c r="H149" s="233">
        <v>2</v>
      </c>
      <c r="I149" s="234"/>
      <c r="J149" s="235">
        <f>ROUND(I149*H149,2)</f>
        <v>0</v>
      </c>
      <c r="K149" s="231" t="s">
        <v>177</v>
      </c>
      <c r="L149" s="42"/>
      <c r="M149" s="236" t="s">
        <v>1</v>
      </c>
      <c r="N149" s="237" t="s">
        <v>45</v>
      </c>
      <c r="O149" s="85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8">
        <f>S149*H149</f>
        <v>0</v>
      </c>
      <c r="U149" s="239" t="s">
        <v>1</v>
      </c>
      <c r="AR149" s="240" t="s">
        <v>178</v>
      </c>
      <c r="AT149" s="240" t="s">
        <v>150</v>
      </c>
      <c r="AU149" s="240" t="s">
        <v>88</v>
      </c>
      <c r="AY149" s="16" t="s">
        <v>147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6" t="s">
        <v>21</v>
      </c>
      <c r="BK149" s="241">
        <f>ROUND(I149*H149,2)</f>
        <v>0</v>
      </c>
      <c r="BL149" s="16" t="s">
        <v>178</v>
      </c>
      <c r="BM149" s="240" t="s">
        <v>197</v>
      </c>
    </row>
    <row r="150" s="1" customFormat="1">
      <c r="B150" s="37"/>
      <c r="C150" s="38"/>
      <c r="D150" s="242" t="s">
        <v>156</v>
      </c>
      <c r="E150" s="38"/>
      <c r="F150" s="243" t="s">
        <v>198</v>
      </c>
      <c r="G150" s="38"/>
      <c r="H150" s="38"/>
      <c r="I150" s="148"/>
      <c r="J150" s="38"/>
      <c r="K150" s="38"/>
      <c r="L150" s="42"/>
      <c r="M150" s="244"/>
      <c r="N150" s="85"/>
      <c r="O150" s="85"/>
      <c r="P150" s="85"/>
      <c r="Q150" s="85"/>
      <c r="R150" s="85"/>
      <c r="S150" s="85"/>
      <c r="T150" s="85"/>
      <c r="U150" s="86"/>
      <c r="AT150" s="16" t="s">
        <v>156</v>
      </c>
      <c r="AU150" s="16" t="s">
        <v>88</v>
      </c>
    </row>
    <row r="151" s="1" customFormat="1" ht="16.5" customHeight="1">
      <c r="B151" s="37"/>
      <c r="C151" s="257" t="s">
        <v>199</v>
      </c>
      <c r="D151" s="257" t="s">
        <v>163</v>
      </c>
      <c r="E151" s="258" t="s">
        <v>200</v>
      </c>
      <c r="F151" s="259" t="s">
        <v>201</v>
      </c>
      <c r="G151" s="260" t="s">
        <v>176</v>
      </c>
      <c r="H151" s="261">
        <v>2</v>
      </c>
      <c r="I151" s="262"/>
      <c r="J151" s="263">
        <f>ROUND(I151*H151,2)</f>
        <v>0</v>
      </c>
      <c r="K151" s="259" t="s">
        <v>177</v>
      </c>
      <c r="L151" s="264"/>
      <c r="M151" s="265" t="s">
        <v>1</v>
      </c>
      <c r="N151" s="266" t="s">
        <v>45</v>
      </c>
      <c r="O151" s="85"/>
      <c r="P151" s="238">
        <f>O151*H151</f>
        <v>0</v>
      </c>
      <c r="Q151" s="238">
        <v>0.0020999999999999999</v>
      </c>
      <c r="R151" s="238">
        <f>Q151*H151</f>
        <v>0.0041999999999999997</v>
      </c>
      <c r="S151" s="238">
        <v>0</v>
      </c>
      <c r="T151" s="238">
        <f>S151*H151</f>
        <v>0</v>
      </c>
      <c r="U151" s="239" t="s">
        <v>1</v>
      </c>
      <c r="AR151" s="240" t="s">
        <v>202</v>
      </c>
      <c r="AT151" s="240" t="s">
        <v>163</v>
      </c>
      <c r="AU151" s="240" t="s">
        <v>88</v>
      </c>
      <c r="AY151" s="16" t="s">
        <v>147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6" t="s">
        <v>21</v>
      </c>
      <c r="BK151" s="241">
        <f>ROUND(I151*H151,2)</f>
        <v>0</v>
      </c>
      <c r="BL151" s="16" t="s">
        <v>178</v>
      </c>
      <c r="BM151" s="240" t="s">
        <v>203</v>
      </c>
    </row>
    <row r="152" s="1" customFormat="1">
      <c r="B152" s="37"/>
      <c r="C152" s="38"/>
      <c r="D152" s="242" t="s">
        <v>156</v>
      </c>
      <c r="E152" s="38"/>
      <c r="F152" s="243" t="s">
        <v>201</v>
      </c>
      <c r="G152" s="38"/>
      <c r="H152" s="38"/>
      <c r="I152" s="148"/>
      <c r="J152" s="38"/>
      <c r="K152" s="38"/>
      <c r="L152" s="42"/>
      <c r="M152" s="244"/>
      <c r="N152" s="85"/>
      <c r="O152" s="85"/>
      <c r="P152" s="85"/>
      <c r="Q152" s="85"/>
      <c r="R152" s="85"/>
      <c r="S152" s="85"/>
      <c r="T152" s="85"/>
      <c r="U152" s="86"/>
      <c r="AT152" s="16" t="s">
        <v>156</v>
      </c>
      <c r="AU152" s="16" t="s">
        <v>88</v>
      </c>
    </row>
    <row r="153" s="1" customFormat="1" ht="24" customHeight="1">
      <c r="B153" s="37"/>
      <c r="C153" s="229" t="s">
        <v>204</v>
      </c>
      <c r="D153" s="229" t="s">
        <v>150</v>
      </c>
      <c r="E153" s="230" t="s">
        <v>205</v>
      </c>
      <c r="F153" s="231" t="s">
        <v>206</v>
      </c>
      <c r="G153" s="232" t="s">
        <v>176</v>
      </c>
      <c r="H153" s="233">
        <v>1</v>
      </c>
      <c r="I153" s="234"/>
      <c r="J153" s="235">
        <f>ROUND(I153*H153,2)</f>
        <v>0</v>
      </c>
      <c r="K153" s="231" t="s">
        <v>1</v>
      </c>
      <c r="L153" s="42"/>
      <c r="M153" s="236" t="s">
        <v>1</v>
      </c>
      <c r="N153" s="237" t="s">
        <v>45</v>
      </c>
      <c r="O153" s="85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8">
        <f>S153*H153</f>
        <v>0</v>
      </c>
      <c r="U153" s="239" t="s">
        <v>1</v>
      </c>
      <c r="AR153" s="240" t="s">
        <v>178</v>
      </c>
      <c r="AT153" s="240" t="s">
        <v>150</v>
      </c>
      <c r="AU153" s="240" t="s">
        <v>88</v>
      </c>
      <c r="AY153" s="16" t="s">
        <v>147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6" t="s">
        <v>21</v>
      </c>
      <c r="BK153" s="241">
        <f>ROUND(I153*H153,2)</f>
        <v>0</v>
      </c>
      <c r="BL153" s="16" t="s">
        <v>178</v>
      </c>
      <c r="BM153" s="240" t="s">
        <v>207</v>
      </c>
    </row>
    <row r="154" s="1" customFormat="1">
      <c r="B154" s="37"/>
      <c r="C154" s="38"/>
      <c r="D154" s="242" t="s">
        <v>156</v>
      </c>
      <c r="E154" s="38"/>
      <c r="F154" s="243" t="s">
        <v>208</v>
      </c>
      <c r="G154" s="38"/>
      <c r="H154" s="38"/>
      <c r="I154" s="148"/>
      <c r="J154" s="38"/>
      <c r="K154" s="38"/>
      <c r="L154" s="42"/>
      <c r="M154" s="244"/>
      <c r="N154" s="85"/>
      <c r="O154" s="85"/>
      <c r="P154" s="85"/>
      <c r="Q154" s="85"/>
      <c r="R154" s="85"/>
      <c r="S154" s="85"/>
      <c r="T154" s="85"/>
      <c r="U154" s="86"/>
      <c r="AT154" s="16" t="s">
        <v>156</v>
      </c>
      <c r="AU154" s="16" t="s">
        <v>88</v>
      </c>
    </row>
    <row r="155" s="1" customFormat="1" ht="16.5" customHeight="1">
      <c r="B155" s="37"/>
      <c r="C155" s="257" t="s">
        <v>26</v>
      </c>
      <c r="D155" s="257" t="s">
        <v>163</v>
      </c>
      <c r="E155" s="258" t="s">
        <v>209</v>
      </c>
      <c r="F155" s="259" t="s">
        <v>210</v>
      </c>
      <c r="G155" s="260" t="s">
        <v>176</v>
      </c>
      <c r="H155" s="261">
        <v>1</v>
      </c>
      <c r="I155" s="262"/>
      <c r="J155" s="263">
        <f>ROUND(I155*H155,2)</f>
        <v>0</v>
      </c>
      <c r="K155" s="259" t="s">
        <v>1</v>
      </c>
      <c r="L155" s="264"/>
      <c r="M155" s="265" t="s">
        <v>1</v>
      </c>
      <c r="N155" s="266" t="s">
        <v>45</v>
      </c>
      <c r="O155" s="85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8">
        <f>S155*H155</f>
        <v>0</v>
      </c>
      <c r="U155" s="239" t="s">
        <v>1</v>
      </c>
      <c r="AR155" s="240" t="s">
        <v>202</v>
      </c>
      <c r="AT155" s="240" t="s">
        <v>163</v>
      </c>
      <c r="AU155" s="240" t="s">
        <v>88</v>
      </c>
      <c r="AY155" s="16" t="s">
        <v>147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6" t="s">
        <v>21</v>
      </c>
      <c r="BK155" s="241">
        <f>ROUND(I155*H155,2)</f>
        <v>0</v>
      </c>
      <c r="BL155" s="16" t="s">
        <v>178</v>
      </c>
      <c r="BM155" s="240" t="s">
        <v>211</v>
      </c>
    </row>
    <row r="156" s="1" customFormat="1">
      <c r="B156" s="37"/>
      <c r="C156" s="38"/>
      <c r="D156" s="242" t="s">
        <v>212</v>
      </c>
      <c r="E156" s="38"/>
      <c r="F156" s="245" t="s">
        <v>213</v>
      </c>
      <c r="G156" s="38"/>
      <c r="H156" s="38"/>
      <c r="I156" s="148"/>
      <c r="J156" s="38"/>
      <c r="K156" s="38"/>
      <c r="L156" s="42"/>
      <c r="M156" s="244"/>
      <c r="N156" s="85"/>
      <c r="O156" s="85"/>
      <c r="P156" s="85"/>
      <c r="Q156" s="85"/>
      <c r="R156" s="85"/>
      <c r="S156" s="85"/>
      <c r="T156" s="85"/>
      <c r="U156" s="86"/>
      <c r="AT156" s="16" t="s">
        <v>212</v>
      </c>
      <c r="AU156" s="16" t="s">
        <v>88</v>
      </c>
    </row>
    <row r="157" s="1" customFormat="1" ht="16.5" customHeight="1">
      <c r="B157" s="37"/>
      <c r="C157" s="229" t="s">
        <v>214</v>
      </c>
      <c r="D157" s="229" t="s">
        <v>150</v>
      </c>
      <c r="E157" s="230" t="s">
        <v>215</v>
      </c>
      <c r="F157" s="231" t="s">
        <v>216</v>
      </c>
      <c r="G157" s="232" t="s">
        <v>176</v>
      </c>
      <c r="H157" s="233">
        <v>3</v>
      </c>
      <c r="I157" s="234"/>
      <c r="J157" s="235">
        <f>ROUND(I157*H157,2)</f>
        <v>0</v>
      </c>
      <c r="K157" s="231" t="s">
        <v>177</v>
      </c>
      <c r="L157" s="42"/>
      <c r="M157" s="236" t="s">
        <v>1</v>
      </c>
      <c r="N157" s="237" t="s">
        <v>45</v>
      </c>
      <c r="O157" s="85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8">
        <f>S157*H157</f>
        <v>0</v>
      </c>
      <c r="U157" s="239" t="s">
        <v>1</v>
      </c>
      <c r="AR157" s="240" t="s">
        <v>178</v>
      </c>
      <c r="AT157" s="240" t="s">
        <v>150</v>
      </c>
      <c r="AU157" s="240" t="s">
        <v>88</v>
      </c>
      <c r="AY157" s="16" t="s">
        <v>147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6" t="s">
        <v>21</v>
      </c>
      <c r="BK157" s="241">
        <f>ROUND(I157*H157,2)</f>
        <v>0</v>
      </c>
      <c r="BL157" s="16" t="s">
        <v>178</v>
      </c>
      <c r="BM157" s="240" t="s">
        <v>217</v>
      </c>
    </row>
    <row r="158" s="1" customFormat="1">
      <c r="B158" s="37"/>
      <c r="C158" s="38"/>
      <c r="D158" s="242" t="s">
        <v>156</v>
      </c>
      <c r="E158" s="38"/>
      <c r="F158" s="243" t="s">
        <v>218</v>
      </c>
      <c r="G158" s="38"/>
      <c r="H158" s="38"/>
      <c r="I158" s="148"/>
      <c r="J158" s="38"/>
      <c r="K158" s="38"/>
      <c r="L158" s="42"/>
      <c r="M158" s="244"/>
      <c r="N158" s="85"/>
      <c r="O158" s="85"/>
      <c r="P158" s="85"/>
      <c r="Q158" s="85"/>
      <c r="R158" s="85"/>
      <c r="S158" s="85"/>
      <c r="T158" s="85"/>
      <c r="U158" s="86"/>
      <c r="AT158" s="16" t="s">
        <v>156</v>
      </c>
      <c r="AU158" s="16" t="s">
        <v>88</v>
      </c>
    </row>
    <row r="159" s="1" customFormat="1" ht="24" customHeight="1">
      <c r="B159" s="37"/>
      <c r="C159" s="257" t="s">
        <v>219</v>
      </c>
      <c r="D159" s="257" t="s">
        <v>163</v>
      </c>
      <c r="E159" s="258" t="s">
        <v>220</v>
      </c>
      <c r="F159" s="259" t="s">
        <v>221</v>
      </c>
      <c r="G159" s="260" t="s">
        <v>176</v>
      </c>
      <c r="H159" s="261">
        <v>3</v>
      </c>
      <c r="I159" s="262"/>
      <c r="J159" s="263">
        <f>ROUND(I159*H159,2)</f>
        <v>0</v>
      </c>
      <c r="K159" s="259" t="s">
        <v>177</v>
      </c>
      <c r="L159" s="264"/>
      <c r="M159" s="265" t="s">
        <v>1</v>
      </c>
      <c r="N159" s="266" t="s">
        <v>45</v>
      </c>
      <c r="O159" s="85"/>
      <c r="P159" s="238">
        <f>O159*H159</f>
        <v>0</v>
      </c>
      <c r="Q159" s="238">
        <v>0.00029999999999999997</v>
      </c>
      <c r="R159" s="238">
        <f>Q159*H159</f>
        <v>0.00089999999999999998</v>
      </c>
      <c r="S159" s="238">
        <v>0</v>
      </c>
      <c r="T159" s="238">
        <f>S159*H159</f>
        <v>0</v>
      </c>
      <c r="U159" s="239" t="s">
        <v>1</v>
      </c>
      <c r="AR159" s="240" t="s">
        <v>192</v>
      </c>
      <c r="AT159" s="240" t="s">
        <v>163</v>
      </c>
      <c r="AU159" s="240" t="s">
        <v>88</v>
      </c>
      <c r="AY159" s="16" t="s">
        <v>147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6" t="s">
        <v>21</v>
      </c>
      <c r="BK159" s="241">
        <f>ROUND(I159*H159,2)</f>
        <v>0</v>
      </c>
      <c r="BL159" s="16" t="s">
        <v>192</v>
      </c>
      <c r="BM159" s="240" t="s">
        <v>222</v>
      </c>
    </row>
    <row r="160" s="1" customFormat="1">
      <c r="B160" s="37"/>
      <c r="C160" s="38"/>
      <c r="D160" s="242" t="s">
        <v>156</v>
      </c>
      <c r="E160" s="38"/>
      <c r="F160" s="243" t="s">
        <v>221</v>
      </c>
      <c r="G160" s="38"/>
      <c r="H160" s="38"/>
      <c r="I160" s="148"/>
      <c r="J160" s="38"/>
      <c r="K160" s="38"/>
      <c r="L160" s="42"/>
      <c r="M160" s="244"/>
      <c r="N160" s="85"/>
      <c r="O160" s="85"/>
      <c r="P160" s="85"/>
      <c r="Q160" s="85"/>
      <c r="R160" s="85"/>
      <c r="S160" s="85"/>
      <c r="T160" s="85"/>
      <c r="U160" s="86"/>
      <c r="AT160" s="16" t="s">
        <v>156</v>
      </c>
      <c r="AU160" s="16" t="s">
        <v>88</v>
      </c>
    </row>
    <row r="161" s="1" customFormat="1" ht="24" customHeight="1">
      <c r="B161" s="37"/>
      <c r="C161" s="229" t="s">
        <v>223</v>
      </c>
      <c r="D161" s="229" t="s">
        <v>150</v>
      </c>
      <c r="E161" s="230" t="s">
        <v>224</v>
      </c>
      <c r="F161" s="231" t="s">
        <v>225</v>
      </c>
      <c r="G161" s="232" t="s">
        <v>176</v>
      </c>
      <c r="H161" s="233">
        <v>1</v>
      </c>
      <c r="I161" s="234"/>
      <c r="J161" s="235">
        <f>ROUND(I161*H161,2)</f>
        <v>0</v>
      </c>
      <c r="K161" s="231" t="s">
        <v>177</v>
      </c>
      <c r="L161" s="42"/>
      <c r="M161" s="236" t="s">
        <v>1</v>
      </c>
      <c r="N161" s="237" t="s">
        <v>45</v>
      </c>
      <c r="O161" s="85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8">
        <f>S161*H161</f>
        <v>0</v>
      </c>
      <c r="U161" s="239" t="s">
        <v>1</v>
      </c>
      <c r="AR161" s="240" t="s">
        <v>178</v>
      </c>
      <c r="AT161" s="240" t="s">
        <v>150</v>
      </c>
      <c r="AU161" s="240" t="s">
        <v>88</v>
      </c>
      <c r="AY161" s="16" t="s">
        <v>147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6" t="s">
        <v>21</v>
      </c>
      <c r="BK161" s="241">
        <f>ROUND(I161*H161,2)</f>
        <v>0</v>
      </c>
      <c r="BL161" s="16" t="s">
        <v>178</v>
      </c>
      <c r="BM161" s="240" t="s">
        <v>226</v>
      </c>
    </row>
    <row r="162" s="1" customFormat="1">
      <c r="B162" s="37"/>
      <c r="C162" s="38"/>
      <c r="D162" s="242" t="s">
        <v>156</v>
      </c>
      <c r="E162" s="38"/>
      <c r="F162" s="243" t="s">
        <v>227</v>
      </c>
      <c r="G162" s="38"/>
      <c r="H162" s="38"/>
      <c r="I162" s="148"/>
      <c r="J162" s="38"/>
      <c r="K162" s="38"/>
      <c r="L162" s="42"/>
      <c r="M162" s="244"/>
      <c r="N162" s="85"/>
      <c r="O162" s="85"/>
      <c r="P162" s="85"/>
      <c r="Q162" s="85"/>
      <c r="R162" s="85"/>
      <c r="S162" s="85"/>
      <c r="T162" s="85"/>
      <c r="U162" s="86"/>
      <c r="AT162" s="16" t="s">
        <v>156</v>
      </c>
      <c r="AU162" s="16" t="s">
        <v>88</v>
      </c>
    </row>
    <row r="163" s="1" customFormat="1">
      <c r="B163" s="37"/>
      <c r="C163" s="38"/>
      <c r="D163" s="242" t="s">
        <v>212</v>
      </c>
      <c r="E163" s="38"/>
      <c r="F163" s="245" t="s">
        <v>228</v>
      </c>
      <c r="G163" s="38"/>
      <c r="H163" s="38"/>
      <c r="I163" s="148"/>
      <c r="J163" s="38"/>
      <c r="K163" s="38"/>
      <c r="L163" s="42"/>
      <c r="M163" s="244"/>
      <c r="N163" s="85"/>
      <c r="O163" s="85"/>
      <c r="P163" s="85"/>
      <c r="Q163" s="85"/>
      <c r="R163" s="85"/>
      <c r="S163" s="85"/>
      <c r="T163" s="85"/>
      <c r="U163" s="86"/>
      <c r="AT163" s="16" t="s">
        <v>212</v>
      </c>
      <c r="AU163" s="16" t="s">
        <v>88</v>
      </c>
    </row>
    <row r="164" s="1" customFormat="1" ht="16.5" customHeight="1">
      <c r="B164" s="37"/>
      <c r="C164" s="257" t="s">
        <v>229</v>
      </c>
      <c r="D164" s="257" t="s">
        <v>163</v>
      </c>
      <c r="E164" s="258" t="s">
        <v>230</v>
      </c>
      <c r="F164" s="259" t="s">
        <v>231</v>
      </c>
      <c r="G164" s="260" t="s">
        <v>176</v>
      </c>
      <c r="H164" s="261">
        <v>1</v>
      </c>
      <c r="I164" s="262"/>
      <c r="J164" s="263">
        <f>ROUND(I164*H164,2)</f>
        <v>0</v>
      </c>
      <c r="K164" s="259" t="s">
        <v>1</v>
      </c>
      <c r="L164" s="264"/>
      <c r="M164" s="265" t="s">
        <v>1</v>
      </c>
      <c r="N164" s="266" t="s">
        <v>45</v>
      </c>
      <c r="O164" s="85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8">
        <f>S164*H164</f>
        <v>0</v>
      </c>
      <c r="U164" s="239" t="s">
        <v>1</v>
      </c>
      <c r="AR164" s="240" t="s">
        <v>202</v>
      </c>
      <c r="AT164" s="240" t="s">
        <v>163</v>
      </c>
      <c r="AU164" s="240" t="s">
        <v>88</v>
      </c>
      <c r="AY164" s="16" t="s">
        <v>147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6" t="s">
        <v>21</v>
      </c>
      <c r="BK164" s="241">
        <f>ROUND(I164*H164,2)</f>
        <v>0</v>
      </c>
      <c r="BL164" s="16" t="s">
        <v>178</v>
      </c>
      <c r="BM164" s="240" t="s">
        <v>232</v>
      </c>
    </row>
    <row r="165" s="1" customFormat="1">
      <c r="B165" s="37"/>
      <c r="C165" s="38"/>
      <c r="D165" s="242" t="s">
        <v>156</v>
      </c>
      <c r="E165" s="38"/>
      <c r="F165" s="243" t="s">
        <v>231</v>
      </c>
      <c r="G165" s="38"/>
      <c r="H165" s="38"/>
      <c r="I165" s="148"/>
      <c r="J165" s="38"/>
      <c r="K165" s="38"/>
      <c r="L165" s="42"/>
      <c r="M165" s="244"/>
      <c r="N165" s="85"/>
      <c r="O165" s="85"/>
      <c r="P165" s="85"/>
      <c r="Q165" s="85"/>
      <c r="R165" s="85"/>
      <c r="S165" s="85"/>
      <c r="T165" s="85"/>
      <c r="U165" s="86"/>
      <c r="AT165" s="16" t="s">
        <v>156</v>
      </c>
      <c r="AU165" s="16" t="s">
        <v>88</v>
      </c>
    </row>
    <row r="166" s="1" customFormat="1">
      <c r="B166" s="37"/>
      <c r="C166" s="38"/>
      <c r="D166" s="242" t="s">
        <v>212</v>
      </c>
      <c r="E166" s="38"/>
      <c r="F166" s="245" t="s">
        <v>233</v>
      </c>
      <c r="G166" s="38"/>
      <c r="H166" s="38"/>
      <c r="I166" s="148"/>
      <c r="J166" s="38"/>
      <c r="K166" s="38"/>
      <c r="L166" s="42"/>
      <c r="M166" s="244"/>
      <c r="N166" s="85"/>
      <c r="O166" s="85"/>
      <c r="P166" s="85"/>
      <c r="Q166" s="85"/>
      <c r="R166" s="85"/>
      <c r="S166" s="85"/>
      <c r="T166" s="85"/>
      <c r="U166" s="86"/>
      <c r="AT166" s="16" t="s">
        <v>212</v>
      </c>
      <c r="AU166" s="16" t="s">
        <v>88</v>
      </c>
    </row>
    <row r="167" s="1" customFormat="1" ht="24" customHeight="1">
      <c r="B167" s="37"/>
      <c r="C167" s="229" t="s">
        <v>8</v>
      </c>
      <c r="D167" s="229" t="s">
        <v>150</v>
      </c>
      <c r="E167" s="230" t="s">
        <v>234</v>
      </c>
      <c r="F167" s="231" t="s">
        <v>235</v>
      </c>
      <c r="G167" s="232" t="s">
        <v>176</v>
      </c>
      <c r="H167" s="233">
        <v>1</v>
      </c>
      <c r="I167" s="234"/>
      <c r="J167" s="235">
        <f>ROUND(I167*H167,2)</f>
        <v>0</v>
      </c>
      <c r="K167" s="231" t="s">
        <v>1</v>
      </c>
      <c r="L167" s="42"/>
      <c r="M167" s="236" t="s">
        <v>1</v>
      </c>
      <c r="N167" s="237" t="s">
        <v>45</v>
      </c>
      <c r="O167" s="85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8">
        <f>S167*H167</f>
        <v>0</v>
      </c>
      <c r="U167" s="239" t="s">
        <v>1</v>
      </c>
      <c r="AR167" s="240" t="s">
        <v>178</v>
      </c>
      <c r="AT167" s="240" t="s">
        <v>150</v>
      </c>
      <c r="AU167" s="240" t="s">
        <v>88</v>
      </c>
      <c r="AY167" s="16" t="s">
        <v>147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6" t="s">
        <v>21</v>
      </c>
      <c r="BK167" s="241">
        <f>ROUND(I167*H167,2)</f>
        <v>0</v>
      </c>
      <c r="BL167" s="16" t="s">
        <v>178</v>
      </c>
      <c r="BM167" s="240" t="s">
        <v>236</v>
      </c>
    </row>
    <row r="168" s="1" customFormat="1">
      <c r="B168" s="37"/>
      <c r="C168" s="38"/>
      <c r="D168" s="242" t="s">
        <v>156</v>
      </c>
      <c r="E168" s="38"/>
      <c r="F168" s="243" t="s">
        <v>237</v>
      </c>
      <c r="G168" s="38"/>
      <c r="H168" s="38"/>
      <c r="I168" s="148"/>
      <c r="J168" s="38"/>
      <c r="K168" s="38"/>
      <c r="L168" s="42"/>
      <c r="M168" s="244"/>
      <c r="N168" s="85"/>
      <c r="O168" s="85"/>
      <c r="P168" s="85"/>
      <c r="Q168" s="85"/>
      <c r="R168" s="85"/>
      <c r="S168" s="85"/>
      <c r="T168" s="85"/>
      <c r="U168" s="86"/>
      <c r="AT168" s="16" t="s">
        <v>156</v>
      </c>
      <c r="AU168" s="16" t="s">
        <v>88</v>
      </c>
    </row>
    <row r="169" s="1" customFormat="1" ht="16.5" customHeight="1">
      <c r="B169" s="37"/>
      <c r="C169" s="257" t="s">
        <v>154</v>
      </c>
      <c r="D169" s="257" t="s">
        <v>163</v>
      </c>
      <c r="E169" s="258" t="s">
        <v>238</v>
      </c>
      <c r="F169" s="259" t="s">
        <v>239</v>
      </c>
      <c r="G169" s="260" t="s">
        <v>176</v>
      </c>
      <c r="H169" s="261">
        <v>1</v>
      </c>
      <c r="I169" s="262"/>
      <c r="J169" s="263">
        <f>ROUND(I169*H169,2)</f>
        <v>0</v>
      </c>
      <c r="K169" s="259" t="s">
        <v>1</v>
      </c>
      <c r="L169" s="264"/>
      <c r="M169" s="265" t="s">
        <v>1</v>
      </c>
      <c r="N169" s="266" t="s">
        <v>45</v>
      </c>
      <c r="O169" s="85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8">
        <f>S169*H169</f>
        <v>0</v>
      </c>
      <c r="U169" s="239" t="s">
        <v>1</v>
      </c>
      <c r="AR169" s="240" t="s">
        <v>202</v>
      </c>
      <c r="AT169" s="240" t="s">
        <v>163</v>
      </c>
      <c r="AU169" s="240" t="s">
        <v>88</v>
      </c>
      <c r="AY169" s="16" t="s">
        <v>147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6" t="s">
        <v>21</v>
      </c>
      <c r="BK169" s="241">
        <f>ROUND(I169*H169,2)</f>
        <v>0</v>
      </c>
      <c r="BL169" s="16" t="s">
        <v>178</v>
      </c>
      <c r="BM169" s="240" t="s">
        <v>240</v>
      </c>
    </row>
    <row r="170" s="1" customFormat="1" ht="16.5" customHeight="1">
      <c r="B170" s="37"/>
      <c r="C170" s="257" t="s">
        <v>241</v>
      </c>
      <c r="D170" s="257" t="s">
        <v>163</v>
      </c>
      <c r="E170" s="258" t="s">
        <v>242</v>
      </c>
      <c r="F170" s="259" t="s">
        <v>243</v>
      </c>
      <c r="G170" s="260" t="s">
        <v>176</v>
      </c>
      <c r="H170" s="261">
        <v>1</v>
      </c>
      <c r="I170" s="262"/>
      <c r="J170" s="263">
        <f>ROUND(I170*H170,2)</f>
        <v>0</v>
      </c>
      <c r="K170" s="259" t="s">
        <v>1</v>
      </c>
      <c r="L170" s="264"/>
      <c r="M170" s="265" t="s">
        <v>1</v>
      </c>
      <c r="N170" s="266" t="s">
        <v>45</v>
      </c>
      <c r="O170" s="85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8">
        <f>S170*H170</f>
        <v>0</v>
      </c>
      <c r="U170" s="239" t="s">
        <v>1</v>
      </c>
      <c r="AR170" s="240" t="s">
        <v>202</v>
      </c>
      <c r="AT170" s="240" t="s">
        <v>163</v>
      </c>
      <c r="AU170" s="240" t="s">
        <v>88</v>
      </c>
      <c r="AY170" s="16" t="s">
        <v>147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6" t="s">
        <v>21</v>
      </c>
      <c r="BK170" s="241">
        <f>ROUND(I170*H170,2)</f>
        <v>0</v>
      </c>
      <c r="BL170" s="16" t="s">
        <v>178</v>
      </c>
      <c r="BM170" s="240" t="s">
        <v>244</v>
      </c>
    </row>
    <row r="171" s="1" customFormat="1">
      <c r="B171" s="37"/>
      <c r="C171" s="38"/>
      <c r="D171" s="242" t="s">
        <v>212</v>
      </c>
      <c r="E171" s="38"/>
      <c r="F171" s="245" t="s">
        <v>245</v>
      </c>
      <c r="G171" s="38"/>
      <c r="H171" s="38"/>
      <c r="I171" s="148"/>
      <c r="J171" s="38"/>
      <c r="K171" s="38"/>
      <c r="L171" s="42"/>
      <c r="M171" s="244"/>
      <c r="N171" s="85"/>
      <c r="O171" s="85"/>
      <c r="P171" s="85"/>
      <c r="Q171" s="85"/>
      <c r="R171" s="85"/>
      <c r="S171" s="85"/>
      <c r="T171" s="85"/>
      <c r="U171" s="86"/>
      <c r="AT171" s="16" t="s">
        <v>212</v>
      </c>
      <c r="AU171" s="16" t="s">
        <v>88</v>
      </c>
    </row>
    <row r="172" s="1" customFormat="1" ht="16.5" customHeight="1">
      <c r="B172" s="37"/>
      <c r="C172" s="257" t="s">
        <v>246</v>
      </c>
      <c r="D172" s="257" t="s">
        <v>163</v>
      </c>
      <c r="E172" s="258" t="s">
        <v>247</v>
      </c>
      <c r="F172" s="259" t="s">
        <v>248</v>
      </c>
      <c r="G172" s="260" t="s">
        <v>176</v>
      </c>
      <c r="H172" s="261">
        <v>1</v>
      </c>
      <c r="I172" s="262"/>
      <c r="J172" s="263">
        <f>ROUND(I172*H172,2)</f>
        <v>0</v>
      </c>
      <c r="K172" s="259" t="s">
        <v>1</v>
      </c>
      <c r="L172" s="264"/>
      <c r="M172" s="265" t="s">
        <v>1</v>
      </c>
      <c r="N172" s="266" t="s">
        <v>45</v>
      </c>
      <c r="O172" s="85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8">
        <f>S172*H172</f>
        <v>0</v>
      </c>
      <c r="U172" s="239" t="s">
        <v>1</v>
      </c>
      <c r="AR172" s="240" t="s">
        <v>202</v>
      </c>
      <c r="AT172" s="240" t="s">
        <v>163</v>
      </c>
      <c r="AU172" s="240" t="s">
        <v>88</v>
      </c>
      <c r="AY172" s="16" t="s">
        <v>147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6" t="s">
        <v>21</v>
      </c>
      <c r="BK172" s="241">
        <f>ROUND(I172*H172,2)</f>
        <v>0</v>
      </c>
      <c r="BL172" s="16" t="s">
        <v>178</v>
      </c>
      <c r="BM172" s="240" t="s">
        <v>249</v>
      </c>
    </row>
    <row r="173" s="1" customFormat="1">
      <c r="B173" s="37"/>
      <c r="C173" s="38"/>
      <c r="D173" s="242" t="s">
        <v>212</v>
      </c>
      <c r="E173" s="38"/>
      <c r="F173" s="245" t="s">
        <v>250</v>
      </c>
      <c r="G173" s="38"/>
      <c r="H173" s="38"/>
      <c r="I173" s="148"/>
      <c r="J173" s="38"/>
      <c r="K173" s="38"/>
      <c r="L173" s="42"/>
      <c r="M173" s="244"/>
      <c r="N173" s="85"/>
      <c r="O173" s="85"/>
      <c r="P173" s="85"/>
      <c r="Q173" s="85"/>
      <c r="R173" s="85"/>
      <c r="S173" s="85"/>
      <c r="T173" s="85"/>
      <c r="U173" s="86"/>
      <c r="AT173" s="16" t="s">
        <v>212</v>
      </c>
      <c r="AU173" s="16" t="s">
        <v>88</v>
      </c>
    </row>
    <row r="174" s="1" customFormat="1" ht="16.5" customHeight="1">
      <c r="B174" s="37"/>
      <c r="C174" s="257" t="s">
        <v>251</v>
      </c>
      <c r="D174" s="257" t="s">
        <v>163</v>
      </c>
      <c r="E174" s="258" t="s">
        <v>252</v>
      </c>
      <c r="F174" s="259" t="s">
        <v>253</v>
      </c>
      <c r="G174" s="260" t="s">
        <v>176</v>
      </c>
      <c r="H174" s="261">
        <v>8</v>
      </c>
      <c r="I174" s="262"/>
      <c r="J174" s="263">
        <f>ROUND(I174*H174,2)</f>
        <v>0</v>
      </c>
      <c r="K174" s="259" t="s">
        <v>1</v>
      </c>
      <c r="L174" s="264"/>
      <c r="M174" s="265" t="s">
        <v>1</v>
      </c>
      <c r="N174" s="266" t="s">
        <v>45</v>
      </c>
      <c r="O174" s="85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8">
        <f>S174*H174</f>
        <v>0</v>
      </c>
      <c r="U174" s="239" t="s">
        <v>1</v>
      </c>
      <c r="AR174" s="240" t="s">
        <v>202</v>
      </c>
      <c r="AT174" s="240" t="s">
        <v>163</v>
      </c>
      <c r="AU174" s="240" t="s">
        <v>88</v>
      </c>
      <c r="AY174" s="16" t="s">
        <v>147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6" t="s">
        <v>21</v>
      </c>
      <c r="BK174" s="241">
        <f>ROUND(I174*H174,2)</f>
        <v>0</v>
      </c>
      <c r="BL174" s="16" t="s">
        <v>178</v>
      </c>
      <c r="BM174" s="240" t="s">
        <v>254</v>
      </c>
    </row>
    <row r="175" s="1" customFormat="1">
      <c r="B175" s="37"/>
      <c r="C175" s="38"/>
      <c r="D175" s="242" t="s">
        <v>212</v>
      </c>
      <c r="E175" s="38"/>
      <c r="F175" s="245" t="s">
        <v>255</v>
      </c>
      <c r="G175" s="38"/>
      <c r="H175" s="38"/>
      <c r="I175" s="148"/>
      <c r="J175" s="38"/>
      <c r="K175" s="38"/>
      <c r="L175" s="42"/>
      <c r="M175" s="244"/>
      <c r="N175" s="85"/>
      <c r="O175" s="85"/>
      <c r="P175" s="85"/>
      <c r="Q175" s="85"/>
      <c r="R175" s="85"/>
      <c r="S175" s="85"/>
      <c r="T175" s="85"/>
      <c r="U175" s="86"/>
      <c r="AT175" s="16" t="s">
        <v>212</v>
      </c>
      <c r="AU175" s="16" t="s">
        <v>88</v>
      </c>
    </row>
    <row r="176" s="1" customFormat="1" ht="16.5" customHeight="1">
      <c r="B176" s="37"/>
      <c r="C176" s="257" t="s">
        <v>256</v>
      </c>
      <c r="D176" s="257" t="s">
        <v>163</v>
      </c>
      <c r="E176" s="258" t="s">
        <v>257</v>
      </c>
      <c r="F176" s="259" t="s">
        <v>258</v>
      </c>
      <c r="G176" s="260" t="s">
        <v>176</v>
      </c>
      <c r="H176" s="261">
        <v>8</v>
      </c>
      <c r="I176" s="262"/>
      <c r="J176" s="263">
        <f>ROUND(I176*H176,2)</f>
        <v>0</v>
      </c>
      <c r="K176" s="259" t="s">
        <v>1</v>
      </c>
      <c r="L176" s="264"/>
      <c r="M176" s="265" t="s">
        <v>1</v>
      </c>
      <c r="N176" s="266" t="s">
        <v>45</v>
      </c>
      <c r="O176" s="85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8">
        <f>S176*H176</f>
        <v>0</v>
      </c>
      <c r="U176" s="239" t="s">
        <v>1</v>
      </c>
      <c r="AR176" s="240" t="s">
        <v>202</v>
      </c>
      <c r="AT176" s="240" t="s">
        <v>163</v>
      </c>
      <c r="AU176" s="240" t="s">
        <v>88</v>
      </c>
      <c r="AY176" s="16" t="s">
        <v>147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6" t="s">
        <v>21</v>
      </c>
      <c r="BK176" s="241">
        <f>ROUND(I176*H176,2)</f>
        <v>0</v>
      </c>
      <c r="BL176" s="16" t="s">
        <v>178</v>
      </c>
      <c r="BM176" s="240" t="s">
        <v>259</v>
      </c>
    </row>
    <row r="177" s="1" customFormat="1">
      <c r="B177" s="37"/>
      <c r="C177" s="38"/>
      <c r="D177" s="242" t="s">
        <v>212</v>
      </c>
      <c r="E177" s="38"/>
      <c r="F177" s="245" t="s">
        <v>260</v>
      </c>
      <c r="G177" s="38"/>
      <c r="H177" s="38"/>
      <c r="I177" s="148"/>
      <c r="J177" s="38"/>
      <c r="K177" s="38"/>
      <c r="L177" s="42"/>
      <c r="M177" s="244"/>
      <c r="N177" s="85"/>
      <c r="O177" s="85"/>
      <c r="P177" s="85"/>
      <c r="Q177" s="85"/>
      <c r="R177" s="85"/>
      <c r="S177" s="85"/>
      <c r="T177" s="85"/>
      <c r="U177" s="86"/>
      <c r="AT177" s="16" t="s">
        <v>212</v>
      </c>
      <c r="AU177" s="16" t="s">
        <v>88</v>
      </c>
    </row>
    <row r="178" s="1" customFormat="1" ht="16.5" customHeight="1">
      <c r="B178" s="37"/>
      <c r="C178" s="257" t="s">
        <v>7</v>
      </c>
      <c r="D178" s="257" t="s">
        <v>163</v>
      </c>
      <c r="E178" s="258" t="s">
        <v>261</v>
      </c>
      <c r="F178" s="259" t="s">
        <v>262</v>
      </c>
      <c r="G178" s="260" t="s">
        <v>176</v>
      </c>
      <c r="H178" s="261">
        <v>8</v>
      </c>
      <c r="I178" s="262"/>
      <c r="J178" s="263">
        <f>ROUND(I178*H178,2)</f>
        <v>0</v>
      </c>
      <c r="K178" s="259" t="s">
        <v>1</v>
      </c>
      <c r="L178" s="264"/>
      <c r="M178" s="265" t="s">
        <v>1</v>
      </c>
      <c r="N178" s="266" t="s">
        <v>45</v>
      </c>
      <c r="O178" s="85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8">
        <f>S178*H178</f>
        <v>0</v>
      </c>
      <c r="U178" s="239" t="s">
        <v>1</v>
      </c>
      <c r="AR178" s="240" t="s">
        <v>202</v>
      </c>
      <c r="AT178" s="240" t="s">
        <v>163</v>
      </c>
      <c r="AU178" s="240" t="s">
        <v>88</v>
      </c>
      <c r="AY178" s="16" t="s">
        <v>147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6" t="s">
        <v>21</v>
      </c>
      <c r="BK178" s="241">
        <f>ROUND(I178*H178,2)</f>
        <v>0</v>
      </c>
      <c r="BL178" s="16" t="s">
        <v>178</v>
      </c>
      <c r="BM178" s="240" t="s">
        <v>263</v>
      </c>
    </row>
    <row r="179" s="1" customFormat="1">
      <c r="B179" s="37"/>
      <c r="C179" s="38"/>
      <c r="D179" s="242" t="s">
        <v>212</v>
      </c>
      <c r="E179" s="38"/>
      <c r="F179" s="245" t="s">
        <v>264</v>
      </c>
      <c r="G179" s="38"/>
      <c r="H179" s="38"/>
      <c r="I179" s="148"/>
      <c r="J179" s="38"/>
      <c r="K179" s="38"/>
      <c r="L179" s="42"/>
      <c r="M179" s="244"/>
      <c r="N179" s="85"/>
      <c r="O179" s="85"/>
      <c r="P179" s="85"/>
      <c r="Q179" s="85"/>
      <c r="R179" s="85"/>
      <c r="S179" s="85"/>
      <c r="T179" s="85"/>
      <c r="U179" s="86"/>
      <c r="AT179" s="16" t="s">
        <v>212</v>
      </c>
      <c r="AU179" s="16" t="s">
        <v>88</v>
      </c>
    </row>
    <row r="180" s="1" customFormat="1" ht="16.5" customHeight="1">
      <c r="B180" s="37"/>
      <c r="C180" s="257" t="s">
        <v>265</v>
      </c>
      <c r="D180" s="257" t="s">
        <v>163</v>
      </c>
      <c r="E180" s="258" t="s">
        <v>266</v>
      </c>
      <c r="F180" s="259" t="s">
        <v>267</v>
      </c>
      <c r="G180" s="260" t="s">
        <v>268</v>
      </c>
      <c r="H180" s="261">
        <v>1</v>
      </c>
      <c r="I180" s="262"/>
      <c r="J180" s="263">
        <f>ROUND(I180*H180,2)</f>
        <v>0</v>
      </c>
      <c r="K180" s="259" t="s">
        <v>1</v>
      </c>
      <c r="L180" s="264"/>
      <c r="M180" s="265" t="s">
        <v>1</v>
      </c>
      <c r="N180" s="266" t="s">
        <v>45</v>
      </c>
      <c r="O180" s="85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8">
        <f>S180*H180</f>
        <v>0</v>
      </c>
      <c r="U180" s="239" t="s">
        <v>1</v>
      </c>
      <c r="AR180" s="240" t="s">
        <v>202</v>
      </c>
      <c r="AT180" s="240" t="s">
        <v>163</v>
      </c>
      <c r="AU180" s="240" t="s">
        <v>88</v>
      </c>
      <c r="AY180" s="16" t="s">
        <v>147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6" t="s">
        <v>21</v>
      </c>
      <c r="BK180" s="241">
        <f>ROUND(I180*H180,2)</f>
        <v>0</v>
      </c>
      <c r="BL180" s="16" t="s">
        <v>178</v>
      </c>
      <c r="BM180" s="240" t="s">
        <v>269</v>
      </c>
    </row>
    <row r="181" s="1" customFormat="1">
      <c r="B181" s="37"/>
      <c r="C181" s="38"/>
      <c r="D181" s="242" t="s">
        <v>212</v>
      </c>
      <c r="E181" s="38"/>
      <c r="F181" s="245" t="s">
        <v>270</v>
      </c>
      <c r="G181" s="38"/>
      <c r="H181" s="38"/>
      <c r="I181" s="148"/>
      <c r="J181" s="38"/>
      <c r="K181" s="38"/>
      <c r="L181" s="42"/>
      <c r="M181" s="244"/>
      <c r="N181" s="85"/>
      <c r="O181" s="85"/>
      <c r="P181" s="85"/>
      <c r="Q181" s="85"/>
      <c r="R181" s="85"/>
      <c r="S181" s="85"/>
      <c r="T181" s="85"/>
      <c r="U181" s="86"/>
      <c r="AT181" s="16" t="s">
        <v>212</v>
      </c>
      <c r="AU181" s="16" t="s">
        <v>88</v>
      </c>
    </row>
    <row r="182" s="1" customFormat="1" ht="16.5" customHeight="1">
      <c r="B182" s="37"/>
      <c r="C182" s="257" t="s">
        <v>271</v>
      </c>
      <c r="D182" s="257" t="s">
        <v>163</v>
      </c>
      <c r="E182" s="258" t="s">
        <v>272</v>
      </c>
      <c r="F182" s="259" t="s">
        <v>273</v>
      </c>
      <c r="G182" s="260" t="s">
        <v>274</v>
      </c>
      <c r="H182" s="261">
        <v>40</v>
      </c>
      <c r="I182" s="262"/>
      <c r="J182" s="263">
        <f>ROUND(I182*H182,2)</f>
        <v>0</v>
      </c>
      <c r="K182" s="259" t="s">
        <v>1</v>
      </c>
      <c r="L182" s="264"/>
      <c r="M182" s="265" t="s">
        <v>1</v>
      </c>
      <c r="N182" s="266" t="s">
        <v>45</v>
      </c>
      <c r="O182" s="85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8">
        <f>S182*H182</f>
        <v>0</v>
      </c>
      <c r="U182" s="239" t="s">
        <v>1</v>
      </c>
      <c r="AR182" s="240" t="s">
        <v>202</v>
      </c>
      <c r="AT182" s="240" t="s">
        <v>163</v>
      </c>
      <c r="AU182" s="240" t="s">
        <v>88</v>
      </c>
      <c r="AY182" s="16" t="s">
        <v>147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6" t="s">
        <v>21</v>
      </c>
      <c r="BK182" s="241">
        <f>ROUND(I182*H182,2)</f>
        <v>0</v>
      </c>
      <c r="BL182" s="16" t="s">
        <v>178</v>
      </c>
      <c r="BM182" s="240" t="s">
        <v>275</v>
      </c>
    </row>
    <row r="183" s="1" customFormat="1" ht="24" customHeight="1">
      <c r="B183" s="37"/>
      <c r="C183" s="229" t="s">
        <v>276</v>
      </c>
      <c r="D183" s="229" t="s">
        <v>150</v>
      </c>
      <c r="E183" s="230" t="s">
        <v>277</v>
      </c>
      <c r="F183" s="231" t="s">
        <v>278</v>
      </c>
      <c r="G183" s="232" t="s">
        <v>279</v>
      </c>
      <c r="H183" s="233">
        <v>25</v>
      </c>
      <c r="I183" s="234"/>
      <c r="J183" s="235">
        <f>ROUND(I183*H183,2)</f>
        <v>0</v>
      </c>
      <c r="K183" s="231" t="s">
        <v>177</v>
      </c>
      <c r="L183" s="42"/>
      <c r="M183" s="236" t="s">
        <v>1</v>
      </c>
      <c r="N183" s="237" t="s">
        <v>45</v>
      </c>
      <c r="O183" s="85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8">
        <f>S183*H183</f>
        <v>0</v>
      </c>
      <c r="U183" s="239" t="s">
        <v>1</v>
      </c>
      <c r="AR183" s="240" t="s">
        <v>178</v>
      </c>
      <c r="AT183" s="240" t="s">
        <v>150</v>
      </c>
      <c r="AU183" s="240" t="s">
        <v>88</v>
      </c>
      <c r="AY183" s="16" t="s">
        <v>147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6" t="s">
        <v>21</v>
      </c>
      <c r="BK183" s="241">
        <f>ROUND(I183*H183,2)</f>
        <v>0</v>
      </c>
      <c r="BL183" s="16" t="s">
        <v>178</v>
      </c>
      <c r="BM183" s="240" t="s">
        <v>280</v>
      </c>
    </row>
    <row r="184" s="1" customFormat="1">
      <c r="B184" s="37"/>
      <c r="C184" s="38"/>
      <c r="D184" s="242" t="s">
        <v>156</v>
      </c>
      <c r="E184" s="38"/>
      <c r="F184" s="243" t="s">
        <v>281</v>
      </c>
      <c r="G184" s="38"/>
      <c r="H184" s="38"/>
      <c r="I184" s="148"/>
      <c r="J184" s="38"/>
      <c r="K184" s="38"/>
      <c r="L184" s="42"/>
      <c r="M184" s="244"/>
      <c r="N184" s="85"/>
      <c r="O184" s="85"/>
      <c r="P184" s="85"/>
      <c r="Q184" s="85"/>
      <c r="R184" s="85"/>
      <c r="S184" s="85"/>
      <c r="T184" s="85"/>
      <c r="U184" s="86"/>
      <c r="AT184" s="16" t="s">
        <v>156</v>
      </c>
      <c r="AU184" s="16" t="s">
        <v>88</v>
      </c>
    </row>
    <row r="185" s="1" customFormat="1">
      <c r="B185" s="37"/>
      <c r="C185" s="38"/>
      <c r="D185" s="242" t="s">
        <v>212</v>
      </c>
      <c r="E185" s="38"/>
      <c r="F185" s="245" t="s">
        <v>282</v>
      </c>
      <c r="G185" s="38"/>
      <c r="H185" s="38"/>
      <c r="I185" s="148"/>
      <c r="J185" s="38"/>
      <c r="K185" s="38"/>
      <c r="L185" s="42"/>
      <c r="M185" s="244"/>
      <c r="N185" s="85"/>
      <c r="O185" s="85"/>
      <c r="P185" s="85"/>
      <c r="Q185" s="85"/>
      <c r="R185" s="85"/>
      <c r="S185" s="85"/>
      <c r="T185" s="85"/>
      <c r="U185" s="86"/>
      <c r="AT185" s="16" t="s">
        <v>212</v>
      </c>
      <c r="AU185" s="16" t="s">
        <v>88</v>
      </c>
    </row>
    <row r="186" s="1" customFormat="1" ht="16.5" customHeight="1">
      <c r="B186" s="37"/>
      <c r="C186" s="257" t="s">
        <v>283</v>
      </c>
      <c r="D186" s="257" t="s">
        <v>163</v>
      </c>
      <c r="E186" s="258" t="s">
        <v>284</v>
      </c>
      <c r="F186" s="259" t="s">
        <v>285</v>
      </c>
      <c r="G186" s="260" t="s">
        <v>286</v>
      </c>
      <c r="H186" s="261">
        <v>15.5</v>
      </c>
      <c r="I186" s="262"/>
      <c r="J186" s="263">
        <f>ROUND(I186*H186,2)</f>
        <v>0</v>
      </c>
      <c r="K186" s="259" t="s">
        <v>177</v>
      </c>
      <c r="L186" s="264"/>
      <c r="M186" s="265" t="s">
        <v>1</v>
      </c>
      <c r="N186" s="266" t="s">
        <v>45</v>
      </c>
      <c r="O186" s="85"/>
      <c r="P186" s="238">
        <f>O186*H186</f>
        <v>0</v>
      </c>
      <c r="Q186" s="238">
        <v>0.001</v>
      </c>
      <c r="R186" s="238">
        <f>Q186*H186</f>
        <v>0.0155</v>
      </c>
      <c r="S186" s="238">
        <v>0</v>
      </c>
      <c r="T186" s="238">
        <f>S186*H186</f>
        <v>0</v>
      </c>
      <c r="U186" s="239" t="s">
        <v>1</v>
      </c>
      <c r="AR186" s="240" t="s">
        <v>192</v>
      </c>
      <c r="AT186" s="240" t="s">
        <v>163</v>
      </c>
      <c r="AU186" s="240" t="s">
        <v>88</v>
      </c>
      <c r="AY186" s="16" t="s">
        <v>147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6" t="s">
        <v>21</v>
      </c>
      <c r="BK186" s="241">
        <f>ROUND(I186*H186,2)</f>
        <v>0</v>
      </c>
      <c r="BL186" s="16" t="s">
        <v>192</v>
      </c>
      <c r="BM186" s="240" t="s">
        <v>287</v>
      </c>
    </row>
    <row r="187" s="1" customFormat="1">
      <c r="B187" s="37"/>
      <c r="C187" s="38"/>
      <c r="D187" s="242" t="s">
        <v>156</v>
      </c>
      <c r="E187" s="38"/>
      <c r="F187" s="243" t="s">
        <v>285</v>
      </c>
      <c r="G187" s="38"/>
      <c r="H187" s="38"/>
      <c r="I187" s="148"/>
      <c r="J187" s="38"/>
      <c r="K187" s="38"/>
      <c r="L187" s="42"/>
      <c r="M187" s="244"/>
      <c r="N187" s="85"/>
      <c r="O187" s="85"/>
      <c r="P187" s="85"/>
      <c r="Q187" s="85"/>
      <c r="R187" s="85"/>
      <c r="S187" s="85"/>
      <c r="T187" s="85"/>
      <c r="U187" s="86"/>
      <c r="AT187" s="16" t="s">
        <v>156</v>
      </c>
      <c r="AU187" s="16" t="s">
        <v>88</v>
      </c>
    </row>
    <row r="188" s="1" customFormat="1">
      <c r="B188" s="37"/>
      <c r="C188" s="38"/>
      <c r="D188" s="242" t="s">
        <v>212</v>
      </c>
      <c r="E188" s="38"/>
      <c r="F188" s="245" t="s">
        <v>288</v>
      </c>
      <c r="G188" s="38"/>
      <c r="H188" s="38"/>
      <c r="I188" s="148"/>
      <c r="J188" s="38"/>
      <c r="K188" s="38"/>
      <c r="L188" s="42"/>
      <c r="M188" s="244"/>
      <c r="N188" s="85"/>
      <c r="O188" s="85"/>
      <c r="P188" s="85"/>
      <c r="Q188" s="85"/>
      <c r="R188" s="85"/>
      <c r="S188" s="85"/>
      <c r="T188" s="85"/>
      <c r="U188" s="86"/>
      <c r="AT188" s="16" t="s">
        <v>212</v>
      </c>
      <c r="AU188" s="16" t="s">
        <v>88</v>
      </c>
    </row>
    <row r="189" s="12" customFormat="1">
      <c r="B189" s="246"/>
      <c r="C189" s="247"/>
      <c r="D189" s="242" t="s">
        <v>160</v>
      </c>
      <c r="E189" s="248" t="s">
        <v>1</v>
      </c>
      <c r="F189" s="249" t="s">
        <v>289</v>
      </c>
      <c r="G189" s="247"/>
      <c r="H189" s="250">
        <v>15.5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4"/>
      <c r="U189" s="255"/>
      <c r="AT189" s="256" t="s">
        <v>160</v>
      </c>
      <c r="AU189" s="256" t="s">
        <v>88</v>
      </c>
      <c r="AV189" s="12" t="s">
        <v>88</v>
      </c>
      <c r="AW189" s="12" t="s">
        <v>36</v>
      </c>
      <c r="AX189" s="12" t="s">
        <v>21</v>
      </c>
      <c r="AY189" s="256" t="s">
        <v>147</v>
      </c>
    </row>
    <row r="190" s="14" customFormat="1">
      <c r="B190" s="278"/>
      <c r="C190" s="279"/>
      <c r="D190" s="242" t="s">
        <v>160</v>
      </c>
      <c r="E190" s="280" t="s">
        <v>1</v>
      </c>
      <c r="F190" s="281" t="s">
        <v>290</v>
      </c>
      <c r="G190" s="279"/>
      <c r="H190" s="282">
        <v>15.5</v>
      </c>
      <c r="I190" s="283"/>
      <c r="J190" s="279"/>
      <c r="K190" s="279"/>
      <c r="L190" s="284"/>
      <c r="M190" s="285"/>
      <c r="N190" s="286"/>
      <c r="O190" s="286"/>
      <c r="P190" s="286"/>
      <c r="Q190" s="286"/>
      <c r="R190" s="286"/>
      <c r="S190" s="286"/>
      <c r="T190" s="286"/>
      <c r="U190" s="287"/>
      <c r="AT190" s="288" t="s">
        <v>160</v>
      </c>
      <c r="AU190" s="288" t="s">
        <v>88</v>
      </c>
      <c r="AV190" s="14" t="s">
        <v>102</v>
      </c>
      <c r="AW190" s="14" t="s">
        <v>36</v>
      </c>
      <c r="AX190" s="14" t="s">
        <v>80</v>
      </c>
      <c r="AY190" s="288" t="s">
        <v>147</v>
      </c>
    </row>
    <row r="191" s="1" customFormat="1" ht="16.5" customHeight="1">
      <c r="B191" s="37"/>
      <c r="C191" s="229" t="s">
        <v>291</v>
      </c>
      <c r="D191" s="229" t="s">
        <v>150</v>
      </c>
      <c r="E191" s="230" t="s">
        <v>292</v>
      </c>
      <c r="F191" s="231" t="s">
        <v>293</v>
      </c>
      <c r="G191" s="232" t="s">
        <v>176</v>
      </c>
      <c r="H191" s="233">
        <v>3</v>
      </c>
      <c r="I191" s="234"/>
      <c r="J191" s="235">
        <f>ROUND(I191*H191,2)</f>
        <v>0</v>
      </c>
      <c r="K191" s="231" t="s">
        <v>177</v>
      </c>
      <c r="L191" s="42"/>
      <c r="M191" s="236" t="s">
        <v>1</v>
      </c>
      <c r="N191" s="237" t="s">
        <v>45</v>
      </c>
      <c r="O191" s="85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8">
        <f>S191*H191</f>
        <v>0</v>
      </c>
      <c r="U191" s="239" t="s">
        <v>1</v>
      </c>
      <c r="AR191" s="240" t="s">
        <v>178</v>
      </c>
      <c r="AT191" s="240" t="s">
        <v>150</v>
      </c>
      <c r="AU191" s="240" t="s">
        <v>88</v>
      </c>
      <c r="AY191" s="16" t="s">
        <v>147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6" t="s">
        <v>21</v>
      </c>
      <c r="BK191" s="241">
        <f>ROUND(I191*H191,2)</f>
        <v>0</v>
      </c>
      <c r="BL191" s="16" t="s">
        <v>178</v>
      </c>
      <c r="BM191" s="240" t="s">
        <v>294</v>
      </c>
    </row>
    <row r="192" s="1" customFormat="1">
      <c r="B192" s="37"/>
      <c r="C192" s="38"/>
      <c r="D192" s="242" t="s">
        <v>156</v>
      </c>
      <c r="E192" s="38"/>
      <c r="F192" s="243" t="s">
        <v>295</v>
      </c>
      <c r="G192" s="38"/>
      <c r="H192" s="38"/>
      <c r="I192" s="148"/>
      <c r="J192" s="38"/>
      <c r="K192" s="38"/>
      <c r="L192" s="42"/>
      <c r="M192" s="244"/>
      <c r="N192" s="85"/>
      <c r="O192" s="85"/>
      <c r="P192" s="85"/>
      <c r="Q192" s="85"/>
      <c r="R192" s="85"/>
      <c r="S192" s="85"/>
      <c r="T192" s="85"/>
      <c r="U192" s="86"/>
      <c r="AT192" s="16" t="s">
        <v>156</v>
      </c>
      <c r="AU192" s="16" t="s">
        <v>88</v>
      </c>
    </row>
    <row r="193" s="1" customFormat="1">
      <c r="B193" s="37"/>
      <c r="C193" s="38"/>
      <c r="D193" s="242" t="s">
        <v>212</v>
      </c>
      <c r="E193" s="38"/>
      <c r="F193" s="245" t="s">
        <v>228</v>
      </c>
      <c r="G193" s="38"/>
      <c r="H193" s="38"/>
      <c r="I193" s="148"/>
      <c r="J193" s="38"/>
      <c r="K193" s="38"/>
      <c r="L193" s="42"/>
      <c r="M193" s="244"/>
      <c r="N193" s="85"/>
      <c r="O193" s="85"/>
      <c r="P193" s="85"/>
      <c r="Q193" s="85"/>
      <c r="R193" s="85"/>
      <c r="S193" s="85"/>
      <c r="T193" s="85"/>
      <c r="U193" s="86"/>
      <c r="AT193" s="16" t="s">
        <v>212</v>
      </c>
      <c r="AU193" s="16" t="s">
        <v>88</v>
      </c>
    </row>
    <row r="194" s="1" customFormat="1" ht="16.5" customHeight="1">
      <c r="B194" s="37"/>
      <c r="C194" s="257" t="s">
        <v>296</v>
      </c>
      <c r="D194" s="257" t="s">
        <v>163</v>
      </c>
      <c r="E194" s="258" t="s">
        <v>297</v>
      </c>
      <c r="F194" s="259" t="s">
        <v>298</v>
      </c>
      <c r="G194" s="260" t="s">
        <v>176</v>
      </c>
      <c r="H194" s="261">
        <v>1</v>
      </c>
      <c r="I194" s="262"/>
      <c r="J194" s="263">
        <f>ROUND(I194*H194,2)</f>
        <v>0</v>
      </c>
      <c r="K194" s="259" t="s">
        <v>177</v>
      </c>
      <c r="L194" s="264"/>
      <c r="M194" s="265" t="s">
        <v>1</v>
      </c>
      <c r="N194" s="266" t="s">
        <v>45</v>
      </c>
      <c r="O194" s="85"/>
      <c r="P194" s="238">
        <f>O194*H194</f>
        <v>0</v>
      </c>
      <c r="Q194" s="238">
        <v>0.00016000000000000001</v>
      </c>
      <c r="R194" s="238">
        <f>Q194*H194</f>
        <v>0.00016000000000000001</v>
      </c>
      <c r="S194" s="238">
        <v>0</v>
      </c>
      <c r="T194" s="238">
        <f>S194*H194</f>
        <v>0</v>
      </c>
      <c r="U194" s="239" t="s">
        <v>1</v>
      </c>
      <c r="AR194" s="240" t="s">
        <v>192</v>
      </c>
      <c r="AT194" s="240" t="s">
        <v>163</v>
      </c>
      <c r="AU194" s="240" t="s">
        <v>88</v>
      </c>
      <c r="AY194" s="16" t="s">
        <v>147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6" t="s">
        <v>21</v>
      </c>
      <c r="BK194" s="241">
        <f>ROUND(I194*H194,2)</f>
        <v>0</v>
      </c>
      <c r="BL194" s="16" t="s">
        <v>192</v>
      </c>
      <c r="BM194" s="240" t="s">
        <v>299</v>
      </c>
    </row>
    <row r="195" s="1" customFormat="1">
      <c r="B195" s="37"/>
      <c r="C195" s="38"/>
      <c r="D195" s="242" t="s">
        <v>156</v>
      </c>
      <c r="E195" s="38"/>
      <c r="F195" s="243" t="s">
        <v>298</v>
      </c>
      <c r="G195" s="38"/>
      <c r="H195" s="38"/>
      <c r="I195" s="148"/>
      <c r="J195" s="38"/>
      <c r="K195" s="38"/>
      <c r="L195" s="42"/>
      <c r="M195" s="244"/>
      <c r="N195" s="85"/>
      <c r="O195" s="85"/>
      <c r="P195" s="85"/>
      <c r="Q195" s="85"/>
      <c r="R195" s="85"/>
      <c r="S195" s="85"/>
      <c r="T195" s="85"/>
      <c r="U195" s="86"/>
      <c r="AT195" s="16" t="s">
        <v>156</v>
      </c>
      <c r="AU195" s="16" t="s">
        <v>88</v>
      </c>
    </row>
    <row r="196" s="1" customFormat="1" ht="24" customHeight="1">
      <c r="B196" s="37"/>
      <c r="C196" s="257" t="s">
        <v>300</v>
      </c>
      <c r="D196" s="257" t="s">
        <v>163</v>
      </c>
      <c r="E196" s="258" t="s">
        <v>301</v>
      </c>
      <c r="F196" s="259" t="s">
        <v>302</v>
      </c>
      <c r="G196" s="260" t="s">
        <v>176</v>
      </c>
      <c r="H196" s="261">
        <v>2</v>
      </c>
      <c r="I196" s="262"/>
      <c r="J196" s="263">
        <f>ROUND(I196*H196,2)</f>
        <v>0</v>
      </c>
      <c r="K196" s="259" t="s">
        <v>177</v>
      </c>
      <c r="L196" s="264"/>
      <c r="M196" s="265" t="s">
        <v>1</v>
      </c>
      <c r="N196" s="266" t="s">
        <v>45</v>
      </c>
      <c r="O196" s="85"/>
      <c r="P196" s="238">
        <f>O196*H196</f>
        <v>0</v>
      </c>
      <c r="Q196" s="238">
        <v>0.00069999999999999999</v>
      </c>
      <c r="R196" s="238">
        <f>Q196*H196</f>
        <v>0.0014</v>
      </c>
      <c r="S196" s="238">
        <v>0</v>
      </c>
      <c r="T196" s="238">
        <f>S196*H196</f>
        <v>0</v>
      </c>
      <c r="U196" s="239" t="s">
        <v>1</v>
      </c>
      <c r="AR196" s="240" t="s">
        <v>192</v>
      </c>
      <c r="AT196" s="240" t="s">
        <v>163</v>
      </c>
      <c r="AU196" s="240" t="s">
        <v>88</v>
      </c>
      <c r="AY196" s="16" t="s">
        <v>147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6" t="s">
        <v>21</v>
      </c>
      <c r="BK196" s="241">
        <f>ROUND(I196*H196,2)</f>
        <v>0</v>
      </c>
      <c r="BL196" s="16" t="s">
        <v>192</v>
      </c>
      <c r="BM196" s="240" t="s">
        <v>303</v>
      </c>
    </row>
    <row r="197" s="1" customFormat="1">
      <c r="B197" s="37"/>
      <c r="C197" s="38"/>
      <c r="D197" s="242" t="s">
        <v>156</v>
      </c>
      <c r="E197" s="38"/>
      <c r="F197" s="243" t="s">
        <v>302</v>
      </c>
      <c r="G197" s="38"/>
      <c r="H197" s="38"/>
      <c r="I197" s="148"/>
      <c r="J197" s="38"/>
      <c r="K197" s="38"/>
      <c r="L197" s="42"/>
      <c r="M197" s="244"/>
      <c r="N197" s="85"/>
      <c r="O197" s="85"/>
      <c r="P197" s="85"/>
      <c r="Q197" s="85"/>
      <c r="R197" s="85"/>
      <c r="S197" s="85"/>
      <c r="T197" s="85"/>
      <c r="U197" s="86"/>
      <c r="AT197" s="16" t="s">
        <v>156</v>
      </c>
      <c r="AU197" s="16" t="s">
        <v>88</v>
      </c>
    </row>
    <row r="198" s="1" customFormat="1" ht="24" customHeight="1">
      <c r="B198" s="37"/>
      <c r="C198" s="229" t="s">
        <v>304</v>
      </c>
      <c r="D198" s="229" t="s">
        <v>150</v>
      </c>
      <c r="E198" s="230" t="s">
        <v>305</v>
      </c>
      <c r="F198" s="231" t="s">
        <v>306</v>
      </c>
      <c r="G198" s="232" t="s">
        <v>176</v>
      </c>
      <c r="H198" s="233">
        <v>1</v>
      </c>
      <c r="I198" s="234"/>
      <c r="J198" s="235">
        <f>ROUND(I198*H198,2)</f>
        <v>0</v>
      </c>
      <c r="K198" s="231" t="s">
        <v>177</v>
      </c>
      <c r="L198" s="42"/>
      <c r="M198" s="236" t="s">
        <v>1</v>
      </c>
      <c r="N198" s="237" t="s">
        <v>45</v>
      </c>
      <c r="O198" s="85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8">
        <f>S198*H198</f>
        <v>0</v>
      </c>
      <c r="U198" s="239" t="s">
        <v>1</v>
      </c>
      <c r="AR198" s="240" t="s">
        <v>178</v>
      </c>
      <c r="AT198" s="240" t="s">
        <v>150</v>
      </c>
      <c r="AU198" s="240" t="s">
        <v>88</v>
      </c>
      <c r="AY198" s="16" t="s">
        <v>147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6" t="s">
        <v>21</v>
      </c>
      <c r="BK198" s="241">
        <f>ROUND(I198*H198,2)</f>
        <v>0</v>
      </c>
      <c r="BL198" s="16" t="s">
        <v>178</v>
      </c>
      <c r="BM198" s="240" t="s">
        <v>307</v>
      </c>
    </row>
    <row r="199" s="1" customFormat="1">
      <c r="B199" s="37"/>
      <c r="C199" s="38"/>
      <c r="D199" s="242" t="s">
        <v>156</v>
      </c>
      <c r="E199" s="38"/>
      <c r="F199" s="243" t="s">
        <v>308</v>
      </c>
      <c r="G199" s="38"/>
      <c r="H199" s="38"/>
      <c r="I199" s="148"/>
      <c r="J199" s="38"/>
      <c r="K199" s="38"/>
      <c r="L199" s="42"/>
      <c r="M199" s="244"/>
      <c r="N199" s="85"/>
      <c r="O199" s="85"/>
      <c r="P199" s="85"/>
      <c r="Q199" s="85"/>
      <c r="R199" s="85"/>
      <c r="S199" s="85"/>
      <c r="T199" s="85"/>
      <c r="U199" s="86"/>
      <c r="AT199" s="16" t="s">
        <v>156</v>
      </c>
      <c r="AU199" s="16" t="s">
        <v>88</v>
      </c>
    </row>
    <row r="200" s="1" customFormat="1">
      <c r="B200" s="37"/>
      <c r="C200" s="38"/>
      <c r="D200" s="242" t="s">
        <v>158</v>
      </c>
      <c r="E200" s="38"/>
      <c r="F200" s="245" t="s">
        <v>309</v>
      </c>
      <c r="G200" s="38"/>
      <c r="H200" s="38"/>
      <c r="I200" s="148"/>
      <c r="J200" s="38"/>
      <c r="K200" s="38"/>
      <c r="L200" s="42"/>
      <c r="M200" s="244"/>
      <c r="N200" s="85"/>
      <c r="O200" s="85"/>
      <c r="P200" s="85"/>
      <c r="Q200" s="85"/>
      <c r="R200" s="85"/>
      <c r="S200" s="85"/>
      <c r="T200" s="85"/>
      <c r="U200" s="86"/>
      <c r="AT200" s="16" t="s">
        <v>158</v>
      </c>
      <c r="AU200" s="16" t="s">
        <v>88</v>
      </c>
    </row>
    <row r="201" s="1" customFormat="1" ht="24" customHeight="1">
      <c r="B201" s="37"/>
      <c r="C201" s="229" t="s">
        <v>310</v>
      </c>
      <c r="D201" s="229" t="s">
        <v>150</v>
      </c>
      <c r="E201" s="230" t="s">
        <v>311</v>
      </c>
      <c r="F201" s="231" t="s">
        <v>312</v>
      </c>
      <c r="G201" s="232" t="s">
        <v>176</v>
      </c>
      <c r="H201" s="233">
        <v>1</v>
      </c>
      <c r="I201" s="234"/>
      <c r="J201" s="235">
        <f>ROUND(I201*H201,2)</f>
        <v>0</v>
      </c>
      <c r="K201" s="231" t="s">
        <v>177</v>
      </c>
      <c r="L201" s="42"/>
      <c r="M201" s="236" t="s">
        <v>1</v>
      </c>
      <c r="N201" s="237" t="s">
        <v>45</v>
      </c>
      <c r="O201" s="85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8">
        <f>S201*H201</f>
        <v>0</v>
      </c>
      <c r="U201" s="239" t="s">
        <v>1</v>
      </c>
      <c r="AR201" s="240" t="s">
        <v>178</v>
      </c>
      <c r="AT201" s="240" t="s">
        <v>150</v>
      </c>
      <c r="AU201" s="240" t="s">
        <v>88</v>
      </c>
      <c r="AY201" s="16" t="s">
        <v>147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6" t="s">
        <v>21</v>
      </c>
      <c r="BK201" s="241">
        <f>ROUND(I201*H201,2)</f>
        <v>0</v>
      </c>
      <c r="BL201" s="16" t="s">
        <v>178</v>
      </c>
      <c r="BM201" s="240" t="s">
        <v>313</v>
      </c>
    </row>
    <row r="202" s="1" customFormat="1">
      <c r="B202" s="37"/>
      <c r="C202" s="38"/>
      <c r="D202" s="242" t="s">
        <v>156</v>
      </c>
      <c r="E202" s="38"/>
      <c r="F202" s="243" t="s">
        <v>314</v>
      </c>
      <c r="G202" s="38"/>
      <c r="H202" s="38"/>
      <c r="I202" s="148"/>
      <c r="J202" s="38"/>
      <c r="K202" s="38"/>
      <c r="L202" s="42"/>
      <c r="M202" s="244"/>
      <c r="N202" s="85"/>
      <c r="O202" s="85"/>
      <c r="P202" s="85"/>
      <c r="Q202" s="85"/>
      <c r="R202" s="85"/>
      <c r="S202" s="85"/>
      <c r="T202" s="85"/>
      <c r="U202" s="86"/>
      <c r="AT202" s="16" t="s">
        <v>156</v>
      </c>
      <c r="AU202" s="16" t="s">
        <v>88</v>
      </c>
    </row>
    <row r="203" s="1" customFormat="1" ht="24" customHeight="1">
      <c r="B203" s="37"/>
      <c r="C203" s="229" t="s">
        <v>315</v>
      </c>
      <c r="D203" s="229" t="s">
        <v>150</v>
      </c>
      <c r="E203" s="230" t="s">
        <v>316</v>
      </c>
      <c r="F203" s="231" t="s">
        <v>317</v>
      </c>
      <c r="G203" s="232" t="s">
        <v>176</v>
      </c>
      <c r="H203" s="233">
        <v>1</v>
      </c>
      <c r="I203" s="234"/>
      <c r="J203" s="235">
        <f>ROUND(I203*H203,2)</f>
        <v>0</v>
      </c>
      <c r="K203" s="231" t="s">
        <v>177</v>
      </c>
      <c r="L203" s="42"/>
      <c r="M203" s="236" t="s">
        <v>1</v>
      </c>
      <c r="N203" s="237" t="s">
        <v>45</v>
      </c>
      <c r="O203" s="85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8">
        <f>S203*H203</f>
        <v>0</v>
      </c>
      <c r="U203" s="239" t="s">
        <v>1</v>
      </c>
      <c r="AR203" s="240" t="s">
        <v>178</v>
      </c>
      <c r="AT203" s="240" t="s">
        <v>150</v>
      </c>
      <c r="AU203" s="240" t="s">
        <v>88</v>
      </c>
      <c r="AY203" s="16" t="s">
        <v>147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6" t="s">
        <v>21</v>
      </c>
      <c r="BK203" s="241">
        <f>ROUND(I203*H203,2)</f>
        <v>0</v>
      </c>
      <c r="BL203" s="16" t="s">
        <v>178</v>
      </c>
      <c r="BM203" s="240" t="s">
        <v>318</v>
      </c>
    </row>
    <row r="204" s="1" customFormat="1">
      <c r="B204" s="37"/>
      <c r="C204" s="38"/>
      <c r="D204" s="242" t="s">
        <v>156</v>
      </c>
      <c r="E204" s="38"/>
      <c r="F204" s="243" t="s">
        <v>319</v>
      </c>
      <c r="G204" s="38"/>
      <c r="H204" s="38"/>
      <c r="I204" s="148"/>
      <c r="J204" s="38"/>
      <c r="K204" s="38"/>
      <c r="L204" s="42"/>
      <c r="M204" s="244"/>
      <c r="N204" s="85"/>
      <c r="O204" s="85"/>
      <c r="P204" s="85"/>
      <c r="Q204" s="85"/>
      <c r="R204" s="85"/>
      <c r="S204" s="85"/>
      <c r="T204" s="85"/>
      <c r="U204" s="86"/>
      <c r="AT204" s="16" t="s">
        <v>156</v>
      </c>
      <c r="AU204" s="16" t="s">
        <v>88</v>
      </c>
    </row>
    <row r="205" s="1" customFormat="1" ht="24" customHeight="1">
      <c r="B205" s="37"/>
      <c r="C205" s="229" t="s">
        <v>166</v>
      </c>
      <c r="D205" s="229" t="s">
        <v>150</v>
      </c>
      <c r="E205" s="230" t="s">
        <v>320</v>
      </c>
      <c r="F205" s="231" t="s">
        <v>321</v>
      </c>
      <c r="G205" s="232" t="s">
        <v>279</v>
      </c>
      <c r="H205" s="233">
        <v>10</v>
      </c>
      <c r="I205" s="234"/>
      <c r="J205" s="235">
        <f>ROUND(I205*H205,2)</f>
        <v>0</v>
      </c>
      <c r="K205" s="231" t="s">
        <v>177</v>
      </c>
      <c r="L205" s="42"/>
      <c r="M205" s="236" t="s">
        <v>1</v>
      </c>
      <c r="N205" s="237" t="s">
        <v>45</v>
      </c>
      <c r="O205" s="85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8">
        <f>S205*H205</f>
        <v>0</v>
      </c>
      <c r="U205" s="239" t="s">
        <v>1</v>
      </c>
      <c r="AR205" s="240" t="s">
        <v>178</v>
      </c>
      <c r="AT205" s="240" t="s">
        <v>150</v>
      </c>
      <c r="AU205" s="240" t="s">
        <v>88</v>
      </c>
      <c r="AY205" s="16" t="s">
        <v>147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6" t="s">
        <v>21</v>
      </c>
      <c r="BK205" s="241">
        <f>ROUND(I205*H205,2)</f>
        <v>0</v>
      </c>
      <c r="BL205" s="16" t="s">
        <v>178</v>
      </c>
      <c r="BM205" s="240" t="s">
        <v>322</v>
      </c>
    </row>
    <row r="206" s="1" customFormat="1">
      <c r="B206" s="37"/>
      <c r="C206" s="38"/>
      <c r="D206" s="242" t="s">
        <v>156</v>
      </c>
      <c r="E206" s="38"/>
      <c r="F206" s="243" t="s">
        <v>323</v>
      </c>
      <c r="G206" s="38"/>
      <c r="H206" s="38"/>
      <c r="I206" s="148"/>
      <c r="J206" s="38"/>
      <c r="K206" s="38"/>
      <c r="L206" s="42"/>
      <c r="M206" s="244"/>
      <c r="N206" s="85"/>
      <c r="O206" s="85"/>
      <c r="P206" s="85"/>
      <c r="Q206" s="85"/>
      <c r="R206" s="85"/>
      <c r="S206" s="85"/>
      <c r="T206" s="85"/>
      <c r="U206" s="86"/>
      <c r="AT206" s="16" t="s">
        <v>156</v>
      </c>
      <c r="AU206" s="16" t="s">
        <v>88</v>
      </c>
    </row>
    <row r="207" s="1" customFormat="1" ht="16.5" customHeight="1">
      <c r="B207" s="37"/>
      <c r="C207" s="257" t="s">
        <v>324</v>
      </c>
      <c r="D207" s="257" t="s">
        <v>163</v>
      </c>
      <c r="E207" s="258" t="s">
        <v>325</v>
      </c>
      <c r="F207" s="259" t="s">
        <v>326</v>
      </c>
      <c r="G207" s="260" t="s">
        <v>279</v>
      </c>
      <c r="H207" s="261">
        <v>10</v>
      </c>
      <c r="I207" s="262"/>
      <c r="J207" s="263">
        <f>ROUND(I207*H207,2)</f>
        <v>0</v>
      </c>
      <c r="K207" s="259" t="s">
        <v>177</v>
      </c>
      <c r="L207" s="264"/>
      <c r="M207" s="265" t="s">
        <v>1</v>
      </c>
      <c r="N207" s="266" t="s">
        <v>45</v>
      </c>
      <c r="O207" s="85"/>
      <c r="P207" s="238">
        <f>O207*H207</f>
        <v>0</v>
      </c>
      <c r="Q207" s="238">
        <v>0.00034000000000000002</v>
      </c>
      <c r="R207" s="238">
        <f>Q207*H207</f>
        <v>0.0034000000000000002</v>
      </c>
      <c r="S207" s="238">
        <v>0</v>
      </c>
      <c r="T207" s="238">
        <f>S207*H207</f>
        <v>0</v>
      </c>
      <c r="U207" s="239" t="s">
        <v>1</v>
      </c>
      <c r="AR207" s="240" t="s">
        <v>192</v>
      </c>
      <c r="AT207" s="240" t="s">
        <v>163</v>
      </c>
      <c r="AU207" s="240" t="s">
        <v>88</v>
      </c>
      <c r="AY207" s="16" t="s">
        <v>147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6" t="s">
        <v>21</v>
      </c>
      <c r="BK207" s="241">
        <f>ROUND(I207*H207,2)</f>
        <v>0</v>
      </c>
      <c r="BL207" s="16" t="s">
        <v>192</v>
      </c>
      <c r="BM207" s="240" t="s">
        <v>327</v>
      </c>
    </row>
    <row r="208" s="1" customFormat="1">
      <c r="B208" s="37"/>
      <c r="C208" s="38"/>
      <c r="D208" s="242" t="s">
        <v>156</v>
      </c>
      <c r="E208" s="38"/>
      <c r="F208" s="243" t="s">
        <v>326</v>
      </c>
      <c r="G208" s="38"/>
      <c r="H208" s="38"/>
      <c r="I208" s="148"/>
      <c r="J208" s="38"/>
      <c r="K208" s="38"/>
      <c r="L208" s="42"/>
      <c r="M208" s="244"/>
      <c r="N208" s="85"/>
      <c r="O208" s="85"/>
      <c r="P208" s="85"/>
      <c r="Q208" s="85"/>
      <c r="R208" s="85"/>
      <c r="S208" s="85"/>
      <c r="T208" s="85"/>
      <c r="U208" s="86"/>
      <c r="AT208" s="16" t="s">
        <v>156</v>
      </c>
      <c r="AU208" s="16" t="s">
        <v>88</v>
      </c>
    </row>
    <row r="209" s="1" customFormat="1" ht="24" customHeight="1">
      <c r="B209" s="37"/>
      <c r="C209" s="229" t="s">
        <v>328</v>
      </c>
      <c r="D209" s="229" t="s">
        <v>150</v>
      </c>
      <c r="E209" s="230" t="s">
        <v>329</v>
      </c>
      <c r="F209" s="231" t="s">
        <v>330</v>
      </c>
      <c r="G209" s="232" t="s">
        <v>279</v>
      </c>
      <c r="H209" s="233">
        <v>20</v>
      </c>
      <c r="I209" s="234"/>
      <c r="J209" s="235">
        <f>ROUND(I209*H209,2)</f>
        <v>0</v>
      </c>
      <c r="K209" s="231" t="s">
        <v>177</v>
      </c>
      <c r="L209" s="42"/>
      <c r="M209" s="236" t="s">
        <v>1</v>
      </c>
      <c r="N209" s="237" t="s">
        <v>45</v>
      </c>
      <c r="O209" s="85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8">
        <f>S209*H209</f>
        <v>0</v>
      </c>
      <c r="U209" s="239" t="s">
        <v>1</v>
      </c>
      <c r="AR209" s="240" t="s">
        <v>178</v>
      </c>
      <c r="AT209" s="240" t="s">
        <v>150</v>
      </c>
      <c r="AU209" s="240" t="s">
        <v>88</v>
      </c>
      <c r="AY209" s="16" t="s">
        <v>147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6" t="s">
        <v>21</v>
      </c>
      <c r="BK209" s="241">
        <f>ROUND(I209*H209,2)</f>
        <v>0</v>
      </c>
      <c r="BL209" s="16" t="s">
        <v>178</v>
      </c>
      <c r="BM209" s="240" t="s">
        <v>331</v>
      </c>
    </row>
    <row r="210" s="1" customFormat="1">
      <c r="B210" s="37"/>
      <c r="C210" s="38"/>
      <c r="D210" s="242" t="s">
        <v>156</v>
      </c>
      <c r="E210" s="38"/>
      <c r="F210" s="243" t="s">
        <v>332</v>
      </c>
      <c r="G210" s="38"/>
      <c r="H210" s="38"/>
      <c r="I210" s="148"/>
      <c r="J210" s="38"/>
      <c r="K210" s="38"/>
      <c r="L210" s="42"/>
      <c r="M210" s="244"/>
      <c r="N210" s="85"/>
      <c r="O210" s="85"/>
      <c r="P210" s="85"/>
      <c r="Q210" s="85"/>
      <c r="R210" s="85"/>
      <c r="S210" s="85"/>
      <c r="T210" s="85"/>
      <c r="U210" s="86"/>
      <c r="AT210" s="16" t="s">
        <v>156</v>
      </c>
      <c r="AU210" s="16" t="s">
        <v>88</v>
      </c>
    </row>
    <row r="211" s="12" customFormat="1">
      <c r="B211" s="246"/>
      <c r="C211" s="247"/>
      <c r="D211" s="242" t="s">
        <v>160</v>
      </c>
      <c r="E211" s="248" t="s">
        <v>1</v>
      </c>
      <c r="F211" s="249" t="s">
        <v>256</v>
      </c>
      <c r="G211" s="247"/>
      <c r="H211" s="250">
        <v>20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4"/>
      <c r="U211" s="255"/>
      <c r="AT211" s="256" t="s">
        <v>160</v>
      </c>
      <c r="AU211" s="256" t="s">
        <v>88</v>
      </c>
      <c r="AV211" s="12" t="s">
        <v>88</v>
      </c>
      <c r="AW211" s="12" t="s">
        <v>36</v>
      </c>
      <c r="AX211" s="12" t="s">
        <v>21</v>
      </c>
      <c r="AY211" s="256" t="s">
        <v>147</v>
      </c>
    </row>
    <row r="212" s="1" customFormat="1" ht="16.5" customHeight="1">
      <c r="B212" s="37"/>
      <c r="C212" s="257" t="s">
        <v>333</v>
      </c>
      <c r="D212" s="257" t="s">
        <v>163</v>
      </c>
      <c r="E212" s="258" t="s">
        <v>334</v>
      </c>
      <c r="F212" s="259" t="s">
        <v>335</v>
      </c>
      <c r="G212" s="260" t="s">
        <v>279</v>
      </c>
      <c r="H212" s="261">
        <v>20</v>
      </c>
      <c r="I212" s="262"/>
      <c r="J212" s="263">
        <f>ROUND(I212*H212,2)</f>
        <v>0</v>
      </c>
      <c r="K212" s="259" t="s">
        <v>1</v>
      </c>
      <c r="L212" s="264"/>
      <c r="M212" s="265" t="s">
        <v>1</v>
      </c>
      <c r="N212" s="266" t="s">
        <v>45</v>
      </c>
      <c r="O212" s="85"/>
      <c r="P212" s="238">
        <f>O212*H212</f>
        <v>0</v>
      </c>
      <c r="Q212" s="238">
        <v>0.0019499999999999999</v>
      </c>
      <c r="R212" s="238">
        <f>Q212*H212</f>
        <v>0.039</v>
      </c>
      <c r="S212" s="238">
        <v>0</v>
      </c>
      <c r="T212" s="238">
        <f>S212*H212</f>
        <v>0</v>
      </c>
      <c r="U212" s="239" t="s">
        <v>1</v>
      </c>
      <c r="AR212" s="240" t="s">
        <v>192</v>
      </c>
      <c r="AT212" s="240" t="s">
        <v>163</v>
      </c>
      <c r="AU212" s="240" t="s">
        <v>88</v>
      </c>
      <c r="AY212" s="16" t="s">
        <v>147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6" t="s">
        <v>21</v>
      </c>
      <c r="BK212" s="241">
        <f>ROUND(I212*H212,2)</f>
        <v>0</v>
      </c>
      <c r="BL212" s="16" t="s">
        <v>192</v>
      </c>
      <c r="BM212" s="240" t="s">
        <v>336</v>
      </c>
    </row>
    <row r="213" s="1" customFormat="1">
      <c r="B213" s="37"/>
      <c r="C213" s="38"/>
      <c r="D213" s="242" t="s">
        <v>156</v>
      </c>
      <c r="E213" s="38"/>
      <c r="F213" s="243" t="s">
        <v>337</v>
      </c>
      <c r="G213" s="38"/>
      <c r="H213" s="38"/>
      <c r="I213" s="148"/>
      <c r="J213" s="38"/>
      <c r="K213" s="38"/>
      <c r="L213" s="42"/>
      <c r="M213" s="244"/>
      <c r="N213" s="85"/>
      <c r="O213" s="85"/>
      <c r="P213" s="85"/>
      <c r="Q213" s="85"/>
      <c r="R213" s="85"/>
      <c r="S213" s="85"/>
      <c r="T213" s="85"/>
      <c r="U213" s="86"/>
      <c r="AT213" s="16" t="s">
        <v>156</v>
      </c>
      <c r="AU213" s="16" t="s">
        <v>88</v>
      </c>
    </row>
    <row r="214" s="11" customFormat="1" ht="22.8" customHeight="1">
      <c r="B214" s="213"/>
      <c r="C214" s="214"/>
      <c r="D214" s="215" t="s">
        <v>79</v>
      </c>
      <c r="E214" s="227" t="s">
        <v>338</v>
      </c>
      <c r="F214" s="227" t="s">
        <v>339</v>
      </c>
      <c r="G214" s="214"/>
      <c r="H214" s="214"/>
      <c r="I214" s="217"/>
      <c r="J214" s="228">
        <f>BK214</f>
        <v>0</v>
      </c>
      <c r="K214" s="214"/>
      <c r="L214" s="219"/>
      <c r="M214" s="220"/>
      <c r="N214" s="221"/>
      <c r="O214" s="221"/>
      <c r="P214" s="222">
        <f>SUM(P215:P319)</f>
        <v>0</v>
      </c>
      <c r="Q214" s="221"/>
      <c r="R214" s="222">
        <f>SUM(R215:R319)</f>
        <v>12.9865493</v>
      </c>
      <c r="S214" s="221"/>
      <c r="T214" s="222">
        <f>SUM(T215:T319)</f>
        <v>3.52</v>
      </c>
      <c r="U214" s="223"/>
      <c r="AR214" s="224" t="s">
        <v>97</v>
      </c>
      <c r="AT214" s="225" t="s">
        <v>79</v>
      </c>
      <c r="AU214" s="225" t="s">
        <v>21</v>
      </c>
      <c r="AY214" s="224" t="s">
        <v>147</v>
      </c>
      <c r="BK214" s="226">
        <f>SUM(BK215:BK319)</f>
        <v>0</v>
      </c>
    </row>
    <row r="215" s="1" customFormat="1" ht="24" customHeight="1">
      <c r="B215" s="37"/>
      <c r="C215" s="229" t="s">
        <v>340</v>
      </c>
      <c r="D215" s="229" t="s">
        <v>150</v>
      </c>
      <c r="E215" s="230" t="s">
        <v>341</v>
      </c>
      <c r="F215" s="231" t="s">
        <v>342</v>
      </c>
      <c r="G215" s="232" t="s">
        <v>343</v>
      </c>
      <c r="H215" s="233">
        <v>0.01</v>
      </c>
      <c r="I215" s="234"/>
      <c r="J215" s="235">
        <f>ROUND(I215*H215,2)</f>
        <v>0</v>
      </c>
      <c r="K215" s="231" t="s">
        <v>177</v>
      </c>
      <c r="L215" s="42"/>
      <c r="M215" s="236" t="s">
        <v>1</v>
      </c>
      <c r="N215" s="237" t="s">
        <v>45</v>
      </c>
      <c r="O215" s="85"/>
      <c r="P215" s="238">
        <f>O215*H215</f>
        <v>0</v>
      </c>
      <c r="Q215" s="238">
        <v>0.0019300000000000001</v>
      </c>
      <c r="R215" s="238">
        <f>Q215*H215</f>
        <v>1.9300000000000002E-05</v>
      </c>
      <c r="S215" s="238">
        <v>0</v>
      </c>
      <c r="T215" s="238">
        <f>S215*H215</f>
        <v>0</v>
      </c>
      <c r="U215" s="239" t="s">
        <v>1</v>
      </c>
      <c r="AR215" s="240" t="s">
        <v>178</v>
      </c>
      <c r="AT215" s="240" t="s">
        <v>150</v>
      </c>
      <c r="AU215" s="240" t="s">
        <v>88</v>
      </c>
      <c r="AY215" s="16" t="s">
        <v>147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6" t="s">
        <v>21</v>
      </c>
      <c r="BK215" s="241">
        <f>ROUND(I215*H215,2)</f>
        <v>0</v>
      </c>
      <c r="BL215" s="16" t="s">
        <v>178</v>
      </c>
      <c r="BM215" s="240" t="s">
        <v>344</v>
      </c>
    </row>
    <row r="216" s="1" customFormat="1">
      <c r="B216" s="37"/>
      <c r="C216" s="38"/>
      <c r="D216" s="242" t="s">
        <v>156</v>
      </c>
      <c r="E216" s="38"/>
      <c r="F216" s="243" t="s">
        <v>345</v>
      </c>
      <c r="G216" s="38"/>
      <c r="H216" s="38"/>
      <c r="I216" s="148"/>
      <c r="J216" s="38"/>
      <c r="K216" s="38"/>
      <c r="L216" s="42"/>
      <c r="M216" s="244"/>
      <c r="N216" s="85"/>
      <c r="O216" s="85"/>
      <c r="P216" s="85"/>
      <c r="Q216" s="85"/>
      <c r="R216" s="85"/>
      <c r="S216" s="85"/>
      <c r="T216" s="85"/>
      <c r="U216" s="86"/>
      <c r="AT216" s="16" t="s">
        <v>156</v>
      </c>
      <c r="AU216" s="16" t="s">
        <v>88</v>
      </c>
    </row>
    <row r="217" s="1" customFormat="1">
      <c r="B217" s="37"/>
      <c r="C217" s="38"/>
      <c r="D217" s="242" t="s">
        <v>158</v>
      </c>
      <c r="E217" s="38"/>
      <c r="F217" s="245" t="s">
        <v>346</v>
      </c>
      <c r="G217" s="38"/>
      <c r="H217" s="38"/>
      <c r="I217" s="148"/>
      <c r="J217" s="38"/>
      <c r="K217" s="38"/>
      <c r="L217" s="42"/>
      <c r="M217" s="244"/>
      <c r="N217" s="85"/>
      <c r="O217" s="85"/>
      <c r="P217" s="85"/>
      <c r="Q217" s="85"/>
      <c r="R217" s="85"/>
      <c r="S217" s="85"/>
      <c r="T217" s="85"/>
      <c r="U217" s="86"/>
      <c r="AT217" s="16" t="s">
        <v>158</v>
      </c>
      <c r="AU217" s="16" t="s">
        <v>88</v>
      </c>
    </row>
    <row r="218" s="1" customFormat="1">
      <c r="B218" s="37"/>
      <c r="C218" s="38"/>
      <c r="D218" s="242" t="s">
        <v>212</v>
      </c>
      <c r="E218" s="38"/>
      <c r="F218" s="245" t="s">
        <v>282</v>
      </c>
      <c r="G218" s="38"/>
      <c r="H218" s="38"/>
      <c r="I218" s="148"/>
      <c r="J218" s="38"/>
      <c r="K218" s="38"/>
      <c r="L218" s="42"/>
      <c r="M218" s="244"/>
      <c r="N218" s="85"/>
      <c r="O218" s="85"/>
      <c r="P218" s="85"/>
      <c r="Q218" s="85"/>
      <c r="R218" s="85"/>
      <c r="S218" s="85"/>
      <c r="T218" s="85"/>
      <c r="U218" s="86"/>
      <c r="AT218" s="16" t="s">
        <v>212</v>
      </c>
      <c r="AU218" s="16" t="s">
        <v>88</v>
      </c>
    </row>
    <row r="219" s="1" customFormat="1" ht="24" customHeight="1">
      <c r="B219" s="37"/>
      <c r="C219" s="229" t="s">
        <v>347</v>
      </c>
      <c r="D219" s="229" t="s">
        <v>150</v>
      </c>
      <c r="E219" s="230" t="s">
        <v>348</v>
      </c>
      <c r="F219" s="231" t="s">
        <v>349</v>
      </c>
      <c r="G219" s="232" t="s">
        <v>153</v>
      </c>
      <c r="H219" s="233">
        <v>3</v>
      </c>
      <c r="I219" s="234"/>
      <c r="J219" s="235">
        <f>ROUND(I219*H219,2)</f>
        <v>0</v>
      </c>
      <c r="K219" s="231" t="s">
        <v>177</v>
      </c>
      <c r="L219" s="42"/>
      <c r="M219" s="236" t="s">
        <v>1</v>
      </c>
      <c r="N219" s="237" t="s">
        <v>45</v>
      </c>
      <c r="O219" s="85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8">
        <f>S219*H219</f>
        <v>0</v>
      </c>
      <c r="U219" s="239" t="s">
        <v>1</v>
      </c>
      <c r="AR219" s="240" t="s">
        <v>178</v>
      </c>
      <c r="AT219" s="240" t="s">
        <v>150</v>
      </c>
      <c r="AU219" s="240" t="s">
        <v>88</v>
      </c>
      <c r="AY219" s="16" t="s">
        <v>147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6" t="s">
        <v>21</v>
      </c>
      <c r="BK219" s="241">
        <f>ROUND(I219*H219,2)</f>
        <v>0</v>
      </c>
      <c r="BL219" s="16" t="s">
        <v>178</v>
      </c>
      <c r="BM219" s="240" t="s">
        <v>350</v>
      </c>
    </row>
    <row r="220" s="1" customFormat="1">
      <c r="B220" s="37"/>
      <c r="C220" s="38"/>
      <c r="D220" s="242" t="s">
        <v>156</v>
      </c>
      <c r="E220" s="38"/>
      <c r="F220" s="243" t="s">
        <v>351</v>
      </c>
      <c r="G220" s="38"/>
      <c r="H220" s="38"/>
      <c r="I220" s="148"/>
      <c r="J220" s="38"/>
      <c r="K220" s="38"/>
      <c r="L220" s="42"/>
      <c r="M220" s="244"/>
      <c r="N220" s="85"/>
      <c r="O220" s="85"/>
      <c r="P220" s="85"/>
      <c r="Q220" s="85"/>
      <c r="R220" s="85"/>
      <c r="S220" s="85"/>
      <c r="T220" s="85"/>
      <c r="U220" s="86"/>
      <c r="AT220" s="16" t="s">
        <v>156</v>
      </c>
      <c r="AU220" s="16" t="s">
        <v>88</v>
      </c>
    </row>
    <row r="221" s="1" customFormat="1">
      <c r="B221" s="37"/>
      <c r="C221" s="38"/>
      <c r="D221" s="242" t="s">
        <v>158</v>
      </c>
      <c r="E221" s="38"/>
      <c r="F221" s="245" t="s">
        <v>352</v>
      </c>
      <c r="G221" s="38"/>
      <c r="H221" s="38"/>
      <c r="I221" s="148"/>
      <c r="J221" s="38"/>
      <c r="K221" s="38"/>
      <c r="L221" s="42"/>
      <c r="M221" s="244"/>
      <c r="N221" s="85"/>
      <c r="O221" s="85"/>
      <c r="P221" s="85"/>
      <c r="Q221" s="85"/>
      <c r="R221" s="85"/>
      <c r="S221" s="85"/>
      <c r="T221" s="85"/>
      <c r="U221" s="86"/>
      <c r="AT221" s="16" t="s">
        <v>158</v>
      </c>
      <c r="AU221" s="16" t="s">
        <v>88</v>
      </c>
    </row>
    <row r="222" s="12" customFormat="1">
      <c r="B222" s="246"/>
      <c r="C222" s="247"/>
      <c r="D222" s="242" t="s">
        <v>160</v>
      </c>
      <c r="E222" s="248" t="s">
        <v>1</v>
      </c>
      <c r="F222" s="249" t="s">
        <v>353</v>
      </c>
      <c r="G222" s="247"/>
      <c r="H222" s="250">
        <v>3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4"/>
      <c r="U222" s="255"/>
      <c r="AT222" s="256" t="s">
        <v>160</v>
      </c>
      <c r="AU222" s="256" t="s">
        <v>88</v>
      </c>
      <c r="AV222" s="12" t="s">
        <v>88</v>
      </c>
      <c r="AW222" s="12" t="s">
        <v>36</v>
      </c>
      <c r="AX222" s="12" t="s">
        <v>80</v>
      </c>
      <c r="AY222" s="256" t="s">
        <v>147</v>
      </c>
    </row>
    <row r="223" s="1" customFormat="1" ht="24" customHeight="1">
      <c r="B223" s="37"/>
      <c r="C223" s="229" t="s">
        <v>354</v>
      </c>
      <c r="D223" s="229" t="s">
        <v>150</v>
      </c>
      <c r="E223" s="230" t="s">
        <v>355</v>
      </c>
      <c r="F223" s="231" t="s">
        <v>356</v>
      </c>
      <c r="G223" s="232" t="s">
        <v>153</v>
      </c>
      <c r="H223" s="233">
        <v>5.5</v>
      </c>
      <c r="I223" s="234"/>
      <c r="J223" s="235">
        <f>ROUND(I223*H223,2)</f>
        <v>0</v>
      </c>
      <c r="K223" s="231" t="s">
        <v>177</v>
      </c>
      <c r="L223" s="42"/>
      <c r="M223" s="236" t="s">
        <v>1</v>
      </c>
      <c r="N223" s="237" t="s">
        <v>45</v>
      </c>
      <c r="O223" s="85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8">
        <f>S223*H223</f>
        <v>0</v>
      </c>
      <c r="U223" s="239" t="s">
        <v>1</v>
      </c>
      <c r="AR223" s="240" t="s">
        <v>178</v>
      </c>
      <c r="AT223" s="240" t="s">
        <v>150</v>
      </c>
      <c r="AU223" s="240" t="s">
        <v>88</v>
      </c>
      <c r="AY223" s="16" t="s">
        <v>147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6" t="s">
        <v>21</v>
      </c>
      <c r="BK223" s="241">
        <f>ROUND(I223*H223,2)</f>
        <v>0</v>
      </c>
      <c r="BL223" s="16" t="s">
        <v>178</v>
      </c>
      <c r="BM223" s="240" t="s">
        <v>357</v>
      </c>
    </row>
    <row r="224" s="1" customFormat="1">
      <c r="B224" s="37"/>
      <c r="C224" s="38"/>
      <c r="D224" s="242" t="s">
        <v>156</v>
      </c>
      <c r="E224" s="38"/>
      <c r="F224" s="243" t="s">
        <v>358</v>
      </c>
      <c r="G224" s="38"/>
      <c r="H224" s="38"/>
      <c r="I224" s="148"/>
      <c r="J224" s="38"/>
      <c r="K224" s="38"/>
      <c r="L224" s="42"/>
      <c r="M224" s="244"/>
      <c r="N224" s="85"/>
      <c r="O224" s="85"/>
      <c r="P224" s="85"/>
      <c r="Q224" s="85"/>
      <c r="R224" s="85"/>
      <c r="S224" s="85"/>
      <c r="T224" s="85"/>
      <c r="U224" s="86"/>
      <c r="AT224" s="16" t="s">
        <v>156</v>
      </c>
      <c r="AU224" s="16" t="s">
        <v>88</v>
      </c>
    </row>
    <row r="225" s="1" customFormat="1">
      <c r="B225" s="37"/>
      <c r="C225" s="38"/>
      <c r="D225" s="242" t="s">
        <v>158</v>
      </c>
      <c r="E225" s="38"/>
      <c r="F225" s="245" t="s">
        <v>352</v>
      </c>
      <c r="G225" s="38"/>
      <c r="H225" s="38"/>
      <c r="I225" s="148"/>
      <c r="J225" s="38"/>
      <c r="K225" s="38"/>
      <c r="L225" s="42"/>
      <c r="M225" s="244"/>
      <c r="N225" s="85"/>
      <c r="O225" s="85"/>
      <c r="P225" s="85"/>
      <c r="Q225" s="85"/>
      <c r="R225" s="85"/>
      <c r="S225" s="85"/>
      <c r="T225" s="85"/>
      <c r="U225" s="86"/>
      <c r="AT225" s="16" t="s">
        <v>158</v>
      </c>
      <c r="AU225" s="16" t="s">
        <v>88</v>
      </c>
    </row>
    <row r="226" s="1" customFormat="1">
      <c r="B226" s="37"/>
      <c r="C226" s="38"/>
      <c r="D226" s="242" t="s">
        <v>212</v>
      </c>
      <c r="E226" s="38"/>
      <c r="F226" s="245" t="s">
        <v>282</v>
      </c>
      <c r="G226" s="38"/>
      <c r="H226" s="38"/>
      <c r="I226" s="148"/>
      <c r="J226" s="38"/>
      <c r="K226" s="38"/>
      <c r="L226" s="42"/>
      <c r="M226" s="244"/>
      <c r="N226" s="85"/>
      <c r="O226" s="85"/>
      <c r="P226" s="85"/>
      <c r="Q226" s="85"/>
      <c r="R226" s="85"/>
      <c r="S226" s="85"/>
      <c r="T226" s="85"/>
      <c r="U226" s="86"/>
      <c r="AT226" s="16" t="s">
        <v>212</v>
      </c>
      <c r="AU226" s="16" t="s">
        <v>88</v>
      </c>
    </row>
    <row r="227" s="12" customFormat="1">
      <c r="B227" s="246"/>
      <c r="C227" s="247"/>
      <c r="D227" s="242" t="s">
        <v>160</v>
      </c>
      <c r="E227" s="248" t="s">
        <v>1</v>
      </c>
      <c r="F227" s="249" t="s">
        <v>359</v>
      </c>
      <c r="G227" s="247"/>
      <c r="H227" s="250">
        <v>2.5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4"/>
      <c r="U227" s="255"/>
      <c r="AT227" s="256" t="s">
        <v>160</v>
      </c>
      <c r="AU227" s="256" t="s">
        <v>88</v>
      </c>
      <c r="AV227" s="12" t="s">
        <v>88</v>
      </c>
      <c r="AW227" s="12" t="s">
        <v>36</v>
      </c>
      <c r="AX227" s="12" t="s">
        <v>80</v>
      </c>
      <c r="AY227" s="256" t="s">
        <v>147</v>
      </c>
    </row>
    <row r="228" s="12" customFormat="1">
      <c r="B228" s="246"/>
      <c r="C228" s="247"/>
      <c r="D228" s="242" t="s">
        <v>160</v>
      </c>
      <c r="E228" s="248" t="s">
        <v>1</v>
      </c>
      <c r="F228" s="249" t="s">
        <v>360</v>
      </c>
      <c r="G228" s="247"/>
      <c r="H228" s="250">
        <v>1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4"/>
      <c r="U228" s="255"/>
      <c r="AT228" s="256" t="s">
        <v>160</v>
      </c>
      <c r="AU228" s="256" t="s">
        <v>88</v>
      </c>
      <c r="AV228" s="12" t="s">
        <v>88</v>
      </c>
      <c r="AW228" s="12" t="s">
        <v>36</v>
      </c>
      <c r="AX228" s="12" t="s">
        <v>80</v>
      </c>
      <c r="AY228" s="256" t="s">
        <v>147</v>
      </c>
    </row>
    <row r="229" s="12" customFormat="1">
      <c r="B229" s="246"/>
      <c r="C229" s="247"/>
      <c r="D229" s="242" t="s">
        <v>160</v>
      </c>
      <c r="E229" s="248" t="s">
        <v>1</v>
      </c>
      <c r="F229" s="249" t="s">
        <v>361</v>
      </c>
      <c r="G229" s="247"/>
      <c r="H229" s="250">
        <v>2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4"/>
      <c r="U229" s="255"/>
      <c r="AT229" s="256" t="s">
        <v>160</v>
      </c>
      <c r="AU229" s="256" t="s">
        <v>88</v>
      </c>
      <c r="AV229" s="12" t="s">
        <v>88</v>
      </c>
      <c r="AW229" s="12" t="s">
        <v>36</v>
      </c>
      <c r="AX229" s="12" t="s">
        <v>80</v>
      </c>
      <c r="AY229" s="256" t="s">
        <v>147</v>
      </c>
    </row>
    <row r="230" s="1" customFormat="1" ht="24" customHeight="1">
      <c r="B230" s="37"/>
      <c r="C230" s="229" t="s">
        <v>362</v>
      </c>
      <c r="D230" s="229" t="s">
        <v>150</v>
      </c>
      <c r="E230" s="230" t="s">
        <v>363</v>
      </c>
      <c r="F230" s="231" t="s">
        <v>364</v>
      </c>
      <c r="G230" s="232" t="s">
        <v>365</v>
      </c>
      <c r="H230" s="233">
        <v>2</v>
      </c>
      <c r="I230" s="234"/>
      <c r="J230" s="235">
        <f>ROUND(I230*H230,2)</f>
        <v>0</v>
      </c>
      <c r="K230" s="231" t="s">
        <v>177</v>
      </c>
      <c r="L230" s="42"/>
      <c r="M230" s="236" t="s">
        <v>1</v>
      </c>
      <c r="N230" s="237" t="s">
        <v>45</v>
      </c>
      <c r="O230" s="85"/>
      <c r="P230" s="238">
        <f>O230*H230</f>
        <v>0</v>
      </c>
      <c r="Q230" s="238">
        <v>0</v>
      </c>
      <c r="R230" s="238">
        <f>Q230*H230</f>
        <v>0</v>
      </c>
      <c r="S230" s="238">
        <v>1.76</v>
      </c>
      <c r="T230" s="238">
        <f>S230*H230</f>
        <v>3.52</v>
      </c>
      <c r="U230" s="239" t="s">
        <v>1</v>
      </c>
      <c r="AR230" s="240" t="s">
        <v>178</v>
      </c>
      <c r="AT230" s="240" t="s">
        <v>150</v>
      </c>
      <c r="AU230" s="240" t="s">
        <v>88</v>
      </c>
      <c r="AY230" s="16" t="s">
        <v>147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6" t="s">
        <v>21</v>
      </c>
      <c r="BK230" s="241">
        <f>ROUND(I230*H230,2)</f>
        <v>0</v>
      </c>
      <c r="BL230" s="16" t="s">
        <v>178</v>
      </c>
      <c r="BM230" s="240" t="s">
        <v>366</v>
      </c>
    </row>
    <row r="231" s="1" customFormat="1">
      <c r="B231" s="37"/>
      <c r="C231" s="38"/>
      <c r="D231" s="242" t="s">
        <v>156</v>
      </c>
      <c r="E231" s="38"/>
      <c r="F231" s="243" t="s">
        <v>367</v>
      </c>
      <c r="G231" s="38"/>
      <c r="H231" s="38"/>
      <c r="I231" s="148"/>
      <c r="J231" s="38"/>
      <c r="K231" s="38"/>
      <c r="L231" s="42"/>
      <c r="M231" s="244"/>
      <c r="N231" s="85"/>
      <c r="O231" s="85"/>
      <c r="P231" s="85"/>
      <c r="Q231" s="85"/>
      <c r="R231" s="85"/>
      <c r="S231" s="85"/>
      <c r="T231" s="85"/>
      <c r="U231" s="86"/>
      <c r="AT231" s="16" t="s">
        <v>156</v>
      </c>
      <c r="AU231" s="16" t="s">
        <v>88</v>
      </c>
    </row>
    <row r="232" s="1" customFormat="1">
      <c r="B232" s="37"/>
      <c r="C232" s="38"/>
      <c r="D232" s="242" t="s">
        <v>158</v>
      </c>
      <c r="E232" s="38"/>
      <c r="F232" s="245" t="s">
        <v>368</v>
      </c>
      <c r="G232" s="38"/>
      <c r="H232" s="38"/>
      <c r="I232" s="148"/>
      <c r="J232" s="38"/>
      <c r="K232" s="38"/>
      <c r="L232" s="42"/>
      <c r="M232" s="244"/>
      <c r="N232" s="85"/>
      <c r="O232" s="85"/>
      <c r="P232" s="85"/>
      <c r="Q232" s="85"/>
      <c r="R232" s="85"/>
      <c r="S232" s="85"/>
      <c r="T232" s="85"/>
      <c r="U232" s="86"/>
      <c r="AT232" s="16" t="s">
        <v>158</v>
      </c>
      <c r="AU232" s="16" t="s">
        <v>88</v>
      </c>
    </row>
    <row r="233" s="12" customFormat="1">
      <c r="B233" s="246"/>
      <c r="C233" s="247"/>
      <c r="D233" s="242" t="s">
        <v>160</v>
      </c>
      <c r="E233" s="248" t="s">
        <v>1</v>
      </c>
      <c r="F233" s="249" t="s">
        <v>369</v>
      </c>
      <c r="G233" s="247"/>
      <c r="H233" s="250">
        <v>2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4"/>
      <c r="U233" s="255"/>
      <c r="AT233" s="256" t="s">
        <v>160</v>
      </c>
      <c r="AU233" s="256" t="s">
        <v>88</v>
      </c>
      <c r="AV233" s="12" t="s">
        <v>88</v>
      </c>
      <c r="AW233" s="12" t="s">
        <v>36</v>
      </c>
      <c r="AX233" s="12" t="s">
        <v>80</v>
      </c>
      <c r="AY233" s="256" t="s">
        <v>147</v>
      </c>
    </row>
    <row r="234" s="1" customFormat="1" ht="24" customHeight="1">
      <c r="B234" s="37"/>
      <c r="C234" s="229" t="s">
        <v>370</v>
      </c>
      <c r="D234" s="229" t="s">
        <v>150</v>
      </c>
      <c r="E234" s="230" t="s">
        <v>371</v>
      </c>
      <c r="F234" s="231" t="s">
        <v>372</v>
      </c>
      <c r="G234" s="232" t="s">
        <v>153</v>
      </c>
      <c r="H234" s="233">
        <v>10</v>
      </c>
      <c r="I234" s="234"/>
      <c r="J234" s="235">
        <f>ROUND(I234*H234,2)</f>
        <v>0</v>
      </c>
      <c r="K234" s="231" t="s">
        <v>177</v>
      </c>
      <c r="L234" s="42"/>
      <c r="M234" s="236" t="s">
        <v>1</v>
      </c>
      <c r="N234" s="237" t="s">
        <v>45</v>
      </c>
      <c r="O234" s="85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8">
        <f>S234*H234</f>
        <v>0</v>
      </c>
      <c r="U234" s="239" t="s">
        <v>1</v>
      </c>
      <c r="AR234" s="240" t="s">
        <v>178</v>
      </c>
      <c r="AT234" s="240" t="s">
        <v>150</v>
      </c>
      <c r="AU234" s="240" t="s">
        <v>88</v>
      </c>
      <c r="AY234" s="16" t="s">
        <v>147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6" t="s">
        <v>21</v>
      </c>
      <c r="BK234" s="241">
        <f>ROUND(I234*H234,2)</f>
        <v>0</v>
      </c>
      <c r="BL234" s="16" t="s">
        <v>178</v>
      </c>
      <c r="BM234" s="240" t="s">
        <v>373</v>
      </c>
    </row>
    <row r="235" s="1" customFormat="1">
      <c r="B235" s="37"/>
      <c r="C235" s="38"/>
      <c r="D235" s="242" t="s">
        <v>156</v>
      </c>
      <c r="E235" s="38"/>
      <c r="F235" s="243" t="s">
        <v>374</v>
      </c>
      <c r="G235" s="38"/>
      <c r="H235" s="38"/>
      <c r="I235" s="148"/>
      <c r="J235" s="38"/>
      <c r="K235" s="38"/>
      <c r="L235" s="42"/>
      <c r="M235" s="244"/>
      <c r="N235" s="85"/>
      <c r="O235" s="85"/>
      <c r="P235" s="85"/>
      <c r="Q235" s="85"/>
      <c r="R235" s="85"/>
      <c r="S235" s="85"/>
      <c r="T235" s="85"/>
      <c r="U235" s="86"/>
      <c r="AT235" s="16" t="s">
        <v>156</v>
      </c>
      <c r="AU235" s="16" t="s">
        <v>88</v>
      </c>
    </row>
    <row r="236" s="1" customFormat="1">
      <c r="B236" s="37"/>
      <c r="C236" s="38"/>
      <c r="D236" s="242" t="s">
        <v>158</v>
      </c>
      <c r="E236" s="38"/>
      <c r="F236" s="245" t="s">
        <v>352</v>
      </c>
      <c r="G236" s="38"/>
      <c r="H236" s="38"/>
      <c r="I236" s="148"/>
      <c r="J236" s="38"/>
      <c r="K236" s="38"/>
      <c r="L236" s="42"/>
      <c r="M236" s="244"/>
      <c r="N236" s="85"/>
      <c r="O236" s="85"/>
      <c r="P236" s="85"/>
      <c r="Q236" s="85"/>
      <c r="R236" s="85"/>
      <c r="S236" s="85"/>
      <c r="T236" s="85"/>
      <c r="U236" s="86"/>
      <c r="AT236" s="16" t="s">
        <v>158</v>
      </c>
      <c r="AU236" s="16" t="s">
        <v>88</v>
      </c>
    </row>
    <row r="237" s="1" customFormat="1" ht="24" customHeight="1">
      <c r="B237" s="37"/>
      <c r="C237" s="229" t="s">
        <v>375</v>
      </c>
      <c r="D237" s="229" t="s">
        <v>150</v>
      </c>
      <c r="E237" s="230" t="s">
        <v>376</v>
      </c>
      <c r="F237" s="231" t="s">
        <v>377</v>
      </c>
      <c r="G237" s="232" t="s">
        <v>176</v>
      </c>
      <c r="H237" s="233">
        <v>3.75</v>
      </c>
      <c r="I237" s="234"/>
      <c r="J237" s="235">
        <f>ROUND(I237*H237,2)</f>
        <v>0</v>
      </c>
      <c r="K237" s="231" t="s">
        <v>177</v>
      </c>
      <c r="L237" s="42"/>
      <c r="M237" s="236" t="s">
        <v>1</v>
      </c>
      <c r="N237" s="237" t="s">
        <v>45</v>
      </c>
      <c r="O237" s="85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8">
        <f>S237*H237</f>
        <v>0</v>
      </c>
      <c r="U237" s="239" t="s">
        <v>1</v>
      </c>
      <c r="AR237" s="240" t="s">
        <v>178</v>
      </c>
      <c r="AT237" s="240" t="s">
        <v>150</v>
      </c>
      <c r="AU237" s="240" t="s">
        <v>88</v>
      </c>
      <c r="AY237" s="16" t="s">
        <v>147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6" t="s">
        <v>21</v>
      </c>
      <c r="BK237" s="241">
        <f>ROUND(I237*H237,2)</f>
        <v>0</v>
      </c>
      <c r="BL237" s="16" t="s">
        <v>178</v>
      </c>
      <c r="BM237" s="240" t="s">
        <v>378</v>
      </c>
    </row>
    <row r="238" s="1" customFormat="1">
      <c r="B238" s="37"/>
      <c r="C238" s="38"/>
      <c r="D238" s="242" t="s">
        <v>156</v>
      </c>
      <c r="E238" s="38"/>
      <c r="F238" s="243" t="s">
        <v>379</v>
      </c>
      <c r="G238" s="38"/>
      <c r="H238" s="38"/>
      <c r="I238" s="148"/>
      <c r="J238" s="38"/>
      <c r="K238" s="38"/>
      <c r="L238" s="42"/>
      <c r="M238" s="244"/>
      <c r="N238" s="85"/>
      <c r="O238" s="85"/>
      <c r="P238" s="85"/>
      <c r="Q238" s="85"/>
      <c r="R238" s="85"/>
      <c r="S238" s="85"/>
      <c r="T238" s="85"/>
      <c r="U238" s="86"/>
      <c r="AT238" s="16" t="s">
        <v>156</v>
      </c>
      <c r="AU238" s="16" t="s">
        <v>88</v>
      </c>
    </row>
    <row r="239" s="1" customFormat="1">
      <c r="B239" s="37"/>
      <c r="C239" s="38"/>
      <c r="D239" s="242" t="s">
        <v>158</v>
      </c>
      <c r="E239" s="38"/>
      <c r="F239" s="245" t="s">
        <v>380</v>
      </c>
      <c r="G239" s="38"/>
      <c r="H239" s="38"/>
      <c r="I239" s="148"/>
      <c r="J239" s="38"/>
      <c r="K239" s="38"/>
      <c r="L239" s="42"/>
      <c r="M239" s="244"/>
      <c r="N239" s="85"/>
      <c r="O239" s="85"/>
      <c r="P239" s="85"/>
      <c r="Q239" s="85"/>
      <c r="R239" s="85"/>
      <c r="S239" s="85"/>
      <c r="T239" s="85"/>
      <c r="U239" s="86"/>
      <c r="AT239" s="16" t="s">
        <v>158</v>
      </c>
      <c r="AU239" s="16" t="s">
        <v>88</v>
      </c>
    </row>
    <row r="240" s="12" customFormat="1">
      <c r="B240" s="246"/>
      <c r="C240" s="247"/>
      <c r="D240" s="242" t="s">
        <v>160</v>
      </c>
      <c r="E240" s="248" t="s">
        <v>1</v>
      </c>
      <c r="F240" s="249" t="s">
        <v>381</v>
      </c>
      <c r="G240" s="247"/>
      <c r="H240" s="250">
        <v>2.25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4"/>
      <c r="U240" s="255"/>
      <c r="AT240" s="256" t="s">
        <v>160</v>
      </c>
      <c r="AU240" s="256" t="s">
        <v>88</v>
      </c>
      <c r="AV240" s="12" t="s">
        <v>88</v>
      </c>
      <c r="AW240" s="12" t="s">
        <v>36</v>
      </c>
      <c r="AX240" s="12" t="s">
        <v>80</v>
      </c>
      <c r="AY240" s="256" t="s">
        <v>147</v>
      </c>
    </row>
    <row r="241" s="12" customFormat="1">
      <c r="B241" s="246"/>
      <c r="C241" s="247"/>
      <c r="D241" s="242" t="s">
        <v>160</v>
      </c>
      <c r="E241" s="248" t="s">
        <v>1</v>
      </c>
      <c r="F241" s="249" t="s">
        <v>382</v>
      </c>
      <c r="G241" s="247"/>
      <c r="H241" s="250">
        <v>1.5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4"/>
      <c r="U241" s="255"/>
      <c r="AT241" s="256" t="s">
        <v>160</v>
      </c>
      <c r="AU241" s="256" t="s">
        <v>88</v>
      </c>
      <c r="AV241" s="12" t="s">
        <v>88</v>
      </c>
      <c r="AW241" s="12" t="s">
        <v>36</v>
      </c>
      <c r="AX241" s="12" t="s">
        <v>80</v>
      </c>
      <c r="AY241" s="256" t="s">
        <v>147</v>
      </c>
    </row>
    <row r="242" s="1" customFormat="1" ht="16.5" customHeight="1">
      <c r="B242" s="37"/>
      <c r="C242" s="229" t="s">
        <v>383</v>
      </c>
      <c r="D242" s="229" t="s">
        <v>150</v>
      </c>
      <c r="E242" s="230" t="s">
        <v>384</v>
      </c>
      <c r="F242" s="231" t="s">
        <v>385</v>
      </c>
      <c r="G242" s="232" t="s">
        <v>365</v>
      </c>
      <c r="H242" s="233">
        <v>3.75</v>
      </c>
      <c r="I242" s="234"/>
      <c r="J242" s="235">
        <f>ROUND(I242*H242,2)</f>
        <v>0</v>
      </c>
      <c r="K242" s="231" t="s">
        <v>177</v>
      </c>
      <c r="L242" s="42"/>
      <c r="M242" s="236" t="s">
        <v>1</v>
      </c>
      <c r="N242" s="237" t="s">
        <v>45</v>
      </c>
      <c r="O242" s="85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8">
        <f>S242*H242</f>
        <v>0</v>
      </c>
      <c r="U242" s="239" t="s">
        <v>1</v>
      </c>
      <c r="AR242" s="240" t="s">
        <v>178</v>
      </c>
      <c r="AT242" s="240" t="s">
        <v>150</v>
      </c>
      <c r="AU242" s="240" t="s">
        <v>88</v>
      </c>
      <c r="AY242" s="16" t="s">
        <v>147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6" t="s">
        <v>21</v>
      </c>
      <c r="BK242" s="241">
        <f>ROUND(I242*H242,2)</f>
        <v>0</v>
      </c>
      <c r="BL242" s="16" t="s">
        <v>178</v>
      </c>
      <c r="BM242" s="240" t="s">
        <v>386</v>
      </c>
    </row>
    <row r="243" s="1" customFormat="1">
      <c r="B243" s="37"/>
      <c r="C243" s="38"/>
      <c r="D243" s="242" t="s">
        <v>156</v>
      </c>
      <c r="E243" s="38"/>
      <c r="F243" s="243" t="s">
        <v>387</v>
      </c>
      <c r="G243" s="38"/>
      <c r="H243" s="38"/>
      <c r="I243" s="148"/>
      <c r="J243" s="38"/>
      <c r="K243" s="38"/>
      <c r="L243" s="42"/>
      <c r="M243" s="244"/>
      <c r="N243" s="85"/>
      <c r="O243" s="85"/>
      <c r="P243" s="85"/>
      <c r="Q243" s="85"/>
      <c r="R243" s="85"/>
      <c r="S243" s="85"/>
      <c r="T243" s="85"/>
      <c r="U243" s="86"/>
      <c r="AT243" s="16" t="s">
        <v>156</v>
      </c>
      <c r="AU243" s="16" t="s">
        <v>88</v>
      </c>
    </row>
    <row r="244" s="12" customFormat="1">
      <c r="B244" s="246"/>
      <c r="C244" s="247"/>
      <c r="D244" s="242" t="s">
        <v>160</v>
      </c>
      <c r="E244" s="248" t="s">
        <v>1</v>
      </c>
      <c r="F244" s="249" t="s">
        <v>388</v>
      </c>
      <c r="G244" s="247"/>
      <c r="H244" s="250">
        <v>3.75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4"/>
      <c r="U244" s="255"/>
      <c r="AT244" s="256" t="s">
        <v>160</v>
      </c>
      <c r="AU244" s="256" t="s">
        <v>88</v>
      </c>
      <c r="AV244" s="12" t="s">
        <v>88</v>
      </c>
      <c r="AW244" s="12" t="s">
        <v>36</v>
      </c>
      <c r="AX244" s="12" t="s">
        <v>21</v>
      </c>
      <c r="AY244" s="256" t="s">
        <v>147</v>
      </c>
    </row>
    <row r="245" s="1" customFormat="1" ht="24" customHeight="1">
      <c r="B245" s="37"/>
      <c r="C245" s="229" t="s">
        <v>389</v>
      </c>
      <c r="D245" s="229" t="s">
        <v>150</v>
      </c>
      <c r="E245" s="230" t="s">
        <v>390</v>
      </c>
      <c r="F245" s="231" t="s">
        <v>391</v>
      </c>
      <c r="G245" s="232" t="s">
        <v>279</v>
      </c>
      <c r="H245" s="233">
        <v>10</v>
      </c>
      <c r="I245" s="234"/>
      <c r="J245" s="235">
        <f>ROUND(I245*H245,2)</f>
        <v>0</v>
      </c>
      <c r="K245" s="231" t="s">
        <v>177</v>
      </c>
      <c r="L245" s="42"/>
      <c r="M245" s="236" t="s">
        <v>1</v>
      </c>
      <c r="N245" s="237" t="s">
        <v>45</v>
      </c>
      <c r="O245" s="85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8">
        <f>S245*H245</f>
        <v>0</v>
      </c>
      <c r="U245" s="239" t="s">
        <v>1</v>
      </c>
      <c r="AR245" s="240" t="s">
        <v>178</v>
      </c>
      <c r="AT245" s="240" t="s">
        <v>150</v>
      </c>
      <c r="AU245" s="240" t="s">
        <v>88</v>
      </c>
      <c r="AY245" s="16" t="s">
        <v>147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6" t="s">
        <v>21</v>
      </c>
      <c r="BK245" s="241">
        <f>ROUND(I245*H245,2)</f>
        <v>0</v>
      </c>
      <c r="BL245" s="16" t="s">
        <v>178</v>
      </c>
      <c r="BM245" s="240" t="s">
        <v>392</v>
      </c>
    </row>
    <row r="246" s="1" customFormat="1">
      <c r="B246" s="37"/>
      <c r="C246" s="38"/>
      <c r="D246" s="242" t="s">
        <v>156</v>
      </c>
      <c r="E246" s="38"/>
      <c r="F246" s="243" t="s">
        <v>393</v>
      </c>
      <c r="G246" s="38"/>
      <c r="H246" s="38"/>
      <c r="I246" s="148"/>
      <c r="J246" s="38"/>
      <c r="K246" s="38"/>
      <c r="L246" s="42"/>
      <c r="M246" s="244"/>
      <c r="N246" s="85"/>
      <c r="O246" s="85"/>
      <c r="P246" s="85"/>
      <c r="Q246" s="85"/>
      <c r="R246" s="85"/>
      <c r="S246" s="85"/>
      <c r="T246" s="85"/>
      <c r="U246" s="86"/>
      <c r="AT246" s="16" t="s">
        <v>156</v>
      </c>
      <c r="AU246" s="16" t="s">
        <v>88</v>
      </c>
    </row>
    <row r="247" s="1" customFormat="1">
      <c r="B247" s="37"/>
      <c r="C247" s="38"/>
      <c r="D247" s="242" t="s">
        <v>158</v>
      </c>
      <c r="E247" s="38"/>
      <c r="F247" s="245" t="s">
        <v>394</v>
      </c>
      <c r="G247" s="38"/>
      <c r="H247" s="38"/>
      <c r="I247" s="148"/>
      <c r="J247" s="38"/>
      <c r="K247" s="38"/>
      <c r="L247" s="42"/>
      <c r="M247" s="244"/>
      <c r="N247" s="85"/>
      <c r="O247" s="85"/>
      <c r="P247" s="85"/>
      <c r="Q247" s="85"/>
      <c r="R247" s="85"/>
      <c r="S247" s="85"/>
      <c r="T247" s="85"/>
      <c r="U247" s="86"/>
      <c r="AT247" s="16" t="s">
        <v>158</v>
      </c>
      <c r="AU247" s="16" t="s">
        <v>88</v>
      </c>
    </row>
    <row r="248" s="1" customFormat="1">
      <c r="B248" s="37"/>
      <c r="C248" s="38"/>
      <c r="D248" s="242" t="s">
        <v>212</v>
      </c>
      <c r="E248" s="38"/>
      <c r="F248" s="245" t="s">
        <v>282</v>
      </c>
      <c r="G248" s="38"/>
      <c r="H248" s="38"/>
      <c r="I248" s="148"/>
      <c r="J248" s="38"/>
      <c r="K248" s="38"/>
      <c r="L248" s="42"/>
      <c r="M248" s="244"/>
      <c r="N248" s="85"/>
      <c r="O248" s="85"/>
      <c r="P248" s="85"/>
      <c r="Q248" s="85"/>
      <c r="R248" s="85"/>
      <c r="S248" s="85"/>
      <c r="T248" s="85"/>
      <c r="U248" s="86"/>
      <c r="AT248" s="16" t="s">
        <v>212</v>
      </c>
      <c r="AU248" s="16" t="s">
        <v>88</v>
      </c>
    </row>
    <row r="249" s="12" customFormat="1">
      <c r="B249" s="246"/>
      <c r="C249" s="247"/>
      <c r="D249" s="242" t="s">
        <v>160</v>
      </c>
      <c r="E249" s="248" t="s">
        <v>1</v>
      </c>
      <c r="F249" s="249" t="s">
        <v>395</v>
      </c>
      <c r="G249" s="247"/>
      <c r="H249" s="250">
        <v>10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4"/>
      <c r="U249" s="255"/>
      <c r="AT249" s="256" t="s">
        <v>160</v>
      </c>
      <c r="AU249" s="256" t="s">
        <v>88</v>
      </c>
      <c r="AV249" s="12" t="s">
        <v>88</v>
      </c>
      <c r="AW249" s="12" t="s">
        <v>36</v>
      </c>
      <c r="AX249" s="12" t="s">
        <v>21</v>
      </c>
      <c r="AY249" s="256" t="s">
        <v>147</v>
      </c>
    </row>
    <row r="250" s="1" customFormat="1" ht="24" customHeight="1">
      <c r="B250" s="37"/>
      <c r="C250" s="229" t="s">
        <v>396</v>
      </c>
      <c r="D250" s="229" t="s">
        <v>150</v>
      </c>
      <c r="E250" s="230" t="s">
        <v>397</v>
      </c>
      <c r="F250" s="231" t="s">
        <v>398</v>
      </c>
      <c r="G250" s="232" t="s">
        <v>279</v>
      </c>
      <c r="H250" s="233">
        <v>7</v>
      </c>
      <c r="I250" s="234"/>
      <c r="J250" s="235">
        <f>ROUND(I250*H250,2)</f>
        <v>0</v>
      </c>
      <c r="K250" s="231" t="s">
        <v>177</v>
      </c>
      <c r="L250" s="42"/>
      <c r="M250" s="236" t="s">
        <v>1</v>
      </c>
      <c r="N250" s="237" t="s">
        <v>45</v>
      </c>
      <c r="O250" s="85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8">
        <f>S250*H250</f>
        <v>0</v>
      </c>
      <c r="U250" s="239" t="s">
        <v>1</v>
      </c>
      <c r="AR250" s="240" t="s">
        <v>178</v>
      </c>
      <c r="AT250" s="240" t="s">
        <v>150</v>
      </c>
      <c r="AU250" s="240" t="s">
        <v>88</v>
      </c>
      <c r="AY250" s="16" t="s">
        <v>147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6" t="s">
        <v>21</v>
      </c>
      <c r="BK250" s="241">
        <f>ROUND(I250*H250,2)</f>
        <v>0</v>
      </c>
      <c r="BL250" s="16" t="s">
        <v>178</v>
      </c>
      <c r="BM250" s="240" t="s">
        <v>399</v>
      </c>
    </row>
    <row r="251" s="1" customFormat="1">
      <c r="B251" s="37"/>
      <c r="C251" s="38"/>
      <c r="D251" s="242" t="s">
        <v>156</v>
      </c>
      <c r="E251" s="38"/>
      <c r="F251" s="243" t="s">
        <v>400</v>
      </c>
      <c r="G251" s="38"/>
      <c r="H251" s="38"/>
      <c r="I251" s="148"/>
      <c r="J251" s="38"/>
      <c r="K251" s="38"/>
      <c r="L251" s="42"/>
      <c r="M251" s="244"/>
      <c r="N251" s="85"/>
      <c r="O251" s="85"/>
      <c r="P251" s="85"/>
      <c r="Q251" s="85"/>
      <c r="R251" s="85"/>
      <c r="S251" s="85"/>
      <c r="T251" s="85"/>
      <c r="U251" s="86"/>
      <c r="AT251" s="16" t="s">
        <v>156</v>
      </c>
      <c r="AU251" s="16" t="s">
        <v>88</v>
      </c>
    </row>
    <row r="252" s="1" customFormat="1">
      <c r="B252" s="37"/>
      <c r="C252" s="38"/>
      <c r="D252" s="242" t="s">
        <v>158</v>
      </c>
      <c r="E252" s="38"/>
      <c r="F252" s="245" t="s">
        <v>401</v>
      </c>
      <c r="G252" s="38"/>
      <c r="H252" s="38"/>
      <c r="I252" s="148"/>
      <c r="J252" s="38"/>
      <c r="K252" s="38"/>
      <c r="L252" s="42"/>
      <c r="M252" s="244"/>
      <c r="N252" s="85"/>
      <c r="O252" s="85"/>
      <c r="P252" s="85"/>
      <c r="Q252" s="85"/>
      <c r="R252" s="85"/>
      <c r="S252" s="85"/>
      <c r="T252" s="85"/>
      <c r="U252" s="86"/>
      <c r="AT252" s="16" t="s">
        <v>158</v>
      </c>
      <c r="AU252" s="16" t="s">
        <v>88</v>
      </c>
    </row>
    <row r="253" s="1" customFormat="1" ht="24" customHeight="1">
      <c r="B253" s="37"/>
      <c r="C253" s="229" t="s">
        <v>402</v>
      </c>
      <c r="D253" s="229" t="s">
        <v>150</v>
      </c>
      <c r="E253" s="230" t="s">
        <v>403</v>
      </c>
      <c r="F253" s="231" t="s">
        <v>404</v>
      </c>
      <c r="G253" s="232" t="s">
        <v>279</v>
      </c>
      <c r="H253" s="233">
        <v>10</v>
      </c>
      <c r="I253" s="234"/>
      <c r="J253" s="235">
        <f>ROUND(I253*H253,2)</f>
        <v>0</v>
      </c>
      <c r="K253" s="231" t="s">
        <v>177</v>
      </c>
      <c r="L253" s="42"/>
      <c r="M253" s="236" t="s">
        <v>1</v>
      </c>
      <c r="N253" s="237" t="s">
        <v>45</v>
      </c>
      <c r="O253" s="85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8">
        <f>S253*H253</f>
        <v>0</v>
      </c>
      <c r="U253" s="239" t="s">
        <v>1</v>
      </c>
      <c r="AR253" s="240" t="s">
        <v>178</v>
      </c>
      <c r="AT253" s="240" t="s">
        <v>150</v>
      </c>
      <c r="AU253" s="240" t="s">
        <v>88</v>
      </c>
      <c r="AY253" s="16" t="s">
        <v>147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6" t="s">
        <v>21</v>
      </c>
      <c r="BK253" s="241">
        <f>ROUND(I253*H253,2)</f>
        <v>0</v>
      </c>
      <c r="BL253" s="16" t="s">
        <v>178</v>
      </c>
      <c r="BM253" s="240" t="s">
        <v>405</v>
      </c>
    </row>
    <row r="254" s="1" customFormat="1">
      <c r="B254" s="37"/>
      <c r="C254" s="38"/>
      <c r="D254" s="242" t="s">
        <v>156</v>
      </c>
      <c r="E254" s="38"/>
      <c r="F254" s="243" t="s">
        <v>406</v>
      </c>
      <c r="G254" s="38"/>
      <c r="H254" s="38"/>
      <c r="I254" s="148"/>
      <c r="J254" s="38"/>
      <c r="K254" s="38"/>
      <c r="L254" s="42"/>
      <c r="M254" s="244"/>
      <c r="N254" s="85"/>
      <c r="O254" s="85"/>
      <c r="P254" s="85"/>
      <c r="Q254" s="85"/>
      <c r="R254" s="85"/>
      <c r="S254" s="85"/>
      <c r="T254" s="85"/>
      <c r="U254" s="86"/>
      <c r="AT254" s="16" t="s">
        <v>156</v>
      </c>
      <c r="AU254" s="16" t="s">
        <v>88</v>
      </c>
    </row>
    <row r="255" s="1" customFormat="1">
      <c r="B255" s="37"/>
      <c r="C255" s="38"/>
      <c r="D255" s="242" t="s">
        <v>158</v>
      </c>
      <c r="E255" s="38"/>
      <c r="F255" s="245" t="s">
        <v>407</v>
      </c>
      <c r="G255" s="38"/>
      <c r="H255" s="38"/>
      <c r="I255" s="148"/>
      <c r="J255" s="38"/>
      <c r="K255" s="38"/>
      <c r="L255" s="42"/>
      <c r="M255" s="244"/>
      <c r="N255" s="85"/>
      <c r="O255" s="85"/>
      <c r="P255" s="85"/>
      <c r="Q255" s="85"/>
      <c r="R255" s="85"/>
      <c r="S255" s="85"/>
      <c r="T255" s="85"/>
      <c r="U255" s="86"/>
      <c r="AT255" s="16" t="s">
        <v>158</v>
      </c>
      <c r="AU255" s="16" t="s">
        <v>88</v>
      </c>
    </row>
    <row r="256" s="1" customFormat="1" ht="24" customHeight="1">
      <c r="B256" s="37"/>
      <c r="C256" s="257" t="s">
        <v>408</v>
      </c>
      <c r="D256" s="257" t="s">
        <v>163</v>
      </c>
      <c r="E256" s="258" t="s">
        <v>409</v>
      </c>
      <c r="F256" s="259" t="s">
        <v>410</v>
      </c>
      <c r="G256" s="260" t="s">
        <v>279</v>
      </c>
      <c r="H256" s="261">
        <v>10</v>
      </c>
      <c r="I256" s="262"/>
      <c r="J256" s="263">
        <f>ROUND(I256*H256,2)</f>
        <v>0</v>
      </c>
      <c r="K256" s="259" t="s">
        <v>177</v>
      </c>
      <c r="L256" s="264"/>
      <c r="M256" s="265" t="s">
        <v>1</v>
      </c>
      <c r="N256" s="266" t="s">
        <v>45</v>
      </c>
      <c r="O256" s="85"/>
      <c r="P256" s="238">
        <f>O256*H256</f>
        <v>0</v>
      </c>
      <c r="Q256" s="238">
        <v>0.00035</v>
      </c>
      <c r="R256" s="238">
        <f>Q256*H256</f>
        <v>0.0035000000000000001</v>
      </c>
      <c r="S256" s="238">
        <v>0</v>
      </c>
      <c r="T256" s="238">
        <f>S256*H256</f>
        <v>0</v>
      </c>
      <c r="U256" s="239" t="s">
        <v>1</v>
      </c>
      <c r="AR256" s="240" t="s">
        <v>192</v>
      </c>
      <c r="AT256" s="240" t="s">
        <v>163</v>
      </c>
      <c r="AU256" s="240" t="s">
        <v>88</v>
      </c>
      <c r="AY256" s="16" t="s">
        <v>147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6" t="s">
        <v>21</v>
      </c>
      <c r="BK256" s="241">
        <f>ROUND(I256*H256,2)</f>
        <v>0</v>
      </c>
      <c r="BL256" s="16" t="s">
        <v>192</v>
      </c>
      <c r="BM256" s="240" t="s">
        <v>411</v>
      </c>
    </row>
    <row r="257" s="1" customFormat="1">
      <c r="B257" s="37"/>
      <c r="C257" s="38"/>
      <c r="D257" s="242" t="s">
        <v>156</v>
      </c>
      <c r="E257" s="38"/>
      <c r="F257" s="243" t="s">
        <v>410</v>
      </c>
      <c r="G257" s="38"/>
      <c r="H257" s="38"/>
      <c r="I257" s="148"/>
      <c r="J257" s="38"/>
      <c r="K257" s="38"/>
      <c r="L257" s="42"/>
      <c r="M257" s="244"/>
      <c r="N257" s="85"/>
      <c r="O257" s="85"/>
      <c r="P257" s="85"/>
      <c r="Q257" s="85"/>
      <c r="R257" s="85"/>
      <c r="S257" s="85"/>
      <c r="T257" s="85"/>
      <c r="U257" s="86"/>
      <c r="AT257" s="16" t="s">
        <v>156</v>
      </c>
      <c r="AU257" s="16" t="s">
        <v>88</v>
      </c>
    </row>
    <row r="258" s="1" customFormat="1">
      <c r="B258" s="37"/>
      <c r="C258" s="38"/>
      <c r="D258" s="242" t="s">
        <v>212</v>
      </c>
      <c r="E258" s="38"/>
      <c r="F258" s="245" t="s">
        <v>412</v>
      </c>
      <c r="G258" s="38"/>
      <c r="H258" s="38"/>
      <c r="I258" s="148"/>
      <c r="J258" s="38"/>
      <c r="K258" s="38"/>
      <c r="L258" s="42"/>
      <c r="M258" s="244"/>
      <c r="N258" s="85"/>
      <c r="O258" s="85"/>
      <c r="P258" s="85"/>
      <c r="Q258" s="85"/>
      <c r="R258" s="85"/>
      <c r="S258" s="85"/>
      <c r="T258" s="85"/>
      <c r="U258" s="86"/>
      <c r="AT258" s="16" t="s">
        <v>212</v>
      </c>
      <c r="AU258" s="16" t="s">
        <v>88</v>
      </c>
    </row>
    <row r="259" s="1" customFormat="1" ht="24" customHeight="1">
      <c r="B259" s="37"/>
      <c r="C259" s="229" t="s">
        <v>413</v>
      </c>
      <c r="D259" s="229" t="s">
        <v>150</v>
      </c>
      <c r="E259" s="230" t="s">
        <v>414</v>
      </c>
      <c r="F259" s="231" t="s">
        <v>415</v>
      </c>
      <c r="G259" s="232" t="s">
        <v>279</v>
      </c>
      <c r="H259" s="233">
        <v>7</v>
      </c>
      <c r="I259" s="234"/>
      <c r="J259" s="235">
        <f>ROUND(I259*H259,2)</f>
        <v>0</v>
      </c>
      <c r="K259" s="231" t="s">
        <v>177</v>
      </c>
      <c r="L259" s="42"/>
      <c r="M259" s="236" t="s">
        <v>1</v>
      </c>
      <c r="N259" s="237" t="s">
        <v>45</v>
      </c>
      <c r="O259" s="85"/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8">
        <f>S259*H259</f>
        <v>0</v>
      </c>
      <c r="U259" s="239" t="s">
        <v>1</v>
      </c>
      <c r="AR259" s="240" t="s">
        <v>178</v>
      </c>
      <c r="AT259" s="240" t="s">
        <v>150</v>
      </c>
      <c r="AU259" s="240" t="s">
        <v>88</v>
      </c>
      <c r="AY259" s="16" t="s">
        <v>147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6" t="s">
        <v>21</v>
      </c>
      <c r="BK259" s="241">
        <f>ROUND(I259*H259,2)</f>
        <v>0</v>
      </c>
      <c r="BL259" s="16" t="s">
        <v>178</v>
      </c>
      <c r="BM259" s="240" t="s">
        <v>416</v>
      </c>
    </row>
    <row r="260" s="1" customFormat="1">
      <c r="B260" s="37"/>
      <c r="C260" s="38"/>
      <c r="D260" s="242" t="s">
        <v>156</v>
      </c>
      <c r="E260" s="38"/>
      <c r="F260" s="243" t="s">
        <v>417</v>
      </c>
      <c r="G260" s="38"/>
      <c r="H260" s="38"/>
      <c r="I260" s="148"/>
      <c r="J260" s="38"/>
      <c r="K260" s="38"/>
      <c r="L260" s="42"/>
      <c r="M260" s="244"/>
      <c r="N260" s="85"/>
      <c r="O260" s="85"/>
      <c r="P260" s="85"/>
      <c r="Q260" s="85"/>
      <c r="R260" s="85"/>
      <c r="S260" s="85"/>
      <c r="T260" s="85"/>
      <c r="U260" s="86"/>
      <c r="AT260" s="16" t="s">
        <v>156</v>
      </c>
      <c r="AU260" s="16" t="s">
        <v>88</v>
      </c>
    </row>
    <row r="261" s="1" customFormat="1">
      <c r="B261" s="37"/>
      <c r="C261" s="38"/>
      <c r="D261" s="242" t="s">
        <v>158</v>
      </c>
      <c r="E261" s="38"/>
      <c r="F261" s="245" t="s">
        <v>407</v>
      </c>
      <c r="G261" s="38"/>
      <c r="H261" s="38"/>
      <c r="I261" s="148"/>
      <c r="J261" s="38"/>
      <c r="K261" s="38"/>
      <c r="L261" s="42"/>
      <c r="M261" s="244"/>
      <c r="N261" s="85"/>
      <c r="O261" s="85"/>
      <c r="P261" s="85"/>
      <c r="Q261" s="85"/>
      <c r="R261" s="85"/>
      <c r="S261" s="85"/>
      <c r="T261" s="85"/>
      <c r="U261" s="86"/>
      <c r="AT261" s="16" t="s">
        <v>158</v>
      </c>
      <c r="AU261" s="16" t="s">
        <v>88</v>
      </c>
    </row>
    <row r="262" s="1" customFormat="1">
      <c r="B262" s="37"/>
      <c r="C262" s="38"/>
      <c r="D262" s="242" t="s">
        <v>212</v>
      </c>
      <c r="E262" s="38"/>
      <c r="F262" s="245" t="s">
        <v>282</v>
      </c>
      <c r="G262" s="38"/>
      <c r="H262" s="38"/>
      <c r="I262" s="148"/>
      <c r="J262" s="38"/>
      <c r="K262" s="38"/>
      <c r="L262" s="42"/>
      <c r="M262" s="244"/>
      <c r="N262" s="85"/>
      <c r="O262" s="85"/>
      <c r="P262" s="85"/>
      <c r="Q262" s="85"/>
      <c r="R262" s="85"/>
      <c r="S262" s="85"/>
      <c r="T262" s="85"/>
      <c r="U262" s="86"/>
      <c r="AT262" s="16" t="s">
        <v>212</v>
      </c>
      <c r="AU262" s="16" t="s">
        <v>88</v>
      </c>
    </row>
    <row r="263" s="1" customFormat="1" ht="24" customHeight="1">
      <c r="B263" s="37"/>
      <c r="C263" s="257" t="s">
        <v>418</v>
      </c>
      <c r="D263" s="257" t="s">
        <v>163</v>
      </c>
      <c r="E263" s="258" t="s">
        <v>419</v>
      </c>
      <c r="F263" s="259" t="s">
        <v>420</v>
      </c>
      <c r="G263" s="260" t="s">
        <v>279</v>
      </c>
      <c r="H263" s="261">
        <v>7</v>
      </c>
      <c r="I263" s="262"/>
      <c r="J263" s="263">
        <f>ROUND(I263*H263,2)</f>
        <v>0</v>
      </c>
      <c r="K263" s="259" t="s">
        <v>177</v>
      </c>
      <c r="L263" s="264"/>
      <c r="M263" s="265" t="s">
        <v>1</v>
      </c>
      <c r="N263" s="266" t="s">
        <v>45</v>
      </c>
      <c r="O263" s="85"/>
      <c r="P263" s="238">
        <f>O263*H263</f>
        <v>0</v>
      </c>
      <c r="Q263" s="238">
        <v>0.00019000000000000001</v>
      </c>
      <c r="R263" s="238">
        <f>Q263*H263</f>
        <v>0.00133</v>
      </c>
      <c r="S263" s="238">
        <v>0</v>
      </c>
      <c r="T263" s="238">
        <f>S263*H263</f>
        <v>0</v>
      </c>
      <c r="U263" s="239" t="s">
        <v>1</v>
      </c>
      <c r="AR263" s="240" t="s">
        <v>192</v>
      </c>
      <c r="AT263" s="240" t="s">
        <v>163</v>
      </c>
      <c r="AU263" s="240" t="s">
        <v>88</v>
      </c>
      <c r="AY263" s="16" t="s">
        <v>147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6" t="s">
        <v>21</v>
      </c>
      <c r="BK263" s="241">
        <f>ROUND(I263*H263,2)</f>
        <v>0</v>
      </c>
      <c r="BL263" s="16" t="s">
        <v>192</v>
      </c>
      <c r="BM263" s="240" t="s">
        <v>421</v>
      </c>
    </row>
    <row r="264" s="1" customFormat="1">
      <c r="B264" s="37"/>
      <c r="C264" s="38"/>
      <c r="D264" s="242" t="s">
        <v>156</v>
      </c>
      <c r="E264" s="38"/>
      <c r="F264" s="243" t="s">
        <v>420</v>
      </c>
      <c r="G264" s="38"/>
      <c r="H264" s="38"/>
      <c r="I264" s="148"/>
      <c r="J264" s="38"/>
      <c r="K264" s="38"/>
      <c r="L264" s="42"/>
      <c r="M264" s="244"/>
      <c r="N264" s="85"/>
      <c r="O264" s="85"/>
      <c r="P264" s="85"/>
      <c r="Q264" s="85"/>
      <c r="R264" s="85"/>
      <c r="S264" s="85"/>
      <c r="T264" s="85"/>
      <c r="U264" s="86"/>
      <c r="AT264" s="16" t="s">
        <v>156</v>
      </c>
      <c r="AU264" s="16" t="s">
        <v>88</v>
      </c>
    </row>
    <row r="265" s="1" customFormat="1">
      <c r="B265" s="37"/>
      <c r="C265" s="38"/>
      <c r="D265" s="242" t="s">
        <v>212</v>
      </c>
      <c r="E265" s="38"/>
      <c r="F265" s="245" t="s">
        <v>422</v>
      </c>
      <c r="G265" s="38"/>
      <c r="H265" s="38"/>
      <c r="I265" s="148"/>
      <c r="J265" s="38"/>
      <c r="K265" s="38"/>
      <c r="L265" s="42"/>
      <c r="M265" s="244"/>
      <c r="N265" s="85"/>
      <c r="O265" s="85"/>
      <c r="P265" s="85"/>
      <c r="Q265" s="85"/>
      <c r="R265" s="85"/>
      <c r="S265" s="85"/>
      <c r="T265" s="85"/>
      <c r="U265" s="86"/>
      <c r="AT265" s="16" t="s">
        <v>212</v>
      </c>
      <c r="AU265" s="16" t="s">
        <v>88</v>
      </c>
    </row>
    <row r="266" s="1" customFormat="1" ht="24" customHeight="1">
      <c r="B266" s="37"/>
      <c r="C266" s="229" t="s">
        <v>423</v>
      </c>
      <c r="D266" s="229" t="s">
        <v>150</v>
      </c>
      <c r="E266" s="230" t="s">
        <v>424</v>
      </c>
      <c r="F266" s="231" t="s">
        <v>425</v>
      </c>
      <c r="G266" s="232" t="s">
        <v>279</v>
      </c>
      <c r="H266" s="233">
        <v>10</v>
      </c>
      <c r="I266" s="234"/>
      <c r="J266" s="235">
        <f>ROUND(I266*H266,2)</f>
        <v>0</v>
      </c>
      <c r="K266" s="231" t="s">
        <v>177</v>
      </c>
      <c r="L266" s="42"/>
      <c r="M266" s="236" t="s">
        <v>1</v>
      </c>
      <c r="N266" s="237" t="s">
        <v>45</v>
      </c>
      <c r="O266" s="85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8">
        <f>S266*H266</f>
        <v>0</v>
      </c>
      <c r="U266" s="239" t="s">
        <v>1</v>
      </c>
      <c r="AR266" s="240" t="s">
        <v>178</v>
      </c>
      <c r="AT266" s="240" t="s">
        <v>150</v>
      </c>
      <c r="AU266" s="240" t="s">
        <v>88</v>
      </c>
      <c r="AY266" s="16" t="s">
        <v>147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6" t="s">
        <v>21</v>
      </c>
      <c r="BK266" s="241">
        <f>ROUND(I266*H266,2)</f>
        <v>0</v>
      </c>
      <c r="BL266" s="16" t="s">
        <v>178</v>
      </c>
      <c r="BM266" s="240" t="s">
        <v>426</v>
      </c>
    </row>
    <row r="267" s="1" customFormat="1">
      <c r="B267" s="37"/>
      <c r="C267" s="38"/>
      <c r="D267" s="242" t="s">
        <v>156</v>
      </c>
      <c r="E267" s="38"/>
      <c r="F267" s="243" t="s">
        <v>427</v>
      </c>
      <c r="G267" s="38"/>
      <c r="H267" s="38"/>
      <c r="I267" s="148"/>
      <c r="J267" s="38"/>
      <c r="K267" s="38"/>
      <c r="L267" s="42"/>
      <c r="M267" s="244"/>
      <c r="N267" s="85"/>
      <c r="O267" s="85"/>
      <c r="P267" s="85"/>
      <c r="Q267" s="85"/>
      <c r="R267" s="85"/>
      <c r="S267" s="85"/>
      <c r="T267" s="85"/>
      <c r="U267" s="86"/>
      <c r="AT267" s="16" t="s">
        <v>156</v>
      </c>
      <c r="AU267" s="16" t="s">
        <v>88</v>
      </c>
    </row>
    <row r="268" s="1" customFormat="1">
      <c r="B268" s="37"/>
      <c r="C268" s="38"/>
      <c r="D268" s="242" t="s">
        <v>212</v>
      </c>
      <c r="E268" s="38"/>
      <c r="F268" s="245" t="s">
        <v>282</v>
      </c>
      <c r="G268" s="38"/>
      <c r="H268" s="38"/>
      <c r="I268" s="148"/>
      <c r="J268" s="38"/>
      <c r="K268" s="38"/>
      <c r="L268" s="42"/>
      <c r="M268" s="244"/>
      <c r="N268" s="85"/>
      <c r="O268" s="85"/>
      <c r="P268" s="85"/>
      <c r="Q268" s="85"/>
      <c r="R268" s="85"/>
      <c r="S268" s="85"/>
      <c r="T268" s="85"/>
      <c r="U268" s="86"/>
      <c r="AT268" s="16" t="s">
        <v>212</v>
      </c>
      <c r="AU268" s="16" t="s">
        <v>88</v>
      </c>
    </row>
    <row r="269" s="1" customFormat="1" ht="16.5" customHeight="1">
      <c r="B269" s="37"/>
      <c r="C269" s="229" t="s">
        <v>428</v>
      </c>
      <c r="D269" s="229" t="s">
        <v>150</v>
      </c>
      <c r="E269" s="230" t="s">
        <v>429</v>
      </c>
      <c r="F269" s="231" t="s">
        <v>430</v>
      </c>
      <c r="G269" s="232" t="s">
        <v>431</v>
      </c>
      <c r="H269" s="233">
        <v>9.6799999999999997</v>
      </c>
      <c r="I269" s="234"/>
      <c r="J269" s="235">
        <f>ROUND(I269*H269,2)</f>
        <v>0</v>
      </c>
      <c r="K269" s="231" t="s">
        <v>177</v>
      </c>
      <c r="L269" s="42"/>
      <c r="M269" s="236" t="s">
        <v>1</v>
      </c>
      <c r="N269" s="237" t="s">
        <v>45</v>
      </c>
      <c r="O269" s="85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8">
        <f>S269*H269</f>
        <v>0</v>
      </c>
      <c r="U269" s="239" t="s">
        <v>1</v>
      </c>
      <c r="AR269" s="240" t="s">
        <v>178</v>
      </c>
      <c r="AT269" s="240" t="s">
        <v>150</v>
      </c>
      <c r="AU269" s="240" t="s">
        <v>88</v>
      </c>
      <c r="AY269" s="16" t="s">
        <v>147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6" t="s">
        <v>21</v>
      </c>
      <c r="BK269" s="241">
        <f>ROUND(I269*H269,2)</f>
        <v>0</v>
      </c>
      <c r="BL269" s="16" t="s">
        <v>178</v>
      </c>
      <c r="BM269" s="240" t="s">
        <v>432</v>
      </c>
    </row>
    <row r="270" s="1" customFormat="1">
      <c r="B270" s="37"/>
      <c r="C270" s="38"/>
      <c r="D270" s="242" t="s">
        <v>156</v>
      </c>
      <c r="E270" s="38"/>
      <c r="F270" s="243" t="s">
        <v>433</v>
      </c>
      <c r="G270" s="38"/>
      <c r="H270" s="38"/>
      <c r="I270" s="148"/>
      <c r="J270" s="38"/>
      <c r="K270" s="38"/>
      <c r="L270" s="42"/>
      <c r="M270" s="244"/>
      <c r="N270" s="85"/>
      <c r="O270" s="85"/>
      <c r="P270" s="85"/>
      <c r="Q270" s="85"/>
      <c r="R270" s="85"/>
      <c r="S270" s="85"/>
      <c r="T270" s="85"/>
      <c r="U270" s="86"/>
      <c r="AT270" s="16" t="s">
        <v>156</v>
      </c>
      <c r="AU270" s="16" t="s">
        <v>88</v>
      </c>
    </row>
    <row r="271" s="1" customFormat="1">
      <c r="B271" s="37"/>
      <c r="C271" s="38"/>
      <c r="D271" s="242" t="s">
        <v>158</v>
      </c>
      <c r="E271" s="38"/>
      <c r="F271" s="245" t="s">
        <v>434</v>
      </c>
      <c r="G271" s="38"/>
      <c r="H271" s="38"/>
      <c r="I271" s="148"/>
      <c r="J271" s="38"/>
      <c r="K271" s="38"/>
      <c r="L271" s="42"/>
      <c r="M271" s="244"/>
      <c r="N271" s="85"/>
      <c r="O271" s="85"/>
      <c r="P271" s="85"/>
      <c r="Q271" s="85"/>
      <c r="R271" s="85"/>
      <c r="S271" s="85"/>
      <c r="T271" s="85"/>
      <c r="U271" s="86"/>
      <c r="AT271" s="16" t="s">
        <v>158</v>
      </c>
      <c r="AU271" s="16" t="s">
        <v>88</v>
      </c>
    </row>
    <row r="272" s="1" customFormat="1">
      <c r="B272" s="37"/>
      <c r="C272" s="38"/>
      <c r="D272" s="242" t="s">
        <v>212</v>
      </c>
      <c r="E272" s="38"/>
      <c r="F272" s="245" t="s">
        <v>282</v>
      </c>
      <c r="G272" s="38"/>
      <c r="H272" s="38"/>
      <c r="I272" s="148"/>
      <c r="J272" s="38"/>
      <c r="K272" s="38"/>
      <c r="L272" s="42"/>
      <c r="M272" s="244"/>
      <c r="N272" s="85"/>
      <c r="O272" s="85"/>
      <c r="P272" s="85"/>
      <c r="Q272" s="85"/>
      <c r="R272" s="85"/>
      <c r="S272" s="85"/>
      <c r="T272" s="85"/>
      <c r="U272" s="86"/>
      <c r="AT272" s="16" t="s">
        <v>212</v>
      </c>
      <c r="AU272" s="16" t="s">
        <v>88</v>
      </c>
    </row>
    <row r="273" s="12" customFormat="1">
      <c r="B273" s="246"/>
      <c r="C273" s="247"/>
      <c r="D273" s="242" t="s">
        <v>160</v>
      </c>
      <c r="E273" s="248" t="s">
        <v>1</v>
      </c>
      <c r="F273" s="249" t="s">
        <v>435</v>
      </c>
      <c r="G273" s="247"/>
      <c r="H273" s="250">
        <v>6.1600000000000001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4"/>
      <c r="U273" s="255"/>
      <c r="AT273" s="256" t="s">
        <v>160</v>
      </c>
      <c r="AU273" s="256" t="s">
        <v>88</v>
      </c>
      <c r="AV273" s="12" t="s">
        <v>88</v>
      </c>
      <c r="AW273" s="12" t="s">
        <v>36</v>
      </c>
      <c r="AX273" s="12" t="s">
        <v>80</v>
      </c>
      <c r="AY273" s="256" t="s">
        <v>147</v>
      </c>
    </row>
    <row r="274" s="12" customFormat="1">
      <c r="B274" s="246"/>
      <c r="C274" s="247"/>
      <c r="D274" s="242" t="s">
        <v>160</v>
      </c>
      <c r="E274" s="248" t="s">
        <v>1</v>
      </c>
      <c r="F274" s="249" t="s">
        <v>436</v>
      </c>
      <c r="G274" s="247"/>
      <c r="H274" s="250">
        <v>0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4"/>
      <c r="U274" s="255"/>
      <c r="AT274" s="256" t="s">
        <v>160</v>
      </c>
      <c r="AU274" s="256" t="s">
        <v>88</v>
      </c>
      <c r="AV274" s="12" t="s">
        <v>88</v>
      </c>
      <c r="AW274" s="12" t="s">
        <v>36</v>
      </c>
      <c r="AX274" s="12" t="s">
        <v>80</v>
      </c>
      <c r="AY274" s="256" t="s">
        <v>147</v>
      </c>
    </row>
    <row r="275" s="12" customFormat="1">
      <c r="B275" s="246"/>
      <c r="C275" s="247"/>
      <c r="D275" s="242" t="s">
        <v>160</v>
      </c>
      <c r="E275" s="248" t="s">
        <v>1</v>
      </c>
      <c r="F275" s="249" t="s">
        <v>437</v>
      </c>
      <c r="G275" s="247"/>
      <c r="H275" s="250">
        <v>3.52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4"/>
      <c r="U275" s="255"/>
      <c r="AT275" s="256" t="s">
        <v>160</v>
      </c>
      <c r="AU275" s="256" t="s">
        <v>88</v>
      </c>
      <c r="AV275" s="12" t="s">
        <v>88</v>
      </c>
      <c r="AW275" s="12" t="s">
        <v>36</v>
      </c>
      <c r="AX275" s="12" t="s">
        <v>80</v>
      </c>
      <c r="AY275" s="256" t="s">
        <v>147</v>
      </c>
    </row>
    <row r="276" s="1" customFormat="1" ht="24" customHeight="1">
      <c r="B276" s="37"/>
      <c r="C276" s="229" t="s">
        <v>438</v>
      </c>
      <c r="D276" s="229" t="s">
        <v>150</v>
      </c>
      <c r="E276" s="230" t="s">
        <v>439</v>
      </c>
      <c r="F276" s="231" t="s">
        <v>440</v>
      </c>
      <c r="G276" s="232" t="s">
        <v>431</v>
      </c>
      <c r="H276" s="233">
        <v>9.6799999999999997</v>
      </c>
      <c r="I276" s="234"/>
      <c r="J276" s="235">
        <f>ROUND(I276*H276,2)</f>
        <v>0</v>
      </c>
      <c r="K276" s="231" t="s">
        <v>177</v>
      </c>
      <c r="L276" s="42"/>
      <c r="M276" s="236" t="s">
        <v>1</v>
      </c>
      <c r="N276" s="237" t="s">
        <v>45</v>
      </c>
      <c r="O276" s="85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8">
        <f>S276*H276</f>
        <v>0</v>
      </c>
      <c r="U276" s="239" t="s">
        <v>1</v>
      </c>
      <c r="AR276" s="240" t="s">
        <v>178</v>
      </c>
      <c r="AT276" s="240" t="s">
        <v>150</v>
      </c>
      <c r="AU276" s="240" t="s">
        <v>88</v>
      </c>
      <c r="AY276" s="16" t="s">
        <v>147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6" t="s">
        <v>21</v>
      </c>
      <c r="BK276" s="241">
        <f>ROUND(I276*H276,2)</f>
        <v>0</v>
      </c>
      <c r="BL276" s="16" t="s">
        <v>178</v>
      </c>
      <c r="BM276" s="240" t="s">
        <v>441</v>
      </c>
    </row>
    <row r="277" s="1" customFormat="1">
      <c r="B277" s="37"/>
      <c r="C277" s="38"/>
      <c r="D277" s="242" t="s">
        <v>156</v>
      </c>
      <c r="E277" s="38"/>
      <c r="F277" s="243" t="s">
        <v>442</v>
      </c>
      <c r="G277" s="38"/>
      <c r="H277" s="38"/>
      <c r="I277" s="148"/>
      <c r="J277" s="38"/>
      <c r="K277" s="38"/>
      <c r="L277" s="42"/>
      <c r="M277" s="244"/>
      <c r="N277" s="85"/>
      <c r="O277" s="85"/>
      <c r="P277" s="85"/>
      <c r="Q277" s="85"/>
      <c r="R277" s="85"/>
      <c r="S277" s="85"/>
      <c r="T277" s="85"/>
      <c r="U277" s="86"/>
      <c r="AT277" s="16" t="s">
        <v>156</v>
      </c>
      <c r="AU277" s="16" t="s">
        <v>88</v>
      </c>
    </row>
    <row r="278" s="1" customFormat="1">
      <c r="B278" s="37"/>
      <c r="C278" s="38"/>
      <c r="D278" s="242" t="s">
        <v>158</v>
      </c>
      <c r="E278" s="38"/>
      <c r="F278" s="245" t="s">
        <v>434</v>
      </c>
      <c r="G278" s="38"/>
      <c r="H278" s="38"/>
      <c r="I278" s="148"/>
      <c r="J278" s="38"/>
      <c r="K278" s="38"/>
      <c r="L278" s="42"/>
      <c r="M278" s="244"/>
      <c r="N278" s="85"/>
      <c r="O278" s="85"/>
      <c r="P278" s="85"/>
      <c r="Q278" s="85"/>
      <c r="R278" s="85"/>
      <c r="S278" s="85"/>
      <c r="T278" s="85"/>
      <c r="U278" s="86"/>
      <c r="AT278" s="16" t="s">
        <v>158</v>
      </c>
      <c r="AU278" s="16" t="s">
        <v>88</v>
      </c>
    </row>
    <row r="279" s="12" customFormat="1">
      <c r="B279" s="246"/>
      <c r="C279" s="247"/>
      <c r="D279" s="242" t="s">
        <v>160</v>
      </c>
      <c r="E279" s="248" t="s">
        <v>1</v>
      </c>
      <c r="F279" s="249" t="s">
        <v>435</v>
      </c>
      <c r="G279" s="247"/>
      <c r="H279" s="250">
        <v>6.1600000000000001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4"/>
      <c r="U279" s="255"/>
      <c r="AT279" s="256" t="s">
        <v>160</v>
      </c>
      <c r="AU279" s="256" t="s">
        <v>88</v>
      </c>
      <c r="AV279" s="12" t="s">
        <v>88</v>
      </c>
      <c r="AW279" s="12" t="s">
        <v>36</v>
      </c>
      <c r="AX279" s="12" t="s">
        <v>80</v>
      </c>
      <c r="AY279" s="256" t="s">
        <v>147</v>
      </c>
    </row>
    <row r="280" s="12" customFormat="1">
      <c r="B280" s="246"/>
      <c r="C280" s="247"/>
      <c r="D280" s="242" t="s">
        <v>160</v>
      </c>
      <c r="E280" s="248" t="s">
        <v>1</v>
      </c>
      <c r="F280" s="249" t="s">
        <v>436</v>
      </c>
      <c r="G280" s="247"/>
      <c r="H280" s="250">
        <v>0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4"/>
      <c r="U280" s="255"/>
      <c r="AT280" s="256" t="s">
        <v>160</v>
      </c>
      <c r="AU280" s="256" t="s">
        <v>88</v>
      </c>
      <c r="AV280" s="12" t="s">
        <v>88</v>
      </c>
      <c r="AW280" s="12" t="s">
        <v>36</v>
      </c>
      <c r="AX280" s="12" t="s">
        <v>80</v>
      </c>
      <c r="AY280" s="256" t="s">
        <v>147</v>
      </c>
    </row>
    <row r="281" s="12" customFormat="1">
      <c r="B281" s="246"/>
      <c r="C281" s="247"/>
      <c r="D281" s="242" t="s">
        <v>160</v>
      </c>
      <c r="E281" s="248" t="s">
        <v>1</v>
      </c>
      <c r="F281" s="249" t="s">
        <v>437</v>
      </c>
      <c r="G281" s="247"/>
      <c r="H281" s="250">
        <v>3.52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4"/>
      <c r="U281" s="255"/>
      <c r="AT281" s="256" t="s">
        <v>160</v>
      </c>
      <c r="AU281" s="256" t="s">
        <v>88</v>
      </c>
      <c r="AV281" s="12" t="s">
        <v>88</v>
      </c>
      <c r="AW281" s="12" t="s">
        <v>36</v>
      </c>
      <c r="AX281" s="12" t="s">
        <v>80</v>
      </c>
      <c r="AY281" s="256" t="s">
        <v>147</v>
      </c>
    </row>
    <row r="282" s="1" customFormat="1" ht="24" customHeight="1">
      <c r="B282" s="37"/>
      <c r="C282" s="229" t="s">
        <v>443</v>
      </c>
      <c r="D282" s="229" t="s">
        <v>150</v>
      </c>
      <c r="E282" s="230" t="s">
        <v>444</v>
      </c>
      <c r="F282" s="231" t="s">
        <v>445</v>
      </c>
      <c r="G282" s="232" t="s">
        <v>431</v>
      </c>
      <c r="H282" s="233">
        <v>9.6799999999999997</v>
      </c>
      <c r="I282" s="234"/>
      <c r="J282" s="235">
        <f>ROUND(I282*H282,2)</f>
        <v>0</v>
      </c>
      <c r="K282" s="231" t="s">
        <v>177</v>
      </c>
      <c r="L282" s="42"/>
      <c r="M282" s="236" t="s">
        <v>1</v>
      </c>
      <c r="N282" s="237" t="s">
        <v>45</v>
      </c>
      <c r="O282" s="85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8">
        <f>S282*H282</f>
        <v>0</v>
      </c>
      <c r="U282" s="239" t="s">
        <v>1</v>
      </c>
      <c r="AR282" s="240" t="s">
        <v>102</v>
      </c>
      <c r="AT282" s="240" t="s">
        <v>150</v>
      </c>
      <c r="AU282" s="240" t="s">
        <v>88</v>
      </c>
      <c r="AY282" s="16" t="s">
        <v>147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6" t="s">
        <v>21</v>
      </c>
      <c r="BK282" s="241">
        <f>ROUND(I282*H282,2)</f>
        <v>0</v>
      </c>
      <c r="BL282" s="16" t="s">
        <v>102</v>
      </c>
      <c r="BM282" s="240" t="s">
        <v>446</v>
      </c>
    </row>
    <row r="283" s="1" customFormat="1">
      <c r="B283" s="37"/>
      <c r="C283" s="38"/>
      <c r="D283" s="242" t="s">
        <v>156</v>
      </c>
      <c r="E283" s="38"/>
      <c r="F283" s="243" t="s">
        <v>447</v>
      </c>
      <c r="G283" s="38"/>
      <c r="H283" s="38"/>
      <c r="I283" s="148"/>
      <c r="J283" s="38"/>
      <c r="K283" s="38"/>
      <c r="L283" s="42"/>
      <c r="M283" s="244"/>
      <c r="N283" s="85"/>
      <c r="O283" s="85"/>
      <c r="P283" s="85"/>
      <c r="Q283" s="85"/>
      <c r="R283" s="85"/>
      <c r="S283" s="85"/>
      <c r="T283" s="85"/>
      <c r="U283" s="86"/>
      <c r="AT283" s="16" t="s">
        <v>156</v>
      </c>
      <c r="AU283" s="16" t="s">
        <v>88</v>
      </c>
    </row>
    <row r="284" s="1" customFormat="1">
      <c r="B284" s="37"/>
      <c r="C284" s="38"/>
      <c r="D284" s="242" t="s">
        <v>158</v>
      </c>
      <c r="E284" s="38"/>
      <c r="F284" s="245" t="s">
        <v>448</v>
      </c>
      <c r="G284" s="38"/>
      <c r="H284" s="38"/>
      <c r="I284" s="148"/>
      <c r="J284" s="38"/>
      <c r="K284" s="38"/>
      <c r="L284" s="42"/>
      <c r="M284" s="244"/>
      <c r="N284" s="85"/>
      <c r="O284" s="85"/>
      <c r="P284" s="85"/>
      <c r="Q284" s="85"/>
      <c r="R284" s="85"/>
      <c r="S284" s="85"/>
      <c r="T284" s="85"/>
      <c r="U284" s="86"/>
      <c r="AT284" s="16" t="s">
        <v>158</v>
      </c>
      <c r="AU284" s="16" t="s">
        <v>88</v>
      </c>
    </row>
    <row r="285" s="12" customFormat="1">
      <c r="B285" s="246"/>
      <c r="C285" s="247"/>
      <c r="D285" s="242" t="s">
        <v>160</v>
      </c>
      <c r="E285" s="248" t="s">
        <v>1</v>
      </c>
      <c r="F285" s="249" t="s">
        <v>435</v>
      </c>
      <c r="G285" s="247"/>
      <c r="H285" s="250">
        <v>6.1600000000000001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4"/>
      <c r="U285" s="255"/>
      <c r="AT285" s="256" t="s">
        <v>160</v>
      </c>
      <c r="AU285" s="256" t="s">
        <v>88</v>
      </c>
      <c r="AV285" s="12" t="s">
        <v>88</v>
      </c>
      <c r="AW285" s="12" t="s">
        <v>36</v>
      </c>
      <c r="AX285" s="12" t="s">
        <v>80</v>
      </c>
      <c r="AY285" s="256" t="s">
        <v>147</v>
      </c>
    </row>
    <row r="286" s="12" customFormat="1">
      <c r="B286" s="246"/>
      <c r="C286" s="247"/>
      <c r="D286" s="242" t="s">
        <v>160</v>
      </c>
      <c r="E286" s="248" t="s">
        <v>1</v>
      </c>
      <c r="F286" s="249" t="s">
        <v>436</v>
      </c>
      <c r="G286" s="247"/>
      <c r="H286" s="250">
        <v>0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4"/>
      <c r="U286" s="255"/>
      <c r="AT286" s="256" t="s">
        <v>160</v>
      </c>
      <c r="AU286" s="256" t="s">
        <v>88</v>
      </c>
      <c r="AV286" s="12" t="s">
        <v>88</v>
      </c>
      <c r="AW286" s="12" t="s">
        <v>36</v>
      </c>
      <c r="AX286" s="12" t="s">
        <v>80</v>
      </c>
      <c r="AY286" s="256" t="s">
        <v>147</v>
      </c>
    </row>
    <row r="287" s="12" customFormat="1">
      <c r="B287" s="246"/>
      <c r="C287" s="247"/>
      <c r="D287" s="242" t="s">
        <v>160</v>
      </c>
      <c r="E287" s="248" t="s">
        <v>1</v>
      </c>
      <c r="F287" s="249" t="s">
        <v>437</v>
      </c>
      <c r="G287" s="247"/>
      <c r="H287" s="250">
        <v>3.52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4"/>
      <c r="U287" s="255"/>
      <c r="AT287" s="256" t="s">
        <v>160</v>
      </c>
      <c r="AU287" s="256" t="s">
        <v>88</v>
      </c>
      <c r="AV287" s="12" t="s">
        <v>88</v>
      </c>
      <c r="AW287" s="12" t="s">
        <v>36</v>
      </c>
      <c r="AX287" s="12" t="s">
        <v>80</v>
      </c>
      <c r="AY287" s="256" t="s">
        <v>147</v>
      </c>
    </row>
    <row r="288" s="1" customFormat="1" ht="16.5" customHeight="1">
      <c r="B288" s="37"/>
      <c r="C288" s="229" t="s">
        <v>449</v>
      </c>
      <c r="D288" s="229" t="s">
        <v>150</v>
      </c>
      <c r="E288" s="230" t="s">
        <v>450</v>
      </c>
      <c r="F288" s="231" t="s">
        <v>451</v>
      </c>
      <c r="G288" s="232" t="s">
        <v>153</v>
      </c>
      <c r="H288" s="233">
        <v>10.5</v>
      </c>
      <c r="I288" s="234"/>
      <c r="J288" s="235">
        <f>ROUND(I288*H288,2)</f>
        <v>0</v>
      </c>
      <c r="K288" s="231" t="s">
        <v>177</v>
      </c>
      <c r="L288" s="42"/>
      <c r="M288" s="236" t="s">
        <v>1</v>
      </c>
      <c r="N288" s="237" t="s">
        <v>45</v>
      </c>
      <c r="O288" s="85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8">
        <f>S288*H288</f>
        <v>0</v>
      </c>
      <c r="U288" s="239" t="s">
        <v>1</v>
      </c>
      <c r="AR288" s="240" t="s">
        <v>178</v>
      </c>
      <c r="AT288" s="240" t="s">
        <v>150</v>
      </c>
      <c r="AU288" s="240" t="s">
        <v>88</v>
      </c>
      <c r="AY288" s="16" t="s">
        <v>147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6" t="s">
        <v>21</v>
      </c>
      <c r="BK288" s="241">
        <f>ROUND(I288*H288,2)</f>
        <v>0</v>
      </c>
      <c r="BL288" s="16" t="s">
        <v>178</v>
      </c>
      <c r="BM288" s="240" t="s">
        <v>452</v>
      </c>
    </row>
    <row r="289" s="1" customFormat="1">
      <c r="B289" s="37"/>
      <c r="C289" s="38"/>
      <c r="D289" s="242" t="s">
        <v>156</v>
      </c>
      <c r="E289" s="38"/>
      <c r="F289" s="243" t="s">
        <v>453</v>
      </c>
      <c r="G289" s="38"/>
      <c r="H289" s="38"/>
      <c r="I289" s="148"/>
      <c r="J289" s="38"/>
      <c r="K289" s="38"/>
      <c r="L289" s="42"/>
      <c r="M289" s="244"/>
      <c r="N289" s="85"/>
      <c r="O289" s="85"/>
      <c r="P289" s="85"/>
      <c r="Q289" s="85"/>
      <c r="R289" s="85"/>
      <c r="S289" s="85"/>
      <c r="T289" s="85"/>
      <c r="U289" s="86"/>
      <c r="AT289" s="16" t="s">
        <v>156</v>
      </c>
      <c r="AU289" s="16" t="s">
        <v>88</v>
      </c>
    </row>
    <row r="290" s="1" customFormat="1">
      <c r="B290" s="37"/>
      <c r="C290" s="38"/>
      <c r="D290" s="242" t="s">
        <v>158</v>
      </c>
      <c r="E290" s="38"/>
      <c r="F290" s="245" t="s">
        <v>454</v>
      </c>
      <c r="G290" s="38"/>
      <c r="H290" s="38"/>
      <c r="I290" s="148"/>
      <c r="J290" s="38"/>
      <c r="K290" s="38"/>
      <c r="L290" s="42"/>
      <c r="M290" s="244"/>
      <c r="N290" s="85"/>
      <c r="O290" s="85"/>
      <c r="P290" s="85"/>
      <c r="Q290" s="85"/>
      <c r="R290" s="85"/>
      <c r="S290" s="85"/>
      <c r="T290" s="85"/>
      <c r="U290" s="86"/>
      <c r="AT290" s="16" t="s">
        <v>158</v>
      </c>
      <c r="AU290" s="16" t="s">
        <v>88</v>
      </c>
    </row>
    <row r="291" s="12" customFormat="1">
      <c r="B291" s="246"/>
      <c r="C291" s="247"/>
      <c r="D291" s="242" t="s">
        <v>160</v>
      </c>
      <c r="E291" s="248" t="s">
        <v>1</v>
      </c>
      <c r="F291" s="249" t="s">
        <v>455</v>
      </c>
      <c r="G291" s="247"/>
      <c r="H291" s="250">
        <v>0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4"/>
      <c r="U291" s="255"/>
      <c r="AT291" s="256" t="s">
        <v>160</v>
      </c>
      <c r="AU291" s="256" t="s">
        <v>88</v>
      </c>
      <c r="AV291" s="12" t="s">
        <v>88</v>
      </c>
      <c r="AW291" s="12" t="s">
        <v>36</v>
      </c>
      <c r="AX291" s="12" t="s">
        <v>80</v>
      </c>
      <c r="AY291" s="256" t="s">
        <v>147</v>
      </c>
    </row>
    <row r="292" s="12" customFormat="1">
      <c r="B292" s="246"/>
      <c r="C292" s="247"/>
      <c r="D292" s="242" t="s">
        <v>160</v>
      </c>
      <c r="E292" s="248" t="s">
        <v>1</v>
      </c>
      <c r="F292" s="249" t="s">
        <v>456</v>
      </c>
      <c r="G292" s="247"/>
      <c r="H292" s="250">
        <v>10.5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4"/>
      <c r="U292" s="255"/>
      <c r="AT292" s="256" t="s">
        <v>160</v>
      </c>
      <c r="AU292" s="256" t="s">
        <v>88</v>
      </c>
      <c r="AV292" s="12" t="s">
        <v>88</v>
      </c>
      <c r="AW292" s="12" t="s">
        <v>36</v>
      </c>
      <c r="AX292" s="12" t="s">
        <v>80</v>
      </c>
      <c r="AY292" s="256" t="s">
        <v>147</v>
      </c>
    </row>
    <row r="293" s="1" customFormat="1" ht="24" customHeight="1">
      <c r="B293" s="37"/>
      <c r="C293" s="229" t="s">
        <v>457</v>
      </c>
      <c r="D293" s="229" t="s">
        <v>150</v>
      </c>
      <c r="E293" s="230" t="s">
        <v>458</v>
      </c>
      <c r="F293" s="231" t="s">
        <v>459</v>
      </c>
      <c r="G293" s="232" t="s">
        <v>153</v>
      </c>
      <c r="H293" s="233">
        <v>8.5</v>
      </c>
      <c r="I293" s="234"/>
      <c r="J293" s="235">
        <f>ROUND(I293*H293,2)</f>
        <v>0</v>
      </c>
      <c r="K293" s="231" t="s">
        <v>177</v>
      </c>
      <c r="L293" s="42"/>
      <c r="M293" s="236" t="s">
        <v>1</v>
      </c>
      <c r="N293" s="237" t="s">
        <v>45</v>
      </c>
      <c r="O293" s="85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8">
        <f>S293*H293</f>
        <v>0</v>
      </c>
      <c r="U293" s="239" t="s">
        <v>1</v>
      </c>
      <c r="AR293" s="240" t="s">
        <v>178</v>
      </c>
      <c r="AT293" s="240" t="s">
        <v>150</v>
      </c>
      <c r="AU293" s="240" t="s">
        <v>88</v>
      </c>
      <c r="AY293" s="16" t="s">
        <v>147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6" t="s">
        <v>21</v>
      </c>
      <c r="BK293" s="241">
        <f>ROUND(I293*H293,2)</f>
        <v>0</v>
      </c>
      <c r="BL293" s="16" t="s">
        <v>178</v>
      </c>
      <c r="BM293" s="240" t="s">
        <v>460</v>
      </c>
    </row>
    <row r="294" s="1" customFormat="1">
      <c r="B294" s="37"/>
      <c r="C294" s="38"/>
      <c r="D294" s="242" t="s">
        <v>156</v>
      </c>
      <c r="E294" s="38"/>
      <c r="F294" s="243" t="s">
        <v>461</v>
      </c>
      <c r="G294" s="38"/>
      <c r="H294" s="38"/>
      <c r="I294" s="148"/>
      <c r="J294" s="38"/>
      <c r="K294" s="38"/>
      <c r="L294" s="42"/>
      <c r="M294" s="244"/>
      <c r="N294" s="85"/>
      <c r="O294" s="85"/>
      <c r="P294" s="85"/>
      <c r="Q294" s="85"/>
      <c r="R294" s="85"/>
      <c r="S294" s="85"/>
      <c r="T294" s="85"/>
      <c r="U294" s="86"/>
      <c r="AT294" s="16" t="s">
        <v>156</v>
      </c>
      <c r="AU294" s="16" t="s">
        <v>88</v>
      </c>
    </row>
    <row r="295" s="1" customFormat="1">
      <c r="B295" s="37"/>
      <c r="C295" s="38"/>
      <c r="D295" s="242" t="s">
        <v>158</v>
      </c>
      <c r="E295" s="38"/>
      <c r="F295" s="245" t="s">
        <v>462</v>
      </c>
      <c r="G295" s="38"/>
      <c r="H295" s="38"/>
      <c r="I295" s="148"/>
      <c r="J295" s="38"/>
      <c r="K295" s="38"/>
      <c r="L295" s="42"/>
      <c r="M295" s="244"/>
      <c r="N295" s="85"/>
      <c r="O295" s="85"/>
      <c r="P295" s="85"/>
      <c r="Q295" s="85"/>
      <c r="R295" s="85"/>
      <c r="S295" s="85"/>
      <c r="T295" s="85"/>
      <c r="U295" s="86"/>
      <c r="AT295" s="16" t="s">
        <v>158</v>
      </c>
      <c r="AU295" s="16" t="s">
        <v>88</v>
      </c>
    </row>
    <row r="296" s="12" customFormat="1">
      <c r="B296" s="246"/>
      <c r="C296" s="247"/>
      <c r="D296" s="242" t="s">
        <v>160</v>
      </c>
      <c r="E296" s="248" t="s">
        <v>1</v>
      </c>
      <c r="F296" s="249" t="s">
        <v>463</v>
      </c>
      <c r="G296" s="247"/>
      <c r="H296" s="250">
        <v>6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4"/>
      <c r="U296" s="255"/>
      <c r="AT296" s="256" t="s">
        <v>160</v>
      </c>
      <c r="AU296" s="256" t="s">
        <v>88</v>
      </c>
      <c r="AV296" s="12" t="s">
        <v>88</v>
      </c>
      <c r="AW296" s="12" t="s">
        <v>36</v>
      </c>
      <c r="AX296" s="12" t="s">
        <v>80</v>
      </c>
      <c r="AY296" s="256" t="s">
        <v>147</v>
      </c>
    </row>
    <row r="297" s="12" customFormat="1">
      <c r="B297" s="246"/>
      <c r="C297" s="247"/>
      <c r="D297" s="242" t="s">
        <v>160</v>
      </c>
      <c r="E297" s="248" t="s">
        <v>1</v>
      </c>
      <c r="F297" s="249" t="s">
        <v>359</v>
      </c>
      <c r="G297" s="247"/>
      <c r="H297" s="250">
        <v>2.5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4"/>
      <c r="U297" s="255"/>
      <c r="AT297" s="256" t="s">
        <v>160</v>
      </c>
      <c r="AU297" s="256" t="s">
        <v>88</v>
      </c>
      <c r="AV297" s="12" t="s">
        <v>88</v>
      </c>
      <c r="AW297" s="12" t="s">
        <v>36</v>
      </c>
      <c r="AX297" s="12" t="s">
        <v>80</v>
      </c>
      <c r="AY297" s="256" t="s">
        <v>147</v>
      </c>
    </row>
    <row r="298" s="1" customFormat="1" ht="24" customHeight="1">
      <c r="B298" s="37"/>
      <c r="C298" s="229" t="s">
        <v>464</v>
      </c>
      <c r="D298" s="229" t="s">
        <v>150</v>
      </c>
      <c r="E298" s="230" t="s">
        <v>465</v>
      </c>
      <c r="F298" s="231" t="s">
        <v>466</v>
      </c>
      <c r="G298" s="232" t="s">
        <v>153</v>
      </c>
      <c r="H298" s="233">
        <v>8.5</v>
      </c>
      <c r="I298" s="234"/>
      <c r="J298" s="235">
        <f>ROUND(I298*H298,2)</f>
        <v>0</v>
      </c>
      <c r="K298" s="231" t="s">
        <v>177</v>
      </c>
      <c r="L298" s="42"/>
      <c r="M298" s="236" t="s">
        <v>1</v>
      </c>
      <c r="N298" s="237" t="s">
        <v>45</v>
      </c>
      <c r="O298" s="85"/>
      <c r="P298" s="238">
        <f>O298*H298</f>
        <v>0</v>
      </c>
      <c r="Q298" s="238">
        <v>0.098199999999999996</v>
      </c>
      <c r="R298" s="238">
        <f>Q298*H298</f>
        <v>0.8347</v>
      </c>
      <c r="S298" s="238">
        <v>0</v>
      </c>
      <c r="T298" s="238">
        <f>S298*H298</f>
        <v>0</v>
      </c>
      <c r="U298" s="239" t="s">
        <v>1</v>
      </c>
      <c r="AR298" s="240" t="s">
        <v>178</v>
      </c>
      <c r="AT298" s="240" t="s">
        <v>150</v>
      </c>
      <c r="AU298" s="240" t="s">
        <v>88</v>
      </c>
      <c r="AY298" s="16" t="s">
        <v>147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6" t="s">
        <v>21</v>
      </c>
      <c r="BK298" s="241">
        <f>ROUND(I298*H298,2)</f>
        <v>0</v>
      </c>
      <c r="BL298" s="16" t="s">
        <v>178</v>
      </c>
      <c r="BM298" s="240" t="s">
        <v>467</v>
      </c>
    </row>
    <row r="299" s="1" customFormat="1">
      <c r="B299" s="37"/>
      <c r="C299" s="38"/>
      <c r="D299" s="242" t="s">
        <v>156</v>
      </c>
      <c r="E299" s="38"/>
      <c r="F299" s="243" t="s">
        <v>468</v>
      </c>
      <c r="G299" s="38"/>
      <c r="H299" s="38"/>
      <c r="I299" s="148"/>
      <c r="J299" s="38"/>
      <c r="K299" s="38"/>
      <c r="L299" s="42"/>
      <c r="M299" s="244"/>
      <c r="N299" s="85"/>
      <c r="O299" s="85"/>
      <c r="P299" s="85"/>
      <c r="Q299" s="85"/>
      <c r="R299" s="85"/>
      <c r="S299" s="85"/>
      <c r="T299" s="85"/>
      <c r="U299" s="86"/>
      <c r="AT299" s="16" t="s">
        <v>156</v>
      </c>
      <c r="AU299" s="16" t="s">
        <v>88</v>
      </c>
    </row>
    <row r="300" s="1" customFormat="1">
      <c r="B300" s="37"/>
      <c r="C300" s="38"/>
      <c r="D300" s="242" t="s">
        <v>158</v>
      </c>
      <c r="E300" s="38"/>
      <c r="F300" s="245" t="s">
        <v>469</v>
      </c>
      <c r="G300" s="38"/>
      <c r="H300" s="38"/>
      <c r="I300" s="148"/>
      <c r="J300" s="38"/>
      <c r="K300" s="38"/>
      <c r="L300" s="42"/>
      <c r="M300" s="244"/>
      <c r="N300" s="85"/>
      <c r="O300" s="85"/>
      <c r="P300" s="85"/>
      <c r="Q300" s="85"/>
      <c r="R300" s="85"/>
      <c r="S300" s="85"/>
      <c r="T300" s="85"/>
      <c r="U300" s="86"/>
      <c r="AT300" s="16" t="s">
        <v>158</v>
      </c>
      <c r="AU300" s="16" t="s">
        <v>88</v>
      </c>
    </row>
    <row r="301" s="12" customFormat="1">
      <c r="B301" s="246"/>
      <c r="C301" s="247"/>
      <c r="D301" s="242" t="s">
        <v>160</v>
      </c>
      <c r="E301" s="248" t="s">
        <v>1</v>
      </c>
      <c r="F301" s="249" t="s">
        <v>463</v>
      </c>
      <c r="G301" s="247"/>
      <c r="H301" s="250">
        <v>6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4"/>
      <c r="U301" s="255"/>
      <c r="AT301" s="256" t="s">
        <v>160</v>
      </c>
      <c r="AU301" s="256" t="s">
        <v>88</v>
      </c>
      <c r="AV301" s="12" t="s">
        <v>88</v>
      </c>
      <c r="AW301" s="12" t="s">
        <v>36</v>
      </c>
      <c r="AX301" s="12" t="s">
        <v>80</v>
      </c>
      <c r="AY301" s="256" t="s">
        <v>147</v>
      </c>
    </row>
    <row r="302" s="12" customFormat="1">
      <c r="B302" s="246"/>
      <c r="C302" s="247"/>
      <c r="D302" s="242" t="s">
        <v>160</v>
      </c>
      <c r="E302" s="248" t="s">
        <v>1</v>
      </c>
      <c r="F302" s="249" t="s">
        <v>359</v>
      </c>
      <c r="G302" s="247"/>
      <c r="H302" s="250">
        <v>2.5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4"/>
      <c r="U302" s="255"/>
      <c r="AT302" s="256" t="s">
        <v>160</v>
      </c>
      <c r="AU302" s="256" t="s">
        <v>88</v>
      </c>
      <c r="AV302" s="12" t="s">
        <v>88</v>
      </c>
      <c r="AW302" s="12" t="s">
        <v>36</v>
      </c>
      <c r="AX302" s="12" t="s">
        <v>80</v>
      </c>
      <c r="AY302" s="256" t="s">
        <v>147</v>
      </c>
    </row>
    <row r="303" s="1" customFormat="1" ht="16.5" customHeight="1">
      <c r="B303" s="37"/>
      <c r="C303" s="257" t="s">
        <v>470</v>
      </c>
      <c r="D303" s="257" t="s">
        <v>163</v>
      </c>
      <c r="E303" s="258" t="s">
        <v>471</v>
      </c>
      <c r="F303" s="259" t="s">
        <v>472</v>
      </c>
      <c r="G303" s="260" t="s">
        <v>431</v>
      </c>
      <c r="H303" s="261">
        <v>0.748</v>
      </c>
      <c r="I303" s="262"/>
      <c r="J303" s="263">
        <f>ROUND(I303*H303,2)</f>
        <v>0</v>
      </c>
      <c r="K303" s="259" t="s">
        <v>177</v>
      </c>
      <c r="L303" s="264"/>
      <c r="M303" s="265" t="s">
        <v>1</v>
      </c>
      <c r="N303" s="266" t="s">
        <v>45</v>
      </c>
      <c r="O303" s="85"/>
      <c r="P303" s="238">
        <f>O303*H303</f>
        <v>0</v>
      </c>
      <c r="Q303" s="238">
        <v>1</v>
      </c>
      <c r="R303" s="238">
        <f>Q303*H303</f>
        <v>0.748</v>
      </c>
      <c r="S303" s="238">
        <v>0</v>
      </c>
      <c r="T303" s="238">
        <f>S303*H303</f>
        <v>0</v>
      </c>
      <c r="U303" s="239" t="s">
        <v>1</v>
      </c>
      <c r="AR303" s="240" t="s">
        <v>192</v>
      </c>
      <c r="AT303" s="240" t="s">
        <v>163</v>
      </c>
      <c r="AU303" s="240" t="s">
        <v>88</v>
      </c>
      <c r="AY303" s="16" t="s">
        <v>147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6" t="s">
        <v>21</v>
      </c>
      <c r="BK303" s="241">
        <f>ROUND(I303*H303,2)</f>
        <v>0</v>
      </c>
      <c r="BL303" s="16" t="s">
        <v>192</v>
      </c>
      <c r="BM303" s="240" t="s">
        <v>473</v>
      </c>
    </row>
    <row r="304" s="1" customFormat="1">
      <c r="B304" s="37"/>
      <c r="C304" s="38"/>
      <c r="D304" s="242" t="s">
        <v>156</v>
      </c>
      <c r="E304" s="38"/>
      <c r="F304" s="243" t="s">
        <v>472</v>
      </c>
      <c r="G304" s="38"/>
      <c r="H304" s="38"/>
      <c r="I304" s="148"/>
      <c r="J304" s="38"/>
      <c r="K304" s="38"/>
      <c r="L304" s="42"/>
      <c r="M304" s="244"/>
      <c r="N304" s="85"/>
      <c r="O304" s="85"/>
      <c r="P304" s="85"/>
      <c r="Q304" s="85"/>
      <c r="R304" s="85"/>
      <c r="S304" s="85"/>
      <c r="T304" s="85"/>
      <c r="U304" s="86"/>
      <c r="AT304" s="16" t="s">
        <v>156</v>
      </c>
      <c r="AU304" s="16" t="s">
        <v>88</v>
      </c>
    </row>
    <row r="305" s="12" customFormat="1">
      <c r="B305" s="246"/>
      <c r="C305" s="247"/>
      <c r="D305" s="242" t="s">
        <v>160</v>
      </c>
      <c r="E305" s="248" t="s">
        <v>1</v>
      </c>
      <c r="F305" s="249" t="s">
        <v>474</v>
      </c>
      <c r="G305" s="247"/>
      <c r="H305" s="250">
        <v>0.748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4"/>
      <c r="U305" s="255"/>
      <c r="AT305" s="256" t="s">
        <v>160</v>
      </c>
      <c r="AU305" s="256" t="s">
        <v>88</v>
      </c>
      <c r="AV305" s="12" t="s">
        <v>88</v>
      </c>
      <c r="AW305" s="12" t="s">
        <v>36</v>
      </c>
      <c r="AX305" s="12" t="s">
        <v>21</v>
      </c>
      <c r="AY305" s="256" t="s">
        <v>147</v>
      </c>
    </row>
    <row r="306" s="1" customFormat="1" ht="24" customHeight="1">
      <c r="B306" s="37"/>
      <c r="C306" s="229" t="s">
        <v>475</v>
      </c>
      <c r="D306" s="229" t="s">
        <v>150</v>
      </c>
      <c r="E306" s="230" t="s">
        <v>476</v>
      </c>
      <c r="F306" s="231" t="s">
        <v>477</v>
      </c>
      <c r="G306" s="232" t="s">
        <v>153</v>
      </c>
      <c r="H306" s="233">
        <v>8.5</v>
      </c>
      <c r="I306" s="234"/>
      <c r="J306" s="235">
        <f>ROUND(I306*H306,2)</f>
        <v>0</v>
      </c>
      <c r="K306" s="231" t="s">
        <v>177</v>
      </c>
      <c r="L306" s="42"/>
      <c r="M306" s="236" t="s">
        <v>1</v>
      </c>
      <c r="N306" s="237" t="s">
        <v>45</v>
      </c>
      <c r="O306" s="85"/>
      <c r="P306" s="238">
        <f>O306*H306</f>
        <v>0</v>
      </c>
      <c r="Q306" s="238">
        <v>0.57299999999999995</v>
      </c>
      <c r="R306" s="238">
        <f>Q306*H306</f>
        <v>4.8704999999999998</v>
      </c>
      <c r="S306" s="238">
        <v>0</v>
      </c>
      <c r="T306" s="238">
        <f>S306*H306</f>
        <v>0</v>
      </c>
      <c r="U306" s="239" t="s">
        <v>1</v>
      </c>
      <c r="AR306" s="240" t="s">
        <v>178</v>
      </c>
      <c r="AT306" s="240" t="s">
        <v>150</v>
      </c>
      <c r="AU306" s="240" t="s">
        <v>88</v>
      </c>
      <c r="AY306" s="16" t="s">
        <v>147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6" t="s">
        <v>21</v>
      </c>
      <c r="BK306" s="241">
        <f>ROUND(I306*H306,2)</f>
        <v>0</v>
      </c>
      <c r="BL306" s="16" t="s">
        <v>178</v>
      </c>
      <c r="BM306" s="240" t="s">
        <v>478</v>
      </c>
    </row>
    <row r="307" s="1" customFormat="1">
      <c r="B307" s="37"/>
      <c r="C307" s="38"/>
      <c r="D307" s="242" t="s">
        <v>156</v>
      </c>
      <c r="E307" s="38"/>
      <c r="F307" s="243" t="s">
        <v>479</v>
      </c>
      <c r="G307" s="38"/>
      <c r="H307" s="38"/>
      <c r="I307" s="148"/>
      <c r="J307" s="38"/>
      <c r="K307" s="38"/>
      <c r="L307" s="42"/>
      <c r="M307" s="244"/>
      <c r="N307" s="85"/>
      <c r="O307" s="85"/>
      <c r="P307" s="85"/>
      <c r="Q307" s="85"/>
      <c r="R307" s="85"/>
      <c r="S307" s="85"/>
      <c r="T307" s="85"/>
      <c r="U307" s="86"/>
      <c r="AT307" s="16" t="s">
        <v>156</v>
      </c>
      <c r="AU307" s="16" t="s">
        <v>88</v>
      </c>
    </row>
    <row r="308" s="1" customFormat="1">
      <c r="B308" s="37"/>
      <c r="C308" s="38"/>
      <c r="D308" s="242" t="s">
        <v>158</v>
      </c>
      <c r="E308" s="38"/>
      <c r="F308" s="245" t="s">
        <v>469</v>
      </c>
      <c r="G308" s="38"/>
      <c r="H308" s="38"/>
      <c r="I308" s="148"/>
      <c r="J308" s="38"/>
      <c r="K308" s="38"/>
      <c r="L308" s="42"/>
      <c r="M308" s="244"/>
      <c r="N308" s="85"/>
      <c r="O308" s="85"/>
      <c r="P308" s="85"/>
      <c r="Q308" s="85"/>
      <c r="R308" s="85"/>
      <c r="S308" s="85"/>
      <c r="T308" s="85"/>
      <c r="U308" s="86"/>
      <c r="AT308" s="16" t="s">
        <v>158</v>
      </c>
      <c r="AU308" s="16" t="s">
        <v>88</v>
      </c>
    </row>
    <row r="309" s="12" customFormat="1">
      <c r="B309" s="246"/>
      <c r="C309" s="247"/>
      <c r="D309" s="242" t="s">
        <v>160</v>
      </c>
      <c r="E309" s="248" t="s">
        <v>1</v>
      </c>
      <c r="F309" s="249" t="s">
        <v>359</v>
      </c>
      <c r="G309" s="247"/>
      <c r="H309" s="250">
        <v>2.5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4"/>
      <c r="U309" s="255"/>
      <c r="AT309" s="256" t="s">
        <v>160</v>
      </c>
      <c r="AU309" s="256" t="s">
        <v>88</v>
      </c>
      <c r="AV309" s="12" t="s">
        <v>88</v>
      </c>
      <c r="AW309" s="12" t="s">
        <v>36</v>
      </c>
      <c r="AX309" s="12" t="s">
        <v>80</v>
      </c>
      <c r="AY309" s="256" t="s">
        <v>147</v>
      </c>
    </row>
    <row r="310" s="12" customFormat="1">
      <c r="B310" s="246"/>
      <c r="C310" s="247"/>
      <c r="D310" s="242" t="s">
        <v>160</v>
      </c>
      <c r="E310" s="248" t="s">
        <v>1</v>
      </c>
      <c r="F310" s="249" t="s">
        <v>480</v>
      </c>
      <c r="G310" s="247"/>
      <c r="H310" s="250">
        <v>6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4"/>
      <c r="U310" s="255"/>
      <c r="AT310" s="256" t="s">
        <v>160</v>
      </c>
      <c r="AU310" s="256" t="s">
        <v>88</v>
      </c>
      <c r="AV310" s="12" t="s">
        <v>88</v>
      </c>
      <c r="AW310" s="12" t="s">
        <v>36</v>
      </c>
      <c r="AX310" s="12" t="s">
        <v>80</v>
      </c>
      <c r="AY310" s="256" t="s">
        <v>147</v>
      </c>
    </row>
    <row r="311" s="1" customFormat="1" ht="16.5" customHeight="1">
      <c r="B311" s="37"/>
      <c r="C311" s="257" t="s">
        <v>481</v>
      </c>
      <c r="D311" s="257" t="s">
        <v>163</v>
      </c>
      <c r="E311" s="258" t="s">
        <v>482</v>
      </c>
      <c r="F311" s="259" t="s">
        <v>483</v>
      </c>
      <c r="G311" s="260" t="s">
        <v>431</v>
      </c>
      <c r="H311" s="261">
        <v>5.6100000000000003</v>
      </c>
      <c r="I311" s="262"/>
      <c r="J311" s="263">
        <f>ROUND(I311*H311,2)</f>
        <v>0</v>
      </c>
      <c r="K311" s="259" t="s">
        <v>177</v>
      </c>
      <c r="L311" s="264"/>
      <c r="M311" s="265" t="s">
        <v>1</v>
      </c>
      <c r="N311" s="266" t="s">
        <v>45</v>
      </c>
      <c r="O311" s="85"/>
      <c r="P311" s="238">
        <f>O311*H311</f>
        <v>0</v>
      </c>
      <c r="Q311" s="238">
        <v>1</v>
      </c>
      <c r="R311" s="238">
        <f>Q311*H311</f>
        <v>5.6100000000000003</v>
      </c>
      <c r="S311" s="238">
        <v>0</v>
      </c>
      <c r="T311" s="238">
        <f>S311*H311</f>
        <v>0</v>
      </c>
      <c r="U311" s="239" t="s">
        <v>1</v>
      </c>
      <c r="AR311" s="240" t="s">
        <v>192</v>
      </c>
      <c r="AT311" s="240" t="s">
        <v>163</v>
      </c>
      <c r="AU311" s="240" t="s">
        <v>88</v>
      </c>
      <c r="AY311" s="16" t="s">
        <v>147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6" t="s">
        <v>21</v>
      </c>
      <c r="BK311" s="241">
        <f>ROUND(I311*H311,2)</f>
        <v>0</v>
      </c>
      <c r="BL311" s="16" t="s">
        <v>192</v>
      </c>
      <c r="BM311" s="240" t="s">
        <v>484</v>
      </c>
    </row>
    <row r="312" s="1" customFormat="1">
      <c r="B312" s="37"/>
      <c r="C312" s="38"/>
      <c r="D312" s="242" t="s">
        <v>156</v>
      </c>
      <c r="E312" s="38"/>
      <c r="F312" s="243" t="s">
        <v>483</v>
      </c>
      <c r="G312" s="38"/>
      <c r="H312" s="38"/>
      <c r="I312" s="148"/>
      <c r="J312" s="38"/>
      <c r="K312" s="38"/>
      <c r="L312" s="42"/>
      <c r="M312" s="244"/>
      <c r="N312" s="85"/>
      <c r="O312" s="85"/>
      <c r="P312" s="85"/>
      <c r="Q312" s="85"/>
      <c r="R312" s="85"/>
      <c r="S312" s="85"/>
      <c r="T312" s="85"/>
      <c r="U312" s="86"/>
      <c r="AT312" s="16" t="s">
        <v>156</v>
      </c>
      <c r="AU312" s="16" t="s">
        <v>88</v>
      </c>
    </row>
    <row r="313" s="12" customFormat="1">
      <c r="B313" s="246"/>
      <c r="C313" s="247"/>
      <c r="D313" s="242" t="s">
        <v>160</v>
      </c>
      <c r="E313" s="248" t="s">
        <v>1</v>
      </c>
      <c r="F313" s="249" t="s">
        <v>485</v>
      </c>
      <c r="G313" s="247"/>
      <c r="H313" s="250">
        <v>5.6100000000000003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4"/>
      <c r="U313" s="255"/>
      <c r="AT313" s="256" t="s">
        <v>160</v>
      </c>
      <c r="AU313" s="256" t="s">
        <v>88</v>
      </c>
      <c r="AV313" s="12" t="s">
        <v>88</v>
      </c>
      <c r="AW313" s="12" t="s">
        <v>36</v>
      </c>
      <c r="AX313" s="12" t="s">
        <v>21</v>
      </c>
      <c r="AY313" s="256" t="s">
        <v>147</v>
      </c>
    </row>
    <row r="314" s="1" customFormat="1" ht="24" customHeight="1">
      <c r="B314" s="37"/>
      <c r="C314" s="229" t="s">
        <v>486</v>
      </c>
      <c r="D314" s="229" t="s">
        <v>150</v>
      </c>
      <c r="E314" s="230" t="s">
        <v>487</v>
      </c>
      <c r="F314" s="231" t="s">
        <v>488</v>
      </c>
      <c r="G314" s="232" t="s">
        <v>153</v>
      </c>
      <c r="H314" s="233">
        <v>3</v>
      </c>
      <c r="I314" s="234"/>
      <c r="J314" s="235">
        <f>ROUND(I314*H314,2)</f>
        <v>0</v>
      </c>
      <c r="K314" s="231" t="s">
        <v>177</v>
      </c>
      <c r="L314" s="42"/>
      <c r="M314" s="236" t="s">
        <v>1</v>
      </c>
      <c r="N314" s="237" t="s">
        <v>45</v>
      </c>
      <c r="O314" s="85"/>
      <c r="P314" s="238">
        <f>O314*H314</f>
        <v>0</v>
      </c>
      <c r="Q314" s="238">
        <v>0</v>
      </c>
      <c r="R314" s="238">
        <f>Q314*H314</f>
        <v>0</v>
      </c>
      <c r="S314" s="238">
        <v>0</v>
      </c>
      <c r="T314" s="238">
        <f>S314*H314</f>
        <v>0</v>
      </c>
      <c r="U314" s="239" t="s">
        <v>1</v>
      </c>
      <c r="AR314" s="240" t="s">
        <v>178</v>
      </c>
      <c r="AT314" s="240" t="s">
        <v>150</v>
      </c>
      <c r="AU314" s="240" t="s">
        <v>88</v>
      </c>
      <c r="AY314" s="16" t="s">
        <v>147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6" t="s">
        <v>21</v>
      </c>
      <c r="BK314" s="241">
        <f>ROUND(I314*H314,2)</f>
        <v>0</v>
      </c>
      <c r="BL314" s="16" t="s">
        <v>178</v>
      </c>
      <c r="BM314" s="240" t="s">
        <v>489</v>
      </c>
    </row>
    <row r="315" s="1" customFormat="1">
      <c r="B315" s="37"/>
      <c r="C315" s="38"/>
      <c r="D315" s="242" t="s">
        <v>156</v>
      </c>
      <c r="E315" s="38"/>
      <c r="F315" s="243" t="s">
        <v>490</v>
      </c>
      <c r="G315" s="38"/>
      <c r="H315" s="38"/>
      <c r="I315" s="148"/>
      <c r="J315" s="38"/>
      <c r="K315" s="38"/>
      <c r="L315" s="42"/>
      <c r="M315" s="244"/>
      <c r="N315" s="85"/>
      <c r="O315" s="85"/>
      <c r="P315" s="85"/>
      <c r="Q315" s="85"/>
      <c r="R315" s="85"/>
      <c r="S315" s="85"/>
      <c r="T315" s="85"/>
      <c r="U315" s="86"/>
      <c r="AT315" s="16" t="s">
        <v>156</v>
      </c>
      <c r="AU315" s="16" t="s">
        <v>88</v>
      </c>
    </row>
    <row r="316" s="1" customFormat="1">
      <c r="B316" s="37"/>
      <c r="C316" s="38"/>
      <c r="D316" s="242" t="s">
        <v>158</v>
      </c>
      <c r="E316" s="38"/>
      <c r="F316" s="245" t="s">
        <v>469</v>
      </c>
      <c r="G316" s="38"/>
      <c r="H316" s="38"/>
      <c r="I316" s="148"/>
      <c r="J316" s="38"/>
      <c r="K316" s="38"/>
      <c r="L316" s="42"/>
      <c r="M316" s="244"/>
      <c r="N316" s="85"/>
      <c r="O316" s="85"/>
      <c r="P316" s="85"/>
      <c r="Q316" s="85"/>
      <c r="R316" s="85"/>
      <c r="S316" s="85"/>
      <c r="T316" s="85"/>
      <c r="U316" s="86"/>
      <c r="AT316" s="16" t="s">
        <v>158</v>
      </c>
      <c r="AU316" s="16" t="s">
        <v>88</v>
      </c>
    </row>
    <row r="317" s="1" customFormat="1" ht="24" customHeight="1">
      <c r="B317" s="37"/>
      <c r="C317" s="229" t="s">
        <v>491</v>
      </c>
      <c r="D317" s="229" t="s">
        <v>150</v>
      </c>
      <c r="E317" s="230" t="s">
        <v>492</v>
      </c>
      <c r="F317" s="231" t="s">
        <v>493</v>
      </c>
      <c r="G317" s="232" t="s">
        <v>153</v>
      </c>
      <c r="H317" s="233">
        <v>5.5</v>
      </c>
      <c r="I317" s="234"/>
      <c r="J317" s="235">
        <f>ROUND(I317*H317,2)</f>
        <v>0</v>
      </c>
      <c r="K317" s="231" t="s">
        <v>177</v>
      </c>
      <c r="L317" s="42"/>
      <c r="M317" s="236" t="s">
        <v>1</v>
      </c>
      <c r="N317" s="237" t="s">
        <v>45</v>
      </c>
      <c r="O317" s="85"/>
      <c r="P317" s="238">
        <f>O317*H317</f>
        <v>0</v>
      </c>
      <c r="Q317" s="238">
        <v>0.16700000000000001</v>
      </c>
      <c r="R317" s="238">
        <f>Q317*H317</f>
        <v>0.91850000000000009</v>
      </c>
      <c r="S317" s="238">
        <v>0</v>
      </c>
      <c r="T317" s="238">
        <f>S317*H317</f>
        <v>0</v>
      </c>
      <c r="U317" s="239" t="s">
        <v>1</v>
      </c>
      <c r="AR317" s="240" t="s">
        <v>178</v>
      </c>
      <c r="AT317" s="240" t="s">
        <v>150</v>
      </c>
      <c r="AU317" s="240" t="s">
        <v>88</v>
      </c>
      <c r="AY317" s="16" t="s">
        <v>147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6" t="s">
        <v>21</v>
      </c>
      <c r="BK317" s="241">
        <f>ROUND(I317*H317,2)</f>
        <v>0</v>
      </c>
      <c r="BL317" s="16" t="s">
        <v>178</v>
      </c>
      <c r="BM317" s="240" t="s">
        <v>494</v>
      </c>
    </row>
    <row r="318" s="1" customFormat="1">
      <c r="B318" s="37"/>
      <c r="C318" s="38"/>
      <c r="D318" s="242" t="s">
        <v>156</v>
      </c>
      <c r="E318" s="38"/>
      <c r="F318" s="243" t="s">
        <v>495</v>
      </c>
      <c r="G318" s="38"/>
      <c r="H318" s="38"/>
      <c r="I318" s="148"/>
      <c r="J318" s="38"/>
      <c r="K318" s="38"/>
      <c r="L318" s="42"/>
      <c r="M318" s="244"/>
      <c r="N318" s="85"/>
      <c r="O318" s="85"/>
      <c r="P318" s="85"/>
      <c r="Q318" s="85"/>
      <c r="R318" s="85"/>
      <c r="S318" s="85"/>
      <c r="T318" s="85"/>
      <c r="U318" s="86"/>
      <c r="AT318" s="16" t="s">
        <v>156</v>
      </c>
      <c r="AU318" s="16" t="s">
        <v>88</v>
      </c>
    </row>
    <row r="319" s="1" customFormat="1">
      <c r="B319" s="37"/>
      <c r="C319" s="38"/>
      <c r="D319" s="242" t="s">
        <v>158</v>
      </c>
      <c r="E319" s="38"/>
      <c r="F319" s="245" t="s">
        <v>469</v>
      </c>
      <c r="G319" s="38"/>
      <c r="H319" s="38"/>
      <c r="I319" s="148"/>
      <c r="J319" s="38"/>
      <c r="K319" s="38"/>
      <c r="L319" s="42"/>
      <c r="M319" s="289"/>
      <c r="N319" s="290"/>
      <c r="O319" s="290"/>
      <c r="P319" s="290"/>
      <c r="Q319" s="290"/>
      <c r="R319" s="290"/>
      <c r="S319" s="290"/>
      <c r="T319" s="290"/>
      <c r="U319" s="291"/>
      <c r="AT319" s="16" t="s">
        <v>158</v>
      </c>
      <c r="AU319" s="16" t="s">
        <v>88</v>
      </c>
    </row>
    <row r="320" s="1" customFormat="1" ht="6.96" customHeight="1">
      <c r="B320" s="60"/>
      <c r="C320" s="61"/>
      <c r="D320" s="61"/>
      <c r="E320" s="61"/>
      <c r="F320" s="61"/>
      <c r="G320" s="61"/>
      <c r="H320" s="61"/>
      <c r="I320" s="181"/>
      <c r="J320" s="61"/>
      <c r="K320" s="61"/>
      <c r="L320" s="42"/>
    </row>
  </sheetData>
  <sheetProtection sheet="1" autoFilter="0" formatColumns="0" formatRows="0" objects="1" scenarios="1" spinCount="100000" saltValue="jmOxxj7cGNBu3Dsg3nAkRmL6bQTfd70OIzVb4S2uuEChPjohkNngXBJC7wXUlGk4VJ9FoA076/mwvdZfOYmVKA==" hashValue="MtJlNA/jh4ej1C+gH3ssa0RaGm91ncJ7eU91T+achZ7+ClWoXLFshWdvRRI63gpqHrPunHrMas2PeVXBaRisTA==" algorithmName="SHA-512" password="CC35"/>
  <autoFilter ref="C124:K31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88</v>
      </c>
    </row>
    <row r="4" ht="24.96" customHeight="1">
      <c r="B4" s="19"/>
      <c r="D4" s="144" t="s">
        <v>115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Šternberk, Hlavní náměstí, Rozvody NN 0,4 kV</v>
      </c>
      <c r="F7" s="146"/>
      <c r="G7" s="146"/>
      <c r="H7" s="146"/>
      <c r="L7" s="19"/>
    </row>
    <row r="8" ht="12" customHeight="1">
      <c r="B8" s="19"/>
      <c r="D8" s="146" t="s">
        <v>116</v>
      </c>
      <c r="L8" s="19"/>
    </row>
    <row r="9" s="1" customFormat="1" ht="16.5" customHeight="1">
      <c r="B9" s="42"/>
      <c r="E9" s="147" t="s">
        <v>496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118</v>
      </c>
      <c r="I10" s="148"/>
      <c r="L10" s="42"/>
    </row>
    <row r="11" s="1" customFormat="1" ht="36.96" customHeight="1">
      <c r="B11" s="42"/>
      <c r="E11" s="149" t="s">
        <v>497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19</v>
      </c>
      <c r="F13" s="135" t="s">
        <v>87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stavby'!AN8</f>
        <v>1. 10. 2019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">
        <v>1</v>
      </c>
      <c r="L16" s="42"/>
    </row>
    <row r="17" s="1" customFormat="1" ht="18" customHeight="1">
      <c r="B17" s="42"/>
      <c r="E17" s="135" t="s">
        <v>30</v>
      </c>
      <c r="I17" s="150" t="s">
        <v>31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32</v>
      </c>
      <c r="I19" s="150" t="s">
        <v>29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31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34</v>
      </c>
      <c r="I22" s="150" t="s">
        <v>29</v>
      </c>
      <c r="J22" s="135" t="str">
        <f>IF('Rekapitulace stavby'!AN16="","",'Rekapitulace stavby'!AN16)</f>
        <v/>
      </c>
      <c r="L22" s="42"/>
    </row>
    <row r="23" s="1" customFormat="1" ht="18" customHeight="1">
      <c r="B23" s="42"/>
      <c r="E23" s="135" t="str">
        <f>IF('Rekapitulace stavby'!E17="","",'Rekapitulace stavby'!E17)</f>
        <v xml:space="preserve"> </v>
      </c>
      <c r="I23" s="150" t="s">
        <v>31</v>
      </c>
      <c r="J23" s="135" t="str">
        <f>IF('Rekapitulace stavby'!AN17="","",'Rekapitulace stavby'!AN17)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37</v>
      </c>
      <c r="I25" s="150" t="s">
        <v>29</v>
      </c>
      <c r="J25" s="135" t="s">
        <v>1</v>
      </c>
      <c r="L25" s="42"/>
    </row>
    <row r="26" s="1" customFormat="1" ht="18" customHeight="1">
      <c r="B26" s="42"/>
      <c r="E26" s="135" t="s">
        <v>38</v>
      </c>
      <c r="I26" s="150" t="s">
        <v>31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40</v>
      </c>
      <c r="I32" s="148"/>
      <c r="J32" s="157">
        <f>ROUND(J123,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42</v>
      </c>
      <c r="I34" s="159" t="s">
        <v>41</v>
      </c>
      <c r="J34" s="158" t="s">
        <v>43</v>
      </c>
      <c r="L34" s="42"/>
    </row>
    <row r="35" s="1" customFormat="1" ht="14.4" customHeight="1">
      <c r="B35" s="42"/>
      <c r="D35" s="160" t="s">
        <v>44</v>
      </c>
      <c r="E35" s="146" t="s">
        <v>45</v>
      </c>
      <c r="F35" s="161">
        <f>ROUND((SUM(BE123:BE230)),  2)</f>
        <v>0</v>
      </c>
      <c r="I35" s="162">
        <v>0.20999999999999999</v>
      </c>
      <c r="J35" s="161">
        <f>ROUND(((SUM(BE123:BE230))*I35),  2)</f>
        <v>0</v>
      </c>
      <c r="L35" s="42"/>
    </row>
    <row r="36" s="1" customFormat="1" ht="14.4" customHeight="1">
      <c r="B36" s="42"/>
      <c r="E36" s="146" t="s">
        <v>46</v>
      </c>
      <c r="F36" s="161">
        <f>ROUND((SUM(BF123:BF230)),  2)</f>
        <v>0</v>
      </c>
      <c r="I36" s="162">
        <v>0.14999999999999999</v>
      </c>
      <c r="J36" s="161">
        <f>ROUND(((SUM(BF123:BF230))*I36),  2)</f>
        <v>0</v>
      </c>
      <c r="L36" s="42"/>
    </row>
    <row r="37" hidden="1" s="1" customFormat="1" ht="14.4" customHeight="1">
      <c r="B37" s="42"/>
      <c r="E37" s="146" t="s">
        <v>47</v>
      </c>
      <c r="F37" s="161">
        <f>ROUND((SUM(BG123:BG230)),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48</v>
      </c>
      <c r="F38" s="161">
        <f>ROUND((SUM(BH123:BH230)),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49</v>
      </c>
      <c r="F39" s="161">
        <f>ROUND((SUM(BI123:BI230)),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50</v>
      </c>
      <c r="E41" s="165"/>
      <c r="F41" s="165"/>
      <c r="G41" s="166" t="s">
        <v>51</v>
      </c>
      <c r="H41" s="167" t="s">
        <v>52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57</v>
      </c>
      <c r="E65" s="172"/>
      <c r="F65" s="172"/>
      <c r="G65" s="171" t="s">
        <v>58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Šternberk, Hlavní náměstí, Rozvody NN 0,4 kV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116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496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118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2-1 - Rozvody NN 0,4 kV - II. etapa--soupis prací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22</v>
      </c>
      <c r="D91" s="38"/>
      <c r="E91" s="38"/>
      <c r="F91" s="26" t="str">
        <f>F14</f>
        <v>Šternberk</v>
      </c>
      <c r="G91" s="38"/>
      <c r="H91" s="38"/>
      <c r="I91" s="150" t="s">
        <v>24</v>
      </c>
      <c r="J91" s="73" t="str">
        <f>IF(J14="","",J14)</f>
        <v>1. 10. 2019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1" t="s">
        <v>28</v>
      </c>
      <c r="D93" s="38"/>
      <c r="E93" s="38"/>
      <c r="F93" s="26" t="str">
        <f>E17</f>
        <v>Město Šternberk</v>
      </c>
      <c r="G93" s="38"/>
      <c r="H93" s="38"/>
      <c r="I93" s="150" t="s">
        <v>34</v>
      </c>
      <c r="J93" s="35" t="str">
        <f>E23</f>
        <v xml:space="preserve"> </v>
      </c>
      <c r="K93" s="38"/>
      <c r="L93" s="42"/>
    </row>
    <row r="94" s="1" customFormat="1" ht="27.9" customHeight="1">
      <c r="B94" s="37"/>
      <c r="C94" s="31" t="s">
        <v>32</v>
      </c>
      <c r="D94" s="38"/>
      <c r="E94" s="38"/>
      <c r="F94" s="26" t="str">
        <f>IF(E20="","",E20)</f>
        <v>Vyplň údaj</v>
      </c>
      <c r="G94" s="38"/>
      <c r="H94" s="38"/>
      <c r="I94" s="150" t="s">
        <v>37</v>
      </c>
      <c r="J94" s="35" t="str">
        <f>E26</f>
        <v xml:space="preserve">ing. Zdeněk Rozsypal 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122</v>
      </c>
      <c r="D96" s="187"/>
      <c r="E96" s="187"/>
      <c r="F96" s="187"/>
      <c r="G96" s="187"/>
      <c r="H96" s="187"/>
      <c r="I96" s="188"/>
      <c r="J96" s="189" t="s">
        <v>123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124</v>
      </c>
      <c r="D98" s="38"/>
      <c r="E98" s="38"/>
      <c r="F98" s="38"/>
      <c r="G98" s="38"/>
      <c r="H98" s="38"/>
      <c r="I98" s="148"/>
      <c r="J98" s="104">
        <f>J123</f>
        <v>0</v>
      </c>
      <c r="K98" s="38"/>
      <c r="L98" s="42"/>
      <c r="AU98" s="16" t="s">
        <v>125</v>
      </c>
    </row>
    <row r="99" s="8" customFormat="1" ht="24.96" customHeight="1">
      <c r="B99" s="191"/>
      <c r="C99" s="192"/>
      <c r="D99" s="193" t="s">
        <v>128</v>
      </c>
      <c r="E99" s="194"/>
      <c r="F99" s="194"/>
      <c r="G99" s="194"/>
      <c r="H99" s="194"/>
      <c r="I99" s="195"/>
      <c r="J99" s="196">
        <f>J124</f>
        <v>0</v>
      </c>
      <c r="K99" s="192"/>
      <c r="L99" s="197"/>
    </row>
    <row r="100" s="9" customFormat="1" ht="19.92" customHeight="1">
      <c r="B100" s="198"/>
      <c r="C100" s="127"/>
      <c r="D100" s="199" t="s">
        <v>129</v>
      </c>
      <c r="E100" s="200"/>
      <c r="F100" s="200"/>
      <c r="G100" s="200"/>
      <c r="H100" s="200"/>
      <c r="I100" s="201"/>
      <c r="J100" s="202">
        <f>J125</f>
        <v>0</v>
      </c>
      <c r="K100" s="127"/>
      <c r="L100" s="203"/>
    </row>
    <row r="101" s="9" customFormat="1" ht="19.92" customHeight="1">
      <c r="B101" s="198"/>
      <c r="C101" s="127"/>
      <c r="D101" s="199" t="s">
        <v>130</v>
      </c>
      <c r="E101" s="200"/>
      <c r="F101" s="200"/>
      <c r="G101" s="200"/>
      <c r="H101" s="200"/>
      <c r="I101" s="201"/>
      <c r="J101" s="202">
        <f>J149</f>
        <v>0</v>
      </c>
      <c r="K101" s="127"/>
      <c r="L101" s="203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48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81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84"/>
      <c r="J107" s="63"/>
      <c r="K107" s="63"/>
      <c r="L107" s="42"/>
    </row>
    <row r="108" s="1" customFormat="1" ht="24.96" customHeight="1">
      <c r="B108" s="37"/>
      <c r="C108" s="22" t="s">
        <v>131</v>
      </c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12" customHeight="1">
      <c r="B110" s="37"/>
      <c r="C110" s="31" t="s">
        <v>16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6.5" customHeight="1">
      <c r="B111" s="37"/>
      <c r="C111" s="38"/>
      <c r="D111" s="38"/>
      <c r="E111" s="185" t="str">
        <f>E7</f>
        <v>Šternberk, Hlavní náměstí, Rozvody NN 0,4 kV</v>
      </c>
      <c r="F111" s="31"/>
      <c r="G111" s="31"/>
      <c r="H111" s="31"/>
      <c r="I111" s="148"/>
      <c r="J111" s="38"/>
      <c r="K111" s="38"/>
      <c r="L111" s="42"/>
    </row>
    <row r="112" ht="12" customHeight="1">
      <c r="B112" s="20"/>
      <c r="C112" s="31" t="s">
        <v>116</v>
      </c>
      <c r="D112" s="21"/>
      <c r="E112" s="21"/>
      <c r="F112" s="21"/>
      <c r="G112" s="21"/>
      <c r="H112" s="21"/>
      <c r="I112" s="140"/>
      <c r="J112" s="21"/>
      <c r="K112" s="21"/>
      <c r="L112" s="19"/>
    </row>
    <row r="113" s="1" customFormat="1" ht="16.5" customHeight="1">
      <c r="B113" s="37"/>
      <c r="C113" s="38"/>
      <c r="D113" s="38"/>
      <c r="E113" s="185" t="s">
        <v>496</v>
      </c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118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70" t="str">
        <f>E11</f>
        <v>2-1 - Rozvody NN 0,4 kV - II. etapa--soupis prací</v>
      </c>
      <c r="F115" s="38"/>
      <c r="G115" s="38"/>
      <c r="H115" s="38"/>
      <c r="I115" s="14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1" t="s">
        <v>22</v>
      </c>
      <c r="D117" s="38"/>
      <c r="E117" s="38"/>
      <c r="F117" s="26" t="str">
        <f>F14</f>
        <v>Šternberk</v>
      </c>
      <c r="G117" s="38"/>
      <c r="H117" s="38"/>
      <c r="I117" s="150" t="s">
        <v>24</v>
      </c>
      <c r="J117" s="73" t="str">
        <f>IF(J14="","",J14)</f>
        <v>1. 10. 2019</v>
      </c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5.15" customHeight="1">
      <c r="B119" s="37"/>
      <c r="C119" s="31" t="s">
        <v>28</v>
      </c>
      <c r="D119" s="38"/>
      <c r="E119" s="38"/>
      <c r="F119" s="26" t="str">
        <f>E17</f>
        <v>Město Šternberk</v>
      </c>
      <c r="G119" s="38"/>
      <c r="H119" s="38"/>
      <c r="I119" s="150" t="s">
        <v>34</v>
      </c>
      <c r="J119" s="35" t="str">
        <f>E23</f>
        <v xml:space="preserve"> </v>
      </c>
      <c r="K119" s="38"/>
      <c r="L119" s="42"/>
    </row>
    <row r="120" s="1" customFormat="1" ht="27.9" customHeight="1">
      <c r="B120" s="37"/>
      <c r="C120" s="31" t="s">
        <v>32</v>
      </c>
      <c r="D120" s="38"/>
      <c r="E120" s="38"/>
      <c r="F120" s="26" t="str">
        <f>IF(E20="","",E20)</f>
        <v>Vyplň údaj</v>
      </c>
      <c r="G120" s="38"/>
      <c r="H120" s="38"/>
      <c r="I120" s="150" t="s">
        <v>37</v>
      </c>
      <c r="J120" s="35" t="str">
        <f>E26</f>
        <v xml:space="preserve">ing. Zdeněk Rozsypal  </v>
      </c>
      <c r="K120" s="38"/>
      <c r="L120" s="42"/>
    </row>
    <row r="121" s="1" customFormat="1" ht="10.32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0" customFormat="1" ht="29.28" customHeight="1">
      <c r="B122" s="204"/>
      <c r="C122" s="205" t="s">
        <v>132</v>
      </c>
      <c r="D122" s="206" t="s">
        <v>65</v>
      </c>
      <c r="E122" s="206" t="s">
        <v>61</v>
      </c>
      <c r="F122" s="206" t="s">
        <v>62</v>
      </c>
      <c r="G122" s="206" t="s">
        <v>133</v>
      </c>
      <c r="H122" s="206" t="s">
        <v>134</v>
      </c>
      <c r="I122" s="207" t="s">
        <v>135</v>
      </c>
      <c r="J122" s="206" t="s">
        <v>123</v>
      </c>
      <c r="K122" s="208" t="s">
        <v>136</v>
      </c>
      <c r="L122" s="209"/>
      <c r="M122" s="94" t="s">
        <v>1</v>
      </c>
      <c r="N122" s="95" t="s">
        <v>44</v>
      </c>
      <c r="O122" s="95" t="s">
        <v>137</v>
      </c>
      <c r="P122" s="95" t="s">
        <v>138</v>
      </c>
      <c r="Q122" s="95" t="s">
        <v>139</v>
      </c>
      <c r="R122" s="95" t="s">
        <v>140</v>
      </c>
      <c r="S122" s="95" t="s">
        <v>141</v>
      </c>
      <c r="T122" s="95" t="s">
        <v>142</v>
      </c>
      <c r="U122" s="96" t="s">
        <v>143</v>
      </c>
    </row>
    <row r="123" s="1" customFormat="1" ht="22.8" customHeight="1">
      <c r="B123" s="37"/>
      <c r="C123" s="101" t="s">
        <v>144</v>
      </c>
      <c r="D123" s="38"/>
      <c r="E123" s="38"/>
      <c r="F123" s="38"/>
      <c r="G123" s="38"/>
      <c r="H123" s="38"/>
      <c r="I123" s="148"/>
      <c r="J123" s="210">
        <f>BK123</f>
        <v>0</v>
      </c>
      <c r="K123" s="38"/>
      <c r="L123" s="42"/>
      <c r="M123" s="97"/>
      <c r="N123" s="98"/>
      <c r="O123" s="98"/>
      <c r="P123" s="211">
        <f>P124</f>
        <v>0</v>
      </c>
      <c r="Q123" s="98"/>
      <c r="R123" s="211">
        <f>R124</f>
        <v>87.370352650000001</v>
      </c>
      <c r="S123" s="98"/>
      <c r="T123" s="211">
        <f>T124</f>
        <v>19.359999999999999</v>
      </c>
      <c r="U123" s="99"/>
      <c r="AT123" s="16" t="s">
        <v>79</v>
      </c>
      <c r="AU123" s="16" t="s">
        <v>125</v>
      </c>
      <c r="BK123" s="212">
        <f>BK124</f>
        <v>0</v>
      </c>
    </row>
    <row r="124" s="11" customFormat="1" ht="25.92" customHeight="1">
      <c r="B124" s="213"/>
      <c r="C124" s="214"/>
      <c r="D124" s="215" t="s">
        <v>79</v>
      </c>
      <c r="E124" s="216" t="s">
        <v>163</v>
      </c>
      <c r="F124" s="216" t="s">
        <v>171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P125+P149</f>
        <v>0</v>
      </c>
      <c r="Q124" s="221"/>
      <c r="R124" s="222">
        <f>R125+R149</f>
        <v>87.370352650000001</v>
      </c>
      <c r="S124" s="221"/>
      <c r="T124" s="222">
        <f>T125+T149</f>
        <v>19.359999999999999</v>
      </c>
      <c r="U124" s="223"/>
      <c r="AR124" s="224" t="s">
        <v>97</v>
      </c>
      <c r="AT124" s="225" t="s">
        <v>79</v>
      </c>
      <c r="AU124" s="225" t="s">
        <v>80</v>
      </c>
      <c r="AY124" s="224" t="s">
        <v>147</v>
      </c>
      <c r="BK124" s="226">
        <f>BK125+BK149</f>
        <v>0</v>
      </c>
    </row>
    <row r="125" s="11" customFormat="1" ht="22.8" customHeight="1">
      <c r="B125" s="213"/>
      <c r="C125" s="214"/>
      <c r="D125" s="215" t="s">
        <v>79</v>
      </c>
      <c r="E125" s="227" t="s">
        <v>172</v>
      </c>
      <c r="F125" s="227" t="s">
        <v>173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SUM(P126:P148)</f>
        <v>0</v>
      </c>
      <c r="Q125" s="221"/>
      <c r="R125" s="222">
        <f>SUM(R126:R148)</f>
        <v>0.095899999999999999</v>
      </c>
      <c r="S125" s="221"/>
      <c r="T125" s="222">
        <f>SUM(T126:T148)</f>
        <v>0</v>
      </c>
      <c r="U125" s="223"/>
      <c r="AR125" s="224" t="s">
        <v>97</v>
      </c>
      <c r="AT125" s="225" t="s">
        <v>79</v>
      </c>
      <c r="AU125" s="225" t="s">
        <v>21</v>
      </c>
      <c r="AY125" s="224" t="s">
        <v>147</v>
      </c>
      <c r="BK125" s="226">
        <f>SUM(BK126:BK148)</f>
        <v>0</v>
      </c>
    </row>
    <row r="126" s="1" customFormat="1" ht="24" customHeight="1">
      <c r="B126" s="37"/>
      <c r="C126" s="229" t="s">
        <v>21</v>
      </c>
      <c r="D126" s="229" t="s">
        <v>150</v>
      </c>
      <c r="E126" s="230" t="s">
        <v>181</v>
      </c>
      <c r="F126" s="231" t="s">
        <v>182</v>
      </c>
      <c r="G126" s="232" t="s">
        <v>176</v>
      </c>
      <c r="H126" s="233">
        <v>40</v>
      </c>
      <c r="I126" s="234"/>
      <c r="J126" s="235">
        <f>ROUND(I126*H126,2)</f>
        <v>0</v>
      </c>
      <c r="K126" s="231" t="s">
        <v>177</v>
      </c>
      <c r="L126" s="42"/>
      <c r="M126" s="236" t="s">
        <v>1</v>
      </c>
      <c r="N126" s="237" t="s">
        <v>45</v>
      </c>
      <c r="O126" s="85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8">
        <f>S126*H126</f>
        <v>0</v>
      </c>
      <c r="U126" s="239" t="s">
        <v>1</v>
      </c>
      <c r="AR126" s="240" t="s">
        <v>178</v>
      </c>
      <c r="AT126" s="240" t="s">
        <v>150</v>
      </c>
      <c r="AU126" s="240" t="s">
        <v>88</v>
      </c>
      <c r="AY126" s="16" t="s">
        <v>147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6" t="s">
        <v>21</v>
      </c>
      <c r="BK126" s="241">
        <f>ROUND(I126*H126,2)</f>
        <v>0</v>
      </c>
      <c r="BL126" s="16" t="s">
        <v>178</v>
      </c>
      <c r="BM126" s="240" t="s">
        <v>498</v>
      </c>
    </row>
    <row r="127" s="1" customFormat="1">
      <c r="B127" s="37"/>
      <c r="C127" s="38"/>
      <c r="D127" s="242" t="s">
        <v>156</v>
      </c>
      <c r="E127" s="38"/>
      <c r="F127" s="243" t="s">
        <v>184</v>
      </c>
      <c r="G127" s="38"/>
      <c r="H127" s="38"/>
      <c r="I127" s="148"/>
      <c r="J127" s="38"/>
      <c r="K127" s="38"/>
      <c r="L127" s="42"/>
      <c r="M127" s="244"/>
      <c r="N127" s="85"/>
      <c r="O127" s="85"/>
      <c r="P127" s="85"/>
      <c r="Q127" s="85"/>
      <c r="R127" s="85"/>
      <c r="S127" s="85"/>
      <c r="T127" s="85"/>
      <c r="U127" s="86"/>
      <c r="AT127" s="16" t="s">
        <v>156</v>
      </c>
      <c r="AU127" s="16" t="s">
        <v>88</v>
      </c>
    </row>
    <row r="128" s="1" customFormat="1" ht="24" customHeight="1">
      <c r="B128" s="37"/>
      <c r="C128" s="229" t="s">
        <v>88</v>
      </c>
      <c r="D128" s="229" t="s">
        <v>150</v>
      </c>
      <c r="E128" s="230" t="s">
        <v>185</v>
      </c>
      <c r="F128" s="231" t="s">
        <v>186</v>
      </c>
      <c r="G128" s="232" t="s">
        <v>176</v>
      </c>
      <c r="H128" s="233">
        <v>8</v>
      </c>
      <c r="I128" s="234"/>
      <c r="J128" s="235">
        <f>ROUND(I128*H128,2)</f>
        <v>0</v>
      </c>
      <c r="K128" s="231" t="s">
        <v>177</v>
      </c>
      <c r="L128" s="42"/>
      <c r="M128" s="236" t="s">
        <v>1</v>
      </c>
      <c r="N128" s="237" t="s">
        <v>45</v>
      </c>
      <c r="O128" s="85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8">
        <f>S128*H128</f>
        <v>0</v>
      </c>
      <c r="U128" s="239" t="s">
        <v>1</v>
      </c>
      <c r="AR128" s="240" t="s">
        <v>178</v>
      </c>
      <c r="AT128" s="240" t="s">
        <v>150</v>
      </c>
      <c r="AU128" s="240" t="s">
        <v>88</v>
      </c>
      <c r="AY128" s="16" t="s">
        <v>147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6" t="s">
        <v>21</v>
      </c>
      <c r="BK128" s="241">
        <f>ROUND(I128*H128,2)</f>
        <v>0</v>
      </c>
      <c r="BL128" s="16" t="s">
        <v>178</v>
      </c>
      <c r="BM128" s="240" t="s">
        <v>499</v>
      </c>
    </row>
    <row r="129" s="1" customFormat="1">
      <c r="B129" s="37"/>
      <c r="C129" s="38"/>
      <c r="D129" s="242" t="s">
        <v>156</v>
      </c>
      <c r="E129" s="38"/>
      <c r="F129" s="243" t="s">
        <v>188</v>
      </c>
      <c r="G129" s="38"/>
      <c r="H129" s="38"/>
      <c r="I129" s="148"/>
      <c r="J129" s="38"/>
      <c r="K129" s="38"/>
      <c r="L129" s="42"/>
      <c r="M129" s="244"/>
      <c r="N129" s="85"/>
      <c r="O129" s="85"/>
      <c r="P129" s="85"/>
      <c r="Q129" s="85"/>
      <c r="R129" s="85"/>
      <c r="S129" s="85"/>
      <c r="T129" s="85"/>
      <c r="U129" s="86"/>
      <c r="AT129" s="16" t="s">
        <v>156</v>
      </c>
      <c r="AU129" s="16" t="s">
        <v>88</v>
      </c>
    </row>
    <row r="130" s="1" customFormat="1" ht="24" customHeight="1">
      <c r="B130" s="37"/>
      <c r="C130" s="257" t="s">
        <v>97</v>
      </c>
      <c r="D130" s="257" t="s">
        <v>163</v>
      </c>
      <c r="E130" s="258" t="s">
        <v>190</v>
      </c>
      <c r="F130" s="259" t="s">
        <v>191</v>
      </c>
      <c r="G130" s="260" t="s">
        <v>176</v>
      </c>
      <c r="H130" s="261">
        <v>8</v>
      </c>
      <c r="I130" s="262"/>
      <c r="J130" s="263">
        <f>ROUND(I130*H130,2)</f>
        <v>0</v>
      </c>
      <c r="K130" s="259" t="s">
        <v>177</v>
      </c>
      <c r="L130" s="264"/>
      <c r="M130" s="265" t="s">
        <v>1</v>
      </c>
      <c r="N130" s="266" t="s">
        <v>45</v>
      </c>
      <c r="O130" s="85"/>
      <c r="P130" s="238">
        <f>O130*H130</f>
        <v>0</v>
      </c>
      <c r="Q130" s="238">
        <v>0.0037000000000000002</v>
      </c>
      <c r="R130" s="238">
        <f>Q130*H130</f>
        <v>0.029600000000000001</v>
      </c>
      <c r="S130" s="238">
        <v>0</v>
      </c>
      <c r="T130" s="238">
        <f>S130*H130</f>
        <v>0</v>
      </c>
      <c r="U130" s="239" t="s">
        <v>1</v>
      </c>
      <c r="AR130" s="240" t="s">
        <v>192</v>
      </c>
      <c r="AT130" s="240" t="s">
        <v>163</v>
      </c>
      <c r="AU130" s="240" t="s">
        <v>88</v>
      </c>
      <c r="AY130" s="16" t="s">
        <v>147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6" t="s">
        <v>21</v>
      </c>
      <c r="BK130" s="241">
        <f>ROUND(I130*H130,2)</f>
        <v>0</v>
      </c>
      <c r="BL130" s="16" t="s">
        <v>192</v>
      </c>
      <c r="BM130" s="240" t="s">
        <v>500</v>
      </c>
    </row>
    <row r="131" s="1" customFormat="1">
      <c r="B131" s="37"/>
      <c r="C131" s="38"/>
      <c r="D131" s="242" t="s">
        <v>156</v>
      </c>
      <c r="E131" s="38"/>
      <c r="F131" s="243" t="s">
        <v>191</v>
      </c>
      <c r="G131" s="38"/>
      <c r="H131" s="38"/>
      <c r="I131" s="148"/>
      <c r="J131" s="38"/>
      <c r="K131" s="38"/>
      <c r="L131" s="42"/>
      <c r="M131" s="244"/>
      <c r="N131" s="85"/>
      <c r="O131" s="85"/>
      <c r="P131" s="85"/>
      <c r="Q131" s="85"/>
      <c r="R131" s="85"/>
      <c r="S131" s="85"/>
      <c r="T131" s="85"/>
      <c r="U131" s="86"/>
      <c r="AT131" s="16" t="s">
        <v>156</v>
      </c>
      <c r="AU131" s="16" t="s">
        <v>88</v>
      </c>
    </row>
    <row r="132" s="1" customFormat="1" ht="24" customHeight="1">
      <c r="B132" s="37"/>
      <c r="C132" s="229" t="s">
        <v>102</v>
      </c>
      <c r="D132" s="229" t="s">
        <v>150</v>
      </c>
      <c r="E132" s="230" t="s">
        <v>205</v>
      </c>
      <c r="F132" s="231" t="s">
        <v>206</v>
      </c>
      <c r="G132" s="232" t="s">
        <v>176</v>
      </c>
      <c r="H132" s="233">
        <v>4</v>
      </c>
      <c r="I132" s="234"/>
      <c r="J132" s="235">
        <f>ROUND(I132*H132,2)</f>
        <v>0</v>
      </c>
      <c r="K132" s="231" t="s">
        <v>1</v>
      </c>
      <c r="L132" s="42"/>
      <c r="M132" s="236" t="s">
        <v>1</v>
      </c>
      <c r="N132" s="237" t="s">
        <v>45</v>
      </c>
      <c r="O132" s="85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8">
        <f>S132*H132</f>
        <v>0</v>
      </c>
      <c r="U132" s="239" t="s">
        <v>1</v>
      </c>
      <c r="AR132" s="240" t="s">
        <v>178</v>
      </c>
      <c r="AT132" s="240" t="s">
        <v>150</v>
      </c>
      <c r="AU132" s="240" t="s">
        <v>88</v>
      </c>
      <c r="AY132" s="16" t="s">
        <v>147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6" t="s">
        <v>21</v>
      </c>
      <c r="BK132" s="241">
        <f>ROUND(I132*H132,2)</f>
        <v>0</v>
      </c>
      <c r="BL132" s="16" t="s">
        <v>178</v>
      </c>
      <c r="BM132" s="240" t="s">
        <v>501</v>
      </c>
    </row>
    <row r="133" s="1" customFormat="1">
      <c r="B133" s="37"/>
      <c r="C133" s="38"/>
      <c r="D133" s="242" t="s">
        <v>156</v>
      </c>
      <c r="E133" s="38"/>
      <c r="F133" s="243" t="s">
        <v>206</v>
      </c>
      <c r="G133" s="38"/>
      <c r="H133" s="38"/>
      <c r="I133" s="148"/>
      <c r="J133" s="38"/>
      <c r="K133" s="38"/>
      <c r="L133" s="42"/>
      <c r="M133" s="244"/>
      <c r="N133" s="85"/>
      <c r="O133" s="85"/>
      <c r="P133" s="85"/>
      <c r="Q133" s="85"/>
      <c r="R133" s="85"/>
      <c r="S133" s="85"/>
      <c r="T133" s="85"/>
      <c r="U133" s="86"/>
      <c r="AT133" s="16" t="s">
        <v>156</v>
      </c>
      <c r="AU133" s="16" t="s">
        <v>88</v>
      </c>
    </row>
    <row r="134" s="1" customFormat="1">
      <c r="B134" s="37"/>
      <c r="C134" s="38"/>
      <c r="D134" s="242" t="s">
        <v>212</v>
      </c>
      <c r="E134" s="38"/>
      <c r="F134" s="245" t="s">
        <v>502</v>
      </c>
      <c r="G134" s="38"/>
      <c r="H134" s="38"/>
      <c r="I134" s="148"/>
      <c r="J134" s="38"/>
      <c r="K134" s="38"/>
      <c r="L134" s="42"/>
      <c r="M134" s="244"/>
      <c r="N134" s="85"/>
      <c r="O134" s="85"/>
      <c r="P134" s="85"/>
      <c r="Q134" s="85"/>
      <c r="R134" s="85"/>
      <c r="S134" s="85"/>
      <c r="T134" s="85"/>
      <c r="U134" s="86"/>
      <c r="AT134" s="16" t="s">
        <v>212</v>
      </c>
      <c r="AU134" s="16" t="s">
        <v>88</v>
      </c>
    </row>
    <row r="135" s="1" customFormat="1" ht="16.5" customHeight="1">
      <c r="B135" s="37"/>
      <c r="C135" s="257" t="s">
        <v>107</v>
      </c>
      <c r="D135" s="257" t="s">
        <v>163</v>
      </c>
      <c r="E135" s="258" t="s">
        <v>503</v>
      </c>
      <c r="F135" s="259" t="s">
        <v>210</v>
      </c>
      <c r="G135" s="260" t="s">
        <v>176</v>
      </c>
      <c r="H135" s="261">
        <v>4</v>
      </c>
      <c r="I135" s="262"/>
      <c r="J135" s="263">
        <f>ROUND(I135*H135,2)</f>
        <v>0</v>
      </c>
      <c r="K135" s="259" t="s">
        <v>1</v>
      </c>
      <c r="L135" s="264"/>
      <c r="M135" s="265" t="s">
        <v>1</v>
      </c>
      <c r="N135" s="266" t="s">
        <v>45</v>
      </c>
      <c r="O135" s="85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8">
        <f>S135*H135</f>
        <v>0</v>
      </c>
      <c r="U135" s="239" t="s">
        <v>1</v>
      </c>
      <c r="AR135" s="240" t="s">
        <v>202</v>
      </c>
      <c r="AT135" s="240" t="s">
        <v>163</v>
      </c>
      <c r="AU135" s="240" t="s">
        <v>88</v>
      </c>
      <c r="AY135" s="16" t="s">
        <v>147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6" t="s">
        <v>21</v>
      </c>
      <c r="BK135" s="241">
        <f>ROUND(I135*H135,2)</f>
        <v>0</v>
      </c>
      <c r="BL135" s="16" t="s">
        <v>178</v>
      </c>
      <c r="BM135" s="240" t="s">
        <v>504</v>
      </c>
    </row>
    <row r="136" s="1" customFormat="1">
      <c r="B136" s="37"/>
      <c r="C136" s="38"/>
      <c r="D136" s="242" t="s">
        <v>156</v>
      </c>
      <c r="E136" s="38"/>
      <c r="F136" s="243" t="s">
        <v>210</v>
      </c>
      <c r="G136" s="38"/>
      <c r="H136" s="38"/>
      <c r="I136" s="148"/>
      <c r="J136" s="38"/>
      <c r="K136" s="38"/>
      <c r="L136" s="42"/>
      <c r="M136" s="244"/>
      <c r="N136" s="85"/>
      <c r="O136" s="85"/>
      <c r="P136" s="85"/>
      <c r="Q136" s="85"/>
      <c r="R136" s="85"/>
      <c r="S136" s="85"/>
      <c r="T136" s="85"/>
      <c r="U136" s="86"/>
      <c r="AT136" s="16" t="s">
        <v>156</v>
      </c>
      <c r="AU136" s="16" t="s">
        <v>88</v>
      </c>
    </row>
    <row r="137" s="1" customFormat="1">
      <c r="B137" s="37"/>
      <c r="C137" s="38"/>
      <c r="D137" s="242" t="s">
        <v>212</v>
      </c>
      <c r="E137" s="38"/>
      <c r="F137" s="245" t="s">
        <v>213</v>
      </c>
      <c r="G137" s="38"/>
      <c r="H137" s="38"/>
      <c r="I137" s="148"/>
      <c r="J137" s="38"/>
      <c r="K137" s="38"/>
      <c r="L137" s="42"/>
      <c r="M137" s="244"/>
      <c r="N137" s="85"/>
      <c r="O137" s="85"/>
      <c r="P137" s="85"/>
      <c r="Q137" s="85"/>
      <c r="R137" s="85"/>
      <c r="S137" s="85"/>
      <c r="T137" s="85"/>
      <c r="U137" s="86"/>
      <c r="AT137" s="16" t="s">
        <v>212</v>
      </c>
      <c r="AU137" s="16" t="s">
        <v>88</v>
      </c>
    </row>
    <row r="138" s="1" customFormat="1" ht="24" customHeight="1">
      <c r="B138" s="37"/>
      <c r="C138" s="229" t="s">
        <v>189</v>
      </c>
      <c r="D138" s="229" t="s">
        <v>150</v>
      </c>
      <c r="E138" s="230" t="s">
        <v>305</v>
      </c>
      <c r="F138" s="231" t="s">
        <v>306</v>
      </c>
      <c r="G138" s="232" t="s">
        <v>176</v>
      </c>
      <c r="H138" s="233">
        <v>1</v>
      </c>
      <c r="I138" s="234"/>
      <c r="J138" s="235">
        <f>ROUND(I138*H138,2)</f>
        <v>0</v>
      </c>
      <c r="K138" s="231" t="s">
        <v>177</v>
      </c>
      <c r="L138" s="42"/>
      <c r="M138" s="236" t="s">
        <v>1</v>
      </c>
      <c r="N138" s="237" t="s">
        <v>45</v>
      </c>
      <c r="O138" s="85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8">
        <f>S138*H138</f>
        <v>0</v>
      </c>
      <c r="U138" s="239" t="s">
        <v>1</v>
      </c>
      <c r="AR138" s="240" t="s">
        <v>178</v>
      </c>
      <c r="AT138" s="240" t="s">
        <v>150</v>
      </c>
      <c r="AU138" s="240" t="s">
        <v>88</v>
      </c>
      <c r="AY138" s="16" t="s">
        <v>147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6" t="s">
        <v>21</v>
      </c>
      <c r="BK138" s="241">
        <f>ROUND(I138*H138,2)</f>
        <v>0</v>
      </c>
      <c r="BL138" s="16" t="s">
        <v>178</v>
      </c>
      <c r="BM138" s="240" t="s">
        <v>505</v>
      </c>
    </row>
    <row r="139" s="1" customFormat="1">
      <c r="B139" s="37"/>
      <c r="C139" s="38"/>
      <c r="D139" s="242" t="s">
        <v>156</v>
      </c>
      <c r="E139" s="38"/>
      <c r="F139" s="243" t="s">
        <v>308</v>
      </c>
      <c r="G139" s="38"/>
      <c r="H139" s="38"/>
      <c r="I139" s="148"/>
      <c r="J139" s="38"/>
      <c r="K139" s="38"/>
      <c r="L139" s="42"/>
      <c r="M139" s="244"/>
      <c r="N139" s="85"/>
      <c r="O139" s="85"/>
      <c r="P139" s="85"/>
      <c r="Q139" s="85"/>
      <c r="R139" s="85"/>
      <c r="S139" s="85"/>
      <c r="T139" s="85"/>
      <c r="U139" s="86"/>
      <c r="AT139" s="16" t="s">
        <v>156</v>
      </c>
      <c r="AU139" s="16" t="s">
        <v>88</v>
      </c>
    </row>
    <row r="140" s="1" customFormat="1">
      <c r="B140" s="37"/>
      <c r="C140" s="38"/>
      <c r="D140" s="242" t="s">
        <v>158</v>
      </c>
      <c r="E140" s="38"/>
      <c r="F140" s="245" t="s">
        <v>309</v>
      </c>
      <c r="G140" s="38"/>
      <c r="H140" s="38"/>
      <c r="I140" s="148"/>
      <c r="J140" s="38"/>
      <c r="K140" s="38"/>
      <c r="L140" s="42"/>
      <c r="M140" s="244"/>
      <c r="N140" s="85"/>
      <c r="O140" s="85"/>
      <c r="P140" s="85"/>
      <c r="Q140" s="85"/>
      <c r="R140" s="85"/>
      <c r="S140" s="85"/>
      <c r="T140" s="85"/>
      <c r="U140" s="86"/>
      <c r="AT140" s="16" t="s">
        <v>158</v>
      </c>
      <c r="AU140" s="16" t="s">
        <v>88</v>
      </c>
    </row>
    <row r="141" s="1" customFormat="1" ht="24" customHeight="1">
      <c r="B141" s="37"/>
      <c r="C141" s="229" t="s">
        <v>194</v>
      </c>
      <c r="D141" s="229" t="s">
        <v>150</v>
      </c>
      <c r="E141" s="230" t="s">
        <v>506</v>
      </c>
      <c r="F141" s="231" t="s">
        <v>507</v>
      </c>
      <c r="G141" s="232" t="s">
        <v>176</v>
      </c>
      <c r="H141" s="233">
        <v>4</v>
      </c>
      <c r="I141" s="234"/>
      <c r="J141" s="235">
        <f>ROUND(I141*H141,2)</f>
        <v>0</v>
      </c>
      <c r="K141" s="231" t="s">
        <v>177</v>
      </c>
      <c r="L141" s="42"/>
      <c r="M141" s="236" t="s">
        <v>1</v>
      </c>
      <c r="N141" s="237" t="s">
        <v>45</v>
      </c>
      <c r="O141" s="85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8">
        <f>S141*H141</f>
        <v>0</v>
      </c>
      <c r="U141" s="239" t="s">
        <v>1</v>
      </c>
      <c r="AR141" s="240" t="s">
        <v>178</v>
      </c>
      <c r="AT141" s="240" t="s">
        <v>150</v>
      </c>
      <c r="AU141" s="240" t="s">
        <v>88</v>
      </c>
      <c r="AY141" s="16" t="s">
        <v>147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6" t="s">
        <v>21</v>
      </c>
      <c r="BK141" s="241">
        <f>ROUND(I141*H141,2)</f>
        <v>0</v>
      </c>
      <c r="BL141" s="16" t="s">
        <v>178</v>
      </c>
      <c r="BM141" s="240" t="s">
        <v>508</v>
      </c>
    </row>
    <row r="142" s="1" customFormat="1">
      <c r="B142" s="37"/>
      <c r="C142" s="38"/>
      <c r="D142" s="242" t="s">
        <v>156</v>
      </c>
      <c r="E142" s="38"/>
      <c r="F142" s="243" t="s">
        <v>509</v>
      </c>
      <c r="G142" s="38"/>
      <c r="H142" s="38"/>
      <c r="I142" s="148"/>
      <c r="J142" s="38"/>
      <c r="K142" s="38"/>
      <c r="L142" s="42"/>
      <c r="M142" s="244"/>
      <c r="N142" s="85"/>
      <c r="O142" s="85"/>
      <c r="P142" s="85"/>
      <c r="Q142" s="85"/>
      <c r="R142" s="85"/>
      <c r="S142" s="85"/>
      <c r="T142" s="85"/>
      <c r="U142" s="86"/>
      <c r="AT142" s="16" t="s">
        <v>156</v>
      </c>
      <c r="AU142" s="16" t="s">
        <v>88</v>
      </c>
    </row>
    <row r="143" s="1" customFormat="1" ht="24" customHeight="1">
      <c r="B143" s="37"/>
      <c r="C143" s="229" t="s">
        <v>199</v>
      </c>
      <c r="D143" s="229" t="s">
        <v>150</v>
      </c>
      <c r="E143" s="230" t="s">
        <v>316</v>
      </c>
      <c r="F143" s="231" t="s">
        <v>317</v>
      </c>
      <c r="G143" s="232" t="s">
        <v>176</v>
      </c>
      <c r="H143" s="233">
        <v>4</v>
      </c>
      <c r="I143" s="234"/>
      <c r="J143" s="235">
        <f>ROUND(I143*H143,2)</f>
        <v>0</v>
      </c>
      <c r="K143" s="231" t="s">
        <v>177</v>
      </c>
      <c r="L143" s="42"/>
      <c r="M143" s="236" t="s">
        <v>1</v>
      </c>
      <c r="N143" s="237" t="s">
        <v>45</v>
      </c>
      <c r="O143" s="85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8">
        <f>S143*H143</f>
        <v>0</v>
      </c>
      <c r="U143" s="239" t="s">
        <v>1</v>
      </c>
      <c r="AR143" s="240" t="s">
        <v>178</v>
      </c>
      <c r="AT143" s="240" t="s">
        <v>150</v>
      </c>
      <c r="AU143" s="240" t="s">
        <v>88</v>
      </c>
      <c r="AY143" s="16" t="s">
        <v>147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6" t="s">
        <v>21</v>
      </c>
      <c r="BK143" s="241">
        <f>ROUND(I143*H143,2)</f>
        <v>0</v>
      </c>
      <c r="BL143" s="16" t="s">
        <v>178</v>
      </c>
      <c r="BM143" s="240" t="s">
        <v>510</v>
      </c>
    </row>
    <row r="144" s="1" customFormat="1">
      <c r="B144" s="37"/>
      <c r="C144" s="38"/>
      <c r="D144" s="242" t="s">
        <v>156</v>
      </c>
      <c r="E144" s="38"/>
      <c r="F144" s="243" t="s">
        <v>319</v>
      </c>
      <c r="G144" s="38"/>
      <c r="H144" s="38"/>
      <c r="I144" s="148"/>
      <c r="J144" s="38"/>
      <c r="K144" s="38"/>
      <c r="L144" s="42"/>
      <c r="M144" s="244"/>
      <c r="N144" s="85"/>
      <c r="O144" s="85"/>
      <c r="P144" s="85"/>
      <c r="Q144" s="85"/>
      <c r="R144" s="85"/>
      <c r="S144" s="85"/>
      <c r="T144" s="85"/>
      <c r="U144" s="86"/>
      <c r="AT144" s="16" t="s">
        <v>156</v>
      </c>
      <c r="AU144" s="16" t="s">
        <v>88</v>
      </c>
    </row>
    <row r="145" s="1" customFormat="1" ht="24" customHeight="1">
      <c r="B145" s="37"/>
      <c r="C145" s="229" t="s">
        <v>204</v>
      </c>
      <c r="D145" s="229" t="s">
        <v>150</v>
      </c>
      <c r="E145" s="230" t="s">
        <v>320</v>
      </c>
      <c r="F145" s="231" t="s">
        <v>321</v>
      </c>
      <c r="G145" s="232" t="s">
        <v>279</v>
      </c>
      <c r="H145" s="233">
        <v>195</v>
      </c>
      <c r="I145" s="234"/>
      <c r="J145" s="235">
        <f>ROUND(I145*H145,2)</f>
        <v>0</v>
      </c>
      <c r="K145" s="231" t="s">
        <v>177</v>
      </c>
      <c r="L145" s="42"/>
      <c r="M145" s="236" t="s">
        <v>1</v>
      </c>
      <c r="N145" s="237" t="s">
        <v>45</v>
      </c>
      <c r="O145" s="85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8">
        <f>S145*H145</f>
        <v>0</v>
      </c>
      <c r="U145" s="239" t="s">
        <v>1</v>
      </c>
      <c r="AR145" s="240" t="s">
        <v>178</v>
      </c>
      <c r="AT145" s="240" t="s">
        <v>150</v>
      </c>
      <c r="AU145" s="240" t="s">
        <v>88</v>
      </c>
      <c r="AY145" s="16" t="s">
        <v>147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6" t="s">
        <v>21</v>
      </c>
      <c r="BK145" s="241">
        <f>ROUND(I145*H145,2)</f>
        <v>0</v>
      </c>
      <c r="BL145" s="16" t="s">
        <v>178</v>
      </c>
      <c r="BM145" s="240" t="s">
        <v>511</v>
      </c>
    </row>
    <row r="146" s="1" customFormat="1">
      <c r="B146" s="37"/>
      <c r="C146" s="38"/>
      <c r="D146" s="242" t="s">
        <v>156</v>
      </c>
      <c r="E146" s="38"/>
      <c r="F146" s="243" t="s">
        <v>323</v>
      </c>
      <c r="G146" s="38"/>
      <c r="H146" s="38"/>
      <c r="I146" s="148"/>
      <c r="J146" s="38"/>
      <c r="K146" s="38"/>
      <c r="L146" s="42"/>
      <c r="M146" s="244"/>
      <c r="N146" s="85"/>
      <c r="O146" s="85"/>
      <c r="P146" s="85"/>
      <c r="Q146" s="85"/>
      <c r="R146" s="85"/>
      <c r="S146" s="85"/>
      <c r="T146" s="85"/>
      <c r="U146" s="86"/>
      <c r="AT146" s="16" t="s">
        <v>156</v>
      </c>
      <c r="AU146" s="16" t="s">
        <v>88</v>
      </c>
    </row>
    <row r="147" s="1" customFormat="1" ht="16.5" customHeight="1">
      <c r="B147" s="37"/>
      <c r="C147" s="257" t="s">
        <v>26</v>
      </c>
      <c r="D147" s="257" t="s">
        <v>163</v>
      </c>
      <c r="E147" s="258" t="s">
        <v>325</v>
      </c>
      <c r="F147" s="259" t="s">
        <v>326</v>
      </c>
      <c r="G147" s="260" t="s">
        <v>279</v>
      </c>
      <c r="H147" s="261">
        <v>195</v>
      </c>
      <c r="I147" s="262"/>
      <c r="J147" s="263">
        <f>ROUND(I147*H147,2)</f>
        <v>0</v>
      </c>
      <c r="K147" s="259" t="s">
        <v>177</v>
      </c>
      <c r="L147" s="264"/>
      <c r="M147" s="265" t="s">
        <v>1</v>
      </c>
      <c r="N147" s="266" t="s">
        <v>45</v>
      </c>
      <c r="O147" s="85"/>
      <c r="P147" s="238">
        <f>O147*H147</f>
        <v>0</v>
      </c>
      <c r="Q147" s="238">
        <v>0.00034000000000000002</v>
      </c>
      <c r="R147" s="238">
        <f>Q147*H147</f>
        <v>0.066299999999999998</v>
      </c>
      <c r="S147" s="238">
        <v>0</v>
      </c>
      <c r="T147" s="238">
        <f>S147*H147</f>
        <v>0</v>
      </c>
      <c r="U147" s="239" t="s">
        <v>1</v>
      </c>
      <c r="AR147" s="240" t="s">
        <v>192</v>
      </c>
      <c r="AT147" s="240" t="s">
        <v>163</v>
      </c>
      <c r="AU147" s="240" t="s">
        <v>88</v>
      </c>
      <c r="AY147" s="16" t="s">
        <v>147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6" t="s">
        <v>21</v>
      </c>
      <c r="BK147" s="241">
        <f>ROUND(I147*H147,2)</f>
        <v>0</v>
      </c>
      <c r="BL147" s="16" t="s">
        <v>192</v>
      </c>
      <c r="BM147" s="240" t="s">
        <v>512</v>
      </c>
    </row>
    <row r="148" s="1" customFormat="1">
      <c r="B148" s="37"/>
      <c r="C148" s="38"/>
      <c r="D148" s="242" t="s">
        <v>156</v>
      </c>
      <c r="E148" s="38"/>
      <c r="F148" s="243" t="s">
        <v>326</v>
      </c>
      <c r="G148" s="38"/>
      <c r="H148" s="38"/>
      <c r="I148" s="148"/>
      <c r="J148" s="38"/>
      <c r="K148" s="38"/>
      <c r="L148" s="42"/>
      <c r="M148" s="244"/>
      <c r="N148" s="85"/>
      <c r="O148" s="85"/>
      <c r="P148" s="85"/>
      <c r="Q148" s="85"/>
      <c r="R148" s="85"/>
      <c r="S148" s="85"/>
      <c r="T148" s="85"/>
      <c r="U148" s="86"/>
      <c r="AT148" s="16" t="s">
        <v>156</v>
      </c>
      <c r="AU148" s="16" t="s">
        <v>88</v>
      </c>
    </row>
    <row r="149" s="11" customFormat="1" ht="22.8" customHeight="1">
      <c r="B149" s="213"/>
      <c r="C149" s="214"/>
      <c r="D149" s="215" t="s">
        <v>79</v>
      </c>
      <c r="E149" s="227" t="s">
        <v>338</v>
      </c>
      <c r="F149" s="227" t="s">
        <v>339</v>
      </c>
      <c r="G149" s="214"/>
      <c r="H149" s="214"/>
      <c r="I149" s="217"/>
      <c r="J149" s="228">
        <f>BK149</f>
        <v>0</v>
      </c>
      <c r="K149" s="214"/>
      <c r="L149" s="219"/>
      <c r="M149" s="220"/>
      <c r="N149" s="221"/>
      <c r="O149" s="221"/>
      <c r="P149" s="222">
        <f>SUM(P150:P230)</f>
        <v>0</v>
      </c>
      <c r="Q149" s="221"/>
      <c r="R149" s="222">
        <f>SUM(R150:R230)</f>
        <v>87.274452650000001</v>
      </c>
      <c r="S149" s="221"/>
      <c r="T149" s="222">
        <f>SUM(T150:T230)</f>
        <v>19.359999999999999</v>
      </c>
      <c r="U149" s="223"/>
      <c r="AR149" s="224" t="s">
        <v>97</v>
      </c>
      <c r="AT149" s="225" t="s">
        <v>79</v>
      </c>
      <c r="AU149" s="225" t="s">
        <v>21</v>
      </c>
      <c r="AY149" s="224" t="s">
        <v>147</v>
      </c>
      <c r="BK149" s="226">
        <f>SUM(BK150:BK230)</f>
        <v>0</v>
      </c>
    </row>
    <row r="150" s="1" customFormat="1" ht="24" customHeight="1">
      <c r="B150" s="37"/>
      <c r="C150" s="229" t="s">
        <v>214</v>
      </c>
      <c r="D150" s="229" t="s">
        <v>150</v>
      </c>
      <c r="E150" s="230" t="s">
        <v>341</v>
      </c>
      <c r="F150" s="231" t="s">
        <v>342</v>
      </c>
      <c r="G150" s="232" t="s">
        <v>343</v>
      </c>
      <c r="H150" s="233">
        <v>0.105</v>
      </c>
      <c r="I150" s="234"/>
      <c r="J150" s="235">
        <f>ROUND(I150*H150,2)</f>
        <v>0</v>
      </c>
      <c r="K150" s="231" t="s">
        <v>177</v>
      </c>
      <c r="L150" s="42"/>
      <c r="M150" s="236" t="s">
        <v>1</v>
      </c>
      <c r="N150" s="237" t="s">
        <v>45</v>
      </c>
      <c r="O150" s="85"/>
      <c r="P150" s="238">
        <f>O150*H150</f>
        <v>0</v>
      </c>
      <c r="Q150" s="238">
        <v>0.0019300000000000001</v>
      </c>
      <c r="R150" s="238">
        <f>Q150*H150</f>
        <v>0.00020264999999999999</v>
      </c>
      <c r="S150" s="238">
        <v>0</v>
      </c>
      <c r="T150" s="238">
        <f>S150*H150</f>
        <v>0</v>
      </c>
      <c r="U150" s="239" t="s">
        <v>1</v>
      </c>
      <c r="AR150" s="240" t="s">
        <v>178</v>
      </c>
      <c r="AT150" s="240" t="s">
        <v>150</v>
      </c>
      <c r="AU150" s="240" t="s">
        <v>88</v>
      </c>
      <c r="AY150" s="16" t="s">
        <v>147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6" t="s">
        <v>21</v>
      </c>
      <c r="BK150" s="241">
        <f>ROUND(I150*H150,2)</f>
        <v>0</v>
      </c>
      <c r="BL150" s="16" t="s">
        <v>178</v>
      </c>
      <c r="BM150" s="240" t="s">
        <v>513</v>
      </c>
    </row>
    <row r="151" s="1" customFormat="1">
      <c r="B151" s="37"/>
      <c r="C151" s="38"/>
      <c r="D151" s="242" t="s">
        <v>156</v>
      </c>
      <c r="E151" s="38"/>
      <c r="F151" s="243" t="s">
        <v>345</v>
      </c>
      <c r="G151" s="38"/>
      <c r="H151" s="38"/>
      <c r="I151" s="148"/>
      <c r="J151" s="38"/>
      <c r="K151" s="38"/>
      <c r="L151" s="42"/>
      <c r="M151" s="244"/>
      <c r="N151" s="85"/>
      <c r="O151" s="85"/>
      <c r="P151" s="85"/>
      <c r="Q151" s="85"/>
      <c r="R151" s="85"/>
      <c r="S151" s="85"/>
      <c r="T151" s="85"/>
      <c r="U151" s="86"/>
      <c r="AT151" s="16" t="s">
        <v>156</v>
      </c>
      <c r="AU151" s="16" t="s">
        <v>88</v>
      </c>
    </row>
    <row r="152" s="1" customFormat="1">
      <c r="B152" s="37"/>
      <c r="C152" s="38"/>
      <c r="D152" s="242" t="s">
        <v>158</v>
      </c>
      <c r="E152" s="38"/>
      <c r="F152" s="245" t="s">
        <v>346</v>
      </c>
      <c r="G152" s="38"/>
      <c r="H152" s="38"/>
      <c r="I152" s="148"/>
      <c r="J152" s="38"/>
      <c r="K152" s="38"/>
      <c r="L152" s="42"/>
      <c r="M152" s="244"/>
      <c r="N152" s="85"/>
      <c r="O152" s="85"/>
      <c r="P152" s="85"/>
      <c r="Q152" s="85"/>
      <c r="R152" s="85"/>
      <c r="S152" s="85"/>
      <c r="T152" s="85"/>
      <c r="U152" s="86"/>
      <c r="AT152" s="16" t="s">
        <v>158</v>
      </c>
      <c r="AU152" s="16" t="s">
        <v>88</v>
      </c>
    </row>
    <row r="153" s="1" customFormat="1">
      <c r="B153" s="37"/>
      <c r="C153" s="38"/>
      <c r="D153" s="242" t="s">
        <v>212</v>
      </c>
      <c r="E153" s="38"/>
      <c r="F153" s="245" t="s">
        <v>282</v>
      </c>
      <c r="G153" s="38"/>
      <c r="H153" s="38"/>
      <c r="I153" s="148"/>
      <c r="J153" s="38"/>
      <c r="K153" s="38"/>
      <c r="L153" s="42"/>
      <c r="M153" s="244"/>
      <c r="N153" s="85"/>
      <c r="O153" s="85"/>
      <c r="P153" s="85"/>
      <c r="Q153" s="85"/>
      <c r="R153" s="85"/>
      <c r="S153" s="85"/>
      <c r="T153" s="85"/>
      <c r="U153" s="86"/>
      <c r="AT153" s="16" t="s">
        <v>212</v>
      </c>
      <c r="AU153" s="16" t="s">
        <v>88</v>
      </c>
    </row>
    <row r="154" s="1" customFormat="1" ht="24" customHeight="1">
      <c r="B154" s="37"/>
      <c r="C154" s="229" t="s">
        <v>219</v>
      </c>
      <c r="D154" s="229" t="s">
        <v>150</v>
      </c>
      <c r="E154" s="230" t="s">
        <v>355</v>
      </c>
      <c r="F154" s="231" t="s">
        <v>356</v>
      </c>
      <c r="G154" s="232" t="s">
        <v>153</v>
      </c>
      <c r="H154" s="233">
        <v>55</v>
      </c>
      <c r="I154" s="234"/>
      <c r="J154" s="235">
        <f>ROUND(I154*H154,2)</f>
        <v>0</v>
      </c>
      <c r="K154" s="231" t="s">
        <v>177</v>
      </c>
      <c r="L154" s="42"/>
      <c r="M154" s="236" t="s">
        <v>1</v>
      </c>
      <c r="N154" s="237" t="s">
        <v>45</v>
      </c>
      <c r="O154" s="85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8">
        <f>S154*H154</f>
        <v>0</v>
      </c>
      <c r="U154" s="239" t="s">
        <v>1</v>
      </c>
      <c r="AR154" s="240" t="s">
        <v>178</v>
      </c>
      <c r="AT154" s="240" t="s">
        <v>150</v>
      </c>
      <c r="AU154" s="240" t="s">
        <v>88</v>
      </c>
      <c r="AY154" s="16" t="s">
        <v>147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6" t="s">
        <v>21</v>
      </c>
      <c r="BK154" s="241">
        <f>ROUND(I154*H154,2)</f>
        <v>0</v>
      </c>
      <c r="BL154" s="16" t="s">
        <v>178</v>
      </c>
      <c r="BM154" s="240" t="s">
        <v>514</v>
      </c>
    </row>
    <row r="155" s="1" customFormat="1">
      <c r="B155" s="37"/>
      <c r="C155" s="38"/>
      <c r="D155" s="242" t="s">
        <v>156</v>
      </c>
      <c r="E155" s="38"/>
      <c r="F155" s="243" t="s">
        <v>358</v>
      </c>
      <c r="G155" s="38"/>
      <c r="H155" s="38"/>
      <c r="I155" s="148"/>
      <c r="J155" s="38"/>
      <c r="K155" s="38"/>
      <c r="L155" s="42"/>
      <c r="M155" s="244"/>
      <c r="N155" s="85"/>
      <c r="O155" s="85"/>
      <c r="P155" s="85"/>
      <c r="Q155" s="85"/>
      <c r="R155" s="85"/>
      <c r="S155" s="85"/>
      <c r="T155" s="85"/>
      <c r="U155" s="86"/>
      <c r="AT155" s="16" t="s">
        <v>156</v>
      </c>
      <c r="AU155" s="16" t="s">
        <v>88</v>
      </c>
    </row>
    <row r="156" s="1" customFormat="1">
      <c r="B156" s="37"/>
      <c r="C156" s="38"/>
      <c r="D156" s="242" t="s">
        <v>158</v>
      </c>
      <c r="E156" s="38"/>
      <c r="F156" s="245" t="s">
        <v>352</v>
      </c>
      <c r="G156" s="38"/>
      <c r="H156" s="38"/>
      <c r="I156" s="148"/>
      <c r="J156" s="38"/>
      <c r="K156" s="38"/>
      <c r="L156" s="42"/>
      <c r="M156" s="244"/>
      <c r="N156" s="85"/>
      <c r="O156" s="85"/>
      <c r="P156" s="85"/>
      <c r="Q156" s="85"/>
      <c r="R156" s="85"/>
      <c r="S156" s="85"/>
      <c r="T156" s="85"/>
      <c r="U156" s="86"/>
      <c r="AT156" s="16" t="s">
        <v>158</v>
      </c>
      <c r="AU156" s="16" t="s">
        <v>88</v>
      </c>
    </row>
    <row r="157" s="1" customFormat="1">
      <c r="B157" s="37"/>
      <c r="C157" s="38"/>
      <c r="D157" s="242" t="s">
        <v>212</v>
      </c>
      <c r="E157" s="38"/>
      <c r="F157" s="245" t="s">
        <v>282</v>
      </c>
      <c r="G157" s="38"/>
      <c r="H157" s="38"/>
      <c r="I157" s="148"/>
      <c r="J157" s="38"/>
      <c r="K157" s="38"/>
      <c r="L157" s="42"/>
      <c r="M157" s="244"/>
      <c r="N157" s="85"/>
      <c r="O157" s="85"/>
      <c r="P157" s="85"/>
      <c r="Q157" s="85"/>
      <c r="R157" s="85"/>
      <c r="S157" s="85"/>
      <c r="T157" s="85"/>
      <c r="U157" s="86"/>
      <c r="AT157" s="16" t="s">
        <v>212</v>
      </c>
      <c r="AU157" s="16" t="s">
        <v>88</v>
      </c>
    </row>
    <row r="158" s="12" customFormat="1">
      <c r="B158" s="246"/>
      <c r="C158" s="247"/>
      <c r="D158" s="242" t="s">
        <v>160</v>
      </c>
      <c r="E158" s="248" t="s">
        <v>1</v>
      </c>
      <c r="F158" s="249" t="s">
        <v>515</v>
      </c>
      <c r="G158" s="247"/>
      <c r="H158" s="250">
        <v>47.5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4"/>
      <c r="U158" s="255"/>
      <c r="AT158" s="256" t="s">
        <v>160</v>
      </c>
      <c r="AU158" s="256" t="s">
        <v>88</v>
      </c>
      <c r="AV158" s="12" t="s">
        <v>88</v>
      </c>
      <c r="AW158" s="12" t="s">
        <v>36</v>
      </c>
      <c r="AX158" s="12" t="s">
        <v>80</v>
      </c>
      <c r="AY158" s="256" t="s">
        <v>147</v>
      </c>
    </row>
    <row r="159" s="12" customFormat="1">
      <c r="B159" s="246"/>
      <c r="C159" s="247"/>
      <c r="D159" s="242" t="s">
        <v>160</v>
      </c>
      <c r="E159" s="248" t="s">
        <v>1</v>
      </c>
      <c r="F159" s="249" t="s">
        <v>516</v>
      </c>
      <c r="G159" s="247"/>
      <c r="H159" s="250">
        <v>7.5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4"/>
      <c r="U159" s="255"/>
      <c r="AT159" s="256" t="s">
        <v>160</v>
      </c>
      <c r="AU159" s="256" t="s">
        <v>88</v>
      </c>
      <c r="AV159" s="12" t="s">
        <v>88</v>
      </c>
      <c r="AW159" s="12" t="s">
        <v>36</v>
      </c>
      <c r="AX159" s="12" t="s">
        <v>80</v>
      </c>
      <c r="AY159" s="256" t="s">
        <v>147</v>
      </c>
    </row>
    <row r="160" s="1" customFormat="1" ht="24" customHeight="1">
      <c r="B160" s="37"/>
      <c r="C160" s="229" t="s">
        <v>223</v>
      </c>
      <c r="D160" s="229" t="s">
        <v>150</v>
      </c>
      <c r="E160" s="230" t="s">
        <v>371</v>
      </c>
      <c r="F160" s="231" t="s">
        <v>372</v>
      </c>
      <c r="G160" s="232" t="s">
        <v>153</v>
      </c>
      <c r="H160" s="233">
        <v>55</v>
      </c>
      <c r="I160" s="234"/>
      <c r="J160" s="235">
        <f>ROUND(I160*H160,2)</f>
        <v>0</v>
      </c>
      <c r="K160" s="231" t="s">
        <v>177</v>
      </c>
      <c r="L160" s="42"/>
      <c r="M160" s="236" t="s">
        <v>1</v>
      </c>
      <c r="N160" s="237" t="s">
        <v>45</v>
      </c>
      <c r="O160" s="85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8">
        <f>S160*H160</f>
        <v>0</v>
      </c>
      <c r="U160" s="239" t="s">
        <v>1</v>
      </c>
      <c r="AR160" s="240" t="s">
        <v>178</v>
      </c>
      <c r="AT160" s="240" t="s">
        <v>150</v>
      </c>
      <c r="AU160" s="240" t="s">
        <v>88</v>
      </c>
      <c r="AY160" s="16" t="s">
        <v>147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6" t="s">
        <v>21</v>
      </c>
      <c r="BK160" s="241">
        <f>ROUND(I160*H160,2)</f>
        <v>0</v>
      </c>
      <c r="BL160" s="16" t="s">
        <v>178</v>
      </c>
      <c r="BM160" s="240" t="s">
        <v>517</v>
      </c>
    </row>
    <row r="161" s="1" customFormat="1">
      <c r="B161" s="37"/>
      <c r="C161" s="38"/>
      <c r="D161" s="242" t="s">
        <v>156</v>
      </c>
      <c r="E161" s="38"/>
      <c r="F161" s="243" t="s">
        <v>374</v>
      </c>
      <c r="G161" s="38"/>
      <c r="H161" s="38"/>
      <c r="I161" s="148"/>
      <c r="J161" s="38"/>
      <c r="K161" s="38"/>
      <c r="L161" s="42"/>
      <c r="M161" s="244"/>
      <c r="N161" s="85"/>
      <c r="O161" s="85"/>
      <c r="P161" s="85"/>
      <c r="Q161" s="85"/>
      <c r="R161" s="85"/>
      <c r="S161" s="85"/>
      <c r="T161" s="85"/>
      <c r="U161" s="86"/>
      <c r="AT161" s="16" t="s">
        <v>156</v>
      </c>
      <c r="AU161" s="16" t="s">
        <v>88</v>
      </c>
    </row>
    <row r="162" s="1" customFormat="1">
      <c r="B162" s="37"/>
      <c r="C162" s="38"/>
      <c r="D162" s="242" t="s">
        <v>158</v>
      </c>
      <c r="E162" s="38"/>
      <c r="F162" s="245" t="s">
        <v>352</v>
      </c>
      <c r="G162" s="38"/>
      <c r="H162" s="38"/>
      <c r="I162" s="148"/>
      <c r="J162" s="38"/>
      <c r="K162" s="38"/>
      <c r="L162" s="42"/>
      <c r="M162" s="244"/>
      <c r="N162" s="85"/>
      <c r="O162" s="85"/>
      <c r="P162" s="85"/>
      <c r="Q162" s="85"/>
      <c r="R162" s="85"/>
      <c r="S162" s="85"/>
      <c r="T162" s="85"/>
      <c r="U162" s="86"/>
      <c r="AT162" s="16" t="s">
        <v>158</v>
      </c>
      <c r="AU162" s="16" t="s">
        <v>88</v>
      </c>
    </row>
    <row r="163" s="1" customFormat="1" ht="24" customHeight="1">
      <c r="B163" s="37"/>
      <c r="C163" s="229" t="s">
        <v>229</v>
      </c>
      <c r="D163" s="229" t="s">
        <v>150</v>
      </c>
      <c r="E163" s="230" t="s">
        <v>363</v>
      </c>
      <c r="F163" s="231" t="s">
        <v>364</v>
      </c>
      <c r="G163" s="232" t="s">
        <v>365</v>
      </c>
      <c r="H163" s="233">
        <v>11</v>
      </c>
      <c r="I163" s="234"/>
      <c r="J163" s="235">
        <f>ROUND(I163*H163,2)</f>
        <v>0</v>
      </c>
      <c r="K163" s="231" t="s">
        <v>177</v>
      </c>
      <c r="L163" s="42"/>
      <c r="M163" s="236" t="s">
        <v>1</v>
      </c>
      <c r="N163" s="237" t="s">
        <v>45</v>
      </c>
      <c r="O163" s="85"/>
      <c r="P163" s="238">
        <f>O163*H163</f>
        <v>0</v>
      </c>
      <c r="Q163" s="238">
        <v>0</v>
      </c>
      <c r="R163" s="238">
        <f>Q163*H163</f>
        <v>0</v>
      </c>
      <c r="S163" s="238">
        <v>1.76</v>
      </c>
      <c r="T163" s="238">
        <f>S163*H163</f>
        <v>19.359999999999999</v>
      </c>
      <c r="U163" s="239" t="s">
        <v>1</v>
      </c>
      <c r="AR163" s="240" t="s">
        <v>178</v>
      </c>
      <c r="AT163" s="240" t="s">
        <v>150</v>
      </c>
      <c r="AU163" s="240" t="s">
        <v>88</v>
      </c>
      <c r="AY163" s="16" t="s">
        <v>147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6" t="s">
        <v>21</v>
      </c>
      <c r="BK163" s="241">
        <f>ROUND(I163*H163,2)</f>
        <v>0</v>
      </c>
      <c r="BL163" s="16" t="s">
        <v>178</v>
      </c>
      <c r="BM163" s="240" t="s">
        <v>518</v>
      </c>
    </row>
    <row r="164" s="1" customFormat="1">
      <c r="B164" s="37"/>
      <c r="C164" s="38"/>
      <c r="D164" s="242" t="s">
        <v>156</v>
      </c>
      <c r="E164" s="38"/>
      <c r="F164" s="243" t="s">
        <v>367</v>
      </c>
      <c r="G164" s="38"/>
      <c r="H164" s="38"/>
      <c r="I164" s="148"/>
      <c r="J164" s="38"/>
      <c r="K164" s="38"/>
      <c r="L164" s="42"/>
      <c r="M164" s="244"/>
      <c r="N164" s="85"/>
      <c r="O164" s="85"/>
      <c r="P164" s="85"/>
      <c r="Q164" s="85"/>
      <c r="R164" s="85"/>
      <c r="S164" s="85"/>
      <c r="T164" s="85"/>
      <c r="U164" s="86"/>
      <c r="AT164" s="16" t="s">
        <v>156</v>
      </c>
      <c r="AU164" s="16" t="s">
        <v>88</v>
      </c>
    </row>
    <row r="165" s="1" customFormat="1">
      <c r="B165" s="37"/>
      <c r="C165" s="38"/>
      <c r="D165" s="242" t="s">
        <v>158</v>
      </c>
      <c r="E165" s="38"/>
      <c r="F165" s="245" t="s">
        <v>368</v>
      </c>
      <c r="G165" s="38"/>
      <c r="H165" s="38"/>
      <c r="I165" s="148"/>
      <c r="J165" s="38"/>
      <c r="K165" s="38"/>
      <c r="L165" s="42"/>
      <c r="M165" s="244"/>
      <c r="N165" s="85"/>
      <c r="O165" s="85"/>
      <c r="P165" s="85"/>
      <c r="Q165" s="85"/>
      <c r="R165" s="85"/>
      <c r="S165" s="85"/>
      <c r="T165" s="85"/>
      <c r="U165" s="86"/>
      <c r="AT165" s="16" t="s">
        <v>158</v>
      </c>
      <c r="AU165" s="16" t="s">
        <v>88</v>
      </c>
    </row>
    <row r="166" s="12" customFormat="1">
      <c r="B166" s="246"/>
      <c r="C166" s="247"/>
      <c r="D166" s="242" t="s">
        <v>160</v>
      </c>
      <c r="E166" s="248" t="s">
        <v>1</v>
      </c>
      <c r="F166" s="249" t="s">
        <v>519</v>
      </c>
      <c r="G166" s="247"/>
      <c r="H166" s="250">
        <v>11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4"/>
      <c r="U166" s="255"/>
      <c r="AT166" s="256" t="s">
        <v>160</v>
      </c>
      <c r="AU166" s="256" t="s">
        <v>88</v>
      </c>
      <c r="AV166" s="12" t="s">
        <v>88</v>
      </c>
      <c r="AW166" s="12" t="s">
        <v>36</v>
      </c>
      <c r="AX166" s="12" t="s">
        <v>80</v>
      </c>
      <c r="AY166" s="256" t="s">
        <v>147</v>
      </c>
    </row>
    <row r="167" s="1" customFormat="1" ht="24" customHeight="1">
      <c r="B167" s="37"/>
      <c r="C167" s="229" t="s">
        <v>8</v>
      </c>
      <c r="D167" s="229" t="s">
        <v>150</v>
      </c>
      <c r="E167" s="230" t="s">
        <v>390</v>
      </c>
      <c r="F167" s="231" t="s">
        <v>391</v>
      </c>
      <c r="G167" s="232" t="s">
        <v>279</v>
      </c>
      <c r="H167" s="233">
        <v>95</v>
      </c>
      <c r="I167" s="234"/>
      <c r="J167" s="235">
        <f>ROUND(I167*H167,2)</f>
        <v>0</v>
      </c>
      <c r="K167" s="231" t="s">
        <v>177</v>
      </c>
      <c r="L167" s="42"/>
      <c r="M167" s="236" t="s">
        <v>1</v>
      </c>
      <c r="N167" s="237" t="s">
        <v>45</v>
      </c>
      <c r="O167" s="85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8">
        <f>S167*H167</f>
        <v>0</v>
      </c>
      <c r="U167" s="239" t="s">
        <v>1</v>
      </c>
      <c r="AR167" s="240" t="s">
        <v>178</v>
      </c>
      <c r="AT167" s="240" t="s">
        <v>150</v>
      </c>
      <c r="AU167" s="240" t="s">
        <v>88</v>
      </c>
      <c r="AY167" s="16" t="s">
        <v>147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6" t="s">
        <v>21</v>
      </c>
      <c r="BK167" s="241">
        <f>ROUND(I167*H167,2)</f>
        <v>0</v>
      </c>
      <c r="BL167" s="16" t="s">
        <v>178</v>
      </c>
      <c r="BM167" s="240" t="s">
        <v>520</v>
      </c>
    </row>
    <row r="168" s="1" customFormat="1">
      <c r="B168" s="37"/>
      <c r="C168" s="38"/>
      <c r="D168" s="242" t="s">
        <v>156</v>
      </c>
      <c r="E168" s="38"/>
      <c r="F168" s="243" t="s">
        <v>393</v>
      </c>
      <c r="G168" s="38"/>
      <c r="H168" s="38"/>
      <c r="I168" s="148"/>
      <c r="J168" s="38"/>
      <c r="K168" s="38"/>
      <c r="L168" s="42"/>
      <c r="M168" s="244"/>
      <c r="N168" s="85"/>
      <c r="O168" s="85"/>
      <c r="P168" s="85"/>
      <c r="Q168" s="85"/>
      <c r="R168" s="85"/>
      <c r="S168" s="85"/>
      <c r="T168" s="85"/>
      <c r="U168" s="86"/>
      <c r="AT168" s="16" t="s">
        <v>156</v>
      </c>
      <c r="AU168" s="16" t="s">
        <v>88</v>
      </c>
    </row>
    <row r="169" s="1" customFormat="1">
      <c r="B169" s="37"/>
      <c r="C169" s="38"/>
      <c r="D169" s="242" t="s">
        <v>158</v>
      </c>
      <c r="E169" s="38"/>
      <c r="F169" s="245" t="s">
        <v>394</v>
      </c>
      <c r="G169" s="38"/>
      <c r="H169" s="38"/>
      <c r="I169" s="148"/>
      <c r="J169" s="38"/>
      <c r="K169" s="38"/>
      <c r="L169" s="42"/>
      <c r="M169" s="244"/>
      <c r="N169" s="85"/>
      <c r="O169" s="85"/>
      <c r="P169" s="85"/>
      <c r="Q169" s="85"/>
      <c r="R169" s="85"/>
      <c r="S169" s="85"/>
      <c r="T169" s="85"/>
      <c r="U169" s="86"/>
      <c r="AT169" s="16" t="s">
        <v>158</v>
      </c>
      <c r="AU169" s="16" t="s">
        <v>88</v>
      </c>
    </row>
    <row r="170" s="1" customFormat="1" ht="24" customHeight="1">
      <c r="B170" s="37"/>
      <c r="C170" s="229" t="s">
        <v>154</v>
      </c>
      <c r="D170" s="229" t="s">
        <v>150</v>
      </c>
      <c r="E170" s="230" t="s">
        <v>521</v>
      </c>
      <c r="F170" s="231" t="s">
        <v>522</v>
      </c>
      <c r="G170" s="232" t="s">
        <v>279</v>
      </c>
      <c r="H170" s="233">
        <v>10</v>
      </c>
      <c r="I170" s="234"/>
      <c r="J170" s="235">
        <f>ROUND(I170*H170,2)</f>
        <v>0</v>
      </c>
      <c r="K170" s="231" t="s">
        <v>177</v>
      </c>
      <c r="L170" s="42"/>
      <c r="M170" s="236" t="s">
        <v>1</v>
      </c>
      <c r="N170" s="237" t="s">
        <v>45</v>
      </c>
      <c r="O170" s="85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8">
        <f>S170*H170</f>
        <v>0</v>
      </c>
      <c r="U170" s="239" t="s">
        <v>1</v>
      </c>
      <c r="AR170" s="240" t="s">
        <v>178</v>
      </c>
      <c r="AT170" s="240" t="s">
        <v>150</v>
      </c>
      <c r="AU170" s="240" t="s">
        <v>88</v>
      </c>
      <c r="AY170" s="16" t="s">
        <v>147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6" t="s">
        <v>21</v>
      </c>
      <c r="BK170" s="241">
        <f>ROUND(I170*H170,2)</f>
        <v>0</v>
      </c>
      <c r="BL170" s="16" t="s">
        <v>178</v>
      </c>
      <c r="BM170" s="240" t="s">
        <v>523</v>
      </c>
    </row>
    <row r="171" s="1" customFormat="1">
      <c r="B171" s="37"/>
      <c r="C171" s="38"/>
      <c r="D171" s="242" t="s">
        <v>156</v>
      </c>
      <c r="E171" s="38"/>
      <c r="F171" s="243" t="s">
        <v>524</v>
      </c>
      <c r="G171" s="38"/>
      <c r="H171" s="38"/>
      <c r="I171" s="148"/>
      <c r="J171" s="38"/>
      <c r="K171" s="38"/>
      <c r="L171" s="42"/>
      <c r="M171" s="244"/>
      <c r="N171" s="85"/>
      <c r="O171" s="85"/>
      <c r="P171" s="85"/>
      <c r="Q171" s="85"/>
      <c r="R171" s="85"/>
      <c r="S171" s="85"/>
      <c r="T171" s="85"/>
      <c r="U171" s="86"/>
      <c r="AT171" s="16" t="s">
        <v>156</v>
      </c>
      <c r="AU171" s="16" t="s">
        <v>88</v>
      </c>
    </row>
    <row r="172" s="1" customFormat="1">
      <c r="B172" s="37"/>
      <c r="C172" s="38"/>
      <c r="D172" s="242" t="s">
        <v>158</v>
      </c>
      <c r="E172" s="38"/>
      <c r="F172" s="245" t="s">
        <v>394</v>
      </c>
      <c r="G172" s="38"/>
      <c r="H172" s="38"/>
      <c r="I172" s="148"/>
      <c r="J172" s="38"/>
      <c r="K172" s="38"/>
      <c r="L172" s="42"/>
      <c r="M172" s="244"/>
      <c r="N172" s="85"/>
      <c r="O172" s="85"/>
      <c r="P172" s="85"/>
      <c r="Q172" s="85"/>
      <c r="R172" s="85"/>
      <c r="S172" s="85"/>
      <c r="T172" s="85"/>
      <c r="U172" s="86"/>
      <c r="AT172" s="16" t="s">
        <v>158</v>
      </c>
      <c r="AU172" s="16" t="s">
        <v>88</v>
      </c>
    </row>
    <row r="173" s="1" customFormat="1" ht="24" customHeight="1">
      <c r="B173" s="37"/>
      <c r="C173" s="229" t="s">
        <v>241</v>
      </c>
      <c r="D173" s="229" t="s">
        <v>150</v>
      </c>
      <c r="E173" s="230" t="s">
        <v>414</v>
      </c>
      <c r="F173" s="231" t="s">
        <v>415</v>
      </c>
      <c r="G173" s="232" t="s">
        <v>279</v>
      </c>
      <c r="H173" s="233">
        <v>175</v>
      </c>
      <c r="I173" s="234"/>
      <c r="J173" s="235">
        <f>ROUND(I173*H173,2)</f>
        <v>0</v>
      </c>
      <c r="K173" s="231" t="s">
        <v>177</v>
      </c>
      <c r="L173" s="42"/>
      <c r="M173" s="236" t="s">
        <v>1</v>
      </c>
      <c r="N173" s="237" t="s">
        <v>45</v>
      </c>
      <c r="O173" s="85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8">
        <f>S173*H173</f>
        <v>0</v>
      </c>
      <c r="U173" s="239" t="s">
        <v>1</v>
      </c>
      <c r="AR173" s="240" t="s">
        <v>178</v>
      </c>
      <c r="AT173" s="240" t="s">
        <v>150</v>
      </c>
      <c r="AU173" s="240" t="s">
        <v>88</v>
      </c>
      <c r="AY173" s="16" t="s">
        <v>147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6" t="s">
        <v>21</v>
      </c>
      <c r="BK173" s="241">
        <f>ROUND(I173*H173,2)</f>
        <v>0</v>
      </c>
      <c r="BL173" s="16" t="s">
        <v>178</v>
      </c>
      <c r="BM173" s="240" t="s">
        <v>525</v>
      </c>
    </row>
    <row r="174" s="1" customFormat="1">
      <c r="B174" s="37"/>
      <c r="C174" s="38"/>
      <c r="D174" s="242" t="s">
        <v>156</v>
      </c>
      <c r="E174" s="38"/>
      <c r="F174" s="243" t="s">
        <v>417</v>
      </c>
      <c r="G174" s="38"/>
      <c r="H174" s="38"/>
      <c r="I174" s="148"/>
      <c r="J174" s="38"/>
      <c r="K174" s="38"/>
      <c r="L174" s="42"/>
      <c r="M174" s="244"/>
      <c r="N174" s="85"/>
      <c r="O174" s="85"/>
      <c r="P174" s="85"/>
      <c r="Q174" s="85"/>
      <c r="R174" s="85"/>
      <c r="S174" s="85"/>
      <c r="T174" s="85"/>
      <c r="U174" s="86"/>
      <c r="AT174" s="16" t="s">
        <v>156</v>
      </c>
      <c r="AU174" s="16" t="s">
        <v>88</v>
      </c>
    </row>
    <row r="175" s="1" customFormat="1">
      <c r="B175" s="37"/>
      <c r="C175" s="38"/>
      <c r="D175" s="242" t="s">
        <v>158</v>
      </c>
      <c r="E175" s="38"/>
      <c r="F175" s="245" t="s">
        <v>407</v>
      </c>
      <c r="G175" s="38"/>
      <c r="H175" s="38"/>
      <c r="I175" s="148"/>
      <c r="J175" s="38"/>
      <c r="K175" s="38"/>
      <c r="L175" s="42"/>
      <c r="M175" s="244"/>
      <c r="N175" s="85"/>
      <c r="O175" s="85"/>
      <c r="P175" s="85"/>
      <c r="Q175" s="85"/>
      <c r="R175" s="85"/>
      <c r="S175" s="85"/>
      <c r="T175" s="85"/>
      <c r="U175" s="86"/>
      <c r="AT175" s="16" t="s">
        <v>158</v>
      </c>
      <c r="AU175" s="16" t="s">
        <v>88</v>
      </c>
    </row>
    <row r="176" s="1" customFormat="1">
      <c r="B176" s="37"/>
      <c r="C176" s="38"/>
      <c r="D176" s="242" t="s">
        <v>212</v>
      </c>
      <c r="E176" s="38"/>
      <c r="F176" s="245" t="s">
        <v>282</v>
      </c>
      <c r="G176" s="38"/>
      <c r="H176" s="38"/>
      <c r="I176" s="148"/>
      <c r="J176" s="38"/>
      <c r="K176" s="38"/>
      <c r="L176" s="42"/>
      <c r="M176" s="244"/>
      <c r="N176" s="85"/>
      <c r="O176" s="85"/>
      <c r="P176" s="85"/>
      <c r="Q176" s="85"/>
      <c r="R176" s="85"/>
      <c r="S176" s="85"/>
      <c r="T176" s="85"/>
      <c r="U176" s="86"/>
      <c r="AT176" s="16" t="s">
        <v>212</v>
      </c>
      <c r="AU176" s="16" t="s">
        <v>88</v>
      </c>
    </row>
    <row r="177" s="1" customFormat="1" ht="24" customHeight="1">
      <c r="B177" s="37"/>
      <c r="C177" s="257" t="s">
        <v>246</v>
      </c>
      <c r="D177" s="257" t="s">
        <v>163</v>
      </c>
      <c r="E177" s="258" t="s">
        <v>419</v>
      </c>
      <c r="F177" s="259" t="s">
        <v>420</v>
      </c>
      <c r="G177" s="260" t="s">
        <v>279</v>
      </c>
      <c r="H177" s="261">
        <v>175</v>
      </c>
      <c r="I177" s="262"/>
      <c r="J177" s="263">
        <f>ROUND(I177*H177,2)</f>
        <v>0</v>
      </c>
      <c r="K177" s="259" t="s">
        <v>177</v>
      </c>
      <c r="L177" s="264"/>
      <c r="M177" s="265" t="s">
        <v>1</v>
      </c>
      <c r="N177" s="266" t="s">
        <v>45</v>
      </c>
      <c r="O177" s="85"/>
      <c r="P177" s="238">
        <f>O177*H177</f>
        <v>0</v>
      </c>
      <c r="Q177" s="238">
        <v>0.00019000000000000001</v>
      </c>
      <c r="R177" s="238">
        <f>Q177*H177</f>
        <v>0.033250000000000002</v>
      </c>
      <c r="S177" s="238">
        <v>0</v>
      </c>
      <c r="T177" s="238">
        <f>S177*H177</f>
        <v>0</v>
      </c>
      <c r="U177" s="239" t="s">
        <v>1</v>
      </c>
      <c r="AR177" s="240" t="s">
        <v>192</v>
      </c>
      <c r="AT177" s="240" t="s">
        <v>163</v>
      </c>
      <c r="AU177" s="240" t="s">
        <v>88</v>
      </c>
      <c r="AY177" s="16" t="s">
        <v>147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6" t="s">
        <v>21</v>
      </c>
      <c r="BK177" s="241">
        <f>ROUND(I177*H177,2)</f>
        <v>0</v>
      </c>
      <c r="BL177" s="16" t="s">
        <v>192</v>
      </c>
      <c r="BM177" s="240" t="s">
        <v>526</v>
      </c>
    </row>
    <row r="178" s="1" customFormat="1">
      <c r="B178" s="37"/>
      <c r="C178" s="38"/>
      <c r="D178" s="242" t="s">
        <v>156</v>
      </c>
      <c r="E178" s="38"/>
      <c r="F178" s="243" t="s">
        <v>420</v>
      </c>
      <c r="G178" s="38"/>
      <c r="H178" s="38"/>
      <c r="I178" s="148"/>
      <c r="J178" s="38"/>
      <c r="K178" s="38"/>
      <c r="L178" s="42"/>
      <c r="M178" s="244"/>
      <c r="N178" s="85"/>
      <c r="O178" s="85"/>
      <c r="P178" s="85"/>
      <c r="Q178" s="85"/>
      <c r="R178" s="85"/>
      <c r="S178" s="85"/>
      <c r="T178" s="85"/>
      <c r="U178" s="86"/>
      <c r="AT178" s="16" t="s">
        <v>156</v>
      </c>
      <c r="AU178" s="16" t="s">
        <v>88</v>
      </c>
    </row>
    <row r="179" s="1" customFormat="1">
      <c r="B179" s="37"/>
      <c r="C179" s="38"/>
      <c r="D179" s="242" t="s">
        <v>212</v>
      </c>
      <c r="E179" s="38"/>
      <c r="F179" s="245" t="s">
        <v>422</v>
      </c>
      <c r="G179" s="38"/>
      <c r="H179" s="38"/>
      <c r="I179" s="148"/>
      <c r="J179" s="38"/>
      <c r="K179" s="38"/>
      <c r="L179" s="42"/>
      <c r="M179" s="244"/>
      <c r="N179" s="85"/>
      <c r="O179" s="85"/>
      <c r="P179" s="85"/>
      <c r="Q179" s="85"/>
      <c r="R179" s="85"/>
      <c r="S179" s="85"/>
      <c r="T179" s="85"/>
      <c r="U179" s="86"/>
      <c r="AT179" s="16" t="s">
        <v>212</v>
      </c>
      <c r="AU179" s="16" t="s">
        <v>88</v>
      </c>
    </row>
    <row r="180" s="1" customFormat="1" ht="24" customHeight="1">
      <c r="B180" s="37"/>
      <c r="C180" s="229" t="s">
        <v>251</v>
      </c>
      <c r="D180" s="229" t="s">
        <v>150</v>
      </c>
      <c r="E180" s="230" t="s">
        <v>424</v>
      </c>
      <c r="F180" s="231" t="s">
        <v>425</v>
      </c>
      <c r="G180" s="232" t="s">
        <v>279</v>
      </c>
      <c r="H180" s="233">
        <v>95</v>
      </c>
      <c r="I180" s="234"/>
      <c r="J180" s="235">
        <f>ROUND(I180*H180,2)</f>
        <v>0</v>
      </c>
      <c r="K180" s="231" t="s">
        <v>177</v>
      </c>
      <c r="L180" s="42"/>
      <c r="M180" s="236" t="s">
        <v>1</v>
      </c>
      <c r="N180" s="237" t="s">
        <v>45</v>
      </c>
      <c r="O180" s="85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8">
        <f>S180*H180</f>
        <v>0</v>
      </c>
      <c r="U180" s="239" t="s">
        <v>1</v>
      </c>
      <c r="AR180" s="240" t="s">
        <v>178</v>
      </c>
      <c r="AT180" s="240" t="s">
        <v>150</v>
      </c>
      <c r="AU180" s="240" t="s">
        <v>88</v>
      </c>
      <c r="AY180" s="16" t="s">
        <v>147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6" t="s">
        <v>21</v>
      </c>
      <c r="BK180" s="241">
        <f>ROUND(I180*H180,2)</f>
        <v>0</v>
      </c>
      <c r="BL180" s="16" t="s">
        <v>178</v>
      </c>
      <c r="BM180" s="240" t="s">
        <v>527</v>
      </c>
    </row>
    <row r="181" s="1" customFormat="1">
      <c r="B181" s="37"/>
      <c r="C181" s="38"/>
      <c r="D181" s="242" t="s">
        <v>156</v>
      </c>
      <c r="E181" s="38"/>
      <c r="F181" s="243" t="s">
        <v>427</v>
      </c>
      <c r="G181" s="38"/>
      <c r="H181" s="38"/>
      <c r="I181" s="148"/>
      <c r="J181" s="38"/>
      <c r="K181" s="38"/>
      <c r="L181" s="42"/>
      <c r="M181" s="244"/>
      <c r="N181" s="85"/>
      <c r="O181" s="85"/>
      <c r="P181" s="85"/>
      <c r="Q181" s="85"/>
      <c r="R181" s="85"/>
      <c r="S181" s="85"/>
      <c r="T181" s="85"/>
      <c r="U181" s="86"/>
      <c r="AT181" s="16" t="s">
        <v>156</v>
      </c>
      <c r="AU181" s="16" t="s">
        <v>88</v>
      </c>
    </row>
    <row r="182" s="1" customFormat="1">
      <c r="B182" s="37"/>
      <c r="C182" s="38"/>
      <c r="D182" s="242" t="s">
        <v>212</v>
      </c>
      <c r="E182" s="38"/>
      <c r="F182" s="245" t="s">
        <v>282</v>
      </c>
      <c r="G182" s="38"/>
      <c r="H182" s="38"/>
      <c r="I182" s="148"/>
      <c r="J182" s="38"/>
      <c r="K182" s="38"/>
      <c r="L182" s="42"/>
      <c r="M182" s="244"/>
      <c r="N182" s="85"/>
      <c r="O182" s="85"/>
      <c r="P182" s="85"/>
      <c r="Q182" s="85"/>
      <c r="R182" s="85"/>
      <c r="S182" s="85"/>
      <c r="T182" s="85"/>
      <c r="U182" s="86"/>
      <c r="AT182" s="16" t="s">
        <v>212</v>
      </c>
      <c r="AU182" s="16" t="s">
        <v>88</v>
      </c>
    </row>
    <row r="183" s="1" customFormat="1" ht="24" customHeight="1">
      <c r="B183" s="37"/>
      <c r="C183" s="229" t="s">
        <v>256</v>
      </c>
      <c r="D183" s="229" t="s">
        <v>150</v>
      </c>
      <c r="E183" s="230" t="s">
        <v>528</v>
      </c>
      <c r="F183" s="231" t="s">
        <v>529</v>
      </c>
      <c r="G183" s="232" t="s">
        <v>279</v>
      </c>
      <c r="H183" s="233">
        <v>10</v>
      </c>
      <c r="I183" s="234"/>
      <c r="J183" s="235">
        <f>ROUND(I183*H183,2)</f>
        <v>0</v>
      </c>
      <c r="K183" s="231" t="s">
        <v>177</v>
      </c>
      <c r="L183" s="42"/>
      <c r="M183" s="236" t="s">
        <v>1</v>
      </c>
      <c r="N183" s="237" t="s">
        <v>45</v>
      </c>
      <c r="O183" s="85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8">
        <f>S183*H183</f>
        <v>0</v>
      </c>
      <c r="U183" s="239" t="s">
        <v>1</v>
      </c>
      <c r="AR183" s="240" t="s">
        <v>178</v>
      </c>
      <c r="AT183" s="240" t="s">
        <v>150</v>
      </c>
      <c r="AU183" s="240" t="s">
        <v>88</v>
      </c>
      <c r="AY183" s="16" t="s">
        <v>147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6" t="s">
        <v>21</v>
      </c>
      <c r="BK183" s="241">
        <f>ROUND(I183*H183,2)</f>
        <v>0</v>
      </c>
      <c r="BL183" s="16" t="s">
        <v>178</v>
      </c>
      <c r="BM183" s="240" t="s">
        <v>530</v>
      </c>
    </row>
    <row r="184" s="1" customFormat="1">
      <c r="B184" s="37"/>
      <c r="C184" s="38"/>
      <c r="D184" s="242" t="s">
        <v>156</v>
      </c>
      <c r="E184" s="38"/>
      <c r="F184" s="243" t="s">
        <v>531</v>
      </c>
      <c r="G184" s="38"/>
      <c r="H184" s="38"/>
      <c r="I184" s="148"/>
      <c r="J184" s="38"/>
      <c r="K184" s="38"/>
      <c r="L184" s="42"/>
      <c r="M184" s="244"/>
      <c r="N184" s="85"/>
      <c r="O184" s="85"/>
      <c r="P184" s="85"/>
      <c r="Q184" s="85"/>
      <c r="R184" s="85"/>
      <c r="S184" s="85"/>
      <c r="T184" s="85"/>
      <c r="U184" s="86"/>
      <c r="AT184" s="16" t="s">
        <v>156</v>
      </c>
      <c r="AU184" s="16" t="s">
        <v>88</v>
      </c>
    </row>
    <row r="185" s="1" customFormat="1" ht="16.5" customHeight="1">
      <c r="B185" s="37"/>
      <c r="C185" s="229" t="s">
        <v>7</v>
      </c>
      <c r="D185" s="229" t="s">
        <v>150</v>
      </c>
      <c r="E185" s="230" t="s">
        <v>429</v>
      </c>
      <c r="F185" s="231" t="s">
        <v>430</v>
      </c>
      <c r="G185" s="232" t="s">
        <v>431</v>
      </c>
      <c r="H185" s="233">
        <v>53.020000000000003</v>
      </c>
      <c r="I185" s="234"/>
      <c r="J185" s="235">
        <f>ROUND(I185*H185,2)</f>
        <v>0</v>
      </c>
      <c r="K185" s="231" t="s">
        <v>177</v>
      </c>
      <c r="L185" s="42"/>
      <c r="M185" s="236" t="s">
        <v>1</v>
      </c>
      <c r="N185" s="237" t="s">
        <v>45</v>
      </c>
      <c r="O185" s="85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8">
        <f>S185*H185</f>
        <v>0</v>
      </c>
      <c r="U185" s="239" t="s">
        <v>1</v>
      </c>
      <c r="AR185" s="240" t="s">
        <v>178</v>
      </c>
      <c r="AT185" s="240" t="s">
        <v>150</v>
      </c>
      <c r="AU185" s="240" t="s">
        <v>88</v>
      </c>
      <c r="AY185" s="16" t="s">
        <v>147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6" t="s">
        <v>21</v>
      </c>
      <c r="BK185" s="241">
        <f>ROUND(I185*H185,2)</f>
        <v>0</v>
      </c>
      <c r="BL185" s="16" t="s">
        <v>178</v>
      </c>
      <c r="BM185" s="240" t="s">
        <v>532</v>
      </c>
    </row>
    <row r="186" s="1" customFormat="1">
      <c r="B186" s="37"/>
      <c r="C186" s="38"/>
      <c r="D186" s="242" t="s">
        <v>156</v>
      </c>
      <c r="E186" s="38"/>
      <c r="F186" s="243" t="s">
        <v>433</v>
      </c>
      <c r="G186" s="38"/>
      <c r="H186" s="38"/>
      <c r="I186" s="148"/>
      <c r="J186" s="38"/>
      <c r="K186" s="38"/>
      <c r="L186" s="42"/>
      <c r="M186" s="244"/>
      <c r="N186" s="85"/>
      <c r="O186" s="85"/>
      <c r="P186" s="85"/>
      <c r="Q186" s="85"/>
      <c r="R186" s="85"/>
      <c r="S186" s="85"/>
      <c r="T186" s="85"/>
      <c r="U186" s="86"/>
      <c r="AT186" s="16" t="s">
        <v>156</v>
      </c>
      <c r="AU186" s="16" t="s">
        <v>88</v>
      </c>
    </row>
    <row r="187" s="1" customFormat="1">
      <c r="B187" s="37"/>
      <c r="C187" s="38"/>
      <c r="D187" s="242" t="s">
        <v>158</v>
      </c>
      <c r="E187" s="38"/>
      <c r="F187" s="245" t="s">
        <v>434</v>
      </c>
      <c r="G187" s="38"/>
      <c r="H187" s="38"/>
      <c r="I187" s="148"/>
      <c r="J187" s="38"/>
      <c r="K187" s="38"/>
      <c r="L187" s="42"/>
      <c r="M187" s="244"/>
      <c r="N187" s="85"/>
      <c r="O187" s="85"/>
      <c r="P187" s="85"/>
      <c r="Q187" s="85"/>
      <c r="R187" s="85"/>
      <c r="S187" s="85"/>
      <c r="T187" s="85"/>
      <c r="U187" s="86"/>
      <c r="AT187" s="16" t="s">
        <v>158</v>
      </c>
      <c r="AU187" s="16" t="s">
        <v>88</v>
      </c>
    </row>
    <row r="188" s="1" customFormat="1">
      <c r="B188" s="37"/>
      <c r="C188" s="38"/>
      <c r="D188" s="242" t="s">
        <v>212</v>
      </c>
      <c r="E188" s="38"/>
      <c r="F188" s="245" t="s">
        <v>282</v>
      </c>
      <c r="G188" s="38"/>
      <c r="H188" s="38"/>
      <c r="I188" s="148"/>
      <c r="J188" s="38"/>
      <c r="K188" s="38"/>
      <c r="L188" s="42"/>
      <c r="M188" s="244"/>
      <c r="N188" s="85"/>
      <c r="O188" s="85"/>
      <c r="P188" s="85"/>
      <c r="Q188" s="85"/>
      <c r="R188" s="85"/>
      <c r="S188" s="85"/>
      <c r="T188" s="85"/>
      <c r="U188" s="86"/>
      <c r="AT188" s="16" t="s">
        <v>212</v>
      </c>
      <c r="AU188" s="16" t="s">
        <v>88</v>
      </c>
    </row>
    <row r="189" s="12" customFormat="1">
      <c r="B189" s="246"/>
      <c r="C189" s="247"/>
      <c r="D189" s="242" t="s">
        <v>160</v>
      </c>
      <c r="E189" s="248" t="s">
        <v>1</v>
      </c>
      <c r="F189" s="249" t="s">
        <v>533</v>
      </c>
      <c r="G189" s="247"/>
      <c r="H189" s="250">
        <v>29.260000000000002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4"/>
      <c r="U189" s="255"/>
      <c r="AT189" s="256" t="s">
        <v>160</v>
      </c>
      <c r="AU189" s="256" t="s">
        <v>88</v>
      </c>
      <c r="AV189" s="12" t="s">
        <v>88</v>
      </c>
      <c r="AW189" s="12" t="s">
        <v>36</v>
      </c>
      <c r="AX189" s="12" t="s">
        <v>80</v>
      </c>
      <c r="AY189" s="256" t="s">
        <v>147</v>
      </c>
    </row>
    <row r="190" s="12" customFormat="1">
      <c r="B190" s="246"/>
      <c r="C190" s="247"/>
      <c r="D190" s="242" t="s">
        <v>160</v>
      </c>
      <c r="E190" s="248" t="s">
        <v>1</v>
      </c>
      <c r="F190" s="249" t="s">
        <v>534</v>
      </c>
      <c r="G190" s="247"/>
      <c r="H190" s="250">
        <v>4.4000000000000004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4"/>
      <c r="U190" s="255"/>
      <c r="AT190" s="256" t="s">
        <v>160</v>
      </c>
      <c r="AU190" s="256" t="s">
        <v>88</v>
      </c>
      <c r="AV190" s="12" t="s">
        <v>88</v>
      </c>
      <c r="AW190" s="12" t="s">
        <v>36</v>
      </c>
      <c r="AX190" s="12" t="s">
        <v>80</v>
      </c>
      <c r="AY190" s="256" t="s">
        <v>147</v>
      </c>
    </row>
    <row r="191" s="12" customFormat="1">
      <c r="B191" s="246"/>
      <c r="C191" s="247"/>
      <c r="D191" s="242" t="s">
        <v>160</v>
      </c>
      <c r="E191" s="248" t="s">
        <v>1</v>
      </c>
      <c r="F191" s="249" t="s">
        <v>535</v>
      </c>
      <c r="G191" s="247"/>
      <c r="H191" s="250">
        <v>19.359999999999999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4"/>
      <c r="U191" s="255"/>
      <c r="AT191" s="256" t="s">
        <v>160</v>
      </c>
      <c r="AU191" s="256" t="s">
        <v>88</v>
      </c>
      <c r="AV191" s="12" t="s">
        <v>88</v>
      </c>
      <c r="AW191" s="12" t="s">
        <v>36</v>
      </c>
      <c r="AX191" s="12" t="s">
        <v>80</v>
      </c>
      <c r="AY191" s="256" t="s">
        <v>147</v>
      </c>
    </row>
    <row r="192" s="1" customFormat="1" ht="24" customHeight="1">
      <c r="B192" s="37"/>
      <c r="C192" s="229" t="s">
        <v>265</v>
      </c>
      <c r="D192" s="229" t="s">
        <v>150</v>
      </c>
      <c r="E192" s="230" t="s">
        <v>439</v>
      </c>
      <c r="F192" s="231" t="s">
        <v>440</v>
      </c>
      <c r="G192" s="232" t="s">
        <v>431</v>
      </c>
      <c r="H192" s="233">
        <v>530.20000000000005</v>
      </c>
      <c r="I192" s="234"/>
      <c r="J192" s="235">
        <f>ROUND(I192*H192,2)</f>
        <v>0</v>
      </c>
      <c r="K192" s="231" t="s">
        <v>177</v>
      </c>
      <c r="L192" s="42"/>
      <c r="M192" s="236" t="s">
        <v>1</v>
      </c>
      <c r="N192" s="237" t="s">
        <v>45</v>
      </c>
      <c r="O192" s="85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8">
        <f>S192*H192</f>
        <v>0</v>
      </c>
      <c r="U192" s="239" t="s">
        <v>1</v>
      </c>
      <c r="AR192" s="240" t="s">
        <v>178</v>
      </c>
      <c r="AT192" s="240" t="s">
        <v>150</v>
      </c>
      <c r="AU192" s="240" t="s">
        <v>88</v>
      </c>
      <c r="AY192" s="16" t="s">
        <v>147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6" t="s">
        <v>21</v>
      </c>
      <c r="BK192" s="241">
        <f>ROUND(I192*H192,2)</f>
        <v>0</v>
      </c>
      <c r="BL192" s="16" t="s">
        <v>178</v>
      </c>
      <c r="BM192" s="240" t="s">
        <v>536</v>
      </c>
    </row>
    <row r="193" s="1" customFormat="1">
      <c r="B193" s="37"/>
      <c r="C193" s="38"/>
      <c r="D193" s="242" t="s">
        <v>156</v>
      </c>
      <c r="E193" s="38"/>
      <c r="F193" s="243" t="s">
        <v>442</v>
      </c>
      <c r="G193" s="38"/>
      <c r="H193" s="38"/>
      <c r="I193" s="148"/>
      <c r="J193" s="38"/>
      <c r="K193" s="38"/>
      <c r="L193" s="42"/>
      <c r="M193" s="244"/>
      <c r="N193" s="85"/>
      <c r="O193" s="85"/>
      <c r="P193" s="85"/>
      <c r="Q193" s="85"/>
      <c r="R193" s="85"/>
      <c r="S193" s="85"/>
      <c r="T193" s="85"/>
      <c r="U193" s="86"/>
      <c r="AT193" s="16" t="s">
        <v>156</v>
      </c>
      <c r="AU193" s="16" t="s">
        <v>88</v>
      </c>
    </row>
    <row r="194" s="1" customFormat="1">
      <c r="B194" s="37"/>
      <c r="C194" s="38"/>
      <c r="D194" s="242" t="s">
        <v>158</v>
      </c>
      <c r="E194" s="38"/>
      <c r="F194" s="245" t="s">
        <v>434</v>
      </c>
      <c r="G194" s="38"/>
      <c r="H194" s="38"/>
      <c r="I194" s="148"/>
      <c r="J194" s="38"/>
      <c r="K194" s="38"/>
      <c r="L194" s="42"/>
      <c r="M194" s="244"/>
      <c r="N194" s="85"/>
      <c r="O194" s="85"/>
      <c r="P194" s="85"/>
      <c r="Q194" s="85"/>
      <c r="R194" s="85"/>
      <c r="S194" s="85"/>
      <c r="T194" s="85"/>
      <c r="U194" s="86"/>
      <c r="AT194" s="16" t="s">
        <v>158</v>
      </c>
      <c r="AU194" s="16" t="s">
        <v>88</v>
      </c>
    </row>
    <row r="195" s="1" customFormat="1" ht="24" customHeight="1">
      <c r="B195" s="37"/>
      <c r="C195" s="229" t="s">
        <v>271</v>
      </c>
      <c r="D195" s="229" t="s">
        <v>150</v>
      </c>
      <c r="E195" s="230" t="s">
        <v>444</v>
      </c>
      <c r="F195" s="231" t="s">
        <v>445</v>
      </c>
      <c r="G195" s="232" t="s">
        <v>431</v>
      </c>
      <c r="H195" s="233">
        <v>53.020000000000003</v>
      </c>
      <c r="I195" s="234"/>
      <c r="J195" s="235">
        <f>ROUND(I195*H195,2)</f>
        <v>0</v>
      </c>
      <c r="K195" s="231" t="s">
        <v>177</v>
      </c>
      <c r="L195" s="42"/>
      <c r="M195" s="236" t="s">
        <v>1</v>
      </c>
      <c r="N195" s="237" t="s">
        <v>45</v>
      </c>
      <c r="O195" s="85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8">
        <f>S195*H195</f>
        <v>0</v>
      </c>
      <c r="U195" s="239" t="s">
        <v>1</v>
      </c>
      <c r="AR195" s="240" t="s">
        <v>102</v>
      </c>
      <c r="AT195" s="240" t="s">
        <v>150</v>
      </c>
      <c r="AU195" s="240" t="s">
        <v>88</v>
      </c>
      <c r="AY195" s="16" t="s">
        <v>147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6" t="s">
        <v>21</v>
      </c>
      <c r="BK195" s="241">
        <f>ROUND(I195*H195,2)</f>
        <v>0</v>
      </c>
      <c r="BL195" s="16" t="s">
        <v>102</v>
      </c>
      <c r="BM195" s="240" t="s">
        <v>537</v>
      </c>
    </row>
    <row r="196" s="1" customFormat="1">
      <c r="B196" s="37"/>
      <c r="C196" s="38"/>
      <c r="D196" s="242" t="s">
        <v>156</v>
      </c>
      <c r="E196" s="38"/>
      <c r="F196" s="243" t="s">
        <v>447</v>
      </c>
      <c r="G196" s="38"/>
      <c r="H196" s="38"/>
      <c r="I196" s="148"/>
      <c r="J196" s="38"/>
      <c r="K196" s="38"/>
      <c r="L196" s="42"/>
      <c r="M196" s="244"/>
      <c r="N196" s="85"/>
      <c r="O196" s="85"/>
      <c r="P196" s="85"/>
      <c r="Q196" s="85"/>
      <c r="R196" s="85"/>
      <c r="S196" s="85"/>
      <c r="T196" s="85"/>
      <c r="U196" s="86"/>
      <c r="AT196" s="16" t="s">
        <v>156</v>
      </c>
      <c r="AU196" s="16" t="s">
        <v>88</v>
      </c>
    </row>
    <row r="197" s="1" customFormat="1">
      <c r="B197" s="37"/>
      <c r="C197" s="38"/>
      <c r="D197" s="242" t="s">
        <v>158</v>
      </c>
      <c r="E197" s="38"/>
      <c r="F197" s="245" t="s">
        <v>448</v>
      </c>
      <c r="G197" s="38"/>
      <c r="H197" s="38"/>
      <c r="I197" s="148"/>
      <c r="J197" s="38"/>
      <c r="K197" s="38"/>
      <c r="L197" s="42"/>
      <c r="M197" s="244"/>
      <c r="N197" s="85"/>
      <c r="O197" s="85"/>
      <c r="P197" s="85"/>
      <c r="Q197" s="85"/>
      <c r="R197" s="85"/>
      <c r="S197" s="85"/>
      <c r="T197" s="85"/>
      <c r="U197" s="86"/>
      <c r="AT197" s="16" t="s">
        <v>158</v>
      </c>
      <c r="AU197" s="16" t="s">
        <v>88</v>
      </c>
    </row>
    <row r="198" s="12" customFormat="1">
      <c r="B198" s="246"/>
      <c r="C198" s="247"/>
      <c r="D198" s="242" t="s">
        <v>160</v>
      </c>
      <c r="E198" s="248" t="s">
        <v>1</v>
      </c>
      <c r="F198" s="249" t="s">
        <v>533</v>
      </c>
      <c r="G198" s="247"/>
      <c r="H198" s="250">
        <v>29.260000000000002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4"/>
      <c r="U198" s="255"/>
      <c r="AT198" s="256" t="s">
        <v>160</v>
      </c>
      <c r="AU198" s="256" t="s">
        <v>88</v>
      </c>
      <c r="AV198" s="12" t="s">
        <v>88</v>
      </c>
      <c r="AW198" s="12" t="s">
        <v>36</v>
      </c>
      <c r="AX198" s="12" t="s">
        <v>80</v>
      </c>
      <c r="AY198" s="256" t="s">
        <v>147</v>
      </c>
    </row>
    <row r="199" s="12" customFormat="1">
      <c r="B199" s="246"/>
      <c r="C199" s="247"/>
      <c r="D199" s="242" t="s">
        <v>160</v>
      </c>
      <c r="E199" s="248" t="s">
        <v>1</v>
      </c>
      <c r="F199" s="249" t="s">
        <v>534</v>
      </c>
      <c r="G199" s="247"/>
      <c r="H199" s="250">
        <v>4.4000000000000004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4"/>
      <c r="U199" s="255"/>
      <c r="AT199" s="256" t="s">
        <v>160</v>
      </c>
      <c r="AU199" s="256" t="s">
        <v>88</v>
      </c>
      <c r="AV199" s="12" t="s">
        <v>88</v>
      </c>
      <c r="AW199" s="12" t="s">
        <v>36</v>
      </c>
      <c r="AX199" s="12" t="s">
        <v>80</v>
      </c>
      <c r="AY199" s="256" t="s">
        <v>147</v>
      </c>
    </row>
    <row r="200" s="12" customFormat="1">
      <c r="B200" s="246"/>
      <c r="C200" s="247"/>
      <c r="D200" s="242" t="s">
        <v>160</v>
      </c>
      <c r="E200" s="248" t="s">
        <v>1</v>
      </c>
      <c r="F200" s="249" t="s">
        <v>535</v>
      </c>
      <c r="G200" s="247"/>
      <c r="H200" s="250">
        <v>19.359999999999999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4"/>
      <c r="U200" s="255"/>
      <c r="AT200" s="256" t="s">
        <v>160</v>
      </c>
      <c r="AU200" s="256" t="s">
        <v>88</v>
      </c>
      <c r="AV200" s="12" t="s">
        <v>88</v>
      </c>
      <c r="AW200" s="12" t="s">
        <v>36</v>
      </c>
      <c r="AX200" s="12" t="s">
        <v>80</v>
      </c>
      <c r="AY200" s="256" t="s">
        <v>147</v>
      </c>
    </row>
    <row r="201" s="1" customFormat="1" ht="16.5" customHeight="1">
      <c r="B201" s="37"/>
      <c r="C201" s="229" t="s">
        <v>276</v>
      </c>
      <c r="D201" s="229" t="s">
        <v>150</v>
      </c>
      <c r="E201" s="230" t="s">
        <v>450</v>
      </c>
      <c r="F201" s="231" t="s">
        <v>451</v>
      </c>
      <c r="G201" s="232" t="s">
        <v>153</v>
      </c>
      <c r="H201" s="233">
        <v>119.75</v>
      </c>
      <c r="I201" s="234"/>
      <c r="J201" s="235">
        <f>ROUND(I201*H201,2)</f>
        <v>0</v>
      </c>
      <c r="K201" s="231" t="s">
        <v>177</v>
      </c>
      <c r="L201" s="42"/>
      <c r="M201" s="236" t="s">
        <v>1</v>
      </c>
      <c r="N201" s="237" t="s">
        <v>45</v>
      </c>
      <c r="O201" s="85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8">
        <f>S201*H201</f>
        <v>0</v>
      </c>
      <c r="U201" s="239" t="s">
        <v>1</v>
      </c>
      <c r="AR201" s="240" t="s">
        <v>178</v>
      </c>
      <c r="AT201" s="240" t="s">
        <v>150</v>
      </c>
      <c r="AU201" s="240" t="s">
        <v>88</v>
      </c>
      <c r="AY201" s="16" t="s">
        <v>147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6" t="s">
        <v>21</v>
      </c>
      <c r="BK201" s="241">
        <f>ROUND(I201*H201,2)</f>
        <v>0</v>
      </c>
      <c r="BL201" s="16" t="s">
        <v>178</v>
      </c>
      <c r="BM201" s="240" t="s">
        <v>538</v>
      </c>
    </row>
    <row r="202" s="1" customFormat="1">
      <c r="B202" s="37"/>
      <c r="C202" s="38"/>
      <c r="D202" s="242" t="s">
        <v>156</v>
      </c>
      <c r="E202" s="38"/>
      <c r="F202" s="243" t="s">
        <v>453</v>
      </c>
      <c r="G202" s="38"/>
      <c r="H202" s="38"/>
      <c r="I202" s="148"/>
      <c r="J202" s="38"/>
      <c r="K202" s="38"/>
      <c r="L202" s="42"/>
      <c r="M202" s="244"/>
      <c r="N202" s="85"/>
      <c r="O202" s="85"/>
      <c r="P202" s="85"/>
      <c r="Q202" s="85"/>
      <c r="R202" s="85"/>
      <c r="S202" s="85"/>
      <c r="T202" s="85"/>
      <c r="U202" s="86"/>
      <c r="AT202" s="16" t="s">
        <v>156</v>
      </c>
      <c r="AU202" s="16" t="s">
        <v>88</v>
      </c>
    </row>
    <row r="203" s="1" customFormat="1">
      <c r="B203" s="37"/>
      <c r="C203" s="38"/>
      <c r="D203" s="242" t="s">
        <v>158</v>
      </c>
      <c r="E203" s="38"/>
      <c r="F203" s="245" t="s">
        <v>454</v>
      </c>
      <c r="G203" s="38"/>
      <c r="H203" s="38"/>
      <c r="I203" s="148"/>
      <c r="J203" s="38"/>
      <c r="K203" s="38"/>
      <c r="L203" s="42"/>
      <c r="M203" s="244"/>
      <c r="N203" s="85"/>
      <c r="O203" s="85"/>
      <c r="P203" s="85"/>
      <c r="Q203" s="85"/>
      <c r="R203" s="85"/>
      <c r="S203" s="85"/>
      <c r="T203" s="85"/>
      <c r="U203" s="86"/>
      <c r="AT203" s="16" t="s">
        <v>158</v>
      </c>
      <c r="AU203" s="16" t="s">
        <v>88</v>
      </c>
    </row>
    <row r="204" s="12" customFormat="1">
      <c r="B204" s="246"/>
      <c r="C204" s="247"/>
      <c r="D204" s="242" t="s">
        <v>160</v>
      </c>
      <c r="E204" s="248" t="s">
        <v>1</v>
      </c>
      <c r="F204" s="249" t="s">
        <v>539</v>
      </c>
      <c r="G204" s="247"/>
      <c r="H204" s="250">
        <v>20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4"/>
      <c r="U204" s="255"/>
      <c r="AT204" s="256" t="s">
        <v>160</v>
      </c>
      <c r="AU204" s="256" t="s">
        <v>88</v>
      </c>
      <c r="AV204" s="12" t="s">
        <v>88</v>
      </c>
      <c r="AW204" s="12" t="s">
        <v>36</v>
      </c>
      <c r="AX204" s="12" t="s">
        <v>80</v>
      </c>
      <c r="AY204" s="256" t="s">
        <v>147</v>
      </c>
    </row>
    <row r="205" s="12" customFormat="1">
      <c r="B205" s="246"/>
      <c r="C205" s="247"/>
      <c r="D205" s="242" t="s">
        <v>160</v>
      </c>
      <c r="E205" s="248" t="s">
        <v>1</v>
      </c>
      <c r="F205" s="249" t="s">
        <v>540</v>
      </c>
      <c r="G205" s="247"/>
      <c r="H205" s="250">
        <v>99.75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4"/>
      <c r="U205" s="255"/>
      <c r="AT205" s="256" t="s">
        <v>160</v>
      </c>
      <c r="AU205" s="256" t="s">
        <v>88</v>
      </c>
      <c r="AV205" s="12" t="s">
        <v>88</v>
      </c>
      <c r="AW205" s="12" t="s">
        <v>36</v>
      </c>
      <c r="AX205" s="12" t="s">
        <v>80</v>
      </c>
      <c r="AY205" s="256" t="s">
        <v>147</v>
      </c>
    </row>
    <row r="206" s="1" customFormat="1" ht="24" customHeight="1">
      <c r="B206" s="37"/>
      <c r="C206" s="229" t="s">
        <v>283</v>
      </c>
      <c r="D206" s="229" t="s">
        <v>150</v>
      </c>
      <c r="E206" s="230" t="s">
        <v>458</v>
      </c>
      <c r="F206" s="231" t="s">
        <v>459</v>
      </c>
      <c r="G206" s="232" t="s">
        <v>153</v>
      </c>
      <c r="H206" s="233">
        <v>55</v>
      </c>
      <c r="I206" s="234"/>
      <c r="J206" s="235">
        <f>ROUND(I206*H206,2)</f>
        <v>0</v>
      </c>
      <c r="K206" s="231" t="s">
        <v>177</v>
      </c>
      <c r="L206" s="42"/>
      <c r="M206" s="236" t="s">
        <v>1</v>
      </c>
      <c r="N206" s="237" t="s">
        <v>45</v>
      </c>
      <c r="O206" s="85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8">
        <f>S206*H206</f>
        <v>0</v>
      </c>
      <c r="U206" s="239" t="s">
        <v>1</v>
      </c>
      <c r="AR206" s="240" t="s">
        <v>178</v>
      </c>
      <c r="AT206" s="240" t="s">
        <v>150</v>
      </c>
      <c r="AU206" s="240" t="s">
        <v>88</v>
      </c>
      <c r="AY206" s="16" t="s">
        <v>147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6" t="s">
        <v>21</v>
      </c>
      <c r="BK206" s="241">
        <f>ROUND(I206*H206,2)</f>
        <v>0</v>
      </c>
      <c r="BL206" s="16" t="s">
        <v>178</v>
      </c>
      <c r="BM206" s="240" t="s">
        <v>541</v>
      </c>
    </row>
    <row r="207" s="1" customFormat="1">
      <c r="B207" s="37"/>
      <c r="C207" s="38"/>
      <c r="D207" s="242" t="s">
        <v>156</v>
      </c>
      <c r="E207" s="38"/>
      <c r="F207" s="243" t="s">
        <v>461</v>
      </c>
      <c r="G207" s="38"/>
      <c r="H207" s="38"/>
      <c r="I207" s="148"/>
      <c r="J207" s="38"/>
      <c r="K207" s="38"/>
      <c r="L207" s="42"/>
      <c r="M207" s="244"/>
      <c r="N207" s="85"/>
      <c r="O207" s="85"/>
      <c r="P207" s="85"/>
      <c r="Q207" s="85"/>
      <c r="R207" s="85"/>
      <c r="S207" s="85"/>
      <c r="T207" s="85"/>
      <c r="U207" s="86"/>
      <c r="AT207" s="16" t="s">
        <v>156</v>
      </c>
      <c r="AU207" s="16" t="s">
        <v>88</v>
      </c>
    </row>
    <row r="208" s="1" customFormat="1">
      <c r="B208" s="37"/>
      <c r="C208" s="38"/>
      <c r="D208" s="242" t="s">
        <v>158</v>
      </c>
      <c r="E208" s="38"/>
      <c r="F208" s="245" t="s">
        <v>462</v>
      </c>
      <c r="G208" s="38"/>
      <c r="H208" s="38"/>
      <c r="I208" s="148"/>
      <c r="J208" s="38"/>
      <c r="K208" s="38"/>
      <c r="L208" s="42"/>
      <c r="M208" s="244"/>
      <c r="N208" s="85"/>
      <c r="O208" s="85"/>
      <c r="P208" s="85"/>
      <c r="Q208" s="85"/>
      <c r="R208" s="85"/>
      <c r="S208" s="85"/>
      <c r="T208" s="85"/>
      <c r="U208" s="86"/>
      <c r="AT208" s="16" t="s">
        <v>158</v>
      </c>
      <c r="AU208" s="16" t="s">
        <v>88</v>
      </c>
    </row>
    <row r="209" s="12" customFormat="1">
      <c r="B209" s="246"/>
      <c r="C209" s="247"/>
      <c r="D209" s="242" t="s">
        <v>160</v>
      </c>
      <c r="E209" s="248" t="s">
        <v>1</v>
      </c>
      <c r="F209" s="249" t="s">
        <v>464</v>
      </c>
      <c r="G209" s="247"/>
      <c r="H209" s="250">
        <v>55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4"/>
      <c r="U209" s="255"/>
      <c r="AT209" s="256" t="s">
        <v>160</v>
      </c>
      <c r="AU209" s="256" t="s">
        <v>88</v>
      </c>
      <c r="AV209" s="12" t="s">
        <v>88</v>
      </c>
      <c r="AW209" s="12" t="s">
        <v>36</v>
      </c>
      <c r="AX209" s="12" t="s">
        <v>80</v>
      </c>
      <c r="AY209" s="256" t="s">
        <v>147</v>
      </c>
    </row>
    <row r="210" s="1" customFormat="1" ht="24" customHeight="1">
      <c r="B210" s="37"/>
      <c r="C210" s="229" t="s">
        <v>291</v>
      </c>
      <c r="D210" s="229" t="s">
        <v>150</v>
      </c>
      <c r="E210" s="230" t="s">
        <v>465</v>
      </c>
      <c r="F210" s="231" t="s">
        <v>466</v>
      </c>
      <c r="G210" s="232" t="s">
        <v>153</v>
      </c>
      <c r="H210" s="233">
        <v>55</v>
      </c>
      <c r="I210" s="234"/>
      <c r="J210" s="235">
        <f>ROUND(I210*H210,2)</f>
        <v>0</v>
      </c>
      <c r="K210" s="231" t="s">
        <v>177</v>
      </c>
      <c r="L210" s="42"/>
      <c r="M210" s="236" t="s">
        <v>1</v>
      </c>
      <c r="N210" s="237" t="s">
        <v>45</v>
      </c>
      <c r="O210" s="85"/>
      <c r="P210" s="238">
        <f>O210*H210</f>
        <v>0</v>
      </c>
      <c r="Q210" s="238">
        <v>0.098199999999999996</v>
      </c>
      <c r="R210" s="238">
        <f>Q210*H210</f>
        <v>5.4009999999999998</v>
      </c>
      <c r="S210" s="238">
        <v>0</v>
      </c>
      <c r="T210" s="238">
        <f>S210*H210</f>
        <v>0</v>
      </c>
      <c r="U210" s="239" t="s">
        <v>1</v>
      </c>
      <c r="AR210" s="240" t="s">
        <v>178</v>
      </c>
      <c r="AT210" s="240" t="s">
        <v>150</v>
      </c>
      <c r="AU210" s="240" t="s">
        <v>88</v>
      </c>
      <c r="AY210" s="16" t="s">
        <v>147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6" t="s">
        <v>21</v>
      </c>
      <c r="BK210" s="241">
        <f>ROUND(I210*H210,2)</f>
        <v>0</v>
      </c>
      <c r="BL210" s="16" t="s">
        <v>178</v>
      </c>
      <c r="BM210" s="240" t="s">
        <v>542</v>
      </c>
    </row>
    <row r="211" s="1" customFormat="1">
      <c r="B211" s="37"/>
      <c r="C211" s="38"/>
      <c r="D211" s="242" t="s">
        <v>156</v>
      </c>
      <c r="E211" s="38"/>
      <c r="F211" s="243" t="s">
        <v>468</v>
      </c>
      <c r="G211" s="38"/>
      <c r="H211" s="38"/>
      <c r="I211" s="148"/>
      <c r="J211" s="38"/>
      <c r="K211" s="38"/>
      <c r="L211" s="42"/>
      <c r="M211" s="244"/>
      <c r="N211" s="85"/>
      <c r="O211" s="85"/>
      <c r="P211" s="85"/>
      <c r="Q211" s="85"/>
      <c r="R211" s="85"/>
      <c r="S211" s="85"/>
      <c r="T211" s="85"/>
      <c r="U211" s="86"/>
      <c r="AT211" s="16" t="s">
        <v>156</v>
      </c>
      <c r="AU211" s="16" t="s">
        <v>88</v>
      </c>
    </row>
    <row r="212" s="1" customFormat="1">
      <c r="B212" s="37"/>
      <c r="C212" s="38"/>
      <c r="D212" s="242" t="s">
        <v>158</v>
      </c>
      <c r="E212" s="38"/>
      <c r="F212" s="245" t="s">
        <v>469</v>
      </c>
      <c r="G212" s="38"/>
      <c r="H212" s="38"/>
      <c r="I212" s="148"/>
      <c r="J212" s="38"/>
      <c r="K212" s="38"/>
      <c r="L212" s="42"/>
      <c r="M212" s="244"/>
      <c r="N212" s="85"/>
      <c r="O212" s="85"/>
      <c r="P212" s="85"/>
      <c r="Q212" s="85"/>
      <c r="R212" s="85"/>
      <c r="S212" s="85"/>
      <c r="T212" s="85"/>
      <c r="U212" s="86"/>
      <c r="AT212" s="16" t="s">
        <v>158</v>
      </c>
      <c r="AU212" s="16" t="s">
        <v>88</v>
      </c>
    </row>
    <row r="213" s="12" customFormat="1">
      <c r="B213" s="246"/>
      <c r="C213" s="247"/>
      <c r="D213" s="242" t="s">
        <v>160</v>
      </c>
      <c r="E213" s="248" t="s">
        <v>1</v>
      </c>
      <c r="F213" s="249" t="s">
        <v>515</v>
      </c>
      <c r="G213" s="247"/>
      <c r="H213" s="250">
        <v>47.5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4"/>
      <c r="U213" s="255"/>
      <c r="AT213" s="256" t="s">
        <v>160</v>
      </c>
      <c r="AU213" s="256" t="s">
        <v>88</v>
      </c>
      <c r="AV213" s="12" t="s">
        <v>88</v>
      </c>
      <c r="AW213" s="12" t="s">
        <v>36</v>
      </c>
      <c r="AX213" s="12" t="s">
        <v>80</v>
      </c>
      <c r="AY213" s="256" t="s">
        <v>147</v>
      </c>
    </row>
    <row r="214" s="12" customFormat="1">
      <c r="B214" s="246"/>
      <c r="C214" s="247"/>
      <c r="D214" s="242" t="s">
        <v>160</v>
      </c>
      <c r="E214" s="248" t="s">
        <v>1</v>
      </c>
      <c r="F214" s="249" t="s">
        <v>516</v>
      </c>
      <c r="G214" s="247"/>
      <c r="H214" s="250">
        <v>7.5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4"/>
      <c r="U214" s="255"/>
      <c r="AT214" s="256" t="s">
        <v>160</v>
      </c>
      <c r="AU214" s="256" t="s">
        <v>88</v>
      </c>
      <c r="AV214" s="12" t="s">
        <v>88</v>
      </c>
      <c r="AW214" s="12" t="s">
        <v>36</v>
      </c>
      <c r="AX214" s="12" t="s">
        <v>80</v>
      </c>
      <c r="AY214" s="256" t="s">
        <v>147</v>
      </c>
    </row>
    <row r="215" s="1" customFormat="1" ht="16.5" customHeight="1">
      <c r="B215" s="37"/>
      <c r="C215" s="257" t="s">
        <v>296</v>
      </c>
      <c r="D215" s="257" t="s">
        <v>163</v>
      </c>
      <c r="E215" s="258" t="s">
        <v>471</v>
      </c>
      <c r="F215" s="259" t="s">
        <v>472</v>
      </c>
      <c r="G215" s="260" t="s">
        <v>431</v>
      </c>
      <c r="H215" s="261">
        <v>4.8399999999999999</v>
      </c>
      <c r="I215" s="262"/>
      <c r="J215" s="263">
        <f>ROUND(I215*H215,2)</f>
        <v>0</v>
      </c>
      <c r="K215" s="259" t="s">
        <v>177</v>
      </c>
      <c r="L215" s="264"/>
      <c r="M215" s="265" t="s">
        <v>1</v>
      </c>
      <c r="N215" s="266" t="s">
        <v>45</v>
      </c>
      <c r="O215" s="85"/>
      <c r="P215" s="238">
        <f>O215*H215</f>
        <v>0</v>
      </c>
      <c r="Q215" s="238">
        <v>1</v>
      </c>
      <c r="R215" s="238">
        <f>Q215*H215</f>
        <v>4.8399999999999999</v>
      </c>
      <c r="S215" s="238">
        <v>0</v>
      </c>
      <c r="T215" s="238">
        <f>S215*H215</f>
        <v>0</v>
      </c>
      <c r="U215" s="239" t="s">
        <v>1</v>
      </c>
      <c r="AR215" s="240" t="s">
        <v>192</v>
      </c>
      <c r="AT215" s="240" t="s">
        <v>163</v>
      </c>
      <c r="AU215" s="240" t="s">
        <v>88</v>
      </c>
      <c r="AY215" s="16" t="s">
        <v>147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6" t="s">
        <v>21</v>
      </c>
      <c r="BK215" s="241">
        <f>ROUND(I215*H215,2)</f>
        <v>0</v>
      </c>
      <c r="BL215" s="16" t="s">
        <v>192</v>
      </c>
      <c r="BM215" s="240" t="s">
        <v>543</v>
      </c>
    </row>
    <row r="216" s="1" customFormat="1">
      <c r="B216" s="37"/>
      <c r="C216" s="38"/>
      <c r="D216" s="242" t="s">
        <v>156</v>
      </c>
      <c r="E216" s="38"/>
      <c r="F216" s="243" t="s">
        <v>472</v>
      </c>
      <c r="G216" s="38"/>
      <c r="H216" s="38"/>
      <c r="I216" s="148"/>
      <c r="J216" s="38"/>
      <c r="K216" s="38"/>
      <c r="L216" s="42"/>
      <c r="M216" s="244"/>
      <c r="N216" s="85"/>
      <c r="O216" s="85"/>
      <c r="P216" s="85"/>
      <c r="Q216" s="85"/>
      <c r="R216" s="85"/>
      <c r="S216" s="85"/>
      <c r="T216" s="85"/>
      <c r="U216" s="86"/>
      <c r="AT216" s="16" t="s">
        <v>156</v>
      </c>
      <c r="AU216" s="16" t="s">
        <v>88</v>
      </c>
    </row>
    <row r="217" s="12" customFormat="1">
      <c r="B217" s="246"/>
      <c r="C217" s="247"/>
      <c r="D217" s="242" t="s">
        <v>160</v>
      </c>
      <c r="E217" s="248" t="s">
        <v>1</v>
      </c>
      <c r="F217" s="249" t="s">
        <v>544</v>
      </c>
      <c r="G217" s="247"/>
      <c r="H217" s="250">
        <v>0.66000000000000003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4"/>
      <c r="U217" s="255"/>
      <c r="AT217" s="256" t="s">
        <v>160</v>
      </c>
      <c r="AU217" s="256" t="s">
        <v>88</v>
      </c>
      <c r="AV217" s="12" t="s">
        <v>88</v>
      </c>
      <c r="AW217" s="12" t="s">
        <v>36</v>
      </c>
      <c r="AX217" s="12" t="s">
        <v>80</v>
      </c>
      <c r="AY217" s="256" t="s">
        <v>147</v>
      </c>
    </row>
    <row r="218" s="12" customFormat="1">
      <c r="B218" s="246"/>
      <c r="C218" s="247"/>
      <c r="D218" s="242" t="s">
        <v>160</v>
      </c>
      <c r="E218" s="248" t="s">
        <v>1</v>
      </c>
      <c r="F218" s="249" t="s">
        <v>545</v>
      </c>
      <c r="G218" s="247"/>
      <c r="H218" s="250">
        <v>4.1799999999999997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4"/>
      <c r="U218" s="255"/>
      <c r="AT218" s="256" t="s">
        <v>160</v>
      </c>
      <c r="AU218" s="256" t="s">
        <v>88</v>
      </c>
      <c r="AV218" s="12" t="s">
        <v>88</v>
      </c>
      <c r="AW218" s="12" t="s">
        <v>36</v>
      </c>
      <c r="AX218" s="12" t="s">
        <v>80</v>
      </c>
      <c r="AY218" s="256" t="s">
        <v>147</v>
      </c>
    </row>
    <row r="219" s="1" customFormat="1" ht="24" customHeight="1">
      <c r="B219" s="37"/>
      <c r="C219" s="229" t="s">
        <v>300</v>
      </c>
      <c r="D219" s="229" t="s">
        <v>150</v>
      </c>
      <c r="E219" s="230" t="s">
        <v>476</v>
      </c>
      <c r="F219" s="231" t="s">
        <v>477</v>
      </c>
      <c r="G219" s="232" t="s">
        <v>153</v>
      </c>
      <c r="H219" s="233">
        <v>55</v>
      </c>
      <c r="I219" s="234"/>
      <c r="J219" s="235">
        <f>ROUND(I219*H219,2)</f>
        <v>0</v>
      </c>
      <c r="K219" s="231" t="s">
        <v>177</v>
      </c>
      <c r="L219" s="42"/>
      <c r="M219" s="236" t="s">
        <v>1</v>
      </c>
      <c r="N219" s="237" t="s">
        <v>45</v>
      </c>
      <c r="O219" s="85"/>
      <c r="P219" s="238">
        <f>O219*H219</f>
        <v>0</v>
      </c>
      <c r="Q219" s="238">
        <v>0.57299999999999995</v>
      </c>
      <c r="R219" s="238">
        <f>Q219*H219</f>
        <v>31.514999999999997</v>
      </c>
      <c r="S219" s="238">
        <v>0</v>
      </c>
      <c r="T219" s="238">
        <f>S219*H219</f>
        <v>0</v>
      </c>
      <c r="U219" s="239" t="s">
        <v>1</v>
      </c>
      <c r="AR219" s="240" t="s">
        <v>178</v>
      </c>
      <c r="AT219" s="240" t="s">
        <v>150</v>
      </c>
      <c r="AU219" s="240" t="s">
        <v>88</v>
      </c>
      <c r="AY219" s="16" t="s">
        <v>147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6" t="s">
        <v>21</v>
      </c>
      <c r="BK219" s="241">
        <f>ROUND(I219*H219,2)</f>
        <v>0</v>
      </c>
      <c r="BL219" s="16" t="s">
        <v>178</v>
      </c>
      <c r="BM219" s="240" t="s">
        <v>546</v>
      </c>
    </row>
    <row r="220" s="1" customFormat="1">
      <c r="B220" s="37"/>
      <c r="C220" s="38"/>
      <c r="D220" s="242" t="s">
        <v>156</v>
      </c>
      <c r="E220" s="38"/>
      <c r="F220" s="243" t="s">
        <v>479</v>
      </c>
      <c r="G220" s="38"/>
      <c r="H220" s="38"/>
      <c r="I220" s="148"/>
      <c r="J220" s="38"/>
      <c r="K220" s="38"/>
      <c r="L220" s="42"/>
      <c r="M220" s="244"/>
      <c r="N220" s="85"/>
      <c r="O220" s="85"/>
      <c r="P220" s="85"/>
      <c r="Q220" s="85"/>
      <c r="R220" s="85"/>
      <c r="S220" s="85"/>
      <c r="T220" s="85"/>
      <c r="U220" s="86"/>
      <c r="AT220" s="16" t="s">
        <v>156</v>
      </c>
      <c r="AU220" s="16" t="s">
        <v>88</v>
      </c>
    </row>
    <row r="221" s="1" customFormat="1">
      <c r="B221" s="37"/>
      <c r="C221" s="38"/>
      <c r="D221" s="242" t="s">
        <v>158</v>
      </c>
      <c r="E221" s="38"/>
      <c r="F221" s="245" t="s">
        <v>469</v>
      </c>
      <c r="G221" s="38"/>
      <c r="H221" s="38"/>
      <c r="I221" s="148"/>
      <c r="J221" s="38"/>
      <c r="K221" s="38"/>
      <c r="L221" s="42"/>
      <c r="M221" s="244"/>
      <c r="N221" s="85"/>
      <c r="O221" s="85"/>
      <c r="P221" s="85"/>
      <c r="Q221" s="85"/>
      <c r="R221" s="85"/>
      <c r="S221" s="85"/>
      <c r="T221" s="85"/>
      <c r="U221" s="86"/>
      <c r="AT221" s="16" t="s">
        <v>158</v>
      </c>
      <c r="AU221" s="16" t="s">
        <v>88</v>
      </c>
    </row>
    <row r="222" s="12" customFormat="1">
      <c r="B222" s="246"/>
      <c r="C222" s="247"/>
      <c r="D222" s="242" t="s">
        <v>160</v>
      </c>
      <c r="E222" s="248" t="s">
        <v>1</v>
      </c>
      <c r="F222" s="249" t="s">
        <v>515</v>
      </c>
      <c r="G222" s="247"/>
      <c r="H222" s="250">
        <v>47.5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4"/>
      <c r="U222" s="255"/>
      <c r="AT222" s="256" t="s">
        <v>160</v>
      </c>
      <c r="AU222" s="256" t="s">
        <v>88</v>
      </c>
      <c r="AV222" s="12" t="s">
        <v>88</v>
      </c>
      <c r="AW222" s="12" t="s">
        <v>36</v>
      </c>
      <c r="AX222" s="12" t="s">
        <v>80</v>
      </c>
      <c r="AY222" s="256" t="s">
        <v>147</v>
      </c>
    </row>
    <row r="223" s="12" customFormat="1">
      <c r="B223" s="246"/>
      <c r="C223" s="247"/>
      <c r="D223" s="242" t="s">
        <v>160</v>
      </c>
      <c r="E223" s="248" t="s">
        <v>1</v>
      </c>
      <c r="F223" s="249" t="s">
        <v>516</v>
      </c>
      <c r="G223" s="247"/>
      <c r="H223" s="250">
        <v>7.5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4"/>
      <c r="U223" s="255"/>
      <c r="AT223" s="256" t="s">
        <v>160</v>
      </c>
      <c r="AU223" s="256" t="s">
        <v>88</v>
      </c>
      <c r="AV223" s="12" t="s">
        <v>88</v>
      </c>
      <c r="AW223" s="12" t="s">
        <v>36</v>
      </c>
      <c r="AX223" s="12" t="s">
        <v>80</v>
      </c>
      <c r="AY223" s="256" t="s">
        <v>147</v>
      </c>
    </row>
    <row r="224" s="1" customFormat="1" ht="16.5" customHeight="1">
      <c r="B224" s="37"/>
      <c r="C224" s="257" t="s">
        <v>304</v>
      </c>
      <c r="D224" s="257" t="s">
        <v>163</v>
      </c>
      <c r="E224" s="258" t="s">
        <v>482</v>
      </c>
      <c r="F224" s="259" t="s">
        <v>483</v>
      </c>
      <c r="G224" s="260" t="s">
        <v>431</v>
      </c>
      <c r="H224" s="261">
        <v>36.299999999999997</v>
      </c>
      <c r="I224" s="262"/>
      <c r="J224" s="263">
        <f>ROUND(I224*H224,2)</f>
        <v>0</v>
      </c>
      <c r="K224" s="259" t="s">
        <v>177</v>
      </c>
      <c r="L224" s="264"/>
      <c r="M224" s="265" t="s">
        <v>1</v>
      </c>
      <c r="N224" s="266" t="s">
        <v>45</v>
      </c>
      <c r="O224" s="85"/>
      <c r="P224" s="238">
        <f>O224*H224</f>
        <v>0</v>
      </c>
      <c r="Q224" s="238">
        <v>1</v>
      </c>
      <c r="R224" s="238">
        <f>Q224*H224</f>
        <v>36.299999999999997</v>
      </c>
      <c r="S224" s="238">
        <v>0</v>
      </c>
      <c r="T224" s="238">
        <f>S224*H224</f>
        <v>0</v>
      </c>
      <c r="U224" s="239" t="s">
        <v>1</v>
      </c>
      <c r="AR224" s="240" t="s">
        <v>192</v>
      </c>
      <c r="AT224" s="240" t="s">
        <v>163</v>
      </c>
      <c r="AU224" s="240" t="s">
        <v>88</v>
      </c>
      <c r="AY224" s="16" t="s">
        <v>147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6" t="s">
        <v>21</v>
      </c>
      <c r="BK224" s="241">
        <f>ROUND(I224*H224,2)</f>
        <v>0</v>
      </c>
      <c r="BL224" s="16" t="s">
        <v>192</v>
      </c>
      <c r="BM224" s="240" t="s">
        <v>547</v>
      </c>
    </row>
    <row r="225" s="1" customFormat="1">
      <c r="B225" s="37"/>
      <c r="C225" s="38"/>
      <c r="D225" s="242" t="s">
        <v>156</v>
      </c>
      <c r="E225" s="38"/>
      <c r="F225" s="243" t="s">
        <v>483</v>
      </c>
      <c r="G225" s="38"/>
      <c r="H225" s="38"/>
      <c r="I225" s="148"/>
      <c r="J225" s="38"/>
      <c r="K225" s="38"/>
      <c r="L225" s="42"/>
      <c r="M225" s="244"/>
      <c r="N225" s="85"/>
      <c r="O225" s="85"/>
      <c r="P225" s="85"/>
      <c r="Q225" s="85"/>
      <c r="R225" s="85"/>
      <c r="S225" s="85"/>
      <c r="T225" s="85"/>
      <c r="U225" s="86"/>
      <c r="AT225" s="16" t="s">
        <v>156</v>
      </c>
      <c r="AU225" s="16" t="s">
        <v>88</v>
      </c>
    </row>
    <row r="226" s="12" customFormat="1">
      <c r="B226" s="246"/>
      <c r="C226" s="247"/>
      <c r="D226" s="242" t="s">
        <v>160</v>
      </c>
      <c r="E226" s="248" t="s">
        <v>1</v>
      </c>
      <c r="F226" s="249" t="s">
        <v>548</v>
      </c>
      <c r="G226" s="247"/>
      <c r="H226" s="250">
        <v>4.9500000000000002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4"/>
      <c r="U226" s="255"/>
      <c r="AT226" s="256" t="s">
        <v>160</v>
      </c>
      <c r="AU226" s="256" t="s">
        <v>88</v>
      </c>
      <c r="AV226" s="12" t="s">
        <v>88</v>
      </c>
      <c r="AW226" s="12" t="s">
        <v>36</v>
      </c>
      <c r="AX226" s="12" t="s">
        <v>80</v>
      </c>
      <c r="AY226" s="256" t="s">
        <v>147</v>
      </c>
    </row>
    <row r="227" s="12" customFormat="1">
      <c r="B227" s="246"/>
      <c r="C227" s="247"/>
      <c r="D227" s="242" t="s">
        <v>160</v>
      </c>
      <c r="E227" s="248" t="s">
        <v>1</v>
      </c>
      <c r="F227" s="249" t="s">
        <v>549</v>
      </c>
      <c r="G227" s="247"/>
      <c r="H227" s="250">
        <v>31.350000000000001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4"/>
      <c r="U227" s="255"/>
      <c r="AT227" s="256" t="s">
        <v>160</v>
      </c>
      <c r="AU227" s="256" t="s">
        <v>88</v>
      </c>
      <c r="AV227" s="12" t="s">
        <v>88</v>
      </c>
      <c r="AW227" s="12" t="s">
        <v>36</v>
      </c>
      <c r="AX227" s="12" t="s">
        <v>80</v>
      </c>
      <c r="AY227" s="256" t="s">
        <v>147</v>
      </c>
    </row>
    <row r="228" s="1" customFormat="1" ht="24" customHeight="1">
      <c r="B228" s="37"/>
      <c r="C228" s="229" t="s">
        <v>310</v>
      </c>
      <c r="D228" s="229" t="s">
        <v>150</v>
      </c>
      <c r="E228" s="230" t="s">
        <v>492</v>
      </c>
      <c r="F228" s="231" t="s">
        <v>493</v>
      </c>
      <c r="G228" s="232" t="s">
        <v>153</v>
      </c>
      <c r="H228" s="233">
        <v>55</v>
      </c>
      <c r="I228" s="234"/>
      <c r="J228" s="235">
        <f>ROUND(I228*H228,2)</f>
        <v>0</v>
      </c>
      <c r="K228" s="231" t="s">
        <v>177</v>
      </c>
      <c r="L228" s="42"/>
      <c r="M228" s="236" t="s">
        <v>1</v>
      </c>
      <c r="N228" s="237" t="s">
        <v>45</v>
      </c>
      <c r="O228" s="85"/>
      <c r="P228" s="238">
        <f>O228*H228</f>
        <v>0</v>
      </c>
      <c r="Q228" s="238">
        <v>0.16700000000000001</v>
      </c>
      <c r="R228" s="238">
        <f>Q228*H228</f>
        <v>9.1850000000000005</v>
      </c>
      <c r="S228" s="238">
        <v>0</v>
      </c>
      <c r="T228" s="238">
        <f>S228*H228</f>
        <v>0</v>
      </c>
      <c r="U228" s="239" t="s">
        <v>1</v>
      </c>
      <c r="AR228" s="240" t="s">
        <v>178</v>
      </c>
      <c r="AT228" s="240" t="s">
        <v>150</v>
      </c>
      <c r="AU228" s="240" t="s">
        <v>88</v>
      </c>
      <c r="AY228" s="16" t="s">
        <v>147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6" t="s">
        <v>21</v>
      </c>
      <c r="BK228" s="241">
        <f>ROUND(I228*H228,2)</f>
        <v>0</v>
      </c>
      <c r="BL228" s="16" t="s">
        <v>178</v>
      </c>
      <c r="BM228" s="240" t="s">
        <v>550</v>
      </c>
    </row>
    <row r="229" s="1" customFormat="1">
      <c r="B229" s="37"/>
      <c r="C229" s="38"/>
      <c r="D229" s="242" t="s">
        <v>156</v>
      </c>
      <c r="E229" s="38"/>
      <c r="F229" s="243" t="s">
        <v>495</v>
      </c>
      <c r="G229" s="38"/>
      <c r="H229" s="38"/>
      <c r="I229" s="148"/>
      <c r="J229" s="38"/>
      <c r="K229" s="38"/>
      <c r="L229" s="42"/>
      <c r="M229" s="244"/>
      <c r="N229" s="85"/>
      <c r="O229" s="85"/>
      <c r="P229" s="85"/>
      <c r="Q229" s="85"/>
      <c r="R229" s="85"/>
      <c r="S229" s="85"/>
      <c r="T229" s="85"/>
      <c r="U229" s="86"/>
      <c r="AT229" s="16" t="s">
        <v>156</v>
      </c>
      <c r="AU229" s="16" t="s">
        <v>88</v>
      </c>
    </row>
    <row r="230" s="1" customFormat="1">
      <c r="B230" s="37"/>
      <c r="C230" s="38"/>
      <c r="D230" s="242" t="s">
        <v>158</v>
      </c>
      <c r="E230" s="38"/>
      <c r="F230" s="245" t="s">
        <v>469</v>
      </c>
      <c r="G230" s="38"/>
      <c r="H230" s="38"/>
      <c r="I230" s="148"/>
      <c r="J230" s="38"/>
      <c r="K230" s="38"/>
      <c r="L230" s="42"/>
      <c r="M230" s="289"/>
      <c r="N230" s="290"/>
      <c r="O230" s="290"/>
      <c r="P230" s="290"/>
      <c r="Q230" s="290"/>
      <c r="R230" s="290"/>
      <c r="S230" s="290"/>
      <c r="T230" s="290"/>
      <c r="U230" s="291"/>
      <c r="AT230" s="16" t="s">
        <v>158</v>
      </c>
      <c r="AU230" s="16" t="s">
        <v>88</v>
      </c>
    </row>
    <row r="231" s="1" customFormat="1" ht="6.96" customHeight="1">
      <c r="B231" s="60"/>
      <c r="C231" s="61"/>
      <c r="D231" s="61"/>
      <c r="E231" s="61"/>
      <c r="F231" s="61"/>
      <c r="G231" s="61"/>
      <c r="H231" s="61"/>
      <c r="I231" s="181"/>
      <c r="J231" s="61"/>
      <c r="K231" s="61"/>
      <c r="L231" s="42"/>
    </row>
  </sheetData>
  <sheetProtection sheet="1" autoFilter="0" formatColumns="0" formatRows="0" objects="1" scenarios="1" spinCount="100000" saltValue="NFyblhnkatcD5e4lVM+iuWPxY3U0Zl80TFIyEXFHO+ssg+H2Pg9N305ijl50yoZNqpP3O5tSeZ4yuNKyEfi+Mw==" hashValue="3UawqJ5x5R2VSqYn7YWJYHJlc7+3aMmcgRqusV/QuVyNfnIdLbzNv5pavG8dCjePYLvAuT8b9DauQJPS0PMcvQ==" algorithmName="SHA-512" password="CC35"/>
  <autoFilter ref="C122:K2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101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88</v>
      </c>
    </row>
    <row r="4" ht="24.96" customHeight="1">
      <c r="B4" s="19"/>
      <c r="D4" s="144" t="s">
        <v>115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Šternberk, Hlavní náměstí, Rozvody NN 0,4 kV</v>
      </c>
      <c r="F7" s="146"/>
      <c r="G7" s="146"/>
      <c r="H7" s="146"/>
      <c r="L7" s="19"/>
    </row>
    <row r="8" ht="12" customHeight="1">
      <c r="B8" s="19"/>
      <c r="D8" s="146" t="s">
        <v>116</v>
      </c>
      <c r="L8" s="19"/>
    </row>
    <row r="9" s="1" customFormat="1" ht="16.5" customHeight="1">
      <c r="B9" s="42"/>
      <c r="E9" s="147" t="s">
        <v>551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118</v>
      </c>
      <c r="I10" s="148"/>
      <c r="L10" s="42"/>
    </row>
    <row r="11" s="1" customFormat="1" ht="36.96" customHeight="1">
      <c r="B11" s="42"/>
      <c r="E11" s="149" t="s">
        <v>552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19</v>
      </c>
      <c r="F13" s="135" t="s">
        <v>87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stavby'!AN8</f>
        <v>1. 10. 2019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">
        <v>1</v>
      </c>
      <c r="L16" s="42"/>
    </row>
    <row r="17" s="1" customFormat="1" ht="18" customHeight="1">
      <c r="B17" s="42"/>
      <c r="E17" s="135" t="s">
        <v>30</v>
      </c>
      <c r="I17" s="150" t="s">
        <v>31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32</v>
      </c>
      <c r="I19" s="150" t="s">
        <v>29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31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34</v>
      </c>
      <c r="I22" s="150" t="s">
        <v>29</v>
      </c>
      <c r="J22" s="135" t="str">
        <f>IF('Rekapitulace stavby'!AN16="","",'Rekapitulace stavby'!AN16)</f>
        <v/>
      </c>
      <c r="L22" s="42"/>
    </row>
    <row r="23" s="1" customFormat="1" ht="18" customHeight="1">
      <c r="B23" s="42"/>
      <c r="E23" s="135" t="str">
        <f>IF('Rekapitulace stavby'!E17="","",'Rekapitulace stavby'!E17)</f>
        <v xml:space="preserve"> </v>
      </c>
      <c r="I23" s="150" t="s">
        <v>31</v>
      </c>
      <c r="J23" s="135" t="str">
        <f>IF('Rekapitulace stavby'!AN17="","",'Rekapitulace stavby'!AN17)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37</v>
      </c>
      <c r="I25" s="150" t="s">
        <v>29</v>
      </c>
      <c r="J25" s="135" t="s">
        <v>1</v>
      </c>
      <c r="L25" s="42"/>
    </row>
    <row r="26" s="1" customFormat="1" ht="18" customHeight="1">
      <c r="B26" s="42"/>
      <c r="E26" s="135" t="s">
        <v>38</v>
      </c>
      <c r="I26" s="150" t="s">
        <v>31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40</v>
      </c>
      <c r="I32" s="148"/>
      <c r="J32" s="157">
        <f>ROUND(J123,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42</v>
      </c>
      <c r="I34" s="159" t="s">
        <v>41</v>
      </c>
      <c r="J34" s="158" t="s">
        <v>43</v>
      </c>
      <c r="L34" s="42"/>
    </row>
    <row r="35" s="1" customFormat="1" ht="14.4" customHeight="1">
      <c r="B35" s="42"/>
      <c r="D35" s="160" t="s">
        <v>44</v>
      </c>
      <c r="E35" s="146" t="s">
        <v>45</v>
      </c>
      <c r="F35" s="161">
        <f>ROUND((SUM(BE123:BE257)),  2)</f>
        <v>0</v>
      </c>
      <c r="I35" s="162">
        <v>0.20999999999999999</v>
      </c>
      <c r="J35" s="161">
        <f>ROUND(((SUM(BE123:BE257))*I35),  2)</f>
        <v>0</v>
      </c>
      <c r="L35" s="42"/>
    </row>
    <row r="36" s="1" customFormat="1" ht="14.4" customHeight="1">
      <c r="B36" s="42"/>
      <c r="E36" s="146" t="s">
        <v>46</v>
      </c>
      <c r="F36" s="161">
        <f>ROUND((SUM(BF123:BF257)),  2)</f>
        <v>0</v>
      </c>
      <c r="I36" s="162">
        <v>0.14999999999999999</v>
      </c>
      <c r="J36" s="161">
        <f>ROUND(((SUM(BF123:BF257))*I36),  2)</f>
        <v>0</v>
      </c>
      <c r="L36" s="42"/>
    </row>
    <row r="37" hidden="1" s="1" customFormat="1" ht="14.4" customHeight="1">
      <c r="B37" s="42"/>
      <c r="E37" s="146" t="s">
        <v>47</v>
      </c>
      <c r="F37" s="161">
        <f>ROUND((SUM(BG123:BG257)),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48</v>
      </c>
      <c r="F38" s="161">
        <f>ROUND((SUM(BH123:BH257)),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49</v>
      </c>
      <c r="F39" s="161">
        <f>ROUND((SUM(BI123:BI257)),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50</v>
      </c>
      <c r="E41" s="165"/>
      <c r="F41" s="165"/>
      <c r="G41" s="166" t="s">
        <v>51</v>
      </c>
      <c r="H41" s="167" t="s">
        <v>52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57</v>
      </c>
      <c r="E65" s="172"/>
      <c r="F65" s="172"/>
      <c r="G65" s="171" t="s">
        <v>58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Šternberk, Hlavní náměstí, Rozvody NN 0,4 kV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116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551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118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3-1 - Rozvody NN 0,4 kV - III. etapa-soupis prací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22</v>
      </c>
      <c r="D91" s="38"/>
      <c r="E91" s="38"/>
      <c r="F91" s="26" t="str">
        <f>F14</f>
        <v>Šternberk</v>
      </c>
      <c r="G91" s="38"/>
      <c r="H91" s="38"/>
      <c r="I91" s="150" t="s">
        <v>24</v>
      </c>
      <c r="J91" s="73" t="str">
        <f>IF(J14="","",J14)</f>
        <v>1. 10. 2019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1" t="s">
        <v>28</v>
      </c>
      <c r="D93" s="38"/>
      <c r="E93" s="38"/>
      <c r="F93" s="26" t="str">
        <f>E17</f>
        <v>Město Šternberk</v>
      </c>
      <c r="G93" s="38"/>
      <c r="H93" s="38"/>
      <c r="I93" s="150" t="s">
        <v>34</v>
      </c>
      <c r="J93" s="35" t="str">
        <f>E23</f>
        <v xml:space="preserve"> </v>
      </c>
      <c r="K93" s="38"/>
      <c r="L93" s="42"/>
    </row>
    <row r="94" s="1" customFormat="1" ht="27.9" customHeight="1">
      <c r="B94" s="37"/>
      <c r="C94" s="31" t="s">
        <v>32</v>
      </c>
      <c r="D94" s="38"/>
      <c r="E94" s="38"/>
      <c r="F94" s="26" t="str">
        <f>IF(E20="","",E20)</f>
        <v>Vyplň údaj</v>
      </c>
      <c r="G94" s="38"/>
      <c r="H94" s="38"/>
      <c r="I94" s="150" t="s">
        <v>37</v>
      </c>
      <c r="J94" s="35" t="str">
        <f>E26</f>
        <v xml:space="preserve">ing. Zdeněk Rozsypal 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122</v>
      </c>
      <c r="D96" s="187"/>
      <c r="E96" s="187"/>
      <c r="F96" s="187"/>
      <c r="G96" s="187"/>
      <c r="H96" s="187"/>
      <c r="I96" s="188"/>
      <c r="J96" s="189" t="s">
        <v>123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124</v>
      </c>
      <c r="D98" s="38"/>
      <c r="E98" s="38"/>
      <c r="F98" s="38"/>
      <c r="G98" s="38"/>
      <c r="H98" s="38"/>
      <c r="I98" s="148"/>
      <c r="J98" s="104">
        <f>J123</f>
        <v>0</v>
      </c>
      <c r="K98" s="38"/>
      <c r="L98" s="42"/>
      <c r="AU98" s="16" t="s">
        <v>125</v>
      </c>
    </row>
    <row r="99" s="8" customFormat="1" ht="24.96" customHeight="1">
      <c r="B99" s="191"/>
      <c r="C99" s="192"/>
      <c r="D99" s="193" t="s">
        <v>128</v>
      </c>
      <c r="E99" s="194"/>
      <c r="F99" s="194"/>
      <c r="G99" s="194"/>
      <c r="H99" s="194"/>
      <c r="I99" s="195"/>
      <c r="J99" s="196">
        <f>J124</f>
        <v>0</v>
      </c>
      <c r="K99" s="192"/>
      <c r="L99" s="197"/>
    </row>
    <row r="100" s="9" customFormat="1" ht="19.92" customHeight="1">
      <c r="B100" s="198"/>
      <c r="C100" s="127"/>
      <c r="D100" s="199" t="s">
        <v>129</v>
      </c>
      <c r="E100" s="200"/>
      <c r="F100" s="200"/>
      <c r="G100" s="200"/>
      <c r="H100" s="200"/>
      <c r="I100" s="201"/>
      <c r="J100" s="202">
        <f>J125</f>
        <v>0</v>
      </c>
      <c r="K100" s="127"/>
      <c r="L100" s="203"/>
    </row>
    <row r="101" s="9" customFormat="1" ht="19.92" customHeight="1">
      <c r="B101" s="198"/>
      <c r="C101" s="127"/>
      <c r="D101" s="199" t="s">
        <v>130</v>
      </c>
      <c r="E101" s="200"/>
      <c r="F101" s="200"/>
      <c r="G101" s="200"/>
      <c r="H101" s="200"/>
      <c r="I101" s="201"/>
      <c r="J101" s="202">
        <f>J159</f>
        <v>0</v>
      </c>
      <c r="K101" s="127"/>
      <c r="L101" s="203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48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81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84"/>
      <c r="J107" s="63"/>
      <c r="K107" s="63"/>
      <c r="L107" s="42"/>
    </row>
    <row r="108" s="1" customFormat="1" ht="24.96" customHeight="1">
      <c r="B108" s="37"/>
      <c r="C108" s="22" t="s">
        <v>131</v>
      </c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12" customHeight="1">
      <c r="B110" s="37"/>
      <c r="C110" s="31" t="s">
        <v>16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6.5" customHeight="1">
      <c r="B111" s="37"/>
      <c r="C111" s="38"/>
      <c r="D111" s="38"/>
      <c r="E111" s="185" t="str">
        <f>E7</f>
        <v>Šternberk, Hlavní náměstí, Rozvody NN 0,4 kV</v>
      </c>
      <c r="F111" s="31"/>
      <c r="G111" s="31"/>
      <c r="H111" s="31"/>
      <c r="I111" s="148"/>
      <c r="J111" s="38"/>
      <c r="K111" s="38"/>
      <c r="L111" s="42"/>
    </row>
    <row r="112" ht="12" customHeight="1">
      <c r="B112" s="20"/>
      <c r="C112" s="31" t="s">
        <v>116</v>
      </c>
      <c r="D112" s="21"/>
      <c r="E112" s="21"/>
      <c r="F112" s="21"/>
      <c r="G112" s="21"/>
      <c r="H112" s="21"/>
      <c r="I112" s="140"/>
      <c r="J112" s="21"/>
      <c r="K112" s="21"/>
      <c r="L112" s="19"/>
    </row>
    <row r="113" s="1" customFormat="1" ht="16.5" customHeight="1">
      <c r="B113" s="37"/>
      <c r="C113" s="38"/>
      <c r="D113" s="38"/>
      <c r="E113" s="185" t="s">
        <v>551</v>
      </c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118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70" t="str">
        <f>E11</f>
        <v>3-1 - Rozvody NN 0,4 kV - III. etapa-soupis prací</v>
      </c>
      <c r="F115" s="38"/>
      <c r="G115" s="38"/>
      <c r="H115" s="38"/>
      <c r="I115" s="14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1" t="s">
        <v>22</v>
      </c>
      <c r="D117" s="38"/>
      <c r="E117" s="38"/>
      <c r="F117" s="26" t="str">
        <f>F14</f>
        <v>Šternberk</v>
      </c>
      <c r="G117" s="38"/>
      <c r="H117" s="38"/>
      <c r="I117" s="150" t="s">
        <v>24</v>
      </c>
      <c r="J117" s="73" t="str">
        <f>IF(J14="","",J14)</f>
        <v>1. 10. 2019</v>
      </c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5.15" customHeight="1">
      <c r="B119" s="37"/>
      <c r="C119" s="31" t="s">
        <v>28</v>
      </c>
      <c r="D119" s="38"/>
      <c r="E119" s="38"/>
      <c r="F119" s="26" t="str">
        <f>E17</f>
        <v>Město Šternberk</v>
      </c>
      <c r="G119" s="38"/>
      <c r="H119" s="38"/>
      <c r="I119" s="150" t="s">
        <v>34</v>
      </c>
      <c r="J119" s="35" t="str">
        <f>E23</f>
        <v xml:space="preserve"> </v>
      </c>
      <c r="K119" s="38"/>
      <c r="L119" s="42"/>
    </row>
    <row r="120" s="1" customFormat="1" ht="27.9" customHeight="1">
      <c r="B120" s="37"/>
      <c r="C120" s="31" t="s">
        <v>32</v>
      </c>
      <c r="D120" s="38"/>
      <c r="E120" s="38"/>
      <c r="F120" s="26" t="str">
        <f>IF(E20="","",E20)</f>
        <v>Vyplň údaj</v>
      </c>
      <c r="G120" s="38"/>
      <c r="H120" s="38"/>
      <c r="I120" s="150" t="s">
        <v>37</v>
      </c>
      <c r="J120" s="35" t="str">
        <f>E26</f>
        <v xml:space="preserve">ing. Zdeněk Rozsypal  </v>
      </c>
      <c r="K120" s="38"/>
      <c r="L120" s="42"/>
    </row>
    <row r="121" s="1" customFormat="1" ht="10.32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0" customFormat="1" ht="29.28" customHeight="1">
      <c r="B122" s="204"/>
      <c r="C122" s="205" t="s">
        <v>132</v>
      </c>
      <c r="D122" s="206" t="s">
        <v>65</v>
      </c>
      <c r="E122" s="206" t="s">
        <v>61</v>
      </c>
      <c r="F122" s="206" t="s">
        <v>62</v>
      </c>
      <c r="G122" s="206" t="s">
        <v>133</v>
      </c>
      <c r="H122" s="206" t="s">
        <v>134</v>
      </c>
      <c r="I122" s="207" t="s">
        <v>135</v>
      </c>
      <c r="J122" s="206" t="s">
        <v>123</v>
      </c>
      <c r="K122" s="208" t="s">
        <v>136</v>
      </c>
      <c r="L122" s="209"/>
      <c r="M122" s="94" t="s">
        <v>1</v>
      </c>
      <c r="N122" s="95" t="s">
        <v>44</v>
      </c>
      <c r="O122" s="95" t="s">
        <v>137</v>
      </c>
      <c r="P122" s="95" t="s">
        <v>138</v>
      </c>
      <c r="Q122" s="95" t="s">
        <v>139</v>
      </c>
      <c r="R122" s="95" t="s">
        <v>140</v>
      </c>
      <c r="S122" s="95" t="s">
        <v>141</v>
      </c>
      <c r="T122" s="95" t="s">
        <v>142</v>
      </c>
      <c r="U122" s="96" t="s">
        <v>143</v>
      </c>
    </row>
    <row r="123" s="1" customFormat="1" ht="22.8" customHeight="1">
      <c r="B123" s="37"/>
      <c r="C123" s="101" t="s">
        <v>144</v>
      </c>
      <c r="D123" s="38"/>
      <c r="E123" s="38"/>
      <c r="F123" s="38"/>
      <c r="G123" s="38"/>
      <c r="H123" s="38"/>
      <c r="I123" s="148"/>
      <c r="J123" s="210">
        <f>BK123</f>
        <v>0</v>
      </c>
      <c r="K123" s="38"/>
      <c r="L123" s="42"/>
      <c r="M123" s="97"/>
      <c r="N123" s="98"/>
      <c r="O123" s="98"/>
      <c r="P123" s="211">
        <f>P124</f>
        <v>0</v>
      </c>
      <c r="Q123" s="98"/>
      <c r="R123" s="211">
        <f>R124</f>
        <v>53.620607999999997</v>
      </c>
      <c r="S123" s="98"/>
      <c r="T123" s="211">
        <f>T124</f>
        <v>11.880000000000001</v>
      </c>
      <c r="U123" s="99"/>
      <c r="AT123" s="16" t="s">
        <v>79</v>
      </c>
      <c r="AU123" s="16" t="s">
        <v>125</v>
      </c>
      <c r="BK123" s="212">
        <f>BK124</f>
        <v>0</v>
      </c>
    </row>
    <row r="124" s="11" customFormat="1" ht="25.92" customHeight="1">
      <c r="B124" s="213"/>
      <c r="C124" s="214"/>
      <c r="D124" s="215" t="s">
        <v>79</v>
      </c>
      <c r="E124" s="216" t="s">
        <v>163</v>
      </c>
      <c r="F124" s="216" t="s">
        <v>171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P125+P159</f>
        <v>0</v>
      </c>
      <c r="Q124" s="221"/>
      <c r="R124" s="222">
        <f>R125+R159</f>
        <v>53.620607999999997</v>
      </c>
      <c r="S124" s="221"/>
      <c r="T124" s="222">
        <f>T125+T159</f>
        <v>11.880000000000001</v>
      </c>
      <c r="U124" s="223"/>
      <c r="AR124" s="224" t="s">
        <v>97</v>
      </c>
      <c r="AT124" s="225" t="s">
        <v>79</v>
      </c>
      <c r="AU124" s="225" t="s">
        <v>80</v>
      </c>
      <c r="AY124" s="224" t="s">
        <v>147</v>
      </c>
      <c r="BK124" s="226">
        <f>BK125+BK159</f>
        <v>0</v>
      </c>
    </row>
    <row r="125" s="11" customFormat="1" ht="22.8" customHeight="1">
      <c r="B125" s="213"/>
      <c r="C125" s="214"/>
      <c r="D125" s="215" t="s">
        <v>79</v>
      </c>
      <c r="E125" s="227" t="s">
        <v>172</v>
      </c>
      <c r="F125" s="227" t="s">
        <v>173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SUM(P126:P158)</f>
        <v>0</v>
      </c>
      <c r="Q125" s="221"/>
      <c r="R125" s="222">
        <f>SUM(R126:R158)</f>
        <v>0.060500000000000005</v>
      </c>
      <c r="S125" s="221"/>
      <c r="T125" s="222">
        <f>SUM(T126:T158)</f>
        <v>0</v>
      </c>
      <c r="U125" s="223"/>
      <c r="AR125" s="224" t="s">
        <v>97</v>
      </c>
      <c r="AT125" s="225" t="s">
        <v>79</v>
      </c>
      <c r="AU125" s="225" t="s">
        <v>21</v>
      </c>
      <c r="AY125" s="224" t="s">
        <v>147</v>
      </c>
      <c r="BK125" s="226">
        <f>SUM(BK126:BK158)</f>
        <v>0</v>
      </c>
    </row>
    <row r="126" s="1" customFormat="1" ht="24" customHeight="1">
      <c r="B126" s="37"/>
      <c r="C126" s="229" t="s">
        <v>21</v>
      </c>
      <c r="D126" s="229" t="s">
        <v>150</v>
      </c>
      <c r="E126" s="230" t="s">
        <v>553</v>
      </c>
      <c r="F126" s="231" t="s">
        <v>554</v>
      </c>
      <c r="G126" s="232" t="s">
        <v>176</v>
      </c>
      <c r="H126" s="233">
        <v>6</v>
      </c>
      <c r="I126" s="234"/>
      <c r="J126" s="235">
        <f>ROUND(I126*H126,2)</f>
        <v>0</v>
      </c>
      <c r="K126" s="231" t="s">
        <v>177</v>
      </c>
      <c r="L126" s="42"/>
      <c r="M126" s="236" t="s">
        <v>1</v>
      </c>
      <c r="N126" s="237" t="s">
        <v>45</v>
      </c>
      <c r="O126" s="85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8">
        <f>S126*H126</f>
        <v>0</v>
      </c>
      <c r="U126" s="239" t="s">
        <v>1</v>
      </c>
      <c r="AR126" s="240" t="s">
        <v>178</v>
      </c>
      <c r="AT126" s="240" t="s">
        <v>150</v>
      </c>
      <c r="AU126" s="240" t="s">
        <v>88</v>
      </c>
      <c r="AY126" s="16" t="s">
        <v>147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6" t="s">
        <v>21</v>
      </c>
      <c r="BK126" s="241">
        <f>ROUND(I126*H126,2)</f>
        <v>0</v>
      </c>
      <c r="BL126" s="16" t="s">
        <v>178</v>
      </c>
      <c r="BM126" s="240" t="s">
        <v>555</v>
      </c>
    </row>
    <row r="127" s="1" customFormat="1">
      <c r="B127" s="37"/>
      <c r="C127" s="38"/>
      <c r="D127" s="242" t="s">
        <v>156</v>
      </c>
      <c r="E127" s="38"/>
      <c r="F127" s="243" t="s">
        <v>556</v>
      </c>
      <c r="G127" s="38"/>
      <c r="H127" s="38"/>
      <c r="I127" s="148"/>
      <c r="J127" s="38"/>
      <c r="K127" s="38"/>
      <c r="L127" s="42"/>
      <c r="M127" s="244"/>
      <c r="N127" s="85"/>
      <c r="O127" s="85"/>
      <c r="P127" s="85"/>
      <c r="Q127" s="85"/>
      <c r="R127" s="85"/>
      <c r="S127" s="85"/>
      <c r="T127" s="85"/>
      <c r="U127" s="86"/>
      <c r="AT127" s="16" t="s">
        <v>156</v>
      </c>
      <c r="AU127" s="16" t="s">
        <v>88</v>
      </c>
    </row>
    <row r="128" s="1" customFormat="1" ht="24" customHeight="1">
      <c r="B128" s="37"/>
      <c r="C128" s="229" t="s">
        <v>88</v>
      </c>
      <c r="D128" s="229" t="s">
        <v>150</v>
      </c>
      <c r="E128" s="230" t="s">
        <v>181</v>
      </c>
      <c r="F128" s="231" t="s">
        <v>182</v>
      </c>
      <c r="G128" s="232" t="s">
        <v>176</v>
      </c>
      <c r="H128" s="233">
        <v>20</v>
      </c>
      <c r="I128" s="234"/>
      <c r="J128" s="235">
        <f>ROUND(I128*H128,2)</f>
        <v>0</v>
      </c>
      <c r="K128" s="231" t="s">
        <v>177</v>
      </c>
      <c r="L128" s="42"/>
      <c r="M128" s="236" t="s">
        <v>1</v>
      </c>
      <c r="N128" s="237" t="s">
        <v>45</v>
      </c>
      <c r="O128" s="85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8">
        <f>S128*H128</f>
        <v>0</v>
      </c>
      <c r="U128" s="239" t="s">
        <v>1</v>
      </c>
      <c r="AR128" s="240" t="s">
        <v>178</v>
      </c>
      <c r="AT128" s="240" t="s">
        <v>150</v>
      </c>
      <c r="AU128" s="240" t="s">
        <v>88</v>
      </c>
      <c r="AY128" s="16" t="s">
        <v>147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6" t="s">
        <v>21</v>
      </c>
      <c r="BK128" s="241">
        <f>ROUND(I128*H128,2)</f>
        <v>0</v>
      </c>
      <c r="BL128" s="16" t="s">
        <v>178</v>
      </c>
      <c r="BM128" s="240" t="s">
        <v>557</v>
      </c>
    </row>
    <row r="129" s="1" customFormat="1">
      <c r="B129" s="37"/>
      <c r="C129" s="38"/>
      <c r="D129" s="242" t="s">
        <v>156</v>
      </c>
      <c r="E129" s="38"/>
      <c r="F129" s="243" t="s">
        <v>184</v>
      </c>
      <c r="G129" s="38"/>
      <c r="H129" s="38"/>
      <c r="I129" s="148"/>
      <c r="J129" s="38"/>
      <c r="K129" s="38"/>
      <c r="L129" s="42"/>
      <c r="M129" s="244"/>
      <c r="N129" s="85"/>
      <c r="O129" s="85"/>
      <c r="P129" s="85"/>
      <c r="Q129" s="85"/>
      <c r="R129" s="85"/>
      <c r="S129" s="85"/>
      <c r="T129" s="85"/>
      <c r="U129" s="86"/>
      <c r="AT129" s="16" t="s">
        <v>156</v>
      </c>
      <c r="AU129" s="16" t="s">
        <v>88</v>
      </c>
    </row>
    <row r="130" s="1" customFormat="1" ht="24" customHeight="1">
      <c r="B130" s="37"/>
      <c r="C130" s="229" t="s">
        <v>97</v>
      </c>
      <c r="D130" s="229" t="s">
        <v>150</v>
      </c>
      <c r="E130" s="230" t="s">
        <v>185</v>
      </c>
      <c r="F130" s="231" t="s">
        <v>186</v>
      </c>
      <c r="G130" s="232" t="s">
        <v>176</v>
      </c>
      <c r="H130" s="233">
        <v>6</v>
      </c>
      <c r="I130" s="234"/>
      <c r="J130" s="235">
        <f>ROUND(I130*H130,2)</f>
        <v>0</v>
      </c>
      <c r="K130" s="231" t="s">
        <v>177</v>
      </c>
      <c r="L130" s="42"/>
      <c r="M130" s="236" t="s">
        <v>1</v>
      </c>
      <c r="N130" s="237" t="s">
        <v>45</v>
      </c>
      <c r="O130" s="85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8">
        <f>S130*H130</f>
        <v>0</v>
      </c>
      <c r="U130" s="239" t="s">
        <v>1</v>
      </c>
      <c r="AR130" s="240" t="s">
        <v>178</v>
      </c>
      <c r="AT130" s="240" t="s">
        <v>150</v>
      </c>
      <c r="AU130" s="240" t="s">
        <v>88</v>
      </c>
      <c r="AY130" s="16" t="s">
        <v>147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6" t="s">
        <v>21</v>
      </c>
      <c r="BK130" s="241">
        <f>ROUND(I130*H130,2)</f>
        <v>0</v>
      </c>
      <c r="BL130" s="16" t="s">
        <v>178</v>
      </c>
      <c r="BM130" s="240" t="s">
        <v>558</v>
      </c>
    </row>
    <row r="131" s="1" customFormat="1">
      <c r="B131" s="37"/>
      <c r="C131" s="38"/>
      <c r="D131" s="242" t="s">
        <v>156</v>
      </c>
      <c r="E131" s="38"/>
      <c r="F131" s="243" t="s">
        <v>188</v>
      </c>
      <c r="G131" s="38"/>
      <c r="H131" s="38"/>
      <c r="I131" s="148"/>
      <c r="J131" s="38"/>
      <c r="K131" s="38"/>
      <c r="L131" s="42"/>
      <c r="M131" s="244"/>
      <c r="N131" s="85"/>
      <c r="O131" s="85"/>
      <c r="P131" s="85"/>
      <c r="Q131" s="85"/>
      <c r="R131" s="85"/>
      <c r="S131" s="85"/>
      <c r="T131" s="85"/>
      <c r="U131" s="86"/>
      <c r="AT131" s="16" t="s">
        <v>156</v>
      </c>
      <c r="AU131" s="16" t="s">
        <v>88</v>
      </c>
    </row>
    <row r="132" s="1" customFormat="1" ht="24" customHeight="1">
      <c r="B132" s="37"/>
      <c r="C132" s="257" t="s">
        <v>102</v>
      </c>
      <c r="D132" s="257" t="s">
        <v>163</v>
      </c>
      <c r="E132" s="258" t="s">
        <v>190</v>
      </c>
      <c r="F132" s="259" t="s">
        <v>191</v>
      </c>
      <c r="G132" s="260" t="s">
        <v>176</v>
      </c>
      <c r="H132" s="261">
        <v>6</v>
      </c>
      <c r="I132" s="262"/>
      <c r="J132" s="263">
        <f>ROUND(I132*H132,2)</f>
        <v>0</v>
      </c>
      <c r="K132" s="259" t="s">
        <v>177</v>
      </c>
      <c r="L132" s="264"/>
      <c r="M132" s="265" t="s">
        <v>1</v>
      </c>
      <c r="N132" s="266" t="s">
        <v>45</v>
      </c>
      <c r="O132" s="85"/>
      <c r="P132" s="238">
        <f>O132*H132</f>
        <v>0</v>
      </c>
      <c r="Q132" s="238">
        <v>0.0037000000000000002</v>
      </c>
      <c r="R132" s="238">
        <f>Q132*H132</f>
        <v>0.022200000000000001</v>
      </c>
      <c r="S132" s="238">
        <v>0</v>
      </c>
      <c r="T132" s="238">
        <f>S132*H132</f>
        <v>0</v>
      </c>
      <c r="U132" s="239" t="s">
        <v>1</v>
      </c>
      <c r="AR132" s="240" t="s">
        <v>192</v>
      </c>
      <c r="AT132" s="240" t="s">
        <v>163</v>
      </c>
      <c r="AU132" s="240" t="s">
        <v>88</v>
      </c>
      <c r="AY132" s="16" t="s">
        <v>147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6" t="s">
        <v>21</v>
      </c>
      <c r="BK132" s="241">
        <f>ROUND(I132*H132,2)</f>
        <v>0</v>
      </c>
      <c r="BL132" s="16" t="s">
        <v>192</v>
      </c>
      <c r="BM132" s="240" t="s">
        <v>559</v>
      </c>
    </row>
    <row r="133" s="1" customFormat="1">
      <c r="B133" s="37"/>
      <c r="C133" s="38"/>
      <c r="D133" s="242" t="s">
        <v>156</v>
      </c>
      <c r="E133" s="38"/>
      <c r="F133" s="243" t="s">
        <v>191</v>
      </c>
      <c r="G133" s="38"/>
      <c r="H133" s="38"/>
      <c r="I133" s="148"/>
      <c r="J133" s="38"/>
      <c r="K133" s="38"/>
      <c r="L133" s="42"/>
      <c r="M133" s="244"/>
      <c r="N133" s="85"/>
      <c r="O133" s="85"/>
      <c r="P133" s="85"/>
      <c r="Q133" s="85"/>
      <c r="R133" s="85"/>
      <c r="S133" s="85"/>
      <c r="T133" s="85"/>
      <c r="U133" s="86"/>
      <c r="AT133" s="16" t="s">
        <v>156</v>
      </c>
      <c r="AU133" s="16" t="s">
        <v>88</v>
      </c>
    </row>
    <row r="134" s="1" customFormat="1" ht="24" customHeight="1">
      <c r="B134" s="37"/>
      <c r="C134" s="229" t="s">
        <v>107</v>
      </c>
      <c r="D134" s="229" t="s">
        <v>150</v>
      </c>
      <c r="E134" s="230" t="s">
        <v>560</v>
      </c>
      <c r="F134" s="231" t="s">
        <v>561</v>
      </c>
      <c r="G134" s="232" t="s">
        <v>176</v>
      </c>
      <c r="H134" s="233">
        <v>1</v>
      </c>
      <c r="I134" s="234"/>
      <c r="J134" s="235">
        <f>ROUND(I134*H134,2)</f>
        <v>0</v>
      </c>
      <c r="K134" s="231" t="s">
        <v>562</v>
      </c>
      <c r="L134" s="42"/>
      <c r="M134" s="236" t="s">
        <v>1</v>
      </c>
      <c r="N134" s="237" t="s">
        <v>45</v>
      </c>
      <c r="O134" s="85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8">
        <f>S134*H134</f>
        <v>0</v>
      </c>
      <c r="U134" s="239" t="s">
        <v>1</v>
      </c>
      <c r="AR134" s="240" t="s">
        <v>178</v>
      </c>
      <c r="AT134" s="240" t="s">
        <v>150</v>
      </c>
      <c r="AU134" s="240" t="s">
        <v>88</v>
      </c>
      <c r="AY134" s="16" t="s">
        <v>147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6" t="s">
        <v>21</v>
      </c>
      <c r="BK134" s="241">
        <f>ROUND(I134*H134,2)</f>
        <v>0</v>
      </c>
      <c r="BL134" s="16" t="s">
        <v>178</v>
      </c>
      <c r="BM134" s="240" t="s">
        <v>563</v>
      </c>
    </row>
    <row r="135" s="1" customFormat="1">
      <c r="B135" s="37"/>
      <c r="C135" s="38"/>
      <c r="D135" s="242" t="s">
        <v>156</v>
      </c>
      <c r="E135" s="38"/>
      <c r="F135" s="243" t="s">
        <v>564</v>
      </c>
      <c r="G135" s="38"/>
      <c r="H135" s="38"/>
      <c r="I135" s="148"/>
      <c r="J135" s="38"/>
      <c r="K135" s="38"/>
      <c r="L135" s="42"/>
      <c r="M135" s="244"/>
      <c r="N135" s="85"/>
      <c r="O135" s="85"/>
      <c r="P135" s="85"/>
      <c r="Q135" s="85"/>
      <c r="R135" s="85"/>
      <c r="S135" s="85"/>
      <c r="T135" s="85"/>
      <c r="U135" s="86"/>
      <c r="AT135" s="16" t="s">
        <v>156</v>
      </c>
      <c r="AU135" s="16" t="s">
        <v>88</v>
      </c>
    </row>
    <row r="136" s="1" customFormat="1" ht="24" customHeight="1">
      <c r="B136" s="37"/>
      <c r="C136" s="229" t="s">
        <v>189</v>
      </c>
      <c r="D136" s="229" t="s">
        <v>150</v>
      </c>
      <c r="E136" s="230" t="s">
        <v>205</v>
      </c>
      <c r="F136" s="231" t="s">
        <v>206</v>
      </c>
      <c r="G136" s="232" t="s">
        <v>176</v>
      </c>
      <c r="H136" s="233">
        <v>2</v>
      </c>
      <c r="I136" s="234"/>
      <c r="J136" s="235">
        <f>ROUND(I136*H136,2)</f>
        <v>0</v>
      </c>
      <c r="K136" s="231" t="s">
        <v>1</v>
      </c>
      <c r="L136" s="42"/>
      <c r="M136" s="236" t="s">
        <v>1</v>
      </c>
      <c r="N136" s="237" t="s">
        <v>45</v>
      </c>
      <c r="O136" s="85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8">
        <f>S136*H136</f>
        <v>0</v>
      </c>
      <c r="U136" s="239" t="s">
        <v>1</v>
      </c>
      <c r="AR136" s="240" t="s">
        <v>178</v>
      </c>
      <c r="AT136" s="240" t="s">
        <v>150</v>
      </c>
      <c r="AU136" s="240" t="s">
        <v>88</v>
      </c>
      <c r="AY136" s="16" t="s">
        <v>147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6" t="s">
        <v>21</v>
      </c>
      <c r="BK136" s="241">
        <f>ROUND(I136*H136,2)</f>
        <v>0</v>
      </c>
      <c r="BL136" s="16" t="s">
        <v>178</v>
      </c>
      <c r="BM136" s="240" t="s">
        <v>565</v>
      </c>
    </row>
    <row r="137" s="1" customFormat="1">
      <c r="B137" s="37"/>
      <c r="C137" s="38"/>
      <c r="D137" s="242" t="s">
        <v>156</v>
      </c>
      <c r="E137" s="38"/>
      <c r="F137" s="243" t="s">
        <v>206</v>
      </c>
      <c r="G137" s="38"/>
      <c r="H137" s="38"/>
      <c r="I137" s="148"/>
      <c r="J137" s="38"/>
      <c r="K137" s="38"/>
      <c r="L137" s="42"/>
      <c r="M137" s="244"/>
      <c r="N137" s="85"/>
      <c r="O137" s="85"/>
      <c r="P137" s="85"/>
      <c r="Q137" s="85"/>
      <c r="R137" s="85"/>
      <c r="S137" s="85"/>
      <c r="T137" s="85"/>
      <c r="U137" s="86"/>
      <c r="AT137" s="16" t="s">
        <v>156</v>
      </c>
      <c r="AU137" s="16" t="s">
        <v>88</v>
      </c>
    </row>
    <row r="138" s="1" customFormat="1">
      <c r="B138" s="37"/>
      <c r="C138" s="38"/>
      <c r="D138" s="242" t="s">
        <v>212</v>
      </c>
      <c r="E138" s="38"/>
      <c r="F138" s="245" t="s">
        <v>566</v>
      </c>
      <c r="G138" s="38"/>
      <c r="H138" s="38"/>
      <c r="I138" s="148"/>
      <c r="J138" s="38"/>
      <c r="K138" s="38"/>
      <c r="L138" s="42"/>
      <c r="M138" s="244"/>
      <c r="N138" s="85"/>
      <c r="O138" s="85"/>
      <c r="P138" s="85"/>
      <c r="Q138" s="85"/>
      <c r="R138" s="85"/>
      <c r="S138" s="85"/>
      <c r="T138" s="85"/>
      <c r="U138" s="86"/>
      <c r="AT138" s="16" t="s">
        <v>212</v>
      </c>
      <c r="AU138" s="16" t="s">
        <v>88</v>
      </c>
    </row>
    <row r="139" s="1" customFormat="1" ht="16.5" customHeight="1">
      <c r="B139" s="37"/>
      <c r="C139" s="257" t="s">
        <v>194</v>
      </c>
      <c r="D139" s="257" t="s">
        <v>163</v>
      </c>
      <c r="E139" s="258" t="s">
        <v>503</v>
      </c>
      <c r="F139" s="259" t="s">
        <v>210</v>
      </c>
      <c r="G139" s="260" t="s">
        <v>176</v>
      </c>
      <c r="H139" s="261">
        <v>2</v>
      </c>
      <c r="I139" s="262"/>
      <c r="J139" s="263">
        <f>ROUND(I139*H139,2)</f>
        <v>0</v>
      </c>
      <c r="K139" s="259" t="s">
        <v>1</v>
      </c>
      <c r="L139" s="264"/>
      <c r="M139" s="265" t="s">
        <v>1</v>
      </c>
      <c r="N139" s="266" t="s">
        <v>45</v>
      </c>
      <c r="O139" s="85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8">
        <f>S139*H139</f>
        <v>0</v>
      </c>
      <c r="U139" s="239" t="s">
        <v>1</v>
      </c>
      <c r="AR139" s="240" t="s">
        <v>202</v>
      </c>
      <c r="AT139" s="240" t="s">
        <v>163</v>
      </c>
      <c r="AU139" s="240" t="s">
        <v>88</v>
      </c>
      <c r="AY139" s="16" t="s">
        <v>147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6" t="s">
        <v>21</v>
      </c>
      <c r="BK139" s="241">
        <f>ROUND(I139*H139,2)</f>
        <v>0</v>
      </c>
      <c r="BL139" s="16" t="s">
        <v>178</v>
      </c>
      <c r="BM139" s="240" t="s">
        <v>567</v>
      </c>
    </row>
    <row r="140" s="1" customFormat="1">
      <c r="B140" s="37"/>
      <c r="C140" s="38"/>
      <c r="D140" s="242" t="s">
        <v>156</v>
      </c>
      <c r="E140" s="38"/>
      <c r="F140" s="243" t="s">
        <v>210</v>
      </c>
      <c r="G140" s="38"/>
      <c r="H140" s="38"/>
      <c r="I140" s="148"/>
      <c r="J140" s="38"/>
      <c r="K140" s="38"/>
      <c r="L140" s="42"/>
      <c r="M140" s="244"/>
      <c r="N140" s="85"/>
      <c r="O140" s="85"/>
      <c r="P140" s="85"/>
      <c r="Q140" s="85"/>
      <c r="R140" s="85"/>
      <c r="S140" s="85"/>
      <c r="T140" s="85"/>
      <c r="U140" s="86"/>
      <c r="AT140" s="16" t="s">
        <v>156</v>
      </c>
      <c r="AU140" s="16" t="s">
        <v>88</v>
      </c>
    </row>
    <row r="141" s="1" customFormat="1">
      <c r="B141" s="37"/>
      <c r="C141" s="38"/>
      <c r="D141" s="242" t="s">
        <v>212</v>
      </c>
      <c r="E141" s="38"/>
      <c r="F141" s="245" t="s">
        <v>213</v>
      </c>
      <c r="G141" s="38"/>
      <c r="H141" s="38"/>
      <c r="I141" s="148"/>
      <c r="J141" s="38"/>
      <c r="K141" s="38"/>
      <c r="L141" s="42"/>
      <c r="M141" s="244"/>
      <c r="N141" s="85"/>
      <c r="O141" s="85"/>
      <c r="P141" s="85"/>
      <c r="Q141" s="85"/>
      <c r="R141" s="85"/>
      <c r="S141" s="85"/>
      <c r="T141" s="85"/>
      <c r="U141" s="86"/>
      <c r="AT141" s="16" t="s">
        <v>212</v>
      </c>
      <c r="AU141" s="16" t="s">
        <v>88</v>
      </c>
    </row>
    <row r="142" s="1" customFormat="1" ht="24" customHeight="1">
      <c r="B142" s="37"/>
      <c r="C142" s="229" t="s">
        <v>199</v>
      </c>
      <c r="D142" s="229" t="s">
        <v>150</v>
      </c>
      <c r="E142" s="230" t="s">
        <v>568</v>
      </c>
      <c r="F142" s="231" t="s">
        <v>569</v>
      </c>
      <c r="G142" s="232" t="s">
        <v>176</v>
      </c>
      <c r="H142" s="233">
        <v>1</v>
      </c>
      <c r="I142" s="234"/>
      <c r="J142" s="235">
        <f>ROUND(I142*H142,2)</f>
        <v>0</v>
      </c>
      <c r="K142" s="231" t="s">
        <v>562</v>
      </c>
      <c r="L142" s="42"/>
      <c r="M142" s="236" t="s">
        <v>1</v>
      </c>
      <c r="N142" s="237" t="s">
        <v>45</v>
      </c>
      <c r="O142" s="85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8">
        <f>S142*H142</f>
        <v>0</v>
      </c>
      <c r="U142" s="239" t="s">
        <v>1</v>
      </c>
      <c r="AR142" s="240" t="s">
        <v>178</v>
      </c>
      <c r="AT142" s="240" t="s">
        <v>150</v>
      </c>
      <c r="AU142" s="240" t="s">
        <v>88</v>
      </c>
      <c r="AY142" s="16" t="s">
        <v>147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6" t="s">
        <v>21</v>
      </c>
      <c r="BK142" s="241">
        <f>ROUND(I142*H142,2)</f>
        <v>0</v>
      </c>
      <c r="BL142" s="16" t="s">
        <v>178</v>
      </c>
      <c r="BM142" s="240" t="s">
        <v>570</v>
      </c>
    </row>
    <row r="143" s="1" customFormat="1">
      <c r="B143" s="37"/>
      <c r="C143" s="38"/>
      <c r="D143" s="242" t="s">
        <v>156</v>
      </c>
      <c r="E143" s="38"/>
      <c r="F143" s="243" t="s">
        <v>571</v>
      </c>
      <c r="G143" s="38"/>
      <c r="H143" s="38"/>
      <c r="I143" s="148"/>
      <c r="J143" s="38"/>
      <c r="K143" s="38"/>
      <c r="L143" s="42"/>
      <c r="M143" s="244"/>
      <c r="N143" s="85"/>
      <c r="O143" s="85"/>
      <c r="P143" s="85"/>
      <c r="Q143" s="85"/>
      <c r="R143" s="85"/>
      <c r="S143" s="85"/>
      <c r="T143" s="85"/>
      <c r="U143" s="86"/>
      <c r="AT143" s="16" t="s">
        <v>156</v>
      </c>
      <c r="AU143" s="16" t="s">
        <v>88</v>
      </c>
    </row>
    <row r="144" s="1" customFormat="1" ht="24" customHeight="1">
      <c r="B144" s="37"/>
      <c r="C144" s="229" t="s">
        <v>204</v>
      </c>
      <c r="D144" s="229" t="s">
        <v>150</v>
      </c>
      <c r="E144" s="230" t="s">
        <v>305</v>
      </c>
      <c r="F144" s="231" t="s">
        <v>306</v>
      </c>
      <c r="G144" s="232" t="s">
        <v>176</v>
      </c>
      <c r="H144" s="233">
        <v>1</v>
      </c>
      <c r="I144" s="234"/>
      <c r="J144" s="235">
        <f>ROUND(I144*H144,2)</f>
        <v>0</v>
      </c>
      <c r="K144" s="231" t="s">
        <v>177</v>
      </c>
      <c r="L144" s="42"/>
      <c r="M144" s="236" t="s">
        <v>1</v>
      </c>
      <c r="N144" s="237" t="s">
        <v>45</v>
      </c>
      <c r="O144" s="85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8">
        <f>S144*H144</f>
        <v>0</v>
      </c>
      <c r="U144" s="239" t="s">
        <v>1</v>
      </c>
      <c r="AR144" s="240" t="s">
        <v>178</v>
      </c>
      <c r="AT144" s="240" t="s">
        <v>150</v>
      </c>
      <c r="AU144" s="240" t="s">
        <v>88</v>
      </c>
      <c r="AY144" s="16" t="s">
        <v>147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6" t="s">
        <v>21</v>
      </c>
      <c r="BK144" s="241">
        <f>ROUND(I144*H144,2)</f>
        <v>0</v>
      </c>
      <c r="BL144" s="16" t="s">
        <v>178</v>
      </c>
      <c r="BM144" s="240" t="s">
        <v>572</v>
      </c>
    </row>
    <row r="145" s="1" customFormat="1">
      <c r="B145" s="37"/>
      <c r="C145" s="38"/>
      <c r="D145" s="242" t="s">
        <v>156</v>
      </c>
      <c r="E145" s="38"/>
      <c r="F145" s="243" t="s">
        <v>308</v>
      </c>
      <c r="G145" s="38"/>
      <c r="H145" s="38"/>
      <c r="I145" s="148"/>
      <c r="J145" s="38"/>
      <c r="K145" s="38"/>
      <c r="L145" s="42"/>
      <c r="M145" s="244"/>
      <c r="N145" s="85"/>
      <c r="O145" s="85"/>
      <c r="P145" s="85"/>
      <c r="Q145" s="85"/>
      <c r="R145" s="85"/>
      <c r="S145" s="85"/>
      <c r="T145" s="85"/>
      <c r="U145" s="86"/>
      <c r="AT145" s="16" t="s">
        <v>156</v>
      </c>
      <c r="AU145" s="16" t="s">
        <v>88</v>
      </c>
    </row>
    <row r="146" s="1" customFormat="1">
      <c r="B146" s="37"/>
      <c r="C146" s="38"/>
      <c r="D146" s="242" t="s">
        <v>158</v>
      </c>
      <c r="E146" s="38"/>
      <c r="F146" s="245" t="s">
        <v>309</v>
      </c>
      <c r="G146" s="38"/>
      <c r="H146" s="38"/>
      <c r="I146" s="148"/>
      <c r="J146" s="38"/>
      <c r="K146" s="38"/>
      <c r="L146" s="42"/>
      <c r="M146" s="244"/>
      <c r="N146" s="85"/>
      <c r="O146" s="85"/>
      <c r="P146" s="85"/>
      <c r="Q146" s="85"/>
      <c r="R146" s="85"/>
      <c r="S146" s="85"/>
      <c r="T146" s="85"/>
      <c r="U146" s="86"/>
      <c r="AT146" s="16" t="s">
        <v>158</v>
      </c>
      <c r="AU146" s="16" t="s">
        <v>88</v>
      </c>
    </row>
    <row r="147" s="1" customFormat="1" ht="24" customHeight="1">
      <c r="B147" s="37"/>
      <c r="C147" s="229" t="s">
        <v>26</v>
      </c>
      <c r="D147" s="229" t="s">
        <v>150</v>
      </c>
      <c r="E147" s="230" t="s">
        <v>506</v>
      </c>
      <c r="F147" s="231" t="s">
        <v>507</v>
      </c>
      <c r="G147" s="232" t="s">
        <v>176</v>
      </c>
      <c r="H147" s="233">
        <v>3</v>
      </c>
      <c r="I147" s="234"/>
      <c r="J147" s="235">
        <f>ROUND(I147*H147,2)</f>
        <v>0</v>
      </c>
      <c r="K147" s="231" t="s">
        <v>177</v>
      </c>
      <c r="L147" s="42"/>
      <c r="M147" s="236" t="s">
        <v>1</v>
      </c>
      <c r="N147" s="237" t="s">
        <v>45</v>
      </c>
      <c r="O147" s="85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8">
        <f>S147*H147</f>
        <v>0</v>
      </c>
      <c r="U147" s="239" t="s">
        <v>1</v>
      </c>
      <c r="AR147" s="240" t="s">
        <v>178</v>
      </c>
      <c r="AT147" s="240" t="s">
        <v>150</v>
      </c>
      <c r="AU147" s="240" t="s">
        <v>88</v>
      </c>
      <c r="AY147" s="16" t="s">
        <v>147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6" t="s">
        <v>21</v>
      </c>
      <c r="BK147" s="241">
        <f>ROUND(I147*H147,2)</f>
        <v>0</v>
      </c>
      <c r="BL147" s="16" t="s">
        <v>178</v>
      </c>
      <c r="BM147" s="240" t="s">
        <v>573</v>
      </c>
    </row>
    <row r="148" s="1" customFormat="1">
      <c r="B148" s="37"/>
      <c r="C148" s="38"/>
      <c r="D148" s="242" t="s">
        <v>156</v>
      </c>
      <c r="E148" s="38"/>
      <c r="F148" s="243" t="s">
        <v>509</v>
      </c>
      <c r="G148" s="38"/>
      <c r="H148" s="38"/>
      <c r="I148" s="148"/>
      <c r="J148" s="38"/>
      <c r="K148" s="38"/>
      <c r="L148" s="42"/>
      <c r="M148" s="244"/>
      <c r="N148" s="85"/>
      <c r="O148" s="85"/>
      <c r="P148" s="85"/>
      <c r="Q148" s="85"/>
      <c r="R148" s="85"/>
      <c r="S148" s="85"/>
      <c r="T148" s="85"/>
      <c r="U148" s="86"/>
      <c r="AT148" s="16" t="s">
        <v>156</v>
      </c>
      <c r="AU148" s="16" t="s">
        <v>88</v>
      </c>
    </row>
    <row r="149" s="1" customFormat="1" ht="24" customHeight="1">
      <c r="B149" s="37"/>
      <c r="C149" s="229" t="s">
        <v>214</v>
      </c>
      <c r="D149" s="229" t="s">
        <v>150</v>
      </c>
      <c r="E149" s="230" t="s">
        <v>316</v>
      </c>
      <c r="F149" s="231" t="s">
        <v>317</v>
      </c>
      <c r="G149" s="232" t="s">
        <v>176</v>
      </c>
      <c r="H149" s="233">
        <v>3</v>
      </c>
      <c r="I149" s="234"/>
      <c r="J149" s="235">
        <f>ROUND(I149*H149,2)</f>
        <v>0</v>
      </c>
      <c r="K149" s="231" t="s">
        <v>177</v>
      </c>
      <c r="L149" s="42"/>
      <c r="M149" s="236" t="s">
        <v>1</v>
      </c>
      <c r="N149" s="237" t="s">
        <v>45</v>
      </c>
      <c r="O149" s="85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8">
        <f>S149*H149</f>
        <v>0</v>
      </c>
      <c r="U149" s="239" t="s">
        <v>1</v>
      </c>
      <c r="AR149" s="240" t="s">
        <v>178</v>
      </c>
      <c r="AT149" s="240" t="s">
        <v>150</v>
      </c>
      <c r="AU149" s="240" t="s">
        <v>88</v>
      </c>
      <c r="AY149" s="16" t="s">
        <v>147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6" t="s">
        <v>21</v>
      </c>
      <c r="BK149" s="241">
        <f>ROUND(I149*H149,2)</f>
        <v>0</v>
      </c>
      <c r="BL149" s="16" t="s">
        <v>178</v>
      </c>
      <c r="BM149" s="240" t="s">
        <v>574</v>
      </c>
    </row>
    <row r="150" s="1" customFormat="1">
      <c r="B150" s="37"/>
      <c r="C150" s="38"/>
      <c r="D150" s="242" t="s">
        <v>156</v>
      </c>
      <c r="E150" s="38"/>
      <c r="F150" s="243" t="s">
        <v>319</v>
      </c>
      <c r="G150" s="38"/>
      <c r="H150" s="38"/>
      <c r="I150" s="148"/>
      <c r="J150" s="38"/>
      <c r="K150" s="38"/>
      <c r="L150" s="42"/>
      <c r="M150" s="244"/>
      <c r="N150" s="85"/>
      <c r="O150" s="85"/>
      <c r="P150" s="85"/>
      <c r="Q150" s="85"/>
      <c r="R150" s="85"/>
      <c r="S150" s="85"/>
      <c r="T150" s="85"/>
      <c r="U150" s="86"/>
      <c r="AT150" s="16" t="s">
        <v>156</v>
      </c>
      <c r="AU150" s="16" t="s">
        <v>88</v>
      </c>
    </row>
    <row r="151" s="1" customFormat="1" ht="24" customHeight="1">
      <c r="B151" s="37"/>
      <c r="C151" s="229" t="s">
        <v>219</v>
      </c>
      <c r="D151" s="229" t="s">
        <v>150</v>
      </c>
      <c r="E151" s="230" t="s">
        <v>575</v>
      </c>
      <c r="F151" s="231" t="s">
        <v>576</v>
      </c>
      <c r="G151" s="232" t="s">
        <v>279</v>
      </c>
      <c r="H151" s="233">
        <v>50</v>
      </c>
      <c r="I151" s="234"/>
      <c r="J151" s="235">
        <f>ROUND(I151*H151,2)</f>
        <v>0</v>
      </c>
      <c r="K151" s="231" t="s">
        <v>177</v>
      </c>
      <c r="L151" s="42"/>
      <c r="M151" s="236" t="s">
        <v>1</v>
      </c>
      <c r="N151" s="237" t="s">
        <v>45</v>
      </c>
      <c r="O151" s="85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8">
        <f>S151*H151</f>
        <v>0</v>
      </c>
      <c r="U151" s="239" t="s">
        <v>1</v>
      </c>
      <c r="AR151" s="240" t="s">
        <v>178</v>
      </c>
      <c r="AT151" s="240" t="s">
        <v>150</v>
      </c>
      <c r="AU151" s="240" t="s">
        <v>88</v>
      </c>
      <c r="AY151" s="16" t="s">
        <v>147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6" t="s">
        <v>21</v>
      </c>
      <c r="BK151" s="241">
        <f>ROUND(I151*H151,2)</f>
        <v>0</v>
      </c>
      <c r="BL151" s="16" t="s">
        <v>178</v>
      </c>
      <c r="BM151" s="240" t="s">
        <v>577</v>
      </c>
    </row>
    <row r="152" s="1" customFormat="1">
      <c r="B152" s="37"/>
      <c r="C152" s="38"/>
      <c r="D152" s="242" t="s">
        <v>156</v>
      </c>
      <c r="E152" s="38"/>
      <c r="F152" s="243" t="s">
        <v>578</v>
      </c>
      <c r="G152" s="38"/>
      <c r="H152" s="38"/>
      <c r="I152" s="148"/>
      <c r="J152" s="38"/>
      <c r="K152" s="38"/>
      <c r="L152" s="42"/>
      <c r="M152" s="244"/>
      <c r="N152" s="85"/>
      <c r="O152" s="85"/>
      <c r="P152" s="85"/>
      <c r="Q152" s="85"/>
      <c r="R152" s="85"/>
      <c r="S152" s="85"/>
      <c r="T152" s="85"/>
      <c r="U152" s="86"/>
      <c r="AT152" s="16" t="s">
        <v>156</v>
      </c>
      <c r="AU152" s="16" t="s">
        <v>88</v>
      </c>
    </row>
    <row r="153" s="1" customFormat="1" ht="16.5" customHeight="1">
      <c r="B153" s="37"/>
      <c r="C153" s="257" t="s">
        <v>223</v>
      </c>
      <c r="D153" s="257" t="s">
        <v>163</v>
      </c>
      <c r="E153" s="258" t="s">
        <v>579</v>
      </c>
      <c r="F153" s="259" t="s">
        <v>580</v>
      </c>
      <c r="G153" s="260" t="s">
        <v>279</v>
      </c>
      <c r="H153" s="261">
        <v>50</v>
      </c>
      <c r="I153" s="262"/>
      <c r="J153" s="263">
        <f>ROUND(I153*H153,2)</f>
        <v>0</v>
      </c>
      <c r="K153" s="259" t="s">
        <v>177</v>
      </c>
      <c r="L153" s="264"/>
      <c r="M153" s="265" t="s">
        <v>1</v>
      </c>
      <c r="N153" s="266" t="s">
        <v>45</v>
      </c>
      <c r="O153" s="85"/>
      <c r="P153" s="238">
        <f>O153*H153</f>
        <v>0</v>
      </c>
      <c r="Q153" s="238">
        <v>0.00012</v>
      </c>
      <c r="R153" s="238">
        <f>Q153*H153</f>
        <v>0.0060000000000000001</v>
      </c>
      <c r="S153" s="238">
        <v>0</v>
      </c>
      <c r="T153" s="238">
        <f>S153*H153</f>
        <v>0</v>
      </c>
      <c r="U153" s="239" t="s">
        <v>1</v>
      </c>
      <c r="AR153" s="240" t="s">
        <v>192</v>
      </c>
      <c r="AT153" s="240" t="s">
        <v>163</v>
      </c>
      <c r="AU153" s="240" t="s">
        <v>88</v>
      </c>
      <c r="AY153" s="16" t="s">
        <v>147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6" t="s">
        <v>21</v>
      </c>
      <c r="BK153" s="241">
        <f>ROUND(I153*H153,2)</f>
        <v>0</v>
      </c>
      <c r="BL153" s="16" t="s">
        <v>192</v>
      </c>
      <c r="BM153" s="240" t="s">
        <v>581</v>
      </c>
    </row>
    <row r="154" s="1" customFormat="1">
      <c r="B154" s="37"/>
      <c r="C154" s="38"/>
      <c r="D154" s="242" t="s">
        <v>156</v>
      </c>
      <c r="E154" s="38"/>
      <c r="F154" s="243" t="s">
        <v>580</v>
      </c>
      <c r="G154" s="38"/>
      <c r="H154" s="38"/>
      <c r="I154" s="148"/>
      <c r="J154" s="38"/>
      <c r="K154" s="38"/>
      <c r="L154" s="42"/>
      <c r="M154" s="244"/>
      <c r="N154" s="85"/>
      <c r="O154" s="85"/>
      <c r="P154" s="85"/>
      <c r="Q154" s="85"/>
      <c r="R154" s="85"/>
      <c r="S154" s="85"/>
      <c r="T154" s="85"/>
      <c r="U154" s="86"/>
      <c r="AT154" s="16" t="s">
        <v>156</v>
      </c>
      <c r="AU154" s="16" t="s">
        <v>88</v>
      </c>
    </row>
    <row r="155" s="1" customFormat="1" ht="24" customHeight="1">
      <c r="B155" s="37"/>
      <c r="C155" s="229" t="s">
        <v>229</v>
      </c>
      <c r="D155" s="229" t="s">
        <v>150</v>
      </c>
      <c r="E155" s="230" t="s">
        <v>320</v>
      </c>
      <c r="F155" s="231" t="s">
        <v>321</v>
      </c>
      <c r="G155" s="232" t="s">
        <v>279</v>
      </c>
      <c r="H155" s="233">
        <v>95</v>
      </c>
      <c r="I155" s="234"/>
      <c r="J155" s="235">
        <f>ROUND(I155*H155,2)</f>
        <v>0</v>
      </c>
      <c r="K155" s="231" t="s">
        <v>177</v>
      </c>
      <c r="L155" s="42"/>
      <c r="M155" s="236" t="s">
        <v>1</v>
      </c>
      <c r="N155" s="237" t="s">
        <v>45</v>
      </c>
      <c r="O155" s="85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8">
        <f>S155*H155</f>
        <v>0</v>
      </c>
      <c r="U155" s="239" t="s">
        <v>1</v>
      </c>
      <c r="AR155" s="240" t="s">
        <v>178</v>
      </c>
      <c r="AT155" s="240" t="s">
        <v>150</v>
      </c>
      <c r="AU155" s="240" t="s">
        <v>88</v>
      </c>
      <c r="AY155" s="16" t="s">
        <v>147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6" t="s">
        <v>21</v>
      </c>
      <c r="BK155" s="241">
        <f>ROUND(I155*H155,2)</f>
        <v>0</v>
      </c>
      <c r="BL155" s="16" t="s">
        <v>178</v>
      </c>
      <c r="BM155" s="240" t="s">
        <v>582</v>
      </c>
    </row>
    <row r="156" s="1" customFormat="1">
      <c r="B156" s="37"/>
      <c r="C156" s="38"/>
      <c r="D156" s="242" t="s">
        <v>156</v>
      </c>
      <c r="E156" s="38"/>
      <c r="F156" s="243" t="s">
        <v>323</v>
      </c>
      <c r="G156" s="38"/>
      <c r="H156" s="38"/>
      <c r="I156" s="148"/>
      <c r="J156" s="38"/>
      <c r="K156" s="38"/>
      <c r="L156" s="42"/>
      <c r="M156" s="244"/>
      <c r="N156" s="85"/>
      <c r="O156" s="85"/>
      <c r="P156" s="85"/>
      <c r="Q156" s="85"/>
      <c r="R156" s="85"/>
      <c r="S156" s="85"/>
      <c r="T156" s="85"/>
      <c r="U156" s="86"/>
      <c r="AT156" s="16" t="s">
        <v>156</v>
      </c>
      <c r="AU156" s="16" t="s">
        <v>88</v>
      </c>
    </row>
    <row r="157" s="1" customFormat="1" ht="16.5" customHeight="1">
      <c r="B157" s="37"/>
      <c r="C157" s="257" t="s">
        <v>8</v>
      </c>
      <c r="D157" s="257" t="s">
        <v>163</v>
      </c>
      <c r="E157" s="258" t="s">
        <v>325</v>
      </c>
      <c r="F157" s="259" t="s">
        <v>326</v>
      </c>
      <c r="G157" s="260" t="s">
        <v>279</v>
      </c>
      <c r="H157" s="261">
        <v>95</v>
      </c>
      <c r="I157" s="262"/>
      <c r="J157" s="263">
        <f>ROUND(I157*H157,2)</f>
        <v>0</v>
      </c>
      <c r="K157" s="259" t="s">
        <v>177</v>
      </c>
      <c r="L157" s="264"/>
      <c r="M157" s="265" t="s">
        <v>1</v>
      </c>
      <c r="N157" s="266" t="s">
        <v>45</v>
      </c>
      <c r="O157" s="85"/>
      <c r="P157" s="238">
        <f>O157*H157</f>
        <v>0</v>
      </c>
      <c r="Q157" s="238">
        <v>0.00034000000000000002</v>
      </c>
      <c r="R157" s="238">
        <f>Q157*H157</f>
        <v>0.032300000000000002</v>
      </c>
      <c r="S157" s="238">
        <v>0</v>
      </c>
      <c r="T157" s="238">
        <f>S157*H157</f>
        <v>0</v>
      </c>
      <c r="U157" s="239" t="s">
        <v>1</v>
      </c>
      <c r="AR157" s="240" t="s">
        <v>192</v>
      </c>
      <c r="AT157" s="240" t="s">
        <v>163</v>
      </c>
      <c r="AU157" s="240" t="s">
        <v>88</v>
      </c>
      <c r="AY157" s="16" t="s">
        <v>147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6" t="s">
        <v>21</v>
      </c>
      <c r="BK157" s="241">
        <f>ROUND(I157*H157,2)</f>
        <v>0</v>
      </c>
      <c r="BL157" s="16" t="s">
        <v>192</v>
      </c>
      <c r="BM157" s="240" t="s">
        <v>583</v>
      </c>
    </row>
    <row r="158" s="1" customFormat="1">
      <c r="B158" s="37"/>
      <c r="C158" s="38"/>
      <c r="D158" s="242" t="s">
        <v>156</v>
      </c>
      <c r="E158" s="38"/>
      <c r="F158" s="243" t="s">
        <v>326</v>
      </c>
      <c r="G158" s="38"/>
      <c r="H158" s="38"/>
      <c r="I158" s="148"/>
      <c r="J158" s="38"/>
      <c r="K158" s="38"/>
      <c r="L158" s="42"/>
      <c r="M158" s="244"/>
      <c r="N158" s="85"/>
      <c r="O158" s="85"/>
      <c r="P158" s="85"/>
      <c r="Q158" s="85"/>
      <c r="R158" s="85"/>
      <c r="S158" s="85"/>
      <c r="T158" s="85"/>
      <c r="U158" s="86"/>
      <c r="AT158" s="16" t="s">
        <v>156</v>
      </c>
      <c r="AU158" s="16" t="s">
        <v>88</v>
      </c>
    </row>
    <row r="159" s="11" customFormat="1" ht="22.8" customHeight="1">
      <c r="B159" s="213"/>
      <c r="C159" s="214"/>
      <c r="D159" s="215" t="s">
        <v>79</v>
      </c>
      <c r="E159" s="227" t="s">
        <v>338</v>
      </c>
      <c r="F159" s="227" t="s">
        <v>339</v>
      </c>
      <c r="G159" s="214"/>
      <c r="H159" s="214"/>
      <c r="I159" s="217"/>
      <c r="J159" s="228">
        <f>BK159</f>
        <v>0</v>
      </c>
      <c r="K159" s="214"/>
      <c r="L159" s="219"/>
      <c r="M159" s="220"/>
      <c r="N159" s="221"/>
      <c r="O159" s="221"/>
      <c r="P159" s="222">
        <f>SUM(P160:P257)</f>
        <v>0</v>
      </c>
      <c r="Q159" s="221"/>
      <c r="R159" s="222">
        <f>SUM(R160:R257)</f>
        <v>53.560108</v>
      </c>
      <c r="S159" s="221"/>
      <c r="T159" s="222">
        <f>SUM(T160:T257)</f>
        <v>11.880000000000001</v>
      </c>
      <c r="U159" s="223"/>
      <c r="AR159" s="224" t="s">
        <v>97</v>
      </c>
      <c r="AT159" s="225" t="s">
        <v>79</v>
      </c>
      <c r="AU159" s="225" t="s">
        <v>21</v>
      </c>
      <c r="AY159" s="224" t="s">
        <v>147</v>
      </c>
      <c r="BK159" s="226">
        <f>SUM(BK160:BK257)</f>
        <v>0</v>
      </c>
    </row>
    <row r="160" s="1" customFormat="1" ht="24" customHeight="1">
      <c r="B160" s="37"/>
      <c r="C160" s="229" t="s">
        <v>154</v>
      </c>
      <c r="D160" s="229" t="s">
        <v>150</v>
      </c>
      <c r="E160" s="230" t="s">
        <v>341</v>
      </c>
      <c r="F160" s="231" t="s">
        <v>342</v>
      </c>
      <c r="G160" s="232" t="s">
        <v>343</v>
      </c>
      <c r="H160" s="233">
        <v>0.59999999999999998</v>
      </c>
      <c r="I160" s="234"/>
      <c r="J160" s="235">
        <f>ROUND(I160*H160,2)</f>
        <v>0</v>
      </c>
      <c r="K160" s="231" t="s">
        <v>177</v>
      </c>
      <c r="L160" s="42"/>
      <c r="M160" s="236" t="s">
        <v>1</v>
      </c>
      <c r="N160" s="237" t="s">
        <v>45</v>
      </c>
      <c r="O160" s="85"/>
      <c r="P160" s="238">
        <f>O160*H160</f>
        <v>0</v>
      </c>
      <c r="Q160" s="238">
        <v>0.0019300000000000001</v>
      </c>
      <c r="R160" s="238">
        <f>Q160*H160</f>
        <v>0.001158</v>
      </c>
      <c r="S160" s="238">
        <v>0</v>
      </c>
      <c r="T160" s="238">
        <f>S160*H160</f>
        <v>0</v>
      </c>
      <c r="U160" s="239" t="s">
        <v>1</v>
      </c>
      <c r="AR160" s="240" t="s">
        <v>178</v>
      </c>
      <c r="AT160" s="240" t="s">
        <v>150</v>
      </c>
      <c r="AU160" s="240" t="s">
        <v>88</v>
      </c>
      <c r="AY160" s="16" t="s">
        <v>147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6" t="s">
        <v>21</v>
      </c>
      <c r="BK160" s="241">
        <f>ROUND(I160*H160,2)</f>
        <v>0</v>
      </c>
      <c r="BL160" s="16" t="s">
        <v>178</v>
      </c>
      <c r="BM160" s="240" t="s">
        <v>584</v>
      </c>
    </row>
    <row r="161" s="1" customFormat="1">
      <c r="B161" s="37"/>
      <c r="C161" s="38"/>
      <c r="D161" s="242" t="s">
        <v>156</v>
      </c>
      <c r="E161" s="38"/>
      <c r="F161" s="243" t="s">
        <v>345</v>
      </c>
      <c r="G161" s="38"/>
      <c r="H161" s="38"/>
      <c r="I161" s="148"/>
      <c r="J161" s="38"/>
      <c r="K161" s="38"/>
      <c r="L161" s="42"/>
      <c r="M161" s="244"/>
      <c r="N161" s="85"/>
      <c r="O161" s="85"/>
      <c r="P161" s="85"/>
      <c r="Q161" s="85"/>
      <c r="R161" s="85"/>
      <c r="S161" s="85"/>
      <c r="T161" s="85"/>
      <c r="U161" s="86"/>
      <c r="AT161" s="16" t="s">
        <v>156</v>
      </c>
      <c r="AU161" s="16" t="s">
        <v>88</v>
      </c>
    </row>
    <row r="162" s="1" customFormat="1">
      <c r="B162" s="37"/>
      <c r="C162" s="38"/>
      <c r="D162" s="242" t="s">
        <v>158</v>
      </c>
      <c r="E162" s="38"/>
      <c r="F162" s="245" t="s">
        <v>346</v>
      </c>
      <c r="G162" s="38"/>
      <c r="H162" s="38"/>
      <c r="I162" s="148"/>
      <c r="J162" s="38"/>
      <c r="K162" s="38"/>
      <c r="L162" s="42"/>
      <c r="M162" s="244"/>
      <c r="N162" s="85"/>
      <c r="O162" s="85"/>
      <c r="P162" s="85"/>
      <c r="Q162" s="85"/>
      <c r="R162" s="85"/>
      <c r="S162" s="85"/>
      <c r="T162" s="85"/>
      <c r="U162" s="86"/>
      <c r="AT162" s="16" t="s">
        <v>158</v>
      </c>
      <c r="AU162" s="16" t="s">
        <v>88</v>
      </c>
    </row>
    <row r="163" s="1" customFormat="1">
      <c r="B163" s="37"/>
      <c r="C163" s="38"/>
      <c r="D163" s="242" t="s">
        <v>212</v>
      </c>
      <c r="E163" s="38"/>
      <c r="F163" s="245" t="s">
        <v>282</v>
      </c>
      <c r="G163" s="38"/>
      <c r="H163" s="38"/>
      <c r="I163" s="148"/>
      <c r="J163" s="38"/>
      <c r="K163" s="38"/>
      <c r="L163" s="42"/>
      <c r="M163" s="244"/>
      <c r="N163" s="85"/>
      <c r="O163" s="85"/>
      <c r="P163" s="85"/>
      <c r="Q163" s="85"/>
      <c r="R163" s="85"/>
      <c r="S163" s="85"/>
      <c r="T163" s="85"/>
      <c r="U163" s="86"/>
      <c r="AT163" s="16" t="s">
        <v>212</v>
      </c>
      <c r="AU163" s="16" t="s">
        <v>88</v>
      </c>
    </row>
    <row r="164" s="1" customFormat="1" ht="24" customHeight="1">
      <c r="B164" s="37"/>
      <c r="C164" s="229" t="s">
        <v>241</v>
      </c>
      <c r="D164" s="229" t="s">
        <v>150</v>
      </c>
      <c r="E164" s="230" t="s">
        <v>355</v>
      </c>
      <c r="F164" s="231" t="s">
        <v>356</v>
      </c>
      <c r="G164" s="232" t="s">
        <v>153</v>
      </c>
      <c r="H164" s="233">
        <v>33.75</v>
      </c>
      <c r="I164" s="234"/>
      <c r="J164" s="235">
        <f>ROUND(I164*H164,2)</f>
        <v>0</v>
      </c>
      <c r="K164" s="231" t="s">
        <v>177</v>
      </c>
      <c r="L164" s="42"/>
      <c r="M164" s="236" t="s">
        <v>1</v>
      </c>
      <c r="N164" s="237" t="s">
        <v>45</v>
      </c>
      <c r="O164" s="85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8">
        <f>S164*H164</f>
        <v>0</v>
      </c>
      <c r="U164" s="239" t="s">
        <v>1</v>
      </c>
      <c r="AR164" s="240" t="s">
        <v>178</v>
      </c>
      <c r="AT164" s="240" t="s">
        <v>150</v>
      </c>
      <c r="AU164" s="240" t="s">
        <v>88</v>
      </c>
      <c r="AY164" s="16" t="s">
        <v>147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6" t="s">
        <v>21</v>
      </c>
      <c r="BK164" s="241">
        <f>ROUND(I164*H164,2)</f>
        <v>0</v>
      </c>
      <c r="BL164" s="16" t="s">
        <v>178</v>
      </c>
      <c r="BM164" s="240" t="s">
        <v>585</v>
      </c>
    </row>
    <row r="165" s="1" customFormat="1">
      <c r="B165" s="37"/>
      <c r="C165" s="38"/>
      <c r="D165" s="242" t="s">
        <v>156</v>
      </c>
      <c r="E165" s="38"/>
      <c r="F165" s="243" t="s">
        <v>358</v>
      </c>
      <c r="G165" s="38"/>
      <c r="H165" s="38"/>
      <c r="I165" s="148"/>
      <c r="J165" s="38"/>
      <c r="K165" s="38"/>
      <c r="L165" s="42"/>
      <c r="M165" s="244"/>
      <c r="N165" s="85"/>
      <c r="O165" s="85"/>
      <c r="P165" s="85"/>
      <c r="Q165" s="85"/>
      <c r="R165" s="85"/>
      <c r="S165" s="85"/>
      <c r="T165" s="85"/>
      <c r="U165" s="86"/>
      <c r="AT165" s="16" t="s">
        <v>156</v>
      </c>
      <c r="AU165" s="16" t="s">
        <v>88</v>
      </c>
    </row>
    <row r="166" s="1" customFormat="1">
      <c r="B166" s="37"/>
      <c r="C166" s="38"/>
      <c r="D166" s="242" t="s">
        <v>158</v>
      </c>
      <c r="E166" s="38"/>
      <c r="F166" s="245" t="s">
        <v>352</v>
      </c>
      <c r="G166" s="38"/>
      <c r="H166" s="38"/>
      <c r="I166" s="148"/>
      <c r="J166" s="38"/>
      <c r="K166" s="38"/>
      <c r="L166" s="42"/>
      <c r="M166" s="244"/>
      <c r="N166" s="85"/>
      <c r="O166" s="85"/>
      <c r="P166" s="85"/>
      <c r="Q166" s="85"/>
      <c r="R166" s="85"/>
      <c r="S166" s="85"/>
      <c r="T166" s="85"/>
      <c r="U166" s="86"/>
      <c r="AT166" s="16" t="s">
        <v>158</v>
      </c>
      <c r="AU166" s="16" t="s">
        <v>88</v>
      </c>
    </row>
    <row r="167" s="1" customFormat="1">
      <c r="B167" s="37"/>
      <c r="C167" s="38"/>
      <c r="D167" s="242" t="s">
        <v>212</v>
      </c>
      <c r="E167" s="38"/>
      <c r="F167" s="245" t="s">
        <v>282</v>
      </c>
      <c r="G167" s="38"/>
      <c r="H167" s="38"/>
      <c r="I167" s="148"/>
      <c r="J167" s="38"/>
      <c r="K167" s="38"/>
      <c r="L167" s="42"/>
      <c r="M167" s="244"/>
      <c r="N167" s="85"/>
      <c r="O167" s="85"/>
      <c r="P167" s="85"/>
      <c r="Q167" s="85"/>
      <c r="R167" s="85"/>
      <c r="S167" s="85"/>
      <c r="T167" s="85"/>
      <c r="U167" s="86"/>
      <c r="AT167" s="16" t="s">
        <v>212</v>
      </c>
      <c r="AU167" s="16" t="s">
        <v>88</v>
      </c>
    </row>
    <row r="168" s="12" customFormat="1">
      <c r="B168" s="246"/>
      <c r="C168" s="247"/>
      <c r="D168" s="242" t="s">
        <v>160</v>
      </c>
      <c r="E168" s="248" t="s">
        <v>1</v>
      </c>
      <c r="F168" s="249" t="s">
        <v>359</v>
      </c>
      <c r="G168" s="247"/>
      <c r="H168" s="250">
        <v>2.5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4"/>
      <c r="U168" s="255"/>
      <c r="AT168" s="256" t="s">
        <v>160</v>
      </c>
      <c r="AU168" s="256" t="s">
        <v>88</v>
      </c>
      <c r="AV168" s="12" t="s">
        <v>88</v>
      </c>
      <c r="AW168" s="12" t="s">
        <v>36</v>
      </c>
      <c r="AX168" s="12" t="s">
        <v>80</v>
      </c>
      <c r="AY168" s="256" t="s">
        <v>147</v>
      </c>
    </row>
    <row r="169" s="12" customFormat="1">
      <c r="B169" s="246"/>
      <c r="C169" s="247"/>
      <c r="D169" s="242" t="s">
        <v>160</v>
      </c>
      <c r="E169" s="248" t="s">
        <v>1</v>
      </c>
      <c r="F169" s="249" t="s">
        <v>586</v>
      </c>
      <c r="G169" s="247"/>
      <c r="H169" s="250">
        <v>27.5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4"/>
      <c r="U169" s="255"/>
      <c r="AT169" s="256" t="s">
        <v>160</v>
      </c>
      <c r="AU169" s="256" t="s">
        <v>88</v>
      </c>
      <c r="AV169" s="12" t="s">
        <v>88</v>
      </c>
      <c r="AW169" s="12" t="s">
        <v>36</v>
      </c>
      <c r="AX169" s="12" t="s">
        <v>80</v>
      </c>
      <c r="AY169" s="256" t="s">
        <v>147</v>
      </c>
    </row>
    <row r="170" s="12" customFormat="1">
      <c r="B170" s="246"/>
      <c r="C170" s="247"/>
      <c r="D170" s="242" t="s">
        <v>160</v>
      </c>
      <c r="E170" s="248" t="s">
        <v>1</v>
      </c>
      <c r="F170" s="249" t="s">
        <v>587</v>
      </c>
      <c r="G170" s="247"/>
      <c r="H170" s="250">
        <v>3.75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4"/>
      <c r="U170" s="255"/>
      <c r="AT170" s="256" t="s">
        <v>160</v>
      </c>
      <c r="AU170" s="256" t="s">
        <v>88</v>
      </c>
      <c r="AV170" s="12" t="s">
        <v>88</v>
      </c>
      <c r="AW170" s="12" t="s">
        <v>36</v>
      </c>
      <c r="AX170" s="12" t="s">
        <v>80</v>
      </c>
      <c r="AY170" s="256" t="s">
        <v>147</v>
      </c>
    </row>
    <row r="171" s="1" customFormat="1" ht="24" customHeight="1">
      <c r="B171" s="37"/>
      <c r="C171" s="229" t="s">
        <v>246</v>
      </c>
      <c r="D171" s="229" t="s">
        <v>150</v>
      </c>
      <c r="E171" s="230" t="s">
        <v>363</v>
      </c>
      <c r="F171" s="231" t="s">
        <v>364</v>
      </c>
      <c r="G171" s="232" t="s">
        <v>365</v>
      </c>
      <c r="H171" s="233">
        <v>6.75</v>
      </c>
      <c r="I171" s="234"/>
      <c r="J171" s="235">
        <f>ROUND(I171*H171,2)</f>
        <v>0</v>
      </c>
      <c r="K171" s="231" t="s">
        <v>177</v>
      </c>
      <c r="L171" s="42"/>
      <c r="M171" s="236" t="s">
        <v>1</v>
      </c>
      <c r="N171" s="237" t="s">
        <v>45</v>
      </c>
      <c r="O171" s="85"/>
      <c r="P171" s="238">
        <f>O171*H171</f>
        <v>0</v>
      </c>
      <c r="Q171" s="238">
        <v>0</v>
      </c>
      <c r="R171" s="238">
        <f>Q171*H171</f>
        <v>0</v>
      </c>
      <c r="S171" s="238">
        <v>1.76</v>
      </c>
      <c r="T171" s="238">
        <f>S171*H171</f>
        <v>11.880000000000001</v>
      </c>
      <c r="U171" s="239" t="s">
        <v>1</v>
      </c>
      <c r="AR171" s="240" t="s">
        <v>178</v>
      </c>
      <c r="AT171" s="240" t="s">
        <v>150</v>
      </c>
      <c r="AU171" s="240" t="s">
        <v>88</v>
      </c>
      <c r="AY171" s="16" t="s">
        <v>147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6" t="s">
        <v>21</v>
      </c>
      <c r="BK171" s="241">
        <f>ROUND(I171*H171,2)</f>
        <v>0</v>
      </c>
      <c r="BL171" s="16" t="s">
        <v>178</v>
      </c>
      <c r="BM171" s="240" t="s">
        <v>588</v>
      </c>
    </row>
    <row r="172" s="1" customFormat="1">
      <c r="B172" s="37"/>
      <c r="C172" s="38"/>
      <c r="D172" s="242" t="s">
        <v>156</v>
      </c>
      <c r="E172" s="38"/>
      <c r="F172" s="243" t="s">
        <v>367</v>
      </c>
      <c r="G172" s="38"/>
      <c r="H172" s="38"/>
      <c r="I172" s="148"/>
      <c r="J172" s="38"/>
      <c r="K172" s="38"/>
      <c r="L172" s="42"/>
      <c r="M172" s="244"/>
      <c r="N172" s="85"/>
      <c r="O172" s="85"/>
      <c r="P172" s="85"/>
      <c r="Q172" s="85"/>
      <c r="R172" s="85"/>
      <c r="S172" s="85"/>
      <c r="T172" s="85"/>
      <c r="U172" s="86"/>
      <c r="AT172" s="16" t="s">
        <v>156</v>
      </c>
      <c r="AU172" s="16" t="s">
        <v>88</v>
      </c>
    </row>
    <row r="173" s="1" customFormat="1">
      <c r="B173" s="37"/>
      <c r="C173" s="38"/>
      <c r="D173" s="242" t="s">
        <v>158</v>
      </c>
      <c r="E173" s="38"/>
      <c r="F173" s="245" t="s">
        <v>368</v>
      </c>
      <c r="G173" s="38"/>
      <c r="H173" s="38"/>
      <c r="I173" s="148"/>
      <c r="J173" s="38"/>
      <c r="K173" s="38"/>
      <c r="L173" s="42"/>
      <c r="M173" s="244"/>
      <c r="N173" s="85"/>
      <c r="O173" s="85"/>
      <c r="P173" s="85"/>
      <c r="Q173" s="85"/>
      <c r="R173" s="85"/>
      <c r="S173" s="85"/>
      <c r="T173" s="85"/>
      <c r="U173" s="86"/>
      <c r="AT173" s="16" t="s">
        <v>158</v>
      </c>
      <c r="AU173" s="16" t="s">
        <v>88</v>
      </c>
    </row>
    <row r="174" s="12" customFormat="1">
      <c r="B174" s="246"/>
      <c r="C174" s="247"/>
      <c r="D174" s="242" t="s">
        <v>160</v>
      </c>
      <c r="E174" s="248" t="s">
        <v>1</v>
      </c>
      <c r="F174" s="249" t="s">
        <v>589</v>
      </c>
      <c r="G174" s="247"/>
      <c r="H174" s="250">
        <v>6.75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4"/>
      <c r="U174" s="255"/>
      <c r="AT174" s="256" t="s">
        <v>160</v>
      </c>
      <c r="AU174" s="256" t="s">
        <v>88</v>
      </c>
      <c r="AV174" s="12" t="s">
        <v>88</v>
      </c>
      <c r="AW174" s="12" t="s">
        <v>36</v>
      </c>
      <c r="AX174" s="12" t="s">
        <v>80</v>
      </c>
      <c r="AY174" s="256" t="s">
        <v>147</v>
      </c>
    </row>
    <row r="175" s="1" customFormat="1" ht="24" customHeight="1">
      <c r="B175" s="37"/>
      <c r="C175" s="229" t="s">
        <v>251</v>
      </c>
      <c r="D175" s="229" t="s">
        <v>150</v>
      </c>
      <c r="E175" s="230" t="s">
        <v>371</v>
      </c>
      <c r="F175" s="231" t="s">
        <v>372</v>
      </c>
      <c r="G175" s="232" t="s">
        <v>153</v>
      </c>
      <c r="H175" s="233">
        <v>33.75</v>
      </c>
      <c r="I175" s="234"/>
      <c r="J175" s="235">
        <f>ROUND(I175*H175,2)</f>
        <v>0</v>
      </c>
      <c r="K175" s="231" t="s">
        <v>177</v>
      </c>
      <c r="L175" s="42"/>
      <c r="M175" s="236" t="s">
        <v>1</v>
      </c>
      <c r="N175" s="237" t="s">
        <v>45</v>
      </c>
      <c r="O175" s="85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8">
        <f>S175*H175</f>
        <v>0</v>
      </c>
      <c r="U175" s="239" t="s">
        <v>1</v>
      </c>
      <c r="AR175" s="240" t="s">
        <v>178</v>
      </c>
      <c r="AT175" s="240" t="s">
        <v>150</v>
      </c>
      <c r="AU175" s="240" t="s">
        <v>88</v>
      </c>
      <c r="AY175" s="16" t="s">
        <v>147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6" t="s">
        <v>21</v>
      </c>
      <c r="BK175" s="241">
        <f>ROUND(I175*H175,2)</f>
        <v>0</v>
      </c>
      <c r="BL175" s="16" t="s">
        <v>178</v>
      </c>
      <c r="BM175" s="240" t="s">
        <v>590</v>
      </c>
    </row>
    <row r="176" s="1" customFormat="1">
      <c r="B176" s="37"/>
      <c r="C176" s="38"/>
      <c r="D176" s="242" t="s">
        <v>156</v>
      </c>
      <c r="E176" s="38"/>
      <c r="F176" s="243" t="s">
        <v>374</v>
      </c>
      <c r="G176" s="38"/>
      <c r="H176" s="38"/>
      <c r="I176" s="148"/>
      <c r="J176" s="38"/>
      <c r="K176" s="38"/>
      <c r="L176" s="42"/>
      <c r="M176" s="244"/>
      <c r="N176" s="85"/>
      <c r="O176" s="85"/>
      <c r="P176" s="85"/>
      <c r="Q176" s="85"/>
      <c r="R176" s="85"/>
      <c r="S176" s="85"/>
      <c r="T176" s="85"/>
      <c r="U176" s="86"/>
      <c r="AT176" s="16" t="s">
        <v>156</v>
      </c>
      <c r="AU176" s="16" t="s">
        <v>88</v>
      </c>
    </row>
    <row r="177" s="1" customFormat="1">
      <c r="B177" s="37"/>
      <c r="C177" s="38"/>
      <c r="D177" s="242" t="s">
        <v>158</v>
      </c>
      <c r="E177" s="38"/>
      <c r="F177" s="245" t="s">
        <v>352</v>
      </c>
      <c r="G177" s="38"/>
      <c r="H177" s="38"/>
      <c r="I177" s="148"/>
      <c r="J177" s="38"/>
      <c r="K177" s="38"/>
      <c r="L177" s="42"/>
      <c r="M177" s="244"/>
      <c r="N177" s="85"/>
      <c r="O177" s="85"/>
      <c r="P177" s="85"/>
      <c r="Q177" s="85"/>
      <c r="R177" s="85"/>
      <c r="S177" s="85"/>
      <c r="T177" s="85"/>
      <c r="U177" s="86"/>
      <c r="AT177" s="16" t="s">
        <v>158</v>
      </c>
      <c r="AU177" s="16" t="s">
        <v>88</v>
      </c>
    </row>
    <row r="178" s="1" customFormat="1" ht="24" customHeight="1">
      <c r="B178" s="37"/>
      <c r="C178" s="229" t="s">
        <v>256</v>
      </c>
      <c r="D178" s="229" t="s">
        <v>150</v>
      </c>
      <c r="E178" s="230" t="s">
        <v>376</v>
      </c>
      <c r="F178" s="231" t="s">
        <v>377</v>
      </c>
      <c r="G178" s="232" t="s">
        <v>176</v>
      </c>
      <c r="H178" s="233">
        <v>3.75</v>
      </c>
      <c r="I178" s="234"/>
      <c r="J178" s="235">
        <f>ROUND(I178*H178,2)</f>
        <v>0</v>
      </c>
      <c r="K178" s="231" t="s">
        <v>177</v>
      </c>
      <c r="L178" s="42"/>
      <c r="M178" s="236" t="s">
        <v>1</v>
      </c>
      <c r="N178" s="237" t="s">
        <v>45</v>
      </c>
      <c r="O178" s="85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8">
        <f>S178*H178</f>
        <v>0</v>
      </c>
      <c r="U178" s="239" t="s">
        <v>1</v>
      </c>
      <c r="AR178" s="240" t="s">
        <v>178</v>
      </c>
      <c r="AT178" s="240" t="s">
        <v>150</v>
      </c>
      <c r="AU178" s="240" t="s">
        <v>88</v>
      </c>
      <c r="AY178" s="16" t="s">
        <v>147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6" t="s">
        <v>21</v>
      </c>
      <c r="BK178" s="241">
        <f>ROUND(I178*H178,2)</f>
        <v>0</v>
      </c>
      <c r="BL178" s="16" t="s">
        <v>178</v>
      </c>
      <c r="BM178" s="240" t="s">
        <v>591</v>
      </c>
    </row>
    <row r="179" s="1" customFormat="1">
      <c r="B179" s="37"/>
      <c r="C179" s="38"/>
      <c r="D179" s="242" t="s">
        <v>156</v>
      </c>
      <c r="E179" s="38"/>
      <c r="F179" s="243" t="s">
        <v>379</v>
      </c>
      <c r="G179" s="38"/>
      <c r="H179" s="38"/>
      <c r="I179" s="148"/>
      <c r="J179" s="38"/>
      <c r="K179" s="38"/>
      <c r="L179" s="42"/>
      <c r="M179" s="244"/>
      <c r="N179" s="85"/>
      <c r="O179" s="85"/>
      <c r="P179" s="85"/>
      <c r="Q179" s="85"/>
      <c r="R179" s="85"/>
      <c r="S179" s="85"/>
      <c r="T179" s="85"/>
      <c r="U179" s="86"/>
      <c r="AT179" s="16" t="s">
        <v>156</v>
      </c>
      <c r="AU179" s="16" t="s">
        <v>88</v>
      </c>
    </row>
    <row r="180" s="1" customFormat="1">
      <c r="B180" s="37"/>
      <c r="C180" s="38"/>
      <c r="D180" s="242" t="s">
        <v>158</v>
      </c>
      <c r="E180" s="38"/>
      <c r="F180" s="245" t="s">
        <v>380</v>
      </c>
      <c r="G180" s="38"/>
      <c r="H180" s="38"/>
      <c r="I180" s="148"/>
      <c r="J180" s="38"/>
      <c r="K180" s="38"/>
      <c r="L180" s="42"/>
      <c r="M180" s="244"/>
      <c r="N180" s="85"/>
      <c r="O180" s="85"/>
      <c r="P180" s="85"/>
      <c r="Q180" s="85"/>
      <c r="R180" s="85"/>
      <c r="S180" s="85"/>
      <c r="T180" s="85"/>
      <c r="U180" s="86"/>
      <c r="AT180" s="16" t="s">
        <v>158</v>
      </c>
      <c r="AU180" s="16" t="s">
        <v>88</v>
      </c>
    </row>
    <row r="181" s="12" customFormat="1">
      <c r="B181" s="246"/>
      <c r="C181" s="247"/>
      <c r="D181" s="242" t="s">
        <v>160</v>
      </c>
      <c r="E181" s="248" t="s">
        <v>1</v>
      </c>
      <c r="F181" s="249" t="s">
        <v>381</v>
      </c>
      <c r="G181" s="247"/>
      <c r="H181" s="250">
        <v>2.25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4"/>
      <c r="U181" s="255"/>
      <c r="AT181" s="256" t="s">
        <v>160</v>
      </c>
      <c r="AU181" s="256" t="s">
        <v>88</v>
      </c>
      <c r="AV181" s="12" t="s">
        <v>88</v>
      </c>
      <c r="AW181" s="12" t="s">
        <v>36</v>
      </c>
      <c r="AX181" s="12" t="s">
        <v>80</v>
      </c>
      <c r="AY181" s="256" t="s">
        <v>147</v>
      </c>
    </row>
    <row r="182" s="12" customFormat="1">
      <c r="B182" s="246"/>
      <c r="C182" s="247"/>
      <c r="D182" s="242" t="s">
        <v>160</v>
      </c>
      <c r="E182" s="248" t="s">
        <v>1</v>
      </c>
      <c r="F182" s="249" t="s">
        <v>382</v>
      </c>
      <c r="G182" s="247"/>
      <c r="H182" s="250">
        <v>1.5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4"/>
      <c r="U182" s="255"/>
      <c r="AT182" s="256" t="s">
        <v>160</v>
      </c>
      <c r="AU182" s="256" t="s">
        <v>88</v>
      </c>
      <c r="AV182" s="12" t="s">
        <v>88</v>
      </c>
      <c r="AW182" s="12" t="s">
        <v>36</v>
      </c>
      <c r="AX182" s="12" t="s">
        <v>80</v>
      </c>
      <c r="AY182" s="256" t="s">
        <v>147</v>
      </c>
    </row>
    <row r="183" s="1" customFormat="1" ht="16.5" customHeight="1">
      <c r="B183" s="37"/>
      <c r="C183" s="229" t="s">
        <v>7</v>
      </c>
      <c r="D183" s="229" t="s">
        <v>150</v>
      </c>
      <c r="E183" s="230" t="s">
        <v>384</v>
      </c>
      <c r="F183" s="231" t="s">
        <v>385</v>
      </c>
      <c r="G183" s="232" t="s">
        <v>365</v>
      </c>
      <c r="H183" s="233">
        <v>3.75</v>
      </c>
      <c r="I183" s="234"/>
      <c r="J183" s="235">
        <f>ROUND(I183*H183,2)</f>
        <v>0</v>
      </c>
      <c r="K183" s="231" t="s">
        <v>177</v>
      </c>
      <c r="L183" s="42"/>
      <c r="M183" s="236" t="s">
        <v>1</v>
      </c>
      <c r="N183" s="237" t="s">
        <v>45</v>
      </c>
      <c r="O183" s="85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8">
        <f>S183*H183</f>
        <v>0</v>
      </c>
      <c r="U183" s="239" t="s">
        <v>1</v>
      </c>
      <c r="AR183" s="240" t="s">
        <v>178</v>
      </c>
      <c r="AT183" s="240" t="s">
        <v>150</v>
      </c>
      <c r="AU183" s="240" t="s">
        <v>88</v>
      </c>
      <c r="AY183" s="16" t="s">
        <v>147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6" t="s">
        <v>21</v>
      </c>
      <c r="BK183" s="241">
        <f>ROUND(I183*H183,2)</f>
        <v>0</v>
      </c>
      <c r="BL183" s="16" t="s">
        <v>178</v>
      </c>
      <c r="BM183" s="240" t="s">
        <v>592</v>
      </c>
    </row>
    <row r="184" s="1" customFormat="1">
      <c r="B184" s="37"/>
      <c r="C184" s="38"/>
      <c r="D184" s="242" t="s">
        <v>156</v>
      </c>
      <c r="E184" s="38"/>
      <c r="F184" s="243" t="s">
        <v>387</v>
      </c>
      <c r="G184" s="38"/>
      <c r="H184" s="38"/>
      <c r="I184" s="148"/>
      <c r="J184" s="38"/>
      <c r="K184" s="38"/>
      <c r="L184" s="42"/>
      <c r="M184" s="244"/>
      <c r="N184" s="85"/>
      <c r="O184" s="85"/>
      <c r="P184" s="85"/>
      <c r="Q184" s="85"/>
      <c r="R184" s="85"/>
      <c r="S184" s="85"/>
      <c r="T184" s="85"/>
      <c r="U184" s="86"/>
      <c r="AT184" s="16" t="s">
        <v>156</v>
      </c>
      <c r="AU184" s="16" t="s">
        <v>88</v>
      </c>
    </row>
    <row r="185" s="12" customFormat="1">
      <c r="B185" s="246"/>
      <c r="C185" s="247"/>
      <c r="D185" s="242" t="s">
        <v>160</v>
      </c>
      <c r="E185" s="248" t="s">
        <v>1</v>
      </c>
      <c r="F185" s="249" t="s">
        <v>388</v>
      </c>
      <c r="G185" s="247"/>
      <c r="H185" s="250">
        <v>3.75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4"/>
      <c r="U185" s="255"/>
      <c r="AT185" s="256" t="s">
        <v>160</v>
      </c>
      <c r="AU185" s="256" t="s">
        <v>88</v>
      </c>
      <c r="AV185" s="12" t="s">
        <v>88</v>
      </c>
      <c r="AW185" s="12" t="s">
        <v>36</v>
      </c>
      <c r="AX185" s="12" t="s">
        <v>21</v>
      </c>
      <c r="AY185" s="256" t="s">
        <v>147</v>
      </c>
    </row>
    <row r="186" s="1" customFormat="1" ht="24" customHeight="1">
      <c r="B186" s="37"/>
      <c r="C186" s="229" t="s">
        <v>265</v>
      </c>
      <c r="D186" s="229" t="s">
        <v>150</v>
      </c>
      <c r="E186" s="230" t="s">
        <v>390</v>
      </c>
      <c r="F186" s="231" t="s">
        <v>391</v>
      </c>
      <c r="G186" s="232" t="s">
        <v>279</v>
      </c>
      <c r="H186" s="233">
        <v>55</v>
      </c>
      <c r="I186" s="234"/>
      <c r="J186" s="235">
        <f>ROUND(I186*H186,2)</f>
        <v>0</v>
      </c>
      <c r="K186" s="231" t="s">
        <v>177</v>
      </c>
      <c r="L186" s="42"/>
      <c r="M186" s="236" t="s">
        <v>1</v>
      </c>
      <c r="N186" s="237" t="s">
        <v>45</v>
      </c>
      <c r="O186" s="85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8">
        <f>S186*H186</f>
        <v>0</v>
      </c>
      <c r="U186" s="239" t="s">
        <v>1</v>
      </c>
      <c r="AR186" s="240" t="s">
        <v>178</v>
      </c>
      <c r="AT186" s="240" t="s">
        <v>150</v>
      </c>
      <c r="AU186" s="240" t="s">
        <v>88</v>
      </c>
      <c r="AY186" s="16" t="s">
        <v>147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6" t="s">
        <v>21</v>
      </c>
      <c r="BK186" s="241">
        <f>ROUND(I186*H186,2)</f>
        <v>0</v>
      </c>
      <c r="BL186" s="16" t="s">
        <v>178</v>
      </c>
      <c r="BM186" s="240" t="s">
        <v>593</v>
      </c>
    </row>
    <row r="187" s="1" customFormat="1">
      <c r="B187" s="37"/>
      <c r="C187" s="38"/>
      <c r="D187" s="242" t="s">
        <v>156</v>
      </c>
      <c r="E187" s="38"/>
      <c r="F187" s="243" t="s">
        <v>393</v>
      </c>
      <c r="G187" s="38"/>
      <c r="H187" s="38"/>
      <c r="I187" s="148"/>
      <c r="J187" s="38"/>
      <c r="K187" s="38"/>
      <c r="L187" s="42"/>
      <c r="M187" s="244"/>
      <c r="N187" s="85"/>
      <c r="O187" s="85"/>
      <c r="P187" s="85"/>
      <c r="Q187" s="85"/>
      <c r="R187" s="85"/>
      <c r="S187" s="85"/>
      <c r="T187" s="85"/>
      <c r="U187" s="86"/>
      <c r="AT187" s="16" t="s">
        <v>156</v>
      </c>
      <c r="AU187" s="16" t="s">
        <v>88</v>
      </c>
    </row>
    <row r="188" s="1" customFormat="1">
      <c r="B188" s="37"/>
      <c r="C188" s="38"/>
      <c r="D188" s="242" t="s">
        <v>158</v>
      </c>
      <c r="E188" s="38"/>
      <c r="F188" s="245" t="s">
        <v>394</v>
      </c>
      <c r="G188" s="38"/>
      <c r="H188" s="38"/>
      <c r="I188" s="148"/>
      <c r="J188" s="38"/>
      <c r="K188" s="38"/>
      <c r="L188" s="42"/>
      <c r="M188" s="244"/>
      <c r="N188" s="85"/>
      <c r="O188" s="85"/>
      <c r="P188" s="85"/>
      <c r="Q188" s="85"/>
      <c r="R188" s="85"/>
      <c r="S188" s="85"/>
      <c r="T188" s="85"/>
      <c r="U188" s="86"/>
      <c r="AT188" s="16" t="s">
        <v>158</v>
      </c>
      <c r="AU188" s="16" t="s">
        <v>88</v>
      </c>
    </row>
    <row r="189" s="12" customFormat="1">
      <c r="B189" s="246"/>
      <c r="C189" s="247"/>
      <c r="D189" s="242" t="s">
        <v>160</v>
      </c>
      <c r="E189" s="248" t="s">
        <v>1</v>
      </c>
      <c r="F189" s="249" t="s">
        <v>464</v>
      </c>
      <c r="G189" s="247"/>
      <c r="H189" s="250">
        <v>55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4"/>
      <c r="U189" s="255"/>
      <c r="AT189" s="256" t="s">
        <v>160</v>
      </c>
      <c r="AU189" s="256" t="s">
        <v>88</v>
      </c>
      <c r="AV189" s="12" t="s">
        <v>88</v>
      </c>
      <c r="AW189" s="12" t="s">
        <v>36</v>
      </c>
      <c r="AX189" s="12" t="s">
        <v>21</v>
      </c>
      <c r="AY189" s="256" t="s">
        <v>147</v>
      </c>
    </row>
    <row r="190" s="1" customFormat="1" ht="24" customHeight="1">
      <c r="B190" s="37"/>
      <c r="C190" s="229" t="s">
        <v>271</v>
      </c>
      <c r="D190" s="229" t="s">
        <v>150</v>
      </c>
      <c r="E190" s="230" t="s">
        <v>521</v>
      </c>
      <c r="F190" s="231" t="s">
        <v>522</v>
      </c>
      <c r="G190" s="232" t="s">
        <v>279</v>
      </c>
      <c r="H190" s="233">
        <v>5</v>
      </c>
      <c r="I190" s="234"/>
      <c r="J190" s="235">
        <f>ROUND(I190*H190,2)</f>
        <v>0</v>
      </c>
      <c r="K190" s="231" t="s">
        <v>177</v>
      </c>
      <c r="L190" s="42"/>
      <c r="M190" s="236" t="s">
        <v>1</v>
      </c>
      <c r="N190" s="237" t="s">
        <v>45</v>
      </c>
      <c r="O190" s="85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8">
        <f>S190*H190</f>
        <v>0</v>
      </c>
      <c r="U190" s="239" t="s">
        <v>1</v>
      </c>
      <c r="AR190" s="240" t="s">
        <v>178</v>
      </c>
      <c r="AT190" s="240" t="s">
        <v>150</v>
      </c>
      <c r="AU190" s="240" t="s">
        <v>88</v>
      </c>
      <c r="AY190" s="16" t="s">
        <v>147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6" t="s">
        <v>21</v>
      </c>
      <c r="BK190" s="241">
        <f>ROUND(I190*H190,2)</f>
        <v>0</v>
      </c>
      <c r="BL190" s="16" t="s">
        <v>178</v>
      </c>
      <c r="BM190" s="240" t="s">
        <v>594</v>
      </c>
    </row>
    <row r="191" s="1" customFormat="1">
      <c r="B191" s="37"/>
      <c r="C191" s="38"/>
      <c r="D191" s="242" t="s">
        <v>156</v>
      </c>
      <c r="E191" s="38"/>
      <c r="F191" s="243" t="s">
        <v>524</v>
      </c>
      <c r="G191" s="38"/>
      <c r="H191" s="38"/>
      <c r="I191" s="148"/>
      <c r="J191" s="38"/>
      <c r="K191" s="38"/>
      <c r="L191" s="42"/>
      <c r="M191" s="244"/>
      <c r="N191" s="85"/>
      <c r="O191" s="85"/>
      <c r="P191" s="85"/>
      <c r="Q191" s="85"/>
      <c r="R191" s="85"/>
      <c r="S191" s="85"/>
      <c r="T191" s="85"/>
      <c r="U191" s="86"/>
      <c r="AT191" s="16" t="s">
        <v>156</v>
      </c>
      <c r="AU191" s="16" t="s">
        <v>88</v>
      </c>
    </row>
    <row r="192" s="1" customFormat="1">
      <c r="B192" s="37"/>
      <c r="C192" s="38"/>
      <c r="D192" s="242" t="s">
        <v>158</v>
      </c>
      <c r="E192" s="38"/>
      <c r="F192" s="245" t="s">
        <v>394</v>
      </c>
      <c r="G192" s="38"/>
      <c r="H192" s="38"/>
      <c r="I192" s="148"/>
      <c r="J192" s="38"/>
      <c r="K192" s="38"/>
      <c r="L192" s="42"/>
      <c r="M192" s="244"/>
      <c r="N192" s="85"/>
      <c r="O192" s="85"/>
      <c r="P192" s="85"/>
      <c r="Q192" s="85"/>
      <c r="R192" s="85"/>
      <c r="S192" s="85"/>
      <c r="T192" s="85"/>
      <c r="U192" s="86"/>
      <c r="AT192" s="16" t="s">
        <v>158</v>
      </c>
      <c r="AU192" s="16" t="s">
        <v>88</v>
      </c>
    </row>
    <row r="193" s="1" customFormat="1" ht="24" customHeight="1">
      <c r="B193" s="37"/>
      <c r="C193" s="229" t="s">
        <v>276</v>
      </c>
      <c r="D193" s="229" t="s">
        <v>150</v>
      </c>
      <c r="E193" s="230" t="s">
        <v>595</v>
      </c>
      <c r="F193" s="231" t="s">
        <v>596</v>
      </c>
      <c r="G193" s="232" t="s">
        <v>279</v>
      </c>
      <c r="H193" s="233">
        <v>6</v>
      </c>
      <c r="I193" s="234"/>
      <c r="J193" s="235">
        <f>ROUND(I193*H193,2)</f>
        <v>0</v>
      </c>
      <c r="K193" s="231" t="s">
        <v>177</v>
      </c>
      <c r="L193" s="42"/>
      <c r="M193" s="236" t="s">
        <v>1</v>
      </c>
      <c r="N193" s="237" t="s">
        <v>45</v>
      </c>
      <c r="O193" s="85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8">
        <f>S193*H193</f>
        <v>0</v>
      </c>
      <c r="U193" s="239" t="s">
        <v>1</v>
      </c>
      <c r="AR193" s="240" t="s">
        <v>178</v>
      </c>
      <c r="AT193" s="240" t="s">
        <v>150</v>
      </c>
      <c r="AU193" s="240" t="s">
        <v>88</v>
      </c>
      <c r="AY193" s="16" t="s">
        <v>147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6" t="s">
        <v>21</v>
      </c>
      <c r="BK193" s="241">
        <f>ROUND(I193*H193,2)</f>
        <v>0</v>
      </c>
      <c r="BL193" s="16" t="s">
        <v>178</v>
      </c>
      <c r="BM193" s="240" t="s">
        <v>597</v>
      </c>
    </row>
    <row r="194" s="1" customFormat="1">
      <c r="B194" s="37"/>
      <c r="C194" s="38"/>
      <c r="D194" s="242" t="s">
        <v>156</v>
      </c>
      <c r="E194" s="38"/>
      <c r="F194" s="243" t="s">
        <v>598</v>
      </c>
      <c r="G194" s="38"/>
      <c r="H194" s="38"/>
      <c r="I194" s="148"/>
      <c r="J194" s="38"/>
      <c r="K194" s="38"/>
      <c r="L194" s="42"/>
      <c r="M194" s="244"/>
      <c r="N194" s="85"/>
      <c r="O194" s="85"/>
      <c r="P194" s="85"/>
      <c r="Q194" s="85"/>
      <c r="R194" s="85"/>
      <c r="S194" s="85"/>
      <c r="T194" s="85"/>
      <c r="U194" s="86"/>
      <c r="AT194" s="16" t="s">
        <v>156</v>
      </c>
      <c r="AU194" s="16" t="s">
        <v>88</v>
      </c>
    </row>
    <row r="195" s="1" customFormat="1">
      <c r="B195" s="37"/>
      <c r="C195" s="38"/>
      <c r="D195" s="242" t="s">
        <v>158</v>
      </c>
      <c r="E195" s="38"/>
      <c r="F195" s="245" t="s">
        <v>401</v>
      </c>
      <c r="G195" s="38"/>
      <c r="H195" s="38"/>
      <c r="I195" s="148"/>
      <c r="J195" s="38"/>
      <c r="K195" s="38"/>
      <c r="L195" s="42"/>
      <c r="M195" s="244"/>
      <c r="N195" s="85"/>
      <c r="O195" s="85"/>
      <c r="P195" s="85"/>
      <c r="Q195" s="85"/>
      <c r="R195" s="85"/>
      <c r="S195" s="85"/>
      <c r="T195" s="85"/>
      <c r="U195" s="86"/>
      <c r="AT195" s="16" t="s">
        <v>158</v>
      </c>
      <c r="AU195" s="16" t="s">
        <v>88</v>
      </c>
    </row>
    <row r="196" s="1" customFormat="1" ht="24" customHeight="1">
      <c r="B196" s="37"/>
      <c r="C196" s="229" t="s">
        <v>283</v>
      </c>
      <c r="D196" s="229" t="s">
        <v>150</v>
      </c>
      <c r="E196" s="230" t="s">
        <v>414</v>
      </c>
      <c r="F196" s="231" t="s">
        <v>415</v>
      </c>
      <c r="G196" s="232" t="s">
        <v>279</v>
      </c>
      <c r="H196" s="233">
        <v>130</v>
      </c>
      <c r="I196" s="234"/>
      <c r="J196" s="235">
        <f>ROUND(I196*H196,2)</f>
        <v>0</v>
      </c>
      <c r="K196" s="231" t="s">
        <v>177</v>
      </c>
      <c r="L196" s="42"/>
      <c r="M196" s="236" t="s">
        <v>1</v>
      </c>
      <c r="N196" s="237" t="s">
        <v>45</v>
      </c>
      <c r="O196" s="85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8">
        <f>S196*H196</f>
        <v>0</v>
      </c>
      <c r="U196" s="239" t="s">
        <v>1</v>
      </c>
      <c r="AR196" s="240" t="s">
        <v>178</v>
      </c>
      <c r="AT196" s="240" t="s">
        <v>150</v>
      </c>
      <c r="AU196" s="240" t="s">
        <v>88</v>
      </c>
      <c r="AY196" s="16" t="s">
        <v>147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6" t="s">
        <v>21</v>
      </c>
      <c r="BK196" s="241">
        <f>ROUND(I196*H196,2)</f>
        <v>0</v>
      </c>
      <c r="BL196" s="16" t="s">
        <v>178</v>
      </c>
      <c r="BM196" s="240" t="s">
        <v>599</v>
      </c>
    </row>
    <row r="197" s="1" customFormat="1">
      <c r="B197" s="37"/>
      <c r="C197" s="38"/>
      <c r="D197" s="242" t="s">
        <v>156</v>
      </c>
      <c r="E197" s="38"/>
      <c r="F197" s="243" t="s">
        <v>417</v>
      </c>
      <c r="G197" s="38"/>
      <c r="H197" s="38"/>
      <c r="I197" s="148"/>
      <c r="J197" s="38"/>
      <c r="K197" s="38"/>
      <c r="L197" s="42"/>
      <c r="M197" s="244"/>
      <c r="N197" s="85"/>
      <c r="O197" s="85"/>
      <c r="P197" s="85"/>
      <c r="Q197" s="85"/>
      <c r="R197" s="85"/>
      <c r="S197" s="85"/>
      <c r="T197" s="85"/>
      <c r="U197" s="86"/>
      <c r="AT197" s="16" t="s">
        <v>156</v>
      </c>
      <c r="AU197" s="16" t="s">
        <v>88</v>
      </c>
    </row>
    <row r="198" s="1" customFormat="1">
      <c r="B198" s="37"/>
      <c r="C198" s="38"/>
      <c r="D198" s="242" t="s">
        <v>158</v>
      </c>
      <c r="E198" s="38"/>
      <c r="F198" s="245" t="s">
        <v>407</v>
      </c>
      <c r="G198" s="38"/>
      <c r="H198" s="38"/>
      <c r="I198" s="148"/>
      <c r="J198" s="38"/>
      <c r="K198" s="38"/>
      <c r="L198" s="42"/>
      <c r="M198" s="244"/>
      <c r="N198" s="85"/>
      <c r="O198" s="85"/>
      <c r="P198" s="85"/>
      <c r="Q198" s="85"/>
      <c r="R198" s="85"/>
      <c r="S198" s="85"/>
      <c r="T198" s="85"/>
      <c r="U198" s="86"/>
      <c r="AT198" s="16" t="s">
        <v>158</v>
      </c>
      <c r="AU198" s="16" t="s">
        <v>88</v>
      </c>
    </row>
    <row r="199" s="1" customFormat="1">
      <c r="B199" s="37"/>
      <c r="C199" s="38"/>
      <c r="D199" s="242" t="s">
        <v>212</v>
      </c>
      <c r="E199" s="38"/>
      <c r="F199" s="245" t="s">
        <v>282</v>
      </c>
      <c r="G199" s="38"/>
      <c r="H199" s="38"/>
      <c r="I199" s="148"/>
      <c r="J199" s="38"/>
      <c r="K199" s="38"/>
      <c r="L199" s="42"/>
      <c r="M199" s="244"/>
      <c r="N199" s="85"/>
      <c r="O199" s="85"/>
      <c r="P199" s="85"/>
      <c r="Q199" s="85"/>
      <c r="R199" s="85"/>
      <c r="S199" s="85"/>
      <c r="T199" s="85"/>
      <c r="U199" s="86"/>
      <c r="AT199" s="16" t="s">
        <v>212</v>
      </c>
      <c r="AU199" s="16" t="s">
        <v>88</v>
      </c>
    </row>
    <row r="200" s="1" customFormat="1" ht="24" customHeight="1">
      <c r="B200" s="37"/>
      <c r="C200" s="257" t="s">
        <v>291</v>
      </c>
      <c r="D200" s="257" t="s">
        <v>163</v>
      </c>
      <c r="E200" s="258" t="s">
        <v>419</v>
      </c>
      <c r="F200" s="259" t="s">
        <v>420</v>
      </c>
      <c r="G200" s="260" t="s">
        <v>279</v>
      </c>
      <c r="H200" s="261">
        <v>130</v>
      </c>
      <c r="I200" s="262"/>
      <c r="J200" s="263">
        <f>ROUND(I200*H200,2)</f>
        <v>0</v>
      </c>
      <c r="K200" s="259" t="s">
        <v>177</v>
      </c>
      <c r="L200" s="264"/>
      <c r="M200" s="265" t="s">
        <v>1</v>
      </c>
      <c r="N200" s="266" t="s">
        <v>45</v>
      </c>
      <c r="O200" s="85"/>
      <c r="P200" s="238">
        <f>O200*H200</f>
        <v>0</v>
      </c>
      <c r="Q200" s="238">
        <v>0.00019000000000000001</v>
      </c>
      <c r="R200" s="238">
        <f>Q200*H200</f>
        <v>0.0247</v>
      </c>
      <c r="S200" s="238">
        <v>0</v>
      </c>
      <c r="T200" s="238">
        <f>S200*H200</f>
        <v>0</v>
      </c>
      <c r="U200" s="239" t="s">
        <v>1</v>
      </c>
      <c r="AR200" s="240" t="s">
        <v>192</v>
      </c>
      <c r="AT200" s="240" t="s">
        <v>163</v>
      </c>
      <c r="AU200" s="240" t="s">
        <v>88</v>
      </c>
      <c r="AY200" s="16" t="s">
        <v>147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6" t="s">
        <v>21</v>
      </c>
      <c r="BK200" s="241">
        <f>ROUND(I200*H200,2)</f>
        <v>0</v>
      </c>
      <c r="BL200" s="16" t="s">
        <v>192</v>
      </c>
      <c r="BM200" s="240" t="s">
        <v>600</v>
      </c>
    </row>
    <row r="201" s="1" customFormat="1">
      <c r="B201" s="37"/>
      <c r="C201" s="38"/>
      <c r="D201" s="242" t="s">
        <v>156</v>
      </c>
      <c r="E201" s="38"/>
      <c r="F201" s="243" t="s">
        <v>420</v>
      </c>
      <c r="G201" s="38"/>
      <c r="H201" s="38"/>
      <c r="I201" s="148"/>
      <c r="J201" s="38"/>
      <c r="K201" s="38"/>
      <c r="L201" s="42"/>
      <c r="M201" s="244"/>
      <c r="N201" s="85"/>
      <c r="O201" s="85"/>
      <c r="P201" s="85"/>
      <c r="Q201" s="85"/>
      <c r="R201" s="85"/>
      <c r="S201" s="85"/>
      <c r="T201" s="85"/>
      <c r="U201" s="86"/>
      <c r="AT201" s="16" t="s">
        <v>156</v>
      </c>
      <c r="AU201" s="16" t="s">
        <v>88</v>
      </c>
    </row>
    <row r="202" s="1" customFormat="1">
      <c r="B202" s="37"/>
      <c r="C202" s="38"/>
      <c r="D202" s="242" t="s">
        <v>212</v>
      </c>
      <c r="E202" s="38"/>
      <c r="F202" s="245" t="s">
        <v>422</v>
      </c>
      <c r="G202" s="38"/>
      <c r="H202" s="38"/>
      <c r="I202" s="148"/>
      <c r="J202" s="38"/>
      <c r="K202" s="38"/>
      <c r="L202" s="42"/>
      <c r="M202" s="244"/>
      <c r="N202" s="85"/>
      <c r="O202" s="85"/>
      <c r="P202" s="85"/>
      <c r="Q202" s="85"/>
      <c r="R202" s="85"/>
      <c r="S202" s="85"/>
      <c r="T202" s="85"/>
      <c r="U202" s="86"/>
      <c r="AT202" s="16" t="s">
        <v>212</v>
      </c>
      <c r="AU202" s="16" t="s">
        <v>88</v>
      </c>
    </row>
    <row r="203" s="1" customFormat="1" ht="24" customHeight="1">
      <c r="B203" s="37"/>
      <c r="C203" s="229" t="s">
        <v>296</v>
      </c>
      <c r="D203" s="229" t="s">
        <v>150</v>
      </c>
      <c r="E203" s="230" t="s">
        <v>424</v>
      </c>
      <c r="F203" s="231" t="s">
        <v>425</v>
      </c>
      <c r="G203" s="232" t="s">
        <v>279</v>
      </c>
      <c r="H203" s="233">
        <v>55</v>
      </c>
      <c r="I203" s="234"/>
      <c r="J203" s="235">
        <f>ROUND(I203*H203,2)</f>
        <v>0</v>
      </c>
      <c r="K203" s="231" t="s">
        <v>177</v>
      </c>
      <c r="L203" s="42"/>
      <c r="M203" s="236" t="s">
        <v>1</v>
      </c>
      <c r="N203" s="237" t="s">
        <v>45</v>
      </c>
      <c r="O203" s="85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8">
        <f>S203*H203</f>
        <v>0</v>
      </c>
      <c r="U203" s="239" t="s">
        <v>1</v>
      </c>
      <c r="AR203" s="240" t="s">
        <v>178</v>
      </c>
      <c r="AT203" s="240" t="s">
        <v>150</v>
      </c>
      <c r="AU203" s="240" t="s">
        <v>88</v>
      </c>
      <c r="AY203" s="16" t="s">
        <v>147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6" t="s">
        <v>21</v>
      </c>
      <c r="BK203" s="241">
        <f>ROUND(I203*H203,2)</f>
        <v>0</v>
      </c>
      <c r="BL203" s="16" t="s">
        <v>178</v>
      </c>
      <c r="BM203" s="240" t="s">
        <v>601</v>
      </c>
    </row>
    <row r="204" s="1" customFormat="1">
      <c r="B204" s="37"/>
      <c r="C204" s="38"/>
      <c r="D204" s="242" t="s">
        <v>156</v>
      </c>
      <c r="E204" s="38"/>
      <c r="F204" s="243" t="s">
        <v>427</v>
      </c>
      <c r="G204" s="38"/>
      <c r="H204" s="38"/>
      <c r="I204" s="148"/>
      <c r="J204" s="38"/>
      <c r="K204" s="38"/>
      <c r="L204" s="42"/>
      <c r="M204" s="244"/>
      <c r="N204" s="85"/>
      <c r="O204" s="85"/>
      <c r="P204" s="85"/>
      <c r="Q204" s="85"/>
      <c r="R204" s="85"/>
      <c r="S204" s="85"/>
      <c r="T204" s="85"/>
      <c r="U204" s="86"/>
      <c r="AT204" s="16" t="s">
        <v>156</v>
      </c>
      <c r="AU204" s="16" t="s">
        <v>88</v>
      </c>
    </row>
    <row r="205" s="1" customFormat="1">
      <c r="B205" s="37"/>
      <c r="C205" s="38"/>
      <c r="D205" s="242" t="s">
        <v>212</v>
      </c>
      <c r="E205" s="38"/>
      <c r="F205" s="245" t="s">
        <v>282</v>
      </c>
      <c r="G205" s="38"/>
      <c r="H205" s="38"/>
      <c r="I205" s="148"/>
      <c r="J205" s="38"/>
      <c r="K205" s="38"/>
      <c r="L205" s="42"/>
      <c r="M205" s="244"/>
      <c r="N205" s="85"/>
      <c r="O205" s="85"/>
      <c r="P205" s="85"/>
      <c r="Q205" s="85"/>
      <c r="R205" s="85"/>
      <c r="S205" s="85"/>
      <c r="T205" s="85"/>
      <c r="U205" s="86"/>
      <c r="AT205" s="16" t="s">
        <v>212</v>
      </c>
      <c r="AU205" s="16" t="s">
        <v>88</v>
      </c>
    </row>
    <row r="206" s="1" customFormat="1" ht="24" customHeight="1">
      <c r="B206" s="37"/>
      <c r="C206" s="229" t="s">
        <v>300</v>
      </c>
      <c r="D206" s="229" t="s">
        <v>150</v>
      </c>
      <c r="E206" s="230" t="s">
        <v>528</v>
      </c>
      <c r="F206" s="231" t="s">
        <v>529</v>
      </c>
      <c r="G206" s="232" t="s">
        <v>279</v>
      </c>
      <c r="H206" s="233">
        <v>5</v>
      </c>
      <c r="I206" s="234"/>
      <c r="J206" s="235">
        <f>ROUND(I206*H206,2)</f>
        <v>0</v>
      </c>
      <c r="K206" s="231" t="s">
        <v>177</v>
      </c>
      <c r="L206" s="42"/>
      <c r="M206" s="236" t="s">
        <v>1</v>
      </c>
      <c r="N206" s="237" t="s">
        <v>45</v>
      </c>
      <c r="O206" s="85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8">
        <f>S206*H206</f>
        <v>0</v>
      </c>
      <c r="U206" s="239" t="s">
        <v>1</v>
      </c>
      <c r="AR206" s="240" t="s">
        <v>178</v>
      </c>
      <c r="AT206" s="240" t="s">
        <v>150</v>
      </c>
      <c r="AU206" s="240" t="s">
        <v>88</v>
      </c>
      <c r="AY206" s="16" t="s">
        <v>147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6" t="s">
        <v>21</v>
      </c>
      <c r="BK206" s="241">
        <f>ROUND(I206*H206,2)</f>
        <v>0</v>
      </c>
      <c r="BL206" s="16" t="s">
        <v>178</v>
      </c>
      <c r="BM206" s="240" t="s">
        <v>602</v>
      </c>
    </row>
    <row r="207" s="1" customFormat="1">
      <c r="B207" s="37"/>
      <c r="C207" s="38"/>
      <c r="D207" s="242" t="s">
        <v>156</v>
      </c>
      <c r="E207" s="38"/>
      <c r="F207" s="243" t="s">
        <v>531</v>
      </c>
      <c r="G207" s="38"/>
      <c r="H207" s="38"/>
      <c r="I207" s="148"/>
      <c r="J207" s="38"/>
      <c r="K207" s="38"/>
      <c r="L207" s="42"/>
      <c r="M207" s="244"/>
      <c r="N207" s="85"/>
      <c r="O207" s="85"/>
      <c r="P207" s="85"/>
      <c r="Q207" s="85"/>
      <c r="R207" s="85"/>
      <c r="S207" s="85"/>
      <c r="T207" s="85"/>
      <c r="U207" s="86"/>
      <c r="AT207" s="16" t="s">
        <v>156</v>
      </c>
      <c r="AU207" s="16" t="s">
        <v>88</v>
      </c>
    </row>
    <row r="208" s="1" customFormat="1" ht="16.5" customHeight="1">
      <c r="B208" s="37"/>
      <c r="C208" s="229" t="s">
        <v>304</v>
      </c>
      <c r="D208" s="229" t="s">
        <v>150</v>
      </c>
      <c r="E208" s="230" t="s">
        <v>429</v>
      </c>
      <c r="F208" s="231" t="s">
        <v>430</v>
      </c>
      <c r="G208" s="232" t="s">
        <v>431</v>
      </c>
      <c r="H208" s="233">
        <v>31.02</v>
      </c>
      <c r="I208" s="234"/>
      <c r="J208" s="235">
        <f>ROUND(I208*H208,2)</f>
        <v>0</v>
      </c>
      <c r="K208" s="231" t="s">
        <v>177</v>
      </c>
      <c r="L208" s="42"/>
      <c r="M208" s="236" t="s">
        <v>1</v>
      </c>
      <c r="N208" s="237" t="s">
        <v>45</v>
      </c>
      <c r="O208" s="85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8">
        <f>S208*H208</f>
        <v>0</v>
      </c>
      <c r="U208" s="239" t="s">
        <v>1</v>
      </c>
      <c r="AR208" s="240" t="s">
        <v>178</v>
      </c>
      <c r="AT208" s="240" t="s">
        <v>150</v>
      </c>
      <c r="AU208" s="240" t="s">
        <v>88</v>
      </c>
      <c r="AY208" s="16" t="s">
        <v>147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6" t="s">
        <v>21</v>
      </c>
      <c r="BK208" s="241">
        <f>ROUND(I208*H208,2)</f>
        <v>0</v>
      </c>
      <c r="BL208" s="16" t="s">
        <v>178</v>
      </c>
      <c r="BM208" s="240" t="s">
        <v>603</v>
      </c>
    </row>
    <row r="209" s="1" customFormat="1">
      <c r="B209" s="37"/>
      <c r="C209" s="38"/>
      <c r="D209" s="242" t="s">
        <v>156</v>
      </c>
      <c r="E209" s="38"/>
      <c r="F209" s="243" t="s">
        <v>433</v>
      </c>
      <c r="G209" s="38"/>
      <c r="H209" s="38"/>
      <c r="I209" s="148"/>
      <c r="J209" s="38"/>
      <c r="K209" s="38"/>
      <c r="L209" s="42"/>
      <c r="M209" s="244"/>
      <c r="N209" s="85"/>
      <c r="O209" s="85"/>
      <c r="P209" s="85"/>
      <c r="Q209" s="85"/>
      <c r="R209" s="85"/>
      <c r="S209" s="85"/>
      <c r="T209" s="85"/>
      <c r="U209" s="86"/>
      <c r="AT209" s="16" t="s">
        <v>156</v>
      </c>
      <c r="AU209" s="16" t="s">
        <v>88</v>
      </c>
    </row>
    <row r="210" s="1" customFormat="1">
      <c r="B210" s="37"/>
      <c r="C210" s="38"/>
      <c r="D210" s="242" t="s">
        <v>158</v>
      </c>
      <c r="E210" s="38"/>
      <c r="F210" s="245" t="s">
        <v>434</v>
      </c>
      <c r="G210" s="38"/>
      <c r="H210" s="38"/>
      <c r="I210" s="148"/>
      <c r="J210" s="38"/>
      <c r="K210" s="38"/>
      <c r="L210" s="42"/>
      <c r="M210" s="244"/>
      <c r="N210" s="85"/>
      <c r="O210" s="85"/>
      <c r="P210" s="85"/>
      <c r="Q210" s="85"/>
      <c r="R210" s="85"/>
      <c r="S210" s="85"/>
      <c r="T210" s="85"/>
      <c r="U210" s="86"/>
      <c r="AT210" s="16" t="s">
        <v>158</v>
      </c>
      <c r="AU210" s="16" t="s">
        <v>88</v>
      </c>
    </row>
    <row r="211" s="1" customFormat="1">
      <c r="B211" s="37"/>
      <c r="C211" s="38"/>
      <c r="D211" s="242" t="s">
        <v>212</v>
      </c>
      <c r="E211" s="38"/>
      <c r="F211" s="245" t="s">
        <v>282</v>
      </c>
      <c r="G211" s="38"/>
      <c r="H211" s="38"/>
      <c r="I211" s="148"/>
      <c r="J211" s="38"/>
      <c r="K211" s="38"/>
      <c r="L211" s="42"/>
      <c r="M211" s="244"/>
      <c r="N211" s="85"/>
      <c r="O211" s="85"/>
      <c r="P211" s="85"/>
      <c r="Q211" s="85"/>
      <c r="R211" s="85"/>
      <c r="S211" s="85"/>
      <c r="T211" s="85"/>
      <c r="U211" s="86"/>
      <c r="AT211" s="16" t="s">
        <v>212</v>
      </c>
      <c r="AU211" s="16" t="s">
        <v>88</v>
      </c>
    </row>
    <row r="212" s="12" customFormat="1">
      <c r="B212" s="246"/>
      <c r="C212" s="247"/>
      <c r="D212" s="242" t="s">
        <v>160</v>
      </c>
      <c r="E212" s="248" t="s">
        <v>1</v>
      </c>
      <c r="F212" s="249" t="s">
        <v>604</v>
      </c>
      <c r="G212" s="247"/>
      <c r="H212" s="250">
        <v>16.940000000000001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4"/>
      <c r="U212" s="255"/>
      <c r="AT212" s="256" t="s">
        <v>160</v>
      </c>
      <c r="AU212" s="256" t="s">
        <v>88</v>
      </c>
      <c r="AV212" s="12" t="s">
        <v>88</v>
      </c>
      <c r="AW212" s="12" t="s">
        <v>36</v>
      </c>
      <c r="AX212" s="12" t="s">
        <v>80</v>
      </c>
      <c r="AY212" s="256" t="s">
        <v>147</v>
      </c>
    </row>
    <row r="213" s="12" customFormat="1">
      <c r="B213" s="246"/>
      <c r="C213" s="247"/>
      <c r="D213" s="242" t="s">
        <v>160</v>
      </c>
      <c r="E213" s="248" t="s">
        <v>1</v>
      </c>
      <c r="F213" s="249" t="s">
        <v>605</v>
      </c>
      <c r="G213" s="247"/>
      <c r="H213" s="250">
        <v>2.2000000000000002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4"/>
      <c r="U213" s="255"/>
      <c r="AT213" s="256" t="s">
        <v>160</v>
      </c>
      <c r="AU213" s="256" t="s">
        <v>88</v>
      </c>
      <c r="AV213" s="12" t="s">
        <v>88</v>
      </c>
      <c r="AW213" s="12" t="s">
        <v>36</v>
      </c>
      <c r="AX213" s="12" t="s">
        <v>80</v>
      </c>
      <c r="AY213" s="256" t="s">
        <v>147</v>
      </c>
    </row>
    <row r="214" s="12" customFormat="1">
      <c r="B214" s="246"/>
      <c r="C214" s="247"/>
      <c r="D214" s="242" t="s">
        <v>160</v>
      </c>
      <c r="E214" s="248" t="s">
        <v>1</v>
      </c>
      <c r="F214" s="249" t="s">
        <v>606</v>
      </c>
      <c r="G214" s="247"/>
      <c r="H214" s="250">
        <v>11.880000000000001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4"/>
      <c r="U214" s="255"/>
      <c r="AT214" s="256" t="s">
        <v>160</v>
      </c>
      <c r="AU214" s="256" t="s">
        <v>88</v>
      </c>
      <c r="AV214" s="12" t="s">
        <v>88</v>
      </c>
      <c r="AW214" s="12" t="s">
        <v>36</v>
      </c>
      <c r="AX214" s="12" t="s">
        <v>80</v>
      </c>
      <c r="AY214" s="256" t="s">
        <v>147</v>
      </c>
    </row>
    <row r="215" s="1" customFormat="1" ht="24" customHeight="1">
      <c r="B215" s="37"/>
      <c r="C215" s="229" t="s">
        <v>310</v>
      </c>
      <c r="D215" s="229" t="s">
        <v>150</v>
      </c>
      <c r="E215" s="230" t="s">
        <v>439</v>
      </c>
      <c r="F215" s="231" t="s">
        <v>440</v>
      </c>
      <c r="G215" s="232" t="s">
        <v>431</v>
      </c>
      <c r="H215" s="233">
        <v>310.19999999999999</v>
      </c>
      <c r="I215" s="234"/>
      <c r="J215" s="235">
        <f>ROUND(I215*H215,2)</f>
        <v>0</v>
      </c>
      <c r="K215" s="231" t="s">
        <v>177</v>
      </c>
      <c r="L215" s="42"/>
      <c r="M215" s="236" t="s">
        <v>1</v>
      </c>
      <c r="N215" s="237" t="s">
        <v>45</v>
      </c>
      <c r="O215" s="85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8">
        <f>S215*H215</f>
        <v>0</v>
      </c>
      <c r="U215" s="239" t="s">
        <v>1</v>
      </c>
      <c r="AR215" s="240" t="s">
        <v>178</v>
      </c>
      <c r="AT215" s="240" t="s">
        <v>150</v>
      </c>
      <c r="AU215" s="240" t="s">
        <v>88</v>
      </c>
      <c r="AY215" s="16" t="s">
        <v>147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6" t="s">
        <v>21</v>
      </c>
      <c r="BK215" s="241">
        <f>ROUND(I215*H215,2)</f>
        <v>0</v>
      </c>
      <c r="BL215" s="16" t="s">
        <v>178</v>
      </c>
      <c r="BM215" s="240" t="s">
        <v>607</v>
      </c>
    </row>
    <row r="216" s="1" customFormat="1">
      <c r="B216" s="37"/>
      <c r="C216" s="38"/>
      <c r="D216" s="242" t="s">
        <v>156</v>
      </c>
      <c r="E216" s="38"/>
      <c r="F216" s="243" t="s">
        <v>442</v>
      </c>
      <c r="G216" s="38"/>
      <c r="H216" s="38"/>
      <c r="I216" s="148"/>
      <c r="J216" s="38"/>
      <c r="K216" s="38"/>
      <c r="L216" s="42"/>
      <c r="M216" s="244"/>
      <c r="N216" s="85"/>
      <c r="O216" s="85"/>
      <c r="P216" s="85"/>
      <c r="Q216" s="85"/>
      <c r="R216" s="85"/>
      <c r="S216" s="85"/>
      <c r="T216" s="85"/>
      <c r="U216" s="86"/>
      <c r="AT216" s="16" t="s">
        <v>156</v>
      </c>
      <c r="AU216" s="16" t="s">
        <v>88</v>
      </c>
    </row>
    <row r="217" s="1" customFormat="1">
      <c r="B217" s="37"/>
      <c r="C217" s="38"/>
      <c r="D217" s="242" t="s">
        <v>158</v>
      </c>
      <c r="E217" s="38"/>
      <c r="F217" s="245" t="s">
        <v>434</v>
      </c>
      <c r="G217" s="38"/>
      <c r="H217" s="38"/>
      <c r="I217" s="148"/>
      <c r="J217" s="38"/>
      <c r="K217" s="38"/>
      <c r="L217" s="42"/>
      <c r="M217" s="244"/>
      <c r="N217" s="85"/>
      <c r="O217" s="85"/>
      <c r="P217" s="85"/>
      <c r="Q217" s="85"/>
      <c r="R217" s="85"/>
      <c r="S217" s="85"/>
      <c r="T217" s="85"/>
      <c r="U217" s="86"/>
      <c r="AT217" s="16" t="s">
        <v>158</v>
      </c>
      <c r="AU217" s="16" t="s">
        <v>88</v>
      </c>
    </row>
    <row r="218" s="1" customFormat="1" ht="24" customHeight="1">
      <c r="B218" s="37"/>
      <c r="C218" s="229" t="s">
        <v>315</v>
      </c>
      <c r="D218" s="229" t="s">
        <v>150</v>
      </c>
      <c r="E218" s="230" t="s">
        <v>444</v>
      </c>
      <c r="F218" s="231" t="s">
        <v>445</v>
      </c>
      <c r="G218" s="232" t="s">
        <v>431</v>
      </c>
      <c r="H218" s="233">
        <v>31.02</v>
      </c>
      <c r="I218" s="234"/>
      <c r="J218" s="235">
        <f>ROUND(I218*H218,2)</f>
        <v>0</v>
      </c>
      <c r="K218" s="231" t="s">
        <v>177</v>
      </c>
      <c r="L218" s="42"/>
      <c r="M218" s="236" t="s">
        <v>1</v>
      </c>
      <c r="N218" s="237" t="s">
        <v>45</v>
      </c>
      <c r="O218" s="85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8">
        <f>S218*H218</f>
        <v>0</v>
      </c>
      <c r="U218" s="239" t="s">
        <v>1</v>
      </c>
      <c r="AR218" s="240" t="s">
        <v>102</v>
      </c>
      <c r="AT218" s="240" t="s">
        <v>150</v>
      </c>
      <c r="AU218" s="240" t="s">
        <v>88</v>
      </c>
      <c r="AY218" s="16" t="s">
        <v>147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6" t="s">
        <v>21</v>
      </c>
      <c r="BK218" s="241">
        <f>ROUND(I218*H218,2)</f>
        <v>0</v>
      </c>
      <c r="BL218" s="16" t="s">
        <v>102</v>
      </c>
      <c r="BM218" s="240" t="s">
        <v>608</v>
      </c>
    </row>
    <row r="219" s="1" customFormat="1">
      <c r="B219" s="37"/>
      <c r="C219" s="38"/>
      <c r="D219" s="242" t="s">
        <v>156</v>
      </c>
      <c r="E219" s="38"/>
      <c r="F219" s="243" t="s">
        <v>447</v>
      </c>
      <c r="G219" s="38"/>
      <c r="H219" s="38"/>
      <c r="I219" s="148"/>
      <c r="J219" s="38"/>
      <c r="K219" s="38"/>
      <c r="L219" s="42"/>
      <c r="M219" s="244"/>
      <c r="N219" s="85"/>
      <c r="O219" s="85"/>
      <c r="P219" s="85"/>
      <c r="Q219" s="85"/>
      <c r="R219" s="85"/>
      <c r="S219" s="85"/>
      <c r="T219" s="85"/>
      <c r="U219" s="86"/>
      <c r="AT219" s="16" t="s">
        <v>156</v>
      </c>
      <c r="AU219" s="16" t="s">
        <v>88</v>
      </c>
    </row>
    <row r="220" s="1" customFormat="1">
      <c r="B220" s="37"/>
      <c r="C220" s="38"/>
      <c r="D220" s="242" t="s">
        <v>158</v>
      </c>
      <c r="E220" s="38"/>
      <c r="F220" s="245" t="s">
        <v>448</v>
      </c>
      <c r="G220" s="38"/>
      <c r="H220" s="38"/>
      <c r="I220" s="148"/>
      <c r="J220" s="38"/>
      <c r="K220" s="38"/>
      <c r="L220" s="42"/>
      <c r="M220" s="244"/>
      <c r="N220" s="85"/>
      <c r="O220" s="85"/>
      <c r="P220" s="85"/>
      <c r="Q220" s="85"/>
      <c r="R220" s="85"/>
      <c r="S220" s="85"/>
      <c r="T220" s="85"/>
      <c r="U220" s="86"/>
      <c r="AT220" s="16" t="s">
        <v>158</v>
      </c>
      <c r="AU220" s="16" t="s">
        <v>88</v>
      </c>
    </row>
    <row r="221" s="12" customFormat="1">
      <c r="B221" s="246"/>
      <c r="C221" s="247"/>
      <c r="D221" s="242" t="s">
        <v>160</v>
      </c>
      <c r="E221" s="248" t="s">
        <v>1</v>
      </c>
      <c r="F221" s="249" t="s">
        <v>604</v>
      </c>
      <c r="G221" s="247"/>
      <c r="H221" s="250">
        <v>16.940000000000001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4"/>
      <c r="U221" s="255"/>
      <c r="AT221" s="256" t="s">
        <v>160</v>
      </c>
      <c r="AU221" s="256" t="s">
        <v>88</v>
      </c>
      <c r="AV221" s="12" t="s">
        <v>88</v>
      </c>
      <c r="AW221" s="12" t="s">
        <v>36</v>
      </c>
      <c r="AX221" s="12" t="s">
        <v>80</v>
      </c>
      <c r="AY221" s="256" t="s">
        <v>147</v>
      </c>
    </row>
    <row r="222" s="12" customFormat="1">
      <c r="B222" s="246"/>
      <c r="C222" s="247"/>
      <c r="D222" s="242" t="s">
        <v>160</v>
      </c>
      <c r="E222" s="248" t="s">
        <v>1</v>
      </c>
      <c r="F222" s="249" t="s">
        <v>605</v>
      </c>
      <c r="G222" s="247"/>
      <c r="H222" s="250">
        <v>2.2000000000000002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4"/>
      <c r="U222" s="255"/>
      <c r="AT222" s="256" t="s">
        <v>160</v>
      </c>
      <c r="AU222" s="256" t="s">
        <v>88</v>
      </c>
      <c r="AV222" s="12" t="s">
        <v>88</v>
      </c>
      <c r="AW222" s="12" t="s">
        <v>36</v>
      </c>
      <c r="AX222" s="12" t="s">
        <v>80</v>
      </c>
      <c r="AY222" s="256" t="s">
        <v>147</v>
      </c>
    </row>
    <row r="223" s="12" customFormat="1">
      <c r="B223" s="246"/>
      <c r="C223" s="247"/>
      <c r="D223" s="242" t="s">
        <v>160</v>
      </c>
      <c r="E223" s="248" t="s">
        <v>1</v>
      </c>
      <c r="F223" s="249" t="s">
        <v>606</v>
      </c>
      <c r="G223" s="247"/>
      <c r="H223" s="250">
        <v>11.880000000000001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4"/>
      <c r="U223" s="255"/>
      <c r="AT223" s="256" t="s">
        <v>160</v>
      </c>
      <c r="AU223" s="256" t="s">
        <v>88</v>
      </c>
      <c r="AV223" s="12" t="s">
        <v>88</v>
      </c>
      <c r="AW223" s="12" t="s">
        <v>36</v>
      </c>
      <c r="AX223" s="12" t="s">
        <v>80</v>
      </c>
      <c r="AY223" s="256" t="s">
        <v>147</v>
      </c>
    </row>
    <row r="224" s="1" customFormat="1" ht="16.5" customHeight="1">
      <c r="B224" s="37"/>
      <c r="C224" s="229" t="s">
        <v>166</v>
      </c>
      <c r="D224" s="229" t="s">
        <v>150</v>
      </c>
      <c r="E224" s="230" t="s">
        <v>450</v>
      </c>
      <c r="F224" s="231" t="s">
        <v>451</v>
      </c>
      <c r="G224" s="232" t="s">
        <v>153</v>
      </c>
      <c r="H224" s="233">
        <v>67.75</v>
      </c>
      <c r="I224" s="234"/>
      <c r="J224" s="235">
        <f>ROUND(I224*H224,2)</f>
        <v>0</v>
      </c>
      <c r="K224" s="231" t="s">
        <v>177</v>
      </c>
      <c r="L224" s="42"/>
      <c r="M224" s="236" t="s">
        <v>1</v>
      </c>
      <c r="N224" s="237" t="s">
        <v>45</v>
      </c>
      <c r="O224" s="85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8">
        <f>S224*H224</f>
        <v>0</v>
      </c>
      <c r="U224" s="239" t="s">
        <v>1</v>
      </c>
      <c r="AR224" s="240" t="s">
        <v>178</v>
      </c>
      <c r="AT224" s="240" t="s">
        <v>150</v>
      </c>
      <c r="AU224" s="240" t="s">
        <v>88</v>
      </c>
      <c r="AY224" s="16" t="s">
        <v>147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6" t="s">
        <v>21</v>
      </c>
      <c r="BK224" s="241">
        <f>ROUND(I224*H224,2)</f>
        <v>0</v>
      </c>
      <c r="BL224" s="16" t="s">
        <v>178</v>
      </c>
      <c r="BM224" s="240" t="s">
        <v>609</v>
      </c>
    </row>
    <row r="225" s="1" customFormat="1">
      <c r="B225" s="37"/>
      <c r="C225" s="38"/>
      <c r="D225" s="242" t="s">
        <v>156</v>
      </c>
      <c r="E225" s="38"/>
      <c r="F225" s="243" t="s">
        <v>453</v>
      </c>
      <c r="G225" s="38"/>
      <c r="H225" s="38"/>
      <c r="I225" s="148"/>
      <c r="J225" s="38"/>
      <c r="K225" s="38"/>
      <c r="L225" s="42"/>
      <c r="M225" s="244"/>
      <c r="N225" s="85"/>
      <c r="O225" s="85"/>
      <c r="P225" s="85"/>
      <c r="Q225" s="85"/>
      <c r="R225" s="85"/>
      <c r="S225" s="85"/>
      <c r="T225" s="85"/>
      <c r="U225" s="86"/>
      <c r="AT225" s="16" t="s">
        <v>156</v>
      </c>
      <c r="AU225" s="16" t="s">
        <v>88</v>
      </c>
    </row>
    <row r="226" s="1" customFormat="1">
      <c r="B226" s="37"/>
      <c r="C226" s="38"/>
      <c r="D226" s="242" t="s">
        <v>158</v>
      </c>
      <c r="E226" s="38"/>
      <c r="F226" s="245" t="s">
        <v>454</v>
      </c>
      <c r="G226" s="38"/>
      <c r="H226" s="38"/>
      <c r="I226" s="148"/>
      <c r="J226" s="38"/>
      <c r="K226" s="38"/>
      <c r="L226" s="42"/>
      <c r="M226" s="244"/>
      <c r="N226" s="85"/>
      <c r="O226" s="85"/>
      <c r="P226" s="85"/>
      <c r="Q226" s="85"/>
      <c r="R226" s="85"/>
      <c r="S226" s="85"/>
      <c r="T226" s="85"/>
      <c r="U226" s="86"/>
      <c r="AT226" s="16" t="s">
        <v>158</v>
      </c>
      <c r="AU226" s="16" t="s">
        <v>88</v>
      </c>
    </row>
    <row r="227" s="12" customFormat="1">
      <c r="B227" s="246"/>
      <c r="C227" s="247"/>
      <c r="D227" s="242" t="s">
        <v>160</v>
      </c>
      <c r="E227" s="248" t="s">
        <v>1</v>
      </c>
      <c r="F227" s="249" t="s">
        <v>610</v>
      </c>
      <c r="G227" s="247"/>
      <c r="H227" s="250">
        <v>10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4"/>
      <c r="U227" s="255"/>
      <c r="AT227" s="256" t="s">
        <v>160</v>
      </c>
      <c r="AU227" s="256" t="s">
        <v>88</v>
      </c>
      <c r="AV227" s="12" t="s">
        <v>88</v>
      </c>
      <c r="AW227" s="12" t="s">
        <v>36</v>
      </c>
      <c r="AX227" s="12" t="s">
        <v>80</v>
      </c>
      <c r="AY227" s="256" t="s">
        <v>147</v>
      </c>
    </row>
    <row r="228" s="12" customFormat="1">
      <c r="B228" s="246"/>
      <c r="C228" s="247"/>
      <c r="D228" s="242" t="s">
        <v>160</v>
      </c>
      <c r="E228" s="248" t="s">
        <v>1</v>
      </c>
      <c r="F228" s="249" t="s">
        <v>611</v>
      </c>
      <c r="G228" s="247"/>
      <c r="H228" s="250">
        <v>57.75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4"/>
      <c r="U228" s="255"/>
      <c r="AT228" s="256" t="s">
        <v>160</v>
      </c>
      <c r="AU228" s="256" t="s">
        <v>88</v>
      </c>
      <c r="AV228" s="12" t="s">
        <v>88</v>
      </c>
      <c r="AW228" s="12" t="s">
        <v>36</v>
      </c>
      <c r="AX228" s="12" t="s">
        <v>80</v>
      </c>
      <c r="AY228" s="256" t="s">
        <v>147</v>
      </c>
    </row>
    <row r="229" s="1" customFormat="1" ht="24" customHeight="1">
      <c r="B229" s="37"/>
      <c r="C229" s="229" t="s">
        <v>324</v>
      </c>
      <c r="D229" s="229" t="s">
        <v>150</v>
      </c>
      <c r="E229" s="230" t="s">
        <v>465</v>
      </c>
      <c r="F229" s="231" t="s">
        <v>466</v>
      </c>
      <c r="G229" s="232" t="s">
        <v>153</v>
      </c>
      <c r="H229" s="233">
        <v>33.75</v>
      </c>
      <c r="I229" s="234"/>
      <c r="J229" s="235">
        <f>ROUND(I229*H229,2)</f>
        <v>0</v>
      </c>
      <c r="K229" s="231" t="s">
        <v>177</v>
      </c>
      <c r="L229" s="42"/>
      <c r="M229" s="236" t="s">
        <v>1</v>
      </c>
      <c r="N229" s="237" t="s">
        <v>45</v>
      </c>
      <c r="O229" s="85"/>
      <c r="P229" s="238">
        <f>O229*H229</f>
        <v>0</v>
      </c>
      <c r="Q229" s="238">
        <v>0.098199999999999996</v>
      </c>
      <c r="R229" s="238">
        <f>Q229*H229</f>
        <v>3.3142499999999999</v>
      </c>
      <c r="S229" s="238">
        <v>0</v>
      </c>
      <c r="T229" s="238">
        <f>S229*H229</f>
        <v>0</v>
      </c>
      <c r="U229" s="239" t="s">
        <v>1</v>
      </c>
      <c r="AR229" s="240" t="s">
        <v>178</v>
      </c>
      <c r="AT229" s="240" t="s">
        <v>150</v>
      </c>
      <c r="AU229" s="240" t="s">
        <v>88</v>
      </c>
      <c r="AY229" s="16" t="s">
        <v>147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6" t="s">
        <v>21</v>
      </c>
      <c r="BK229" s="241">
        <f>ROUND(I229*H229,2)</f>
        <v>0</v>
      </c>
      <c r="BL229" s="16" t="s">
        <v>178</v>
      </c>
      <c r="BM229" s="240" t="s">
        <v>612</v>
      </c>
    </row>
    <row r="230" s="1" customFormat="1">
      <c r="B230" s="37"/>
      <c r="C230" s="38"/>
      <c r="D230" s="242" t="s">
        <v>156</v>
      </c>
      <c r="E230" s="38"/>
      <c r="F230" s="243" t="s">
        <v>468</v>
      </c>
      <c r="G230" s="38"/>
      <c r="H230" s="38"/>
      <c r="I230" s="148"/>
      <c r="J230" s="38"/>
      <c r="K230" s="38"/>
      <c r="L230" s="42"/>
      <c r="M230" s="244"/>
      <c r="N230" s="85"/>
      <c r="O230" s="85"/>
      <c r="P230" s="85"/>
      <c r="Q230" s="85"/>
      <c r="R230" s="85"/>
      <c r="S230" s="85"/>
      <c r="T230" s="85"/>
      <c r="U230" s="86"/>
      <c r="AT230" s="16" t="s">
        <v>156</v>
      </c>
      <c r="AU230" s="16" t="s">
        <v>88</v>
      </c>
    </row>
    <row r="231" s="1" customFormat="1">
      <c r="B231" s="37"/>
      <c r="C231" s="38"/>
      <c r="D231" s="242" t="s">
        <v>158</v>
      </c>
      <c r="E231" s="38"/>
      <c r="F231" s="245" t="s">
        <v>469</v>
      </c>
      <c r="G231" s="38"/>
      <c r="H231" s="38"/>
      <c r="I231" s="148"/>
      <c r="J231" s="38"/>
      <c r="K231" s="38"/>
      <c r="L231" s="42"/>
      <c r="M231" s="244"/>
      <c r="N231" s="85"/>
      <c r="O231" s="85"/>
      <c r="P231" s="85"/>
      <c r="Q231" s="85"/>
      <c r="R231" s="85"/>
      <c r="S231" s="85"/>
      <c r="T231" s="85"/>
      <c r="U231" s="86"/>
      <c r="AT231" s="16" t="s">
        <v>158</v>
      </c>
      <c r="AU231" s="16" t="s">
        <v>88</v>
      </c>
    </row>
    <row r="232" s="12" customFormat="1">
      <c r="B232" s="246"/>
      <c r="C232" s="247"/>
      <c r="D232" s="242" t="s">
        <v>160</v>
      </c>
      <c r="E232" s="248" t="s">
        <v>1</v>
      </c>
      <c r="F232" s="249" t="s">
        <v>359</v>
      </c>
      <c r="G232" s="247"/>
      <c r="H232" s="250">
        <v>2.5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4"/>
      <c r="U232" s="255"/>
      <c r="AT232" s="256" t="s">
        <v>160</v>
      </c>
      <c r="AU232" s="256" t="s">
        <v>88</v>
      </c>
      <c r="AV232" s="12" t="s">
        <v>88</v>
      </c>
      <c r="AW232" s="12" t="s">
        <v>36</v>
      </c>
      <c r="AX232" s="12" t="s">
        <v>80</v>
      </c>
      <c r="AY232" s="256" t="s">
        <v>147</v>
      </c>
    </row>
    <row r="233" s="12" customFormat="1">
      <c r="B233" s="246"/>
      <c r="C233" s="247"/>
      <c r="D233" s="242" t="s">
        <v>160</v>
      </c>
      <c r="E233" s="248" t="s">
        <v>1</v>
      </c>
      <c r="F233" s="249" t="s">
        <v>586</v>
      </c>
      <c r="G233" s="247"/>
      <c r="H233" s="250">
        <v>27.5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4"/>
      <c r="U233" s="255"/>
      <c r="AT233" s="256" t="s">
        <v>160</v>
      </c>
      <c r="AU233" s="256" t="s">
        <v>88</v>
      </c>
      <c r="AV233" s="12" t="s">
        <v>88</v>
      </c>
      <c r="AW233" s="12" t="s">
        <v>36</v>
      </c>
      <c r="AX233" s="12" t="s">
        <v>80</v>
      </c>
      <c r="AY233" s="256" t="s">
        <v>147</v>
      </c>
    </row>
    <row r="234" s="12" customFormat="1">
      <c r="B234" s="246"/>
      <c r="C234" s="247"/>
      <c r="D234" s="242" t="s">
        <v>160</v>
      </c>
      <c r="E234" s="248" t="s">
        <v>1</v>
      </c>
      <c r="F234" s="249" t="s">
        <v>587</v>
      </c>
      <c r="G234" s="247"/>
      <c r="H234" s="250">
        <v>3.75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4"/>
      <c r="U234" s="255"/>
      <c r="AT234" s="256" t="s">
        <v>160</v>
      </c>
      <c r="AU234" s="256" t="s">
        <v>88</v>
      </c>
      <c r="AV234" s="12" t="s">
        <v>88</v>
      </c>
      <c r="AW234" s="12" t="s">
        <v>36</v>
      </c>
      <c r="AX234" s="12" t="s">
        <v>80</v>
      </c>
      <c r="AY234" s="256" t="s">
        <v>147</v>
      </c>
    </row>
    <row r="235" s="1" customFormat="1" ht="16.5" customHeight="1">
      <c r="B235" s="37"/>
      <c r="C235" s="257" t="s">
        <v>328</v>
      </c>
      <c r="D235" s="257" t="s">
        <v>163</v>
      </c>
      <c r="E235" s="258" t="s">
        <v>471</v>
      </c>
      <c r="F235" s="259" t="s">
        <v>472</v>
      </c>
      <c r="G235" s="260" t="s">
        <v>431</v>
      </c>
      <c r="H235" s="261">
        <v>2.9700000000000002</v>
      </c>
      <c r="I235" s="262"/>
      <c r="J235" s="263">
        <f>ROUND(I235*H235,2)</f>
        <v>0</v>
      </c>
      <c r="K235" s="259" t="s">
        <v>177</v>
      </c>
      <c r="L235" s="264"/>
      <c r="M235" s="265" t="s">
        <v>1</v>
      </c>
      <c r="N235" s="266" t="s">
        <v>45</v>
      </c>
      <c r="O235" s="85"/>
      <c r="P235" s="238">
        <f>O235*H235</f>
        <v>0</v>
      </c>
      <c r="Q235" s="238">
        <v>1</v>
      </c>
      <c r="R235" s="238">
        <f>Q235*H235</f>
        <v>2.9700000000000002</v>
      </c>
      <c r="S235" s="238">
        <v>0</v>
      </c>
      <c r="T235" s="238">
        <f>S235*H235</f>
        <v>0</v>
      </c>
      <c r="U235" s="239" t="s">
        <v>1</v>
      </c>
      <c r="AR235" s="240" t="s">
        <v>192</v>
      </c>
      <c r="AT235" s="240" t="s">
        <v>163</v>
      </c>
      <c r="AU235" s="240" t="s">
        <v>88</v>
      </c>
      <c r="AY235" s="16" t="s">
        <v>147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6" t="s">
        <v>21</v>
      </c>
      <c r="BK235" s="241">
        <f>ROUND(I235*H235,2)</f>
        <v>0</v>
      </c>
      <c r="BL235" s="16" t="s">
        <v>192</v>
      </c>
      <c r="BM235" s="240" t="s">
        <v>613</v>
      </c>
    </row>
    <row r="236" s="1" customFormat="1">
      <c r="B236" s="37"/>
      <c r="C236" s="38"/>
      <c r="D236" s="242" t="s">
        <v>156</v>
      </c>
      <c r="E236" s="38"/>
      <c r="F236" s="243" t="s">
        <v>472</v>
      </c>
      <c r="G236" s="38"/>
      <c r="H236" s="38"/>
      <c r="I236" s="148"/>
      <c r="J236" s="38"/>
      <c r="K236" s="38"/>
      <c r="L236" s="42"/>
      <c r="M236" s="244"/>
      <c r="N236" s="85"/>
      <c r="O236" s="85"/>
      <c r="P236" s="85"/>
      <c r="Q236" s="85"/>
      <c r="R236" s="85"/>
      <c r="S236" s="85"/>
      <c r="T236" s="85"/>
      <c r="U236" s="86"/>
      <c r="AT236" s="16" t="s">
        <v>156</v>
      </c>
      <c r="AU236" s="16" t="s">
        <v>88</v>
      </c>
    </row>
    <row r="237" s="12" customFormat="1">
      <c r="B237" s="246"/>
      <c r="C237" s="247"/>
      <c r="D237" s="242" t="s">
        <v>160</v>
      </c>
      <c r="E237" s="248" t="s">
        <v>1</v>
      </c>
      <c r="F237" s="249" t="s">
        <v>614</v>
      </c>
      <c r="G237" s="247"/>
      <c r="H237" s="250">
        <v>0.22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4"/>
      <c r="U237" s="255"/>
      <c r="AT237" s="256" t="s">
        <v>160</v>
      </c>
      <c r="AU237" s="256" t="s">
        <v>88</v>
      </c>
      <c r="AV237" s="12" t="s">
        <v>88</v>
      </c>
      <c r="AW237" s="12" t="s">
        <v>36</v>
      </c>
      <c r="AX237" s="12" t="s">
        <v>80</v>
      </c>
      <c r="AY237" s="256" t="s">
        <v>147</v>
      </c>
    </row>
    <row r="238" s="12" customFormat="1">
      <c r="B238" s="246"/>
      <c r="C238" s="247"/>
      <c r="D238" s="242" t="s">
        <v>160</v>
      </c>
      <c r="E238" s="248" t="s">
        <v>1</v>
      </c>
      <c r="F238" s="249" t="s">
        <v>615</v>
      </c>
      <c r="G238" s="247"/>
      <c r="H238" s="250">
        <v>0.33000000000000002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4"/>
      <c r="U238" s="255"/>
      <c r="AT238" s="256" t="s">
        <v>160</v>
      </c>
      <c r="AU238" s="256" t="s">
        <v>88</v>
      </c>
      <c r="AV238" s="12" t="s">
        <v>88</v>
      </c>
      <c r="AW238" s="12" t="s">
        <v>36</v>
      </c>
      <c r="AX238" s="12" t="s">
        <v>80</v>
      </c>
      <c r="AY238" s="256" t="s">
        <v>147</v>
      </c>
    </row>
    <row r="239" s="12" customFormat="1">
      <c r="B239" s="246"/>
      <c r="C239" s="247"/>
      <c r="D239" s="242" t="s">
        <v>160</v>
      </c>
      <c r="E239" s="248" t="s">
        <v>1</v>
      </c>
      <c r="F239" s="249" t="s">
        <v>616</v>
      </c>
      <c r="G239" s="247"/>
      <c r="H239" s="250">
        <v>2.4199999999999999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4"/>
      <c r="U239" s="255"/>
      <c r="AT239" s="256" t="s">
        <v>160</v>
      </c>
      <c r="AU239" s="256" t="s">
        <v>88</v>
      </c>
      <c r="AV239" s="12" t="s">
        <v>88</v>
      </c>
      <c r="AW239" s="12" t="s">
        <v>36</v>
      </c>
      <c r="AX239" s="12" t="s">
        <v>80</v>
      </c>
      <c r="AY239" s="256" t="s">
        <v>147</v>
      </c>
    </row>
    <row r="240" s="1" customFormat="1" ht="24" customHeight="1">
      <c r="B240" s="37"/>
      <c r="C240" s="229" t="s">
        <v>333</v>
      </c>
      <c r="D240" s="229" t="s">
        <v>150</v>
      </c>
      <c r="E240" s="230" t="s">
        <v>458</v>
      </c>
      <c r="F240" s="231" t="s">
        <v>459</v>
      </c>
      <c r="G240" s="232" t="s">
        <v>153</v>
      </c>
      <c r="H240" s="233">
        <v>33.75</v>
      </c>
      <c r="I240" s="234"/>
      <c r="J240" s="235">
        <f>ROUND(I240*H240,2)</f>
        <v>0</v>
      </c>
      <c r="K240" s="231" t="s">
        <v>177</v>
      </c>
      <c r="L240" s="42"/>
      <c r="M240" s="236" t="s">
        <v>1</v>
      </c>
      <c r="N240" s="237" t="s">
        <v>45</v>
      </c>
      <c r="O240" s="85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8">
        <f>S240*H240</f>
        <v>0</v>
      </c>
      <c r="U240" s="239" t="s">
        <v>1</v>
      </c>
      <c r="AR240" s="240" t="s">
        <v>178</v>
      </c>
      <c r="AT240" s="240" t="s">
        <v>150</v>
      </c>
      <c r="AU240" s="240" t="s">
        <v>88</v>
      </c>
      <c r="AY240" s="16" t="s">
        <v>147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6" t="s">
        <v>21</v>
      </c>
      <c r="BK240" s="241">
        <f>ROUND(I240*H240,2)</f>
        <v>0</v>
      </c>
      <c r="BL240" s="16" t="s">
        <v>178</v>
      </c>
      <c r="BM240" s="240" t="s">
        <v>617</v>
      </c>
    </row>
    <row r="241" s="1" customFormat="1">
      <c r="B241" s="37"/>
      <c r="C241" s="38"/>
      <c r="D241" s="242" t="s">
        <v>156</v>
      </c>
      <c r="E241" s="38"/>
      <c r="F241" s="243" t="s">
        <v>461</v>
      </c>
      <c r="G241" s="38"/>
      <c r="H241" s="38"/>
      <c r="I241" s="148"/>
      <c r="J241" s="38"/>
      <c r="K241" s="38"/>
      <c r="L241" s="42"/>
      <c r="M241" s="244"/>
      <c r="N241" s="85"/>
      <c r="O241" s="85"/>
      <c r="P241" s="85"/>
      <c r="Q241" s="85"/>
      <c r="R241" s="85"/>
      <c r="S241" s="85"/>
      <c r="T241" s="85"/>
      <c r="U241" s="86"/>
      <c r="AT241" s="16" t="s">
        <v>156</v>
      </c>
      <c r="AU241" s="16" t="s">
        <v>88</v>
      </c>
    </row>
    <row r="242" s="1" customFormat="1">
      <c r="B242" s="37"/>
      <c r="C242" s="38"/>
      <c r="D242" s="242" t="s">
        <v>158</v>
      </c>
      <c r="E242" s="38"/>
      <c r="F242" s="245" t="s">
        <v>462</v>
      </c>
      <c r="G242" s="38"/>
      <c r="H242" s="38"/>
      <c r="I242" s="148"/>
      <c r="J242" s="38"/>
      <c r="K242" s="38"/>
      <c r="L242" s="42"/>
      <c r="M242" s="244"/>
      <c r="N242" s="85"/>
      <c r="O242" s="85"/>
      <c r="P242" s="85"/>
      <c r="Q242" s="85"/>
      <c r="R242" s="85"/>
      <c r="S242" s="85"/>
      <c r="T242" s="85"/>
      <c r="U242" s="86"/>
      <c r="AT242" s="16" t="s">
        <v>158</v>
      </c>
      <c r="AU242" s="16" t="s">
        <v>88</v>
      </c>
    </row>
    <row r="243" s="12" customFormat="1">
      <c r="B243" s="246"/>
      <c r="C243" s="247"/>
      <c r="D243" s="242" t="s">
        <v>160</v>
      </c>
      <c r="E243" s="248" t="s">
        <v>1</v>
      </c>
      <c r="F243" s="249" t="s">
        <v>618</v>
      </c>
      <c r="G243" s="247"/>
      <c r="H243" s="250">
        <v>33.75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4"/>
      <c r="U243" s="255"/>
      <c r="AT243" s="256" t="s">
        <v>160</v>
      </c>
      <c r="AU243" s="256" t="s">
        <v>88</v>
      </c>
      <c r="AV243" s="12" t="s">
        <v>88</v>
      </c>
      <c r="AW243" s="12" t="s">
        <v>36</v>
      </c>
      <c r="AX243" s="12" t="s">
        <v>80</v>
      </c>
      <c r="AY243" s="256" t="s">
        <v>147</v>
      </c>
    </row>
    <row r="244" s="1" customFormat="1" ht="24" customHeight="1">
      <c r="B244" s="37"/>
      <c r="C244" s="229" t="s">
        <v>340</v>
      </c>
      <c r="D244" s="229" t="s">
        <v>150</v>
      </c>
      <c r="E244" s="230" t="s">
        <v>476</v>
      </c>
      <c r="F244" s="231" t="s">
        <v>477</v>
      </c>
      <c r="G244" s="232" t="s">
        <v>153</v>
      </c>
      <c r="H244" s="233">
        <v>33.75</v>
      </c>
      <c r="I244" s="234"/>
      <c r="J244" s="235">
        <f>ROUND(I244*H244,2)</f>
        <v>0</v>
      </c>
      <c r="K244" s="231" t="s">
        <v>177</v>
      </c>
      <c r="L244" s="42"/>
      <c r="M244" s="236" t="s">
        <v>1</v>
      </c>
      <c r="N244" s="237" t="s">
        <v>45</v>
      </c>
      <c r="O244" s="85"/>
      <c r="P244" s="238">
        <f>O244*H244</f>
        <v>0</v>
      </c>
      <c r="Q244" s="238">
        <v>0.57299999999999995</v>
      </c>
      <c r="R244" s="238">
        <f>Q244*H244</f>
        <v>19.338749999999997</v>
      </c>
      <c r="S244" s="238">
        <v>0</v>
      </c>
      <c r="T244" s="238">
        <f>S244*H244</f>
        <v>0</v>
      </c>
      <c r="U244" s="239" t="s">
        <v>1</v>
      </c>
      <c r="AR244" s="240" t="s">
        <v>178</v>
      </c>
      <c r="AT244" s="240" t="s">
        <v>150</v>
      </c>
      <c r="AU244" s="240" t="s">
        <v>88</v>
      </c>
      <c r="AY244" s="16" t="s">
        <v>147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6" t="s">
        <v>21</v>
      </c>
      <c r="BK244" s="241">
        <f>ROUND(I244*H244,2)</f>
        <v>0</v>
      </c>
      <c r="BL244" s="16" t="s">
        <v>178</v>
      </c>
      <c r="BM244" s="240" t="s">
        <v>619</v>
      </c>
    </row>
    <row r="245" s="1" customFormat="1">
      <c r="B245" s="37"/>
      <c r="C245" s="38"/>
      <c r="D245" s="242" t="s">
        <v>156</v>
      </c>
      <c r="E245" s="38"/>
      <c r="F245" s="243" t="s">
        <v>479</v>
      </c>
      <c r="G245" s="38"/>
      <c r="H245" s="38"/>
      <c r="I245" s="148"/>
      <c r="J245" s="38"/>
      <c r="K245" s="38"/>
      <c r="L245" s="42"/>
      <c r="M245" s="244"/>
      <c r="N245" s="85"/>
      <c r="O245" s="85"/>
      <c r="P245" s="85"/>
      <c r="Q245" s="85"/>
      <c r="R245" s="85"/>
      <c r="S245" s="85"/>
      <c r="T245" s="85"/>
      <c r="U245" s="86"/>
      <c r="AT245" s="16" t="s">
        <v>156</v>
      </c>
      <c r="AU245" s="16" t="s">
        <v>88</v>
      </c>
    </row>
    <row r="246" s="1" customFormat="1">
      <c r="B246" s="37"/>
      <c r="C246" s="38"/>
      <c r="D246" s="242" t="s">
        <v>158</v>
      </c>
      <c r="E246" s="38"/>
      <c r="F246" s="245" t="s">
        <v>469</v>
      </c>
      <c r="G246" s="38"/>
      <c r="H246" s="38"/>
      <c r="I246" s="148"/>
      <c r="J246" s="38"/>
      <c r="K246" s="38"/>
      <c r="L246" s="42"/>
      <c r="M246" s="244"/>
      <c r="N246" s="85"/>
      <c r="O246" s="85"/>
      <c r="P246" s="85"/>
      <c r="Q246" s="85"/>
      <c r="R246" s="85"/>
      <c r="S246" s="85"/>
      <c r="T246" s="85"/>
      <c r="U246" s="86"/>
      <c r="AT246" s="16" t="s">
        <v>158</v>
      </c>
      <c r="AU246" s="16" t="s">
        <v>88</v>
      </c>
    </row>
    <row r="247" s="12" customFormat="1">
      <c r="B247" s="246"/>
      <c r="C247" s="247"/>
      <c r="D247" s="242" t="s">
        <v>160</v>
      </c>
      <c r="E247" s="248" t="s">
        <v>1</v>
      </c>
      <c r="F247" s="249" t="s">
        <v>359</v>
      </c>
      <c r="G247" s="247"/>
      <c r="H247" s="250">
        <v>2.5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4"/>
      <c r="U247" s="255"/>
      <c r="AT247" s="256" t="s">
        <v>160</v>
      </c>
      <c r="AU247" s="256" t="s">
        <v>88</v>
      </c>
      <c r="AV247" s="12" t="s">
        <v>88</v>
      </c>
      <c r="AW247" s="12" t="s">
        <v>36</v>
      </c>
      <c r="AX247" s="12" t="s">
        <v>80</v>
      </c>
      <c r="AY247" s="256" t="s">
        <v>147</v>
      </c>
    </row>
    <row r="248" s="12" customFormat="1">
      <c r="B248" s="246"/>
      <c r="C248" s="247"/>
      <c r="D248" s="242" t="s">
        <v>160</v>
      </c>
      <c r="E248" s="248" t="s">
        <v>1</v>
      </c>
      <c r="F248" s="249" t="s">
        <v>586</v>
      </c>
      <c r="G248" s="247"/>
      <c r="H248" s="250">
        <v>27.5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4"/>
      <c r="U248" s="255"/>
      <c r="AT248" s="256" t="s">
        <v>160</v>
      </c>
      <c r="AU248" s="256" t="s">
        <v>88</v>
      </c>
      <c r="AV248" s="12" t="s">
        <v>88</v>
      </c>
      <c r="AW248" s="12" t="s">
        <v>36</v>
      </c>
      <c r="AX248" s="12" t="s">
        <v>80</v>
      </c>
      <c r="AY248" s="256" t="s">
        <v>147</v>
      </c>
    </row>
    <row r="249" s="12" customFormat="1">
      <c r="B249" s="246"/>
      <c r="C249" s="247"/>
      <c r="D249" s="242" t="s">
        <v>160</v>
      </c>
      <c r="E249" s="248" t="s">
        <v>1</v>
      </c>
      <c r="F249" s="249" t="s">
        <v>587</v>
      </c>
      <c r="G249" s="247"/>
      <c r="H249" s="250">
        <v>3.75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4"/>
      <c r="U249" s="255"/>
      <c r="AT249" s="256" t="s">
        <v>160</v>
      </c>
      <c r="AU249" s="256" t="s">
        <v>88</v>
      </c>
      <c r="AV249" s="12" t="s">
        <v>88</v>
      </c>
      <c r="AW249" s="12" t="s">
        <v>36</v>
      </c>
      <c r="AX249" s="12" t="s">
        <v>80</v>
      </c>
      <c r="AY249" s="256" t="s">
        <v>147</v>
      </c>
    </row>
    <row r="250" s="1" customFormat="1" ht="16.5" customHeight="1">
      <c r="B250" s="37"/>
      <c r="C250" s="257" t="s">
        <v>347</v>
      </c>
      <c r="D250" s="257" t="s">
        <v>163</v>
      </c>
      <c r="E250" s="258" t="s">
        <v>482</v>
      </c>
      <c r="F250" s="259" t="s">
        <v>483</v>
      </c>
      <c r="G250" s="260" t="s">
        <v>431</v>
      </c>
      <c r="H250" s="261">
        <v>22.274999999999999</v>
      </c>
      <c r="I250" s="262"/>
      <c r="J250" s="263">
        <f>ROUND(I250*H250,2)</f>
        <v>0</v>
      </c>
      <c r="K250" s="259" t="s">
        <v>177</v>
      </c>
      <c r="L250" s="264"/>
      <c r="M250" s="265" t="s">
        <v>1</v>
      </c>
      <c r="N250" s="266" t="s">
        <v>45</v>
      </c>
      <c r="O250" s="85"/>
      <c r="P250" s="238">
        <f>O250*H250</f>
        <v>0</v>
      </c>
      <c r="Q250" s="238">
        <v>1</v>
      </c>
      <c r="R250" s="238">
        <f>Q250*H250</f>
        <v>22.274999999999999</v>
      </c>
      <c r="S250" s="238">
        <v>0</v>
      </c>
      <c r="T250" s="238">
        <f>S250*H250</f>
        <v>0</v>
      </c>
      <c r="U250" s="239" t="s">
        <v>1</v>
      </c>
      <c r="AR250" s="240" t="s">
        <v>192</v>
      </c>
      <c r="AT250" s="240" t="s">
        <v>163</v>
      </c>
      <c r="AU250" s="240" t="s">
        <v>88</v>
      </c>
      <c r="AY250" s="16" t="s">
        <v>147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6" t="s">
        <v>21</v>
      </c>
      <c r="BK250" s="241">
        <f>ROUND(I250*H250,2)</f>
        <v>0</v>
      </c>
      <c r="BL250" s="16" t="s">
        <v>192</v>
      </c>
      <c r="BM250" s="240" t="s">
        <v>620</v>
      </c>
    </row>
    <row r="251" s="1" customFormat="1">
      <c r="B251" s="37"/>
      <c r="C251" s="38"/>
      <c r="D251" s="242" t="s">
        <v>156</v>
      </c>
      <c r="E251" s="38"/>
      <c r="F251" s="243" t="s">
        <v>483</v>
      </c>
      <c r="G251" s="38"/>
      <c r="H251" s="38"/>
      <c r="I251" s="148"/>
      <c r="J251" s="38"/>
      <c r="K251" s="38"/>
      <c r="L251" s="42"/>
      <c r="M251" s="244"/>
      <c r="N251" s="85"/>
      <c r="O251" s="85"/>
      <c r="P251" s="85"/>
      <c r="Q251" s="85"/>
      <c r="R251" s="85"/>
      <c r="S251" s="85"/>
      <c r="T251" s="85"/>
      <c r="U251" s="86"/>
      <c r="AT251" s="16" t="s">
        <v>156</v>
      </c>
      <c r="AU251" s="16" t="s">
        <v>88</v>
      </c>
    </row>
    <row r="252" s="12" customFormat="1">
      <c r="B252" s="246"/>
      <c r="C252" s="247"/>
      <c r="D252" s="242" t="s">
        <v>160</v>
      </c>
      <c r="E252" s="248" t="s">
        <v>1</v>
      </c>
      <c r="F252" s="249" t="s">
        <v>621</v>
      </c>
      <c r="G252" s="247"/>
      <c r="H252" s="250">
        <v>1.6499999999999999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4"/>
      <c r="U252" s="255"/>
      <c r="AT252" s="256" t="s">
        <v>160</v>
      </c>
      <c r="AU252" s="256" t="s">
        <v>88</v>
      </c>
      <c r="AV252" s="12" t="s">
        <v>88</v>
      </c>
      <c r="AW252" s="12" t="s">
        <v>36</v>
      </c>
      <c r="AX252" s="12" t="s">
        <v>80</v>
      </c>
      <c r="AY252" s="256" t="s">
        <v>147</v>
      </c>
    </row>
    <row r="253" s="12" customFormat="1">
      <c r="B253" s="246"/>
      <c r="C253" s="247"/>
      <c r="D253" s="242" t="s">
        <v>160</v>
      </c>
      <c r="E253" s="248" t="s">
        <v>1</v>
      </c>
      <c r="F253" s="249" t="s">
        <v>622</v>
      </c>
      <c r="G253" s="247"/>
      <c r="H253" s="250">
        <v>2.4750000000000001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4"/>
      <c r="U253" s="255"/>
      <c r="AT253" s="256" t="s">
        <v>160</v>
      </c>
      <c r="AU253" s="256" t="s">
        <v>88</v>
      </c>
      <c r="AV253" s="12" t="s">
        <v>88</v>
      </c>
      <c r="AW253" s="12" t="s">
        <v>36</v>
      </c>
      <c r="AX253" s="12" t="s">
        <v>80</v>
      </c>
      <c r="AY253" s="256" t="s">
        <v>147</v>
      </c>
    </row>
    <row r="254" s="12" customFormat="1">
      <c r="B254" s="246"/>
      <c r="C254" s="247"/>
      <c r="D254" s="242" t="s">
        <v>160</v>
      </c>
      <c r="E254" s="248" t="s">
        <v>1</v>
      </c>
      <c r="F254" s="249" t="s">
        <v>623</v>
      </c>
      <c r="G254" s="247"/>
      <c r="H254" s="250">
        <v>18.149999999999999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4"/>
      <c r="U254" s="255"/>
      <c r="AT254" s="256" t="s">
        <v>160</v>
      </c>
      <c r="AU254" s="256" t="s">
        <v>88</v>
      </c>
      <c r="AV254" s="12" t="s">
        <v>88</v>
      </c>
      <c r="AW254" s="12" t="s">
        <v>36</v>
      </c>
      <c r="AX254" s="12" t="s">
        <v>80</v>
      </c>
      <c r="AY254" s="256" t="s">
        <v>147</v>
      </c>
    </row>
    <row r="255" s="1" customFormat="1" ht="24" customHeight="1">
      <c r="B255" s="37"/>
      <c r="C255" s="229" t="s">
        <v>354</v>
      </c>
      <c r="D255" s="229" t="s">
        <v>150</v>
      </c>
      <c r="E255" s="230" t="s">
        <v>492</v>
      </c>
      <c r="F255" s="231" t="s">
        <v>493</v>
      </c>
      <c r="G255" s="232" t="s">
        <v>153</v>
      </c>
      <c r="H255" s="233">
        <v>33.75</v>
      </c>
      <c r="I255" s="234"/>
      <c r="J255" s="235">
        <f>ROUND(I255*H255,2)</f>
        <v>0</v>
      </c>
      <c r="K255" s="231" t="s">
        <v>177</v>
      </c>
      <c r="L255" s="42"/>
      <c r="M255" s="236" t="s">
        <v>1</v>
      </c>
      <c r="N255" s="237" t="s">
        <v>45</v>
      </c>
      <c r="O255" s="85"/>
      <c r="P255" s="238">
        <f>O255*H255</f>
        <v>0</v>
      </c>
      <c r="Q255" s="238">
        <v>0.16700000000000001</v>
      </c>
      <c r="R255" s="238">
        <f>Q255*H255</f>
        <v>5.6362500000000004</v>
      </c>
      <c r="S255" s="238">
        <v>0</v>
      </c>
      <c r="T255" s="238">
        <f>S255*H255</f>
        <v>0</v>
      </c>
      <c r="U255" s="239" t="s">
        <v>1</v>
      </c>
      <c r="AR255" s="240" t="s">
        <v>178</v>
      </c>
      <c r="AT255" s="240" t="s">
        <v>150</v>
      </c>
      <c r="AU255" s="240" t="s">
        <v>88</v>
      </c>
      <c r="AY255" s="16" t="s">
        <v>147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6" t="s">
        <v>21</v>
      </c>
      <c r="BK255" s="241">
        <f>ROUND(I255*H255,2)</f>
        <v>0</v>
      </c>
      <c r="BL255" s="16" t="s">
        <v>178</v>
      </c>
      <c r="BM255" s="240" t="s">
        <v>624</v>
      </c>
    </row>
    <row r="256" s="1" customFormat="1">
      <c r="B256" s="37"/>
      <c r="C256" s="38"/>
      <c r="D256" s="242" t="s">
        <v>156</v>
      </c>
      <c r="E256" s="38"/>
      <c r="F256" s="243" t="s">
        <v>495</v>
      </c>
      <c r="G256" s="38"/>
      <c r="H256" s="38"/>
      <c r="I256" s="148"/>
      <c r="J256" s="38"/>
      <c r="K256" s="38"/>
      <c r="L256" s="42"/>
      <c r="M256" s="244"/>
      <c r="N256" s="85"/>
      <c r="O256" s="85"/>
      <c r="P256" s="85"/>
      <c r="Q256" s="85"/>
      <c r="R256" s="85"/>
      <c r="S256" s="85"/>
      <c r="T256" s="85"/>
      <c r="U256" s="86"/>
      <c r="AT256" s="16" t="s">
        <v>156</v>
      </c>
      <c r="AU256" s="16" t="s">
        <v>88</v>
      </c>
    </row>
    <row r="257" s="1" customFormat="1">
      <c r="B257" s="37"/>
      <c r="C257" s="38"/>
      <c r="D257" s="242" t="s">
        <v>158</v>
      </c>
      <c r="E257" s="38"/>
      <c r="F257" s="245" t="s">
        <v>469</v>
      </c>
      <c r="G257" s="38"/>
      <c r="H257" s="38"/>
      <c r="I257" s="148"/>
      <c r="J257" s="38"/>
      <c r="K257" s="38"/>
      <c r="L257" s="42"/>
      <c r="M257" s="289"/>
      <c r="N257" s="290"/>
      <c r="O257" s="290"/>
      <c r="P257" s="290"/>
      <c r="Q257" s="290"/>
      <c r="R257" s="290"/>
      <c r="S257" s="290"/>
      <c r="T257" s="290"/>
      <c r="U257" s="291"/>
      <c r="AT257" s="16" t="s">
        <v>158</v>
      </c>
      <c r="AU257" s="16" t="s">
        <v>88</v>
      </c>
    </row>
    <row r="258" s="1" customFormat="1" ht="6.96" customHeight="1">
      <c r="B258" s="60"/>
      <c r="C258" s="61"/>
      <c r="D258" s="61"/>
      <c r="E258" s="61"/>
      <c r="F258" s="61"/>
      <c r="G258" s="61"/>
      <c r="H258" s="61"/>
      <c r="I258" s="181"/>
      <c r="J258" s="61"/>
      <c r="K258" s="61"/>
      <c r="L258" s="42"/>
    </row>
  </sheetData>
  <sheetProtection sheet="1" autoFilter="0" formatColumns="0" formatRows="0" objects="1" scenarios="1" spinCount="100000" saltValue="44RVY05gzM/3aFJ/DM8DrmQy1jU6w2/dy7rco5H5zN6q6ffpVZ8kwFU6LukJ5pqpcxvt6tqIcDAH9ssme0GbiA==" hashValue="G0qqwPnIBQVSLD5CZsK250P53NmlLMuitqL6eQwuIbSJslRfVSJRFjtW1KhjL+LHWxG5AgAvplFXdMsSOp2ikg==" algorithmName="SHA-512" password="CC35"/>
  <autoFilter ref="C122:K2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106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88</v>
      </c>
    </row>
    <row r="4" ht="24.96" customHeight="1">
      <c r="B4" s="19"/>
      <c r="D4" s="144" t="s">
        <v>115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Šternberk, Hlavní náměstí, Rozvody NN 0,4 kV</v>
      </c>
      <c r="F7" s="146"/>
      <c r="G7" s="146"/>
      <c r="H7" s="146"/>
      <c r="L7" s="19"/>
    </row>
    <row r="8" ht="12" customHeight="1">
      <c r="B8" s="19"/>
      <c r="D8" s="146" t="s">
        <v>116</v>
      </c>
      <c r="L8" s="19"/>
    </row>
    <row r="9" s="1" customFormat="1" ht="16.5" customHeight="1">
      <c r="B9" s="42"/>
      <c r="E9" s="147" t="s">
        <v>625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118</v>
      </c>
      <c r="I10" s="148"/>
      <c r="L10" s="42"/>
    </row>
    <row r="11" s="1" customFormat="1" ht="36.96" customHeight="1">
      <c r="B11" s="42"/>
      <c r="E11" s="149" t="s">
        <v>626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19</v>
      </c>
      <c r="F13" s="135" t="s">
        <v>87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stavby'!AN8</f>
        <v>1. 10. 2019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">
        <v>1</v>
      </c>
      <c r="L16" s="42"/>
    </row>
    <row r="17" s="1" customFormat="1" ht="18" customHeight="1">
      <c r="B17" s="42"/>
      <c r="E17" s="135" t="s">
        <v>30</v>
      </c>
      <c r="I17" s="150" t="s">
        <v>31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32</v>
      </c>
      <c r="I19" s="150" t="s">
        <v>29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31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34</v>
      </c>
      <c r="I22" s="150" t="s">
        <v>29</v>
      </c>
      <c r="J22" s="135" t="str">
        <f>IF('Rekapitulace stavby'!AN16="","",'Rekapitulace stavby'!AN16)</f>
        <v/>
      </c>
      <c r="L22" s="42"/>
    </row>
    <row r="23" s="1" customFormat="1" ht="18" customHeight="1">
      <c r="B23" s="42"/>
      <c r="E23" s="135" t="str">
        <f>IF('Rekapitulace stavby'!E17="","",'Rekapitulace stavby'!E17)</f>
        <v xml:space="preserve"> </v>
      </c>
      <c r="I23" s="150" t="s">
        <v>31</v>
      </c>
      <c r="J23" s="135" t="str">
        <f>IF('Rekapitulace stavby'!AN17="","",'Rekapitulace stavby'!AN17)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37</v>
      </c>
      <c r="I25" s="150" t="s">
        <v>29</v>
      </c>
      <c r="J25" s="135" t="s">
        <v>1</v>
      </c>
      <c r="L25" s="42"/>
    </row>
    <row r="26" s="1" customFormat="1" ht="18" customHeight="1">
      <c r="B26" s="42"/>
      <c r="E26" s="135" t="s">
        <v>38</v>
      </c>
      <c r="I26" s="150" t="s">
        <v>31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40</v>
      </c>
      <c r="I32" s="148"/>
      <c r="J32" s="157">
        <f>ROUND(J122,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42</v>
      </c>
      <c r="I34" s="159" t="s">
        <v>41</v>
      </c>
      <c r="J34" s="158" t="s">
        <v>43</v>
      </c>
      <c r="L34" s="42"/>
    </row>
    <row r="35" s="1" customFormat="1" ht="14.4" customHeight="1">
      <c r="B35" s="42"/>
      <c r="D35" s="160" t="s">
        <v>44</v>
      </c>
      <c r="E35" s="146" t="s">
        <v>45</v>
      </c>
      <c r="F35" s="161">
        <f>ROUND((SUM(BE122:BE130)),  2)</f>
        <v>0</v>
      </c>
      <c r="I35" s="162">
        <v>0.20999999999999999</v>
      </c>
      <c r="J35" s="161">
        <f>ROUND(((SUM(BE122:BE130))*I35),  2)</f>
        <v>0</v>
      </c>
      <c r="L35" s="42"/>
    </row>
    <row r="36" s="1" customFormat="1" ht="14.4" customHeight="1">
      <c r="B36" s="42"/>
      <c r="E36" s="146" t="s">
        <v>46</v>
      </c>
      <c r="F36" s="161">
        <f>ROUND((SUM(BF122:BF130)),  2)</f>
        <v>0</v>
      </c>
      <c r="I36" s="162">
        <v>0.14999999999999999</v>
      </c>
      <c r="J36" s="161">
        <f>ROUND(((SUM(BF122:BF130))*I36),  2)</f>
        <v>0</v>
      </c>
      <c r="L36" s="42"/>
    </row>
    <row r="37" hidden="1" s="1" customFormat="1" ht="14.4" customHeight="1">
      <c r="B37" s="42"/>
      <c r="E37" s="146" t="s">
        <v>47</v>
      </c>
      <c r="F37" s="161">
        <f>ROUND((SUM(BG122:BG130)),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48</v>
      </c>
      <c r="F38" s="161">
        <f>ROUND((SUM(BH122:BH130)),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49</v>
      </c>
      <c r="F39" s="161">
        <f>ROUND((SUM(BI122:BI130)),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50</v>
      </c>
      <c r="E41" s="165"/>
      <c r="F41" s="165"/>
      <c r="G41" s="166" t="s">
        <v>51</v>
      </c>
      <c r="H41" s="167" t="s">
        <v>52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57</v>
      </c>
      <c r="E65" s="172"/>
      <c r="F65" s="172"/>
      <c r="G65" s="171" t="s">
        <v>58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Šternberk, Hlavní náměstí, Rozvody NN 0,4 kV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116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625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118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4-1 - Rozvody NN 0,4 kV - Dodávka mobilních rozvaděčů--soupis prací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22</v>
      </c>
      <c r="D91" s="38"/>
      <c r="E91" s="38"/>
      <c r="F91" s="26" t="str">
        <f>F14</f>
        <v>Šternberk</v>
      </c>
      <c r="G91" s="38"/>
      <c r="H91" s="38"/>
      <c r="I91" s="150" t="s">
        <v>24</v>
      </c>
      <c r="J91" s="73" t="str">
        <f>IF(J14="","",J14)</f>
        <v>1. 10. 2019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1" t="s">
        <v>28</v>
      </c>
      <c r="D93" s="38"/>
      <c r="E93" s="38"/>
      <c r="F93" s="26" t="str">
        <f>E17</f>
        <v>Město Šternberk</v>
      </c>
      <c r="G93" s="38"/>
      <c r="H93" s="38"/>
      <c r="I93" s="150" t="s">
        <v>34</v>
      </c>
      <c r="J93" s="35" t="str">
        <f>E23</f>
        <v xml:space="preserve"> </v>
      </c>
      <c r="K93" s="38"/>
      <c r="L93" s="42"/>
    </row>
    <row r="94" s="1" customFormat="1" ht="27.9" customHeight="1">
      <c r="B94" s="37"/>
      <c r="C94" s="31" t="s">
        <v>32</v>
      </c>
      <c r="D94" s="38"/>
      <c r="E94" s="38"/>
      <c r="F94" s="26" t="str">
        <f>IF(E20="","",E20)</f>
        <v>Vyplň údaj</v>
      </c>
      <c r="G94" s="38"/>
      <c r="H94" s="38"/>
      <c r="I94" s="150" t="s">
        <v>37</v>
      </c>
      <c r="J94" s="35" t="str">
        <f>E26</f>
        <v xml:space="preserve">ing. Zdeněk Rozsypal 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122</v>
      </c>
      <c r="D96" s="187"/>
      <c r="E96" s="187"/>
      <c r="F96" s="187"/>
      <c r="G96" s="187"/>
      <c r="H96" s="187"/>
      <c r="I96" s="188"/>
      <c r="J96" s="189" t="s">
        <v>123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124</v>
      </c>
      <c r="D98" s="38"/>
      <c r="E98" s="38"/>
      <c r="F98" s="38"/>
      <c r="G98" s="38"/>
      <c r="H98" s="38"/>
      <c r="I98" s="148"/>
      <c r="J98" s="104">
        <f>J122</f>
        <v>0</v>
      </c>
      <c r="K98" s="38"/>
      <c r="L98" s="42"/>
      <c r="AU98" s="16" t="s">
        <v>125</v>
      </c>
    </row>
    <row r="99" s="8" customFormat="1" ht="24.96" customHeight="1">
      <c r="B99" s="191"/>
      <c r="C99" s="192"/>
      <c r="D99" s="193" t="s">
        <v>128</v>
      </c>
      <c r="E99" s="194"/>
      <c r="F99" s="194"/>
      <c r="G99" s="194"/>
      <c r="H99" s="194"/>
      <c r="I99" s="195"/>
      <c r="J99" s="196">
        <f>J123</f>
        <v>0</v>
      </c>
      <c r="K99" s="192"/>
      <c r="L99" s="197"/>
    </row>
    <row r="100" s="9" customFormat="1" ht="19.92" customHeight="1">
      <c r="B100" s="198"/>
      <c r="C100" s="127"/>
      <c r="D100" s="199" t="s">
        <v>129</v>
      </c>
      <c r="E100" s="200"/>
      <c r="F100" s="200"/>
      <c r="G100" s="200"/>
      <c r="H100" s="200"/>
      <c r="I100" s="201"/>
      <c r="J100" s="202">
        <f>J124</f>
        <v>0</v>
      </c>
      <c r="K100" s="127"/>
      <c r="L100" s="203"/>
    </row>
    <row r="101" s="1" customFormat="1" ht="21.84" customHeight="1">
      <c r="B101" s="37"/>
      <c r="C101" s="38"/>
      <c r="D101" s="38"/>
      <c r="E101" s="38"/>
      <c r="F101" s="38"/>
      <c r="G101" s="38"/>
      <c r="H101" s="38"/>
      <c r="I101" s="148"/>
      <c r="J101" s="38"/>
      <c r="K101" s="38"/>
      <c r="L101" s="42"/>
    </row>
    <row r="102" s="1" customFormat="1" ht="6.96" customHeight="1">
      <c r="B102" s="60"/>
      <c r="C102" s="61"/>
      <c r="D102" s="61"/>
      <c r="E102" s="61"/>
      <c r="F102" s="61"/>
      <c r="G102" s="61"/>
      <c r="H102" s="61"/>
      <c r="I102" s="181"/>
      <c r="J102" s="61"/>
      <c r="K102" s="61"/>
      <c r="L102" s="42"/>
    </row>
    <row r="106" s="1" customFormat="1" ht="6.96" customHeight="1">
      <c r="B106" s="62"/>
      <c r="C106" s="63"/>
      <c r="D106" s="63"/>
      <c r="E106" s="63"/>
      <c r="F106" s="63"/>
      <c r="G106" s="63"/>
      <c r="H106" s="63"/>
      <c r="I106" s="184"/>
      <c r="J106" s="63"/>
      <c r="K106" s="63"/>
      <c r="L106" s="42"/>
    </row>
    <row r="107" s="1" customFormat="1" ht="24.96" customHeight="1">
      <c r="B107" s="37"/>
      <c r="C107" s="22" t="s">
        <v>131</v>
      </c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6.96" customHeight="1">
      <c r="B108" s="37"/>
      <c r="C108" s="38"/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12" customHeight="1">
      <c r="B109" s="37"/>
      <c r="C109" s="31" t="s">
        <v>16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16.5" customHeight="1">
      <c r="B110" s="37"/>
      <c r="C110" s="38"/>
      <c r="D110" s="38"/>
      <c r="E110" s="185" t="str">
        <f>E7</f>
        <v>Šternberk, Hlavní náměstí, Rozvody NN 0,4 kV</v>
      </c>
      <c r="F110" s="31"/>
      <c r="G110" s="31"/>
      <c r="H110" s="31"/>
      <c r="I110" s="148"/>
      <c r="J110" s="38"/>
      <c r="K110" s="38"/>
      <c r="L110" s="42"/>
    </row>
    <row r="111" ht="12" customHeight="1">
      <c r="B111" s="20"/>
      <c r="C111" s="31" t="s">
        <v>116</v>
      </c>
      <c r="D111" s="21"/>
      <c r="E111" s="21"/>
      <c r="F111" s="21"/>
      <c r="G111" s="21"/>
      <c r="H111" s="21"/>
      <c r="I111" s="140"/>
      <c r="J111" s="21"/>
      <c r="K111" s="21"/>
      <c r="L111" s="19"/>
    </row>
    <row r="112" s="1" customFormat="1" ht="16.5" customHeight="1">
      <c r="B112" s="37"/>
      <c r="C112" s="38"/>
      <c r="D112" s="38"/>
      <c r="E112" s="185" t="s">
        <v>625</v>
      </c>
      <c r="F112" s="38"/>
      <c r="G112" s="38"/>
      <c r="H112" s="38"/>
      <c r="I112" s="148"/>
      <c r="J112" s="38"/>
      <c r="K112" s="38"/>
      <c r="L112" s="42"/>
    </row>
    <row r="113" s="1" customFormat="1" ht="12" customHeight="1">
      <c r="B113" s="37"/>
      <c r="C113" s="31" t="s">
        <v>118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E11</f>
        <v>4-1 - Rozvody NN 0,4 kV - Dodávka mobilních rozvaděčů--soupis prací</v>
      </c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22</v>
      </c>
      <c r="D116" s="38"/>
      <c r="E116" s="38"/>
      <c r="F116" s="26" t="str">
        <f>F14</f>
        <v>Šternberk</v>
      </c>
      <c r="G116" s="38"/>
      <c r="H116" s="38"/>
      <c r="I116" s="150" t="s">
        <v>24</v>
      </c>
      <c r="J116" s="73" t="str">
        <f>IF(J14="","",J14)</f>
        <v>1. 10. 2019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5.15" customHeight="1">
      <c r="B118" s="37"/>
      <c r="C118" s="31" t="s">
        <v>28</v>
      </c>
      <c r="D118" s="38"/>
      <c r="E118" s="38"/>
      <c r="F118" s="26" t="str">
        <f>E17</f>
        <v>Město Šternberk</v>
      </c>
      <c r="G118" s="38"/>
      <c r="H118" s="38"/>
      <c r="I118" s="150" t="s">
        <v>34</v>
      </c>
      <c r="J118" s="35" t="str">
        <f>E23</f>
        <v xml:space="preserve"> </v>
      </c>
      <c r="K118" s="38"/>
      <c r="L118" s="42"/>
    </row>
    <row r="119" s="1" customFormat="1" ht="27.9" customHeight="1">
      <c r="B119" s="37"/>
      <c r="C119" s="31" t="s">
        <v>32</v>
      </c>
      <c r="D119" s="38"/>
      <c r="E119" s="38"/>
      <c r="F119" s="26" t="str">
        <f>IF(E20="","",E20)</f>
        <v>Vyplň údaj</v>
      </c>
      <c r="G119" s="38"/>
      <c r="H119" s="38"/>
      <c r="I119" s="150" t="s">
        <v>37</v>
      </c>
      <c r="J119" s="35" t="str">
        <f>E26</f>
        <v xml:space="preserve">ing. Zdeněk Rozsypal  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0" customFormat="1" ht="29.28" customHeight="1">
      <c r="B121" s="204"/>
      <c r="C121" s="205" t="s">
        <v>132</v>
      </c>
      <c r="D121" s="206" t="s">
        <v>65</v>
      </c>
      <c r="E121" s="206" t="s">
        <v>61</v>
      </c>
      <c r="F121" s="206" t="s">
        <v>62</v>
      </c>
      <c r="G121" s="206" t="s">
        <v>133</v>
      </c>
      <c r="H121" s="206" t="s">
        <v>134</v>
      </c>
      <c r="I121" s="207" t="s">
        <v>135</v>
      </c>
      <c r="J121" s="206" t="s">
        <v>123</v>
      </c>
      <c r="K121" s="208" t="s">
        <v>136</v>
      </c>
      <c r="L121" s="209"/>
      <c r="M121" s="94" t="s">
        <v>1</v>
      </c>
      <c r="N121" s="95" t="s">
        <v>44</v>
      </c>
      <c r="O121" s="95" t="s">
        <v>137</v>
      </c>
      <c r="P121" s="95" t="s">
        <v>138</v>
      </c>
      <c r="Q121" s="95" t="s">
        <v>139</v>
      </c>
      <c r="R121" s="95" t="s">
        <v>140</v>
      </c>
      <c r="S121" s="95" t="s">
        <v>141</v>
      </c>
      <c r="T121" s="95" t="s">
        <v>142</v>
      </c>
      <c r="U121" s="96" t="s">
        <v>143</v>
      </c>
    </row>
    <row r="122" s="1" customFormat="1" ht="22.8" customHeight="1">
      <c r="B122" s="37"/>
      <c r="C122" s="101" t="s">
        <v>144</v>
      </c>
      <c r="D122" s="38"/>
      <c r="E122" s="38"/>
      <c r="F122" s="38"/>
      <c r="G122" s="38"/>
      <c r="H122" s="38"/>
      <c r="I122" s="148"/>
      <c r="J122" s="210">
        <f>BK122</f>
        <v>0</v>
      </c>
      <c r="K122" s="38"/>
      <c r="L122" s="42"/>
      <c r="M122" s="97"/>
      <c r="N122" s="98"/>
      <c r="O122" s="98"/>
      <c r="P122" s="211">
        <f>P123</f>
        <v>0</v>
      </c>
      <c r="Q122" s="98"/>
      <c r="R122" s="211">
        <f>R123</f>
        <v>0</v>
      </c>
      <c r="S122" s="98"/>
      <c r="T122" s="211">
        <f>T123</f>
        <v>0</v>
      </c>
      <c r="U122" s="99"/>
      <c r="AT122" s="16" t="s">
        <v>79</v>
      </c>
      <c r="AU122" s="16" t="s">
        <v>125</v>
      </c>
      <c r="BK122" s="212">
        <f>BK123</f>
        <v>0</v>
      </c>
    </row>
    <row r="123" s="11" customFormat="1" ht="25.92" customHeight="1">
      <c r="B123" s="213"/>
      <c r="C123" s="214"/>
      <c r="D123" s="215" t="s">
        <v>79</v>
      </c>
      <c r="E123" s="216" t="s">
        <v>163</v>
      </c>
      <c r="F123" s="216" t="s">
        <v>171</v>
      </c>
      <c r="G123" s="214"/>
      <c r="H123" s="214"/>
      <c r="I123" s="217"/>
      <c r="J123" s="218">
        <f>BK123</f>
        <v>0</v>
      </c>
      <c r="K123" s="214"/>
      <c r="L123" s="219"/>
      <c r="M123" s="220"/>
      <c r="N123" s="221"/>
      <c r="O123" s="221"/>
      <c r="P123" s="222">
        <f>P124</f>
        <v>0</v>
      </c>
      <c r="Q123" s="221"/>
      <c r="R123" s="222">
        <f>R124</f>
        <v>0</v>
      </c>
      <c r="S123" s="221"/>
      <c r="T123" s="222">
        <f>T124</f>
        <v>0</v>
      </c>
      <c r="U123" s="223"/>
      <c r="AR123" s="224" t="s">
        <v>97</v>
      </c>
      <c r="AT123" s="225" t="s">
        <v>79</v>
      </c>
      <c r="AU123" s="225" t="s">
        <v>80</v>
      </c>
      <c r="AY123" s="224" t="s">
        <v>147</v>
      </c>
      <c r="BK123" s="226">
        <f>BK124</f>
        <v>0</v>
      </c>
    </row>
    <row r="124" s="11" customFormat="1" ht="22.8" customHeight="1">
      <c r="B124" s="213"/>
      <c r="C124" s="214"/>
      <c r="D124" s="215" t="s">
        <v>79</v>
      </c>
      <c r="E124" s="227" t="s">
        <v>172</v>
      </c>
      <c r="F124" s="227" t="s">
        <v>173</v>
      </c>
      <c r="G124" s="214"/>
      <c r="H124" s="214"/>
      <c r="I124" s="217"/>
      <c r="J124" s="228">
        <f>BK124</f>
        <v>0</v>
      </c>
      <c r="K124" s="214"/>
      <c r="L124" s="219"/>
      <c r="M124" s="220"/>
      <c r="N124" s="221"/>
      <c r="O124" s="221"/>
      <c r="P124" s="222">
        <f>SUM(P125:P130)</f>
        <v>0</v>
      </c>
      <c r="Q124" s="221"/>
      <c r="R124" s="222">
        <f>SUM(R125:R130)</f>
        <v>0</v>
      </c>
      <c r="S124" s="221"/>
      <c r="T124" s="222">
        <f>SUM(T125:T130)</f>
        <v>0</v>
      </c>
      <c r="U124" s="223"/>
      <c r="AR124" s="224" t="s">
        <v>97</v>
      </c>
      <c r="AT124" s="225" t="s">
        <v>79</v>
      </c>
      <c r="AU124" s="225" t="s">
        <v>21</v>
      </c>
      <c r="AY124" s="224" t="s">
        <v>147</v>
      </c>
      <c r="BK124" s="226">
        <f>SUM(BK125:BK130)</f>
        <v>0</v>
      </c>
    </row>
    <row r="125" s="1" customFormat="1" ht="24" customHeight="1">
      <c r="B125" s="37"/>
      <c r="C125" s="257" t="s">
        <v>21</v>
      </c>
      <c r="D125" s="257" t="s">
        <v>163</v>
      </c>
      <c r="E125" s="258" t="s">
        <v>627</v>
      </c>
      <c r="F125" s="259" t="s">
        <v>628</v>
      </c>
      <c r="G125" s="260" t="s">
        <v>176</v>
      </c>
      <c r="H125" s="261">
        <v>2</v>
      </c>
      <c r="I125" s="262"/>
      <c r="J125" s="263">
        <f>ROUND(I125*H125,2)</f>
        <v>0</v>
      </c>
      <c r="K125" s="259" t="s">
        <v>1</v>
      </c>
      <c r="L125" s="264"/>
      <c r="M125" s="265" t="s">
        <v>1</v>
      </c>
      <c r="N125" s="266" t="s">
        <v>45</v>
      </c>
      <c r="O125" s="85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8">
        <f>S125*H125</f>
        <v>0</v>
      </c>
      <c r="U125" s="239" t="s">
        <v>1</v>
      </c>
      <c r="AR125" s="240" t="s">
        <v>199</v>
      </c>
      <c r="AT125" s="240" t="s">
        <v>163</v>
      </c>
      <c r="AU125" s="240" t="s">
        <v>88</v>
      </c>
      <c r="AY125" s="16" t="s">
        <v>147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6" t="s">
        <v>21</v>
      </c>
      <c r="BK125" s="241">
        <f>ROUND(I125*H125,2)</f>
        <v>0</v>
      </c>
      <c r="BL125" s="16" t="s">
        <v>102</v>
      </c>
      <c r="BM125" s="240" t="s">
        <v>629</v>
      </c>
    </row>
    <row r="126" s="1" customFormat="1">
      <c r="B126" s="37"/>
      <c r="C126" s="38"/>
      <c r="D126" s="242" t="s">
        <v>156</v>
      </c>
      <c r="E126" s="38"/>
      <c r="F126" s="243" t="s">
        <v>630</v>
      </c>
      <c r="G126" s="38"/>
      <c r="H126" s="38"/>
      <c r="I126" s="148"/>
      <c r="J126" s="38"/>
      <c r="K126" s="38"/>
      <c r="L126" s="42"/>
      <c r="M126" s="244"/>
      <c r="N126" s="85"/>
      <c r="O126" s="85"/>
      <c r="P126" s="85"/>
      <c r="Q126" s="85"/>
      <c r="R126" s="85"/>
      <c r="S126" s="85"/>
      <c r="T126" s="85"/>
      <c r="U126" s="86"/>
      <c r="AT126" s="16" t="s">
        <v>156</v>
      </c>
      <c r="AU126" s="16" t="s">
        <v>88</v>
      </c>
    </row>
    <row r="127" s="1" customFormat="1">
      <c r="B127" s="37"/>
      <c r="C127" s="38"/>
      <c r="D127" s="242" t="s">
        <v>212</v>
      </c>
      <c r="E127" s="38"/>
      <c r="F127" s="245" t="s">
        <v>631</v>
      </c>
      <c r="G127" s="38"/>
      <c r="H127" s="38"/>
      <c r="I127" s="148"/>
      <c r="J127" s="38"/>
      <c r="K127" s="38"/>
      <c r="L127" s="42"/>
      <c r="M127" s="244"/>
      <c r="N127" s="85"/>
      <c r="O127" s="85"/>
      <c r="P127" s="85"/>
      <c r="Q127" s="85"/>
      <c r="R127" s="85"/>
      <c r="S127" s="85"/>
      <c r="T127" s="85"/>
      <c r="U127" s="86"/>
      <c r="AT127" s="16" t="s">
        <v>212</v>
      </c>
      <c r="AU127" s="16" t="s">
        <v>88</v>
      </c>
    </row>
    <row r="128" s="1" customFormat="1" ht="24" customHeight="1">
      <c r="B128" s="37"/>
      <c r="C128" s="257" t="s">
        <v>88</v>
      </c>
      <c r="D128" s="257" t="s">
        <v>163</v>
      </c>
      <c r="E128" s="258" t="s">
        <v>632</v>
      </c>
      <c r="F128" s="259" t="s">
        <v>633</v>
      </c>
      <c r="G128" s="260" t="s">
        <v>176</v>
      </c>
      <c r="H128" s="261">
        <v>5</v>
      </c>
      <c r="I128" s="262"/>
      <c r="J128" s="263">
        <f>ROUND(I128*H128,2)</f>
        <v>0</v>
      </c>
      <c r="K128" s="259" t="s">
        <v>1</v>
      </c>
      <c r="L128" s="264"/>
      <c r="M128" s="265" t="s">
        <v>1</v>
      </c>
      <c r="N128" s="266" t="s">
        <v>45</v>
      </c>
      <c r="O128" s="85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8">
        <f>S128*H128</f>
        <v>0</v>
      </c>
      <c r="U128" s="239" t="s">
        <v>1</v>
      </c>
      <c r="AR128" s="240" t="s">
        <v>199</v>
      </c>
      <c r="AT128" s="240" t="s">
        <v>163</v>
      </c>
      <c r="AU128" s="240" t="s">
        <v>88</v>
      </c>
      <c r="AY128" s="16" t="s">
        <v>147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6" t="s">
        <v>21</v>
      </c>
      <c r="BK128" s="241">
        <f>ROUND(I128*H128,2)</f>
        <v>0</v>
      </c>
      <c r="BL128" s="16" t="s">
        <v>102</v>
      </c>
      <c r="BM128" s="240" t="s">
        <v>634</v>
      </c>
    </row>
    <row r="129" s="1" customFormat="1">
      <c r="B129" s="37"/>
      <c r="C129" s="38"/>
      <c r="D129" s="242" t="s">
        <v>156</v>
      </c>
      <c r="E129" s="38"/>
      <c r="F129" s="243" t="s">
        <v>635</v>
      </c>
      <c r="G129" s="38"/>
      <c r="H129" s="38"/>
      <c r="I129" s="148"/>
      <c r="J129" s="38"/>
      <c r="K129" s="38"/>
      <c r="L129" s="42"/>
      <c r="M129" s="244"/>
      <c r="N129" s="85"/>
      <c r="O129" s="85"/>
      <c r="P129" s="85"/>
      <c r="Q129" s="85"/>
      <c r="R129" s="85"/>
      <c r="S129" s="85"/>
      <c r="T129" s="85"/>
      <c r="U129" s="86"/>
      <c r="AT129" s="16" t="s">
        <v>156</v>
      </c>
      <c r="AU129" s="16" t="s">
        <v>88</v>
      </c>
    </row>
    <row r="130" s="1" customFormat="1">
      <c r="B130" s="37"/>
      <c r="C130" s="38"/>
      <c r="D130" s="242" t="s">
        <v>212</v>
      </c>
      <c r="E130" s="38"/>
      <c r="F130" s="245" t="s">
        <v>636</v>
      </c>
      <c r="G130" s="38"/>
      <c r="H130" s="38"/>
      <c r="I130" s="148"/>
      <c r="J130" s="38"/>
      <c r="K130" s="38"/>
      <c r="L130" s="42"/>
      <c r="M130" s="289"/>
      <c r="N130" s="290"/>
      <c r="O130" s="290"/>
      <c r="P130" s="290"/>
      <c r="Q130" s="290"/>
      <c r="R130" s="290"/>
      <c r="S130" s="290"/>
      <c r="T130" s="290"/>
      <c r="U130" s="291"/>
      <c r="AT130" s="16" t="s">
        <v>212</v>
      </c>
      <c r="AU130" s="16" t="s">
        <v>88</v>
      </c>
    </row>
    <row r="131" s="1" customFormat="1" ht="6.96" customHeight="1">
      <c r="B131" s="60"/>
      <c r="C131" s="61"/>
      <c r="D131" s="61"/>
      <c r="E131" s="61"/>
      <c r="F131" s="61"/>
      <c r="G131" s="61"/>
      <c r="H131" s="61"/>
      <c r="I131" s="181"/>
      <c r="J131" s="61"/>
      <c r="K131" s="61"/>
      <c r="L131" s="42"/>
    </row>
  </sheetData>
  <sheetProtection sheet="1" autoFilter="0" formatColumns="0" formatRows="0" objects="1" scenarios="1" spinCount="100000" saltValue="7Hq1tnPUltKTRj+VhgJ1Fxn+/iyXRr9V6NmOrWBPGU1xIs37H4kWtBfPPurtfv7QVORD2jtnRYOJoGWine8zug==" hashValue="VXMU3Jnp4NYrx1Aw0xi4ejYAgGsbBUsoKwxvJEmgspnBwbRgsioitqm9+CpL1pR1l8FLHIojGYnrLekrmKDrog==" algorithmName="SHA-512" password="CC35"/>
  <autoFilter ref="C121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114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88</v>
      </c>
    </row>
    <row r="4" ht="24.96" customHeight="1">
      <c r="B4" s="19"/>
      <c r="D4" s="144" t="s">
        <v>115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Šternberk, Hlavní náměstí, Rozvody NN 0,4 kV</v>
      </c>
      <c r="F7" s="146"/>
      <c r="G7" s="146"/>
      <c r="H7" s="146"/>
      <c r="L7" s="19"/>
    </row>
    <row r="8" ht="12" customHeight="1">
      <c r="B8" s="19"/>
      <c r="D8" s="146" t="s">
        <v>116</v>
      </c>
      <c r="L8" s="19"/>
    </row>
    <row r="9" s="1" customFormat="1" ht="16.5" customHeight="1">
      <c r="B9" s="42"/>
      <c r="E9" s="147" t="s">
        <v>637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118</v>
      </c>
      <c r="I10" s="148"/>
      <c r="L10" s="42"/>
    </row>
    <row r="11" s="1" customFormat="1" ht="36.96" customHeight="1">
      <c r="B11" s="42"/>
      <c r="E11" s="149" t="s">
        <v>638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19</v>
      </c>
      <c r="F13" s="135" t="s">
        <v>111</v>
      </c>
      <c r="I13" s="150" t="s">
        <v>20</v>
      </c>
      <c r="J13" s="135" t="s">
        <v>639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stavby'!AN8</f>
        <v>1. 10. 2019</v>
      </c>
      <c r="L14" s="42"/>
    </row>
    <row r="15" s="1" customFormat="1" ht="21.84" customHeight="1">
      <c r="B15" s="42"/>
      <c r="I15" s="292" t="s">
        <v>640</v>
      </c>
      <c r="J15" s="293" t="s">
        <v>641</v>
      </c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">
        <v>1</v>
      </c>
      <c r="L16" s="42"/>
    </row>
    <row r="17" s="1" customFormat="1" ht="18" customHeight="1">
      <c r="B17" s="42"/>
      <c r="E17" s="135" t="s">
        <v>30</v>
      </c>
      <c r="I17" s="150" t="s">
        <v>31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32</v>
      </c>
      <c r="I19" s="150" t="s">
        <v>29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31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34</v>
      </c>
      <c r="I22" s="150" t="s">
        <v>29</v>
      </c>
      <c r="J22" s="135" t="str">
        <f>IF('Rekapitulace stavby'!AN16="","",'Rekapitulace stavby'!AN16)</f>
        <v/>
      </c>
      <c r="L22" s="42"/>
    </row>
    <row r="23" s="1" customFormat="1" ht="18" customHeight="1">
      <c r="B23" s="42"/>
      <c r="E23" s="135" t="str">
        <f>IF('Rekapitulace stavby'!E17="","",'Rekapitulace stavby'!E17)</f>
        <v xml:space="preserve"> </v>
      </c>
      <c r="I23" s="150" t="s">
        <v>31</v>
      </c>
      <c r="J23" s="135" t="str">
        <f>IF('Rekapitulace stavby'!AN17="","",'Rekapitulace stavby'!AN17)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37</v>
      </c>
      <c r="I25" s="150" t="s">
        <v>29</v>
      </c>
      <c r="J25" s="135" t="s">
        <v>1</v>
      </c>
      <c r="L25" s="42"/>
    </row>
    <row r="26" s="1" customFormat="1" ht="18" customHeight="1">
      <c r="B26" s="42"/>
      <c r="E26" s="135" t="s">
        <v>38</v>
      </c>
      <c r="I26" s="150" t="s">
        <v>31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40</v>
      </c>
      <c r="I32" s="148"/>
      <c r="J32" s="157">
        <f>ROUND(J123,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42</v>
      </c>
      <c r="I34" s="159" t="s">
        <v>41</v>
      </c>
      <c r="J34" s="158" t="s">
        <v>43</v>
      </c>
      <c r="L34" s="42"/>
    </row>
    <row r="35" s="1" customFormat="1" ht="14.4" customHeight="1">
      <c r="B35" s="42"/>
      <c r="D35" s="160" t="s">
        <v>44</v>
      </c>
      <c r="E35" s="146" t="s">
        <v>45</v>
      </c>
      <c r="F35" s="161">
        <f>ROUND((SUM(BE123:BE186)),  2)</f>
        <v>0</v>
      </c>
      <c r="I35" s="162">
        <v>0.20999999999999999</v>
      </c>
      <c r="J35" s="161">
        <f>ROUND(((SUM(BE123:BE186))*I35),  2)</f>
        <v>0</v>
      </c>
      <c r="L35" s="42"/>
    </row>
    <row r="36" s="1" customFormat="1" ht="14.4" customHeight="1">
      <c r="B36" s="42"/>
      <c r="E36" s="146" t="s">
        <v>46</v>
      </c>
      <c r="F36" s="161">
        <f>ROUND((SUM(BF123:BF186)),  2)</f>
        <v>0</v>
      </c>
      <c r="I36" s="162">
        <v>0.14999999999999999</v>
      </c>
      <c r="J36" s="161">
        <f>ROUND(((SUM(BF123:BF186))*I36),  2)</f>
        <v>0</v>
      </c>
      <c r="L36" s="42"/>
    </row>
    <row r="37" hidden="1" s="1" customFormat="1" ht="14.4" customHeight="1">
      <c r="B37" s="42"/>
      <c r="E37" s="146" t="s">
        <v>47</v>
      </c>
      <c r="F37" s="161">
        <f>ROUND((SUM(BG123:BG186)),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48</v>
      </c>
      <c r="F38" s="161">
        <f>ROUND((SUM(BH123:BH186)),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49</v>
      </c>
      <c r="F39" s="161">
        <f>ROUND((SUM(BI123:BI186)),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50</v>
      </c>
      <c r="E41" s="165"/>
      <c r="F41" s="165"/>
      <c r="G41" s="166" t="s">
        <v>51</v>
      </c>
      <c r="H41" s="167" t="s">
        <v>52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s="1" customFormat="1" ht="14.4" customHeight="1">
      <c r="B49" s="42"/>
      <c r="D49" s="171" t="s">
        <v>53</v>
      </c>
      <c r="E49" s="172"/>
      <c r="F49" s="172"/>
      <c r="G49" s="171" t="s">
        <v>54</v>
      </c>
      <c r="H49" s="172"/>
      <c r="I49" s="173"/>
      <c r="J49" s="172"/>
      <c r="K49" s="172"/>
      <c r="L49" s="42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1" customFormat="1">
      <c r="B60" s="42"/>
      <c r="D60" s="174" t="s">
        <v>55</v>
      </c>
      <c r="E60" s="175"/>
      <c r="F60" s="176" t="s">
        <v>56</v>
      </c>
      <c r="G60" s="174" t="s">
        <v>55</v>
      </c>
      <c r="H60" s="175"/>
      <c r="I60" s="177"/>
      <c r="J60" s="178" t="s">
        <v>56</v>
      </c>
      <c r="K60" s="175"/>
      <c r="L60" s="42"/>
    </row>
    <row r="61">
      <c r="B61" s="19"/>
      <c r="L61" s="19"/>
    </row>
    <row r="62">
      <c r="B62" s="19"/>
      <c r="L62" s="19"/>
    </row>
    <row r="63">
      <c r="B63" s="19"/>
      <c r="L63" s="19"/>
    </row>
    <row r="64" s="1" customFormat="1">
      <c r="B64" s="42"/>
      <c r="D64" s="171" t="s">
        <v>57</v>
      </c>
      <c r="E64" s="172"/>
      <c r="F64" s="172"/>
      <c r="G64" s="171" t="s">
        <v>58</v>
      </c>
      <c r="H64" s="172"/>
      <c r="I64" s="173"/>
      <c r="J64" s="172"/>
      <c r="K64" s="172"/>
      <c r="L64" s="42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1" customFormat="1">
      <c r="B75" s="42"/>
      <c r="D75" s="174" t="s">
        <v>55</v>
      </c>
      <c r="E75" s="175"/>
      <c r="F75" s="176" t="s">
        <v>56</v>
      </c>
      <c r="G75" s="174" t="s">
        <v>55</v>
      </c>
      <c r="H75" s="175"/>
      <c r="I75" s="177"/>
      <c r="J75" s="178" t="s">
        <v>56</v>
      </c>
      <c r="K75" s="175"/>
      <c r="L75" s="42"/>
    </row>
    <row r="76" s="1" customFormat="1" ht="14.4" customHeight="1">
      <c r="B76" s="179"/>
      <c r="C76" s="180"/>
      <c r="D76" s="180"/>
      <c r="E76" s="180"/>
      <c r="F76" s="180"/>
      <c r="G76" s="180"/>
      <c r="H76" s="180"/>
      <c r="I76" s="181"/>
      <c r="J76" s="180"/>
      <c r="K76" s="180"/>
      <c r="L76" s="42"/>
    </row>
    <row r="80" s="1" customFormat="1" ht="6.96" customHeight="1">
      <c r="B80" s="182"/>
      <c r="C80" s="183"/>
      <c r="D80" s="183"/>
      <c r="E80" s="183"/>
      <c r="F80" s="183"/>
      <c r="G80" s="183"/>
      <c r="H80" s="183"/>
      <c r="I80" s="184"/>
      <c r="J80" s="183"/>
      <c r="K80" s="183"/>
      <c r="L80" s="42"/>
    </row>
    <row r="81" s="1" customFormat="1" ht="24.96" customHeight="1">
      <c r="B81" s="37"/>
      <c r="C81" s="22" t="s">
        <v>121</v>
      </c>
      <c r="D81" s="38"/>
      <c r="E81" s="38"/>
      <c r="F81" s="38"/>
      <c r="G81" s="38"/>
      <c r="H81" s="38"/>
      <c r="I81" s="148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12" customHeight="1">
      <c r="B83" s="37"/>
      <c r="C83" s="31" t="s">
        <v>16</v>
      </c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6.5" customHeight="1">
      <c r="B84" s="37"/>
      <c r="C84" s="38"/>
      <c r="D84" s="38"/>
      <c r="E84" s="185" t="str">
        <f>E7</f>
        <v>Šternberk, Hlavní náměstí, Rozvody NN 0,4 kV</v>
      </c>
      <c r="F84" s="31"/>
      <c r="G84" s="31"/>
      <c r="H84" s="31"/>
      <c r="I84" s="148"/>
      <c r="J84" s="38"/>
      <c r="K84" s="38"/>
      <c r="L84" s="42"/>
    </row>
    <row r="85" ht="12" customHeight="1">
      <c r="B85" s="20"/>
      <c r="C85" s="31" t="s">
        <v>116</v>
      </c>
      <c r="D85" s="21"/>
      <c r="E85" s="21"/>
      <c r="F85" s="21"/>
      <c r="G85" s="21"/>
      <c r="H85" s="21"/>
      <c r="I85" s="140"/>
      <c r="J85" s="21"/>
      <c r="K85" s="21"/>
      <c r="L85" s="19"/>
    </row>
    <row r="86" s="1" customFormat="1" ht="16.5" customHeight="1">
      <c r="B86" s="37"/>
      <c r="C86" s="38"/>
      <c r="D86" s="38"/>
      <c r="E86" s="185" t="s">
        <v>637</v>
      </c>
      <c r="F86" s="38"/>
      <c r="G86" s="38"/>
      <c r="H86" s="38"/>
      <c r="I86" s="148"/>
      <c r="J86" s="38"/>
      <c r="K86" s="38"/>
      <c r="L86" s="42"/>
    </row>
    <row r="87" s="1" customFormat="1" ht="12" customHeight="1">
      <c r="B87" s="37"/>
      <c r="C87" s="31" t="s">
        <v>118</v>
      </c>
      <c r="D87" s="38"/>
      <c r="E87" s="38"/>
      <c r="F87" s="38"/>
      <c r="G87" s="38"/>
      <c r="H87" s="38"/>
      <c r="I87" s="148"/>
      <c r="J87" s="38"/>
      <c r="K87" s="38"/>
      <c r="L87" s="42"/>
    </row>
    <row r="88" s="1" customFormat="1" ht="16.5" customHeight="1">
      <c r="B88" s="37"/>
      <c r="C88" s="38"/>
      <c r="D88" s="38"/>
      <c r="E88" s="70" t="str">
        <f>E11</f>
        <v>5-1 - VON - VEDLEJŠÍ A OSTATNÍ NÁKLADY- soupis prací</v>
      </c>
      <c r="F88" s="38"/>
      <c r="G88" s="38"/>
      <c r="H88" s="38"/>
      <c r="I88" s="148"/>
      <c r="J88" s="38"/>
      <c r="K88" s="38"/>
      <c r="L88" s="42"/>
    </row>
    <row r="89" s="1" customFormat="1" ht="6.96" customHeight="1">
      <c r="B89" s="37"/>
      <c r="C89" s="38"/>
      <c r="D89" s="38"/>
      <c r="E89" s="38"/>
      <c r="F89" s="38"/>
      <c r="G89" s="38"/>
      <c r="H89" s="38"/>
      <c r="I89" s="148"/>
      <c r="J89" s="38"/>
      <c r="K89" s="38"/>
      <c r="L89" s="42"/>
    </row>
    <row r="90" s="1" customFormat="1" ht="12" customHeight="1">
      <c r="B90" s="37"/>
      <c r="C90" s="31" t="s">
        <v>22</v>
      </c>
      <c r="D90" s="38"/>
      <c r="E90" s="38"/>
      <c r="F90" s="26" t="str">
        <f>F14</f>
        <v>Šternberk</v>
      </c>
      <c r="G90" s="38"/>
      <c r="H90" s="38"/>
      <c r="I90" s="150" t="s">
        <v>24</v>
      </c>
      <c r="J90" s="73" t="str">
        <f>IF(J14="","",J14)</f>
        <v>1. 10. 2019</v>
      </c>
      <c r="K90" s="38"/>
      <c r="L90" s="42"/>
    </row>
    <row r="91" s="1" customFormat="1" ht="6.96" customHeight="1">
      <c r="B91" s="37"/>
      <c r="C91" s="38"/>
      <c r="D91" s="38"/>
      <c r="E91" s="38"/>
      <c r="F91" s="38"/>
      <c r="G91" s="38"/>
      <c r="H91" s="38"/>
      <c r="I91" s="148"/>
      <c r="J91" s="38"/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E17</f>
        <v>Město Šternberk</v>
      </c>
      <c r="G92" s="38"/>
      <c r="H92" s="38"/>
      <c r="I92" s="150" t="s">
        <v>34</v>
      </c>
      <c r="J92" s="35" t="str">
        <f>E23</f>
        <v xml:space="preserve"> </v>
      </c>
      <c r="K92" s="38"/>
      <c r="L92" s="42"/>
    </row>
    <row r="93" s="1" customFormat="1" ht="27.9" customHeight="1">
      <c r="B93" s="37"/>
      <c r="C93" s="31" t="s">
        <v>32</v>
      </c>
      <c r="D93" s="38"/>
      <c r="E93" s="38"/>
      <c r="F93" s="26" t="str">
        <f>IF(E20="","",E20)</f>
        <v>Vyplň údaj</v>
      </c>
      <c r="G93" s="38"/>
      <c r="H93" s="38"/>
      <c r="I93" s="150" t="s">
        <v>37</v>
      </c>
      <c r="J93" s="35" t="str">
        <f>E26</f>
        <v xml:space="preserve">ing. Zdeněk Rozsypal  </v>
      </c>
      <c r="K93" s="38"/>
      <c r="L93" s="42"/>
    </row>
    <row r="94" s="1" customFormat="1" ht="10.32" customHeight="1">
      <c r="B94" s="37"/>
      <c r="C94" s="38"/>
      <c r="D94" s="38"/>
      <c r="E94" s="38"/>
      <c r="F94" s="38"/>
      <c r="G94" s="38"/>
      <c r="H94" s="38"/>
      <c r="I94" s="148"/>
      <c r="J94" s="38"/>
      <c r="K94" s="38"/>
      <c r="L94" s="42"/>
    </row>
    <row r="95" s="1" customFormat="1" ht="29.28" customHeight="1">
      <c r="B95" s="37"/>
      <c r="C95" s="186" t="s">
        <v>122</v>
      </c>
      <c r="D95" s="187"/>
      <c r="E95" s="187"/>
      <c r="F95" s="187"/>
      <c r="G95" s="187"/>
      <c r="H95" s="187"/>
      <c r="I95" s="188"/>
      <c r="J95" s="189" t="s">
        <v>123</v>
      </c>
      <c r="K95" s="187"/>
      <c r="L95" s="42"/>
    </row>
    <row r="96" s="1" customFormat="1" ht="10.32" customHeight="1">
      <c r="B96" s="37"/>
      <c r="C96" s="38"/>
      <c r="D96" s="38"/>
      <c r="E96" s="38"/>
      <c r="F96" s="38"/>
      <c r="G96" s="38"/>
      <c r="H96" s="38"/>
      <c r="I96" s="148"/>
      <c r="J96" s="38"/>
      <c r="K96" s="38"/>
      <c r="L96" s="42"/>
    </row>
    <row r="97" s="1" customFormat="1" ht="22.8" customHeight="1">
      <c r="B97" s="37"/>
      <c r="C97" s="190" t="s">
        <v>124</v>
      </c>
      <c r="D97" s="38"/>
      <c r="E97" s="38"/>
      <c r="F97" s="38"/>
      <c r="G97" s="38"/>
      <c r="H97" s="38"/>
      <c r="I97" s="148"/>
      <c r="J97" s="104">
        <f>J123</f>
        <v>0</v>
      </c>
      <c r="K97" s="38"/>
      <c r="L97" s="42"/>
      <c r="AU97" s="16" t="s">
        <v>125</v>
      </c>
    </row>
    <row r="98" s="8" customFormat="1" ht="24.96" customHeight="1">
      <c r="B98" s="191"/>
      <c r="C98" s="192"/>
      <c r="D98" s="193" t="s">
        <v>642</v>
      </c>
      <c r="E98" s="194"/>
      <c r="F98" s="194"/>
      <c r="G98" s="194"/>
      <c r="H98" s="194"/>
      <c r="I98" s="195"/>
      <c r="J98" s="196">
        <f>J124</f>
        <v>0</v>
      </c>
      <c r="K98" s="192"/>
      <c r="L98" s="197"/>
    </row>
    <row r="99" s="9" customFormat="1" ht="19.92" customHeight="1">
      <c r="B99" s="198"/>
      <c r="C99" s="127"/>
      <c r="D99" s="199" t="s">
        <v>643</v>
      </c>
      <c r="E99" s="200"/>
      <c r="F99" s="200"/>
      <c r="G99" s="200"/>
      <c r="H99" s="200"/>
      <c r="I99" s="201"/>
      <c r="J99" s="202">
        <f>J125</f>
        <v>0</v>
      </c>
      <c r="K99" s="127"/>
      <c r="L99" s="203"/>
    </row>
    <row r="100" s="9" customFormat="1" ht="19.92" customHeight="1">
      <c r="B100" s="198"/>
      <c r="C100" s="127"/>
      <c r="D100" s="199" t="s">
        <v>644</v>
      </c>
      <c r="E100" s="200"/>
      <c r="F100" s="200"/>
      <c r="G100" s="200"/>
      <c r="H100" s="200"/>
      <c r="I100" s="201"/>
      <c r="J100" s="202">
        <f>J146</f>
        <v>0</v>
      </c>
      <c r="K100" s="127"/>
      <c r="L100" s="203"/>
    </row>
    <row r="101" s="9" customFormat="1" ht="19.92" customHeight="1">
      <c r="B101" s="198"/>
      <c r="C101" s="127"/>
      <c r="D101" s="199" t="s">
        <v>645</v>
      </c>
      <c r="E101" s="200"/>
      <c r="F101" s="200"/>
      <c r="G101" s="200"/>
      <c r="H101" s="200"/>
      <c r="I101" s="201"/>
      <c r="J101" s="202">
        <f>J162</f>
        <v>0</v>
      </c>
      <c r="K101" s="127"/>
      <c r="L101" s="203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48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81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84"/>
      <c r="J107" s="63"/>
      <c r="K107" s="63"/>
      <c r="L107" s="42"/>
    </row>
    <row r="108" s="1" customFormat="1" ht="24.96" customHeight="1">
      <c r="B108" s="37"/>
      <c r="C108" s="22" t="s">
        <v>131</v>
      </c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12" customHeight="1">
      <c r="B110" s="37"/>
      <c r="C110" s="31" t="s">
        <v>16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6.5" customHeight="1">
      <c r="B111" s="37"/>
      <c r="C111" s="38"/>
      <c r="D111" s="38"/>
      <c r="E111" s="185" t="str">
        <f>E7</f>
        <v>Šternberk, Hlavní náměstí, Rozvody NN 0,4 kV</v>
      </c>
      <c r="F111" s="31"/>
      <c r="G111" s="31"/>
      <c r="H111" s="31"/>
      <c r="I111" s="148"/>
      <c r="J111" s="38"/>
      <c r="K111" s="38"/>
      <c r="L111" s="42"/>
    </row>
    <row r="112" ht="12" customHeight="1">
      <c r="B112" s="20"/>
      <c r="C112" s="31" t="s">
        <v>116</v>
      </c>
      <c r="D112" s="21"/>
      <c r="E112" s="21"/>
      <c r="F112" s="21"/>
      <c r="G112" s="21"/>
      <c r="H112" s="21"/>
      <c r="I112" s="140"/>
      <c r="J112" s="21"/>
      <c r="K112" s="21"/>
      <c r="L112" s="19"/>
    </row>
    <row r="113" s="1" customFormat="1" ht="16.5" customHeight="1">
      <c r="B113" s="37"/>
      <c r="C113" s="38"/>
      <c r="D113" s="38"/>
      <c r="E113" s="185" t="s">
        <v>637</v>
      </c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118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70" t="str">
        <f>E11</f>
        <v>5-1 - VON - VEDLEJŠÍ A OSTATNÍ NÁKLADY- soupis prací</v>
      </c>
      <c r="F115" s="38"/>
      <c r="G115" s="38"/>
      <c r="H115" s="38"/>
      <c r="I115" s="14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1" t="s">
        <v>22</v>
      </c>
      <c r="D117" s="38"/>
      <c r="E117" s="38"/>
      <c r="F117" s="26" t="str">
        <f>F14</f>
        <v>Šternberk</v>
      </c>
      <c r="G117" s="38"/>
      <c r="H117" s="38"/>
      <c r="I117" s="150" t="s">
        <v>24</v>
      </c>
      <c r="J117" s="73" t="str">
        <f>IF(J14="","",J14)</f>
        <v>1. 10. 2019</v>
      </c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5.15" customHeight="1">
      <c r="B119" s="37"/>
      <c r="C119" s="31" t="s">
        <v>28</v>
      </c>
      <c r="D119" s="38"/>
      <c r="E119" s="38"/>
      <c r="F119" s="26" t="str">
        <f>E17</f>
        <v>Město Šternberk</v>
      </c>
      <c r="G119" s="38"/>
      <c r="H119" s="38"/>
      <c r="I119" s="150" t="s">
        <v>34</v>
      </c>
      <c r="J119" s="35" t="str">
        <f>E23</f>
        <v xml:space="preserve"> </v>
      </c>
      <c r="K119" s="38"/>
      <c r="L119" s="42"/>
    </row>
    <row r="120" s="1" customFormat="1" ht="27.9" customHeight="1">
      <c r="B120" s="37"/>
      <c r="C120" s="31" t="s">
        <v>32</v>
      </c>
      <c r="D120" s="38"/>
      <c r="E120" s="38"/>
      <c r="F120" s="26" t="str">
        <f>IF(E20="","",E20)</f>
        <v>Vyplň údaj</v>
      </c>
      <c r="G120" s="38"/>
      <c r="H120" s="38"/>
      <c r="I120" s="150" t="s">
        <v>37</v>
      </c>
      <c r="J120" s="35" t="str">
        <f>E26</f>
        <v xml:space="preserve">ing. Zdeněk Rozsypal  </v>
      </c>
      <c r="K120" s="38"/>
      <c r="L120" s="42"/>
    </row>
    <row r="121" s="1" customFormat="1" ht="10.32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0" customFormat="1" ht="29.28" customHeight="1">
      <c r="B122" s="204"/>
      <c r="C122" s="205" t="s">
        <v>132</v>
      </c>
      <c r="D122" s="206" t="s">
        <v>65</v>
      </c>
      <c r="E122" s="206" t="s">
        <v>61</v>
      </c>
      <c r="F122" s="206" t="s">
        <v>62</v>
      </c>
      <c r="G122" s="206" t="s">
        <v>133</v>
      </c>
      <c r="H122" s="206" t="s">
        <v>134</v>
      </c>
      <c r="I122" s="207" t="s">
        <v>135</v>
      </c>
      <c r="J122" s="206" t="s">
        <v>123</v>
      </c>
      <c r="K122" s="208" t="s">
        <v>136</v>
      </c>
      <c r="L122" s="209"/>
      <c r="M122" s="94" t="s">
        <v>1</v>
      </c>
      <c r="N122" s="95" t="s">
        <v>44</v>
      </c>
      <c r="O122" s="95" t="s">
        <v>137</v>
      </c>
      <c r="P122" s="95" t="s">
        <v>138</v>
      </c>
      <c r="Q122" s="95" t="s">
        <v>139</v>
      </c>
      <c r="R122" s="95" t="s">
        <v>140</v>
      </c>
      <c r="S122" s="95" t="s">
        <v>141</v>
      </c>
      <c r="T122" s="95" t="s">
        <v>142</v>
      </c>
      <c r="U122" s="96" t="s">
        <v>143</v>
      </c>
    </row>
    <row r="123" s="1" customFormat="1" ht="22.8" customHeight="1">
      <c r="B123" s="37"/>
      <c r="C123" s="101" t="s">
        <v>144</v>
      </c>
      <c r="D123" s="38"/>
      <c r="E123" s="38"/>
      <c r="F123" s="38"/>
      <c r="G123" s="38"/>
      <c r="H123" s="38"/>
      <c r="I123" s="148"/>
      <c r="J123" s="210">
        <f>BK123</f>
        <v>0</v>
      </c>
      <c r="K123" s="38"/>
      <c r="L123" s="42"/>
      <c r="M123" s="97"/>
      <c r="N123" s="98"/>
      <c r="O123" s="98"/>
      <c r="P123" s="211">
        <f>P124</f>
        <v>0</v>
      </c>
      <c r="Q123" s="98"/>
      <c r="R123" s="211">
        <f>R124</f>
        <v>0</v>
      </c>
      <c r="S123" s="98"/>
      <c r="T123" s="211">
        <f>T124</f>
        <v>0</v>
      </c>
      <c r="U123" s="99"/>
      <c r="AT123" s="16" t="s">
        <v>79</v>
      </c>
      <c r="AU123" s="16" t="s">
        <v>125</v>
      </c>
      <c r="BK123" s="212">
        <f>BK124</f>
        <v>0</v>
      </c>
    </row>
    <row r="124" s="11" customFormat="1" ht="25.92" customHeight="1">
      <c r="B124" s="213"/>
      <c r="C124" s="214"/>
      <c r="D124" s="215" t="s">
        <v>79</v>
      </c>
      <c r="E124" s="216" t="s">
        <v>646</v>
      </c>
      <c r="F124" s="216" t="s">
        <v>647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P125+P146+P162</f>
        <v>0</v>
      </c>
      <c r="Q124" s="221"/>
      <c r="R124" s="222">
        <f>R125+R146+R162</f>
        <v>0</v>
      </c>
      <c r="S124" s="221"/>
      <c r="T124" s="222">
        <f>T125+T146+T162</f>
        <v>0</v>
      </c>
      <c r="U124" s="223"/>
      <c r="AR124" s="224" t="s">
        <v>107</v>
      </c>
      <c r="AT124" s="225" t="s">
        <v>79</v>
      </c>
      <c r="AU124" s="225" t="s">
        <v>80</v>
      </c>
      <c r="AY124" s="224" t="s">
        <v>147</v>
      </c>
      <c r="BK124" s="226">
        <f>BK125+BK146+BK162</f>
        <v>0</v>
      </c>
    </row>
    <row r="125" s="11" customFormat="1" ht="22.8" customHeight="1">
      <c r="B125" s="213"/>
      <c r="C125" s="214"/>
      <c r="D125" s="215" t="s">
        <v>79</v>
      </c>
      <c r="E125" s="227" t="s">
        <v>648</v>
      </c>
      <c r="F125" s="227" t="s">
        <v>649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SUM(P126:P145)</f>
        <v>0</v>
      </c>
      <c r="Q125" s="221"/>
      <c r="R125" s="222">
        <f>SUM(R126:R145)</f>
        <v>0</v>
      </c>
      <c r="S125" s="221"/>
      <c r="T125" s="222">
        <f>SUM(T126:T145)</f>
        <v>0</v>
      </c>
      <c r="U125" s="223"/>
      <c r="AR125" s="224" t="s">
        <v>107</v>
      </c>
      <c r="AT125" s="225" t="s">
        <v>79</v>
      </c>
      <c r="AU125" s="225" t="s">
        <v>21</v>
      </c>
      <c r="AY125" s="224" t="s">
        <v>147</v>
      </c>
      <c r="BK125" s="226">
        <f>SUM(BK126:BK145)</f>
        <v>0</v>
      </c>
    </row>
    <row r="126" s="1" customFormat="1" ht="16.5" customHeight="1">
      <c r="B126" s="37"/>
      <c r="C126" s="229" t="s">
        <v>21</v>
      </c>
      <c r="D126" s="229" t="s">
        <v>150</v>
      </c>
      <c r="E126" s="230" t="s">
        <v>650</v>
      </c>
      <c r="F126" s="231" t="s">
        <v>651</v>
      </c>
      <c r="G126" s="232" t="s">
        <v>268</v>
      </c>
      <c r="H126" s="233">
        <v>1</v>
      </c>
      <c r="I126" s="234"/>
      <c r="J126" s="235">
        <f>ROUND(I126*H126,2)</f>
        <v>0</v>
      </c>
      <c r="K126" s="231" t="s">
        <v>652</v>
      </c>
      <c r="L126" s="42"/>
      <c r="M126" s="236" t="s">
        <v>1</v>
      </c>
      <c r="N126" s="237" t="s">
        <v>45</v>
      </c>
      <c r="O126" s="85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8">
        <f>S126*H126</f>
        <v>0</v>
      </c>
      <c r="U126" s="239" t="s">
        <v>1</v>
      </c>
      <c r="AR126" s="240" t="s">
        <v>653</v>
      </c>
      <c r="AT126" s="240" t="s">
        <v>150</v>
      </c>
      <c r="AU126" s="240" t="s">
        <v>88</v>
      </c>
      <c r="AY126" s="16" t="s">
        <v>147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6" t="s">
        <v>21</v>
      </c>
      <c r="BK126" s="241">
        <f>ROUND(I126*H126,2)</f>
        <v>0</v>
      </c>
      <c r="BL126" s="16" t="s">
        <v>653</v>
      </c>
      <c r="BM126" s="240" t="s">
        <v>654</v>
      </c>
    </row>
    <row r="127" s="1" customFormat="1">
      <c r="B127" s="37"/>
      <c r="C127" s="38"/>
      <c r="D127" s="242" t="s">
        <v>156</v>
      </c>
      <c r="E127" s="38"/>
      <c r="F127" s="243" t="s">
        <v>651</v>
      </c>
      <c r="G127" s="38"/>
      <c r="H127" s="38"/>
      <c r="I127" s="148"/>
      <c r="J127" s="38"/>
      <c r="K127" s="38"/>
      <c r="L127" s="42"/>
      <c r="M127" s="244"/>
      <c r="N127" s="85"/>
      <c r="O127" s="85"/>
      <c r="P127" s="85"/>
      <c r="Q127" s="85"/>
      <c r="R127" s="85"/>
      <c r="S127" s="85"/>
      <c r="T127" s="85"/>
      <c r="U127" s="86"/>
      <c r="AT127" s="16" t="s">
        <v>156</v>
      </c>
      <c r="AU127" s="16" t="s">
        <v>88</v>
      </c>
    </row>
    <row r="128" s="1" customFormat="1">
      <c r="B128" s="37"/>
      <c r="C128" s="38"/>
      <c r="D128" s="242" t="s">
        <v>212</v>
      </c>
      <c r="E128" s="38"/>
      <c r="F128" s="245" t="s">
        <v>655</v>
      </c>
      <c r="G128" s="38"/>
      <c r="H128" s="38"/>
      <c r="I128" s="148"/>
      <c r="J128" s="38"/>
      <c r="K128" s="38"/>
      <c r="L128" s="42"/>
      <c r="M128" s="244"/>
      <c r="N128" s="85"/>
      <c r="O128" s="85"/>
      <c r="P128" s="85"/>
      <c r="Q128" s="85"/>
      <c r="R128" s="85"/>
      <c r="S128" s="85"/>
      <c r="T128" s="85"/>
      <c r="U128" s="86"/>
      <c r="AT128" s="16" t="s">
        <v>212</v>
      </c>
      <c r="AU128" s="16" t="s">
        <v>88</v>
      </c>
    </row>
    <row r="129" s="12" customFormat="1">
      <c r="B129" s="246"/>
      <c r="C129" s="247"/>
      <c r="D129" s="242" t="s">
        <v>160</v>
      </c>
      <c r="E129" s="248" t="s">
        <v>1</v>
      </c>
      <c r="F129" s="249" t="s">
        <v>21</v>
      </c>
      <c r="G129" s="247"/>
      <c r="H129" s="250">
        <v>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4"/>
      <c r="U129" s="255"/>
      <c r="AT129" s="256" t="s">
        <v>160</v>
      </c>
      <c r="AU129" s="256" t="s">
        <v>88</v>
      </c>
      <c r="AV129" s="12" t="s">
        <v>88</v>
      </c>
      <c r="AW129" s="12" t="s">
        <v>36</v>
      </c>
      <c r="AX129" s="12" t="s">
        <v>80</v>
      </c>
      <c r="AY129" s="256" t="s">
        <v>147</v>
      </c>
    </row>
    <row r="130" s="14" customFormat="1">
      <c r="B130" s="278"/>
      <c r="C130" s="279"/>
      <c r="D130" s="242" t="s">
        <v>160</v>
      </c>
      <c r="E130" s="280" t="s">
        <v>1</v>
      </c>
      <c r="F130" s="281" t="s">
        <v>290</v>
      </c>
      <c r="G130" s="279"/>
      <c r="H130" s="282">
        <v>1</v>
      </c>
      <c r="I130" s="283"/>
      <c r="J130" s="279"/>
      <c r="K130" s="279"/>
      <c r="L130" s="284"/>
      <c r="M130" s="285"/>
      <c r="N130" s="286"/>
      <c r="O130" s="286"/>
      <c r="P130" s="286"/>
      <c r="Q130" s="286"/>
      <c r="R130" s="286"/>
      <c r="S130" s="286"/>
      <c r="T130" s="286"/>
      <c r="U130" s="287"/>
      <c r="AT130" s="288" t="s">
        <v>160</v>
      </c>
      <c r="AU130" s="288" t="s">
        <v>88</v>
      </c>
      <c r="AV130" s="14" t="s">
        <v>102</v>
      </c>
      <c r="AW130" s="14" t="s">
        <v>4</v>
      </c>
      <c r="AX130" s="14" t="s">
        <v>21</v>
      </c>
      <c r="AY130" s="288" t="s">
        <v>147</v>
      </c>
    </row>
    <row r="131" s="1" customFormat="1" ht="16.5" customHeight="1">
      <c r="B131" s="37"/>
      <c r="C131" s="229" t="s">
        <v>88</v>
      </c>
      <c r="D131" s="229" t="s">
        <v>150</v>
      </c>
      <c r="E131" s="230" t="s">
        <v>656</v>
      </c>
      <c r="F131" s="231" t="s">
        <v>657</v>
      </c>
      <c r="G131" s="232" t="s">
        <v>658</v>
      </c>
      <c r="H131" s="233">
        <v>1</v>
      </c>
      <c r="I131" s="234"/>
      <c r="J131" s="235">
        <f>ROUND(I131*H131,2)</f>
        <v>0</v>
      </c>
      <c r="K131" s="231" t="s">
        <v>1</v>
      </c>
      <c r="L131" s="42"/>
      <c r="M131" s="236" t="s">
        <v>1</v>
      </c>
      <c r="N131" s="237" t="s">
        <v>45</v>
      </c>
      <c r="O131" s="85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8">
        <f>S131*H131</f>
        <v>0</v>
      </c>
      <c r="U131" s="239" t="s">
        <v>1</v>
      </c>
      <c r="AR131" s="240" t="s">
        <v>653</v>
      </c>
      <c r="AT131" s="240" t="s">
        <v>150</v>
      </c>
      <c r="AU131" s="240" t="s">
        <v>88</v>
      </c>
      <c r="AY131" s="16" t="s">
        <v>147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6" t="s">
        <v>21</v>
      </c>
      <c r="BK131" s="241">
        <f>ROUND(I131*H131,2)</f>
        <v>0</v>
      </c>
      <c r="BL131" s="16" t="s">
        <v>653</v>
      </c>
      <c r="BM131" s="240" t="s">
        <v>659</v>
      </c>
    </row>
    <row r="132" s="1" customFormat="1">
      <c r="B132" s="37"/>
      <c r="C132" s="38"/>
      <c r="D132" s="242" t="s">
        <v>156</v>
      </c>
      <c r="E132" s="38"/>
      <c r="F132" s="243" t="s">
        <v>657</v>
      </c>
      <c r="G132" s="38"/>
      <c r="H132" s="38"/>
      <c r="I132" s="148"/>
      <c r="J132" s="38"/>
      <c r="K132" s="38"/>
      <c r="L132" s="42"/>
      <c r="M132" s="244"/>
      <c r="N132" s="85"/>
      <c r="O132" s="85"/>
      <c r="P132" s="85"/>
      <c r="Q132" s="85"/>
      <c r="R132" s="85"/>
      <c r="S132" s="85"/>
      <c r="T132" s="85"/>
      <c r="U132" s="86"/>
      <c r="AT132" s="16" t="s">
        <v>156</v>
      </c>
      <c r="AU132" s="16" t="s">
        <v>88</v>
      </c>
    </row>
    <row r="133" s="1" customFormat="1">
      <c r="B133" s="37"/>
      <c r="C133" s="38"/>
      <c r="D133" s="242" t="s">
        <v>212</v>
      </c>
      <c r="E133" s="38"/>
      <c r="F133" s="245" t="s">
        <v>655</v>
      </c>
      <c r="G133" s="38"/>
      <c r="H133" s="38"/>
      <c r="I133" s="148"/>
      <c r="J133" s="38"/>
      <c r="K133" s="38"/>
      <c r="L133" s="42"/>
      <c r="M133" s="244"/>
      <c r="N133" s="85"/>
      <c r="O133" s="85"/>
      <c r="P133" s="85"/>
      <c r="Q133" s="85"/>
      <c r="R133" s="85"/>
      <c r="S133" s="85"/>
      <c r="T133" s="85"/>
      <c r="U133" s="86"/>
      <c r="AT133" s="16" t="s">
        <v>212</v>
      </c>
      <c r="AU133" s="16" t="s">
        <v>88</v>
      </c>
    </row>
    <row r="134" s="12" customFormat="1">
      <c r="B134" s="246"/>
      <c r="C134" s="247"/>
      <c r="D134" s="242" t="s">
        <v>160</v>
      </c>
      <c r="E134" s="248" t="s">
        <v>1</v>
      </c>
      <c r="F134" s="249" t="s">
        <v>21</v>
      </c>
      <c r="G134" s="247"/>
      <c r="H134" s="250">
        <v>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4"/>
      <c r="U134" s="255"/>
      <c r="AT134" s="256" t="s">
        <v>160</v>
      </c>
      <c r="AU134" s="256" t="s">
        <v>88</v>
      </c>
      <c r="AV134" s="12" t="s">
        <v>88</v>
      </c>
      <c r="AW134" s="12" t="s">
        <v>36</v>
      </c>
      <c r="AX134" s="12" t="s">
        <v>80</v>
      </c>
      <c r="AY134" s="256" t="s">
        <v>147</v>
      </c>
    </row>
    <row r="135" s="14" customFormat="1">
      <c r="B135" s="278"/>
      <c r="C135" s="279"/>
      <c r="D135" s="242" t="s">
        <v>160</v>
      </c>
      <c r="E135" s="280" t="s">
        <v>1</v>
      </c>
      <c r="F135" s="281" t="s">
        <v>290</v>
      </c>
      <c r="G135" s="279"/>
      <c r="H135" s="282">
        <v>1</v>
      </c>
      <c r="I135" s="283"/>
      <c r="J135" s="279"/>
      <c r="K135" s="279"/>
      <c r="L135" s="284"/>
      <c r="M135" s="285"/>
      <c r="N135" s="286"/>
      <c r="O135" s="286"/>
      <c r="P135" s="286"/>
      <c r="Q135" s="286"/>
      <c r="R135" s="286"/>
      <c r="S135" s="286"/>
      <c r="T135" s="286"/>
      <c r="U135" s="287"/>
      <c r="AT135" s="288" t="s">
        <v>160</v>
      </c>
      <c r="AU135" s="288" t="s">
        <v>88</v>
      </c>
      <c r="AV135" s="14" t="s">
        <v>102</v>
      </c>
      <c r="AW135" s="14" t="s">
        <v>4</v>
      </c>
      <c r="AX135" s="14" t="s">
        <v>21</v>
      </c>
      <c r="AY135" s="288" t="s">
        <v>147</v>
      </c>
    </row>
    <row r="136" s="1" customFormat="1" ht="16.5" customHeight="1">
      <c r="B136" s="37"/>
      <c r="C136" s="229" t="s">
        <v>97</v>
      </c>
      <c r="D136" s="229" t="s">
        <v>150</v>
      </c>
      <c r="E136" s="230" t="s">
        <v>660</v>
      </c>
      <c r="F136" s="231" t="s">
        <v>661</v>
      </c>
      <c r="G136" s="232" t="s">
        <v>658</v>
      </c>
      <c r="H136" s="233">
        <v>1</v>
      </c>
      <c r="I136" s="234"/>
      <c r="J136" s="235">
        <f>ROUND(I136*H136,2)</f>
        <v>0</v>
      </c>
      <c r="K136" s="231" t="s">
        <v>1</v>
      </c>
      <c r="L136" s="42"/>
      <c r="M136" s="236" t="s">
        <v>1</v>
      </c>
      <c r="N136" s="237" t="s">
        <v>45</v>
      </c>
      <c r="O136" s="85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8">
        <f>S136*H136</f>
        <v>0</v>
      </c>
      <c r="U136" s="239" t="s">
        <v>1</v>
      </c>
      <c r="AR136" s="240" t="s">
        <v>653</v>
      </c>
      <c r="AT136" s="240" t="s">
        <v>150</v>
      </c>
      <c r="AU136" s="240" t="s">
        <v>88</v>
      </c>
      <c r="AY136" s="16" t="s">
        <v>147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6" t="s">
        <v>21</v>
      </c>
      <c r="BK136" s="241">
        <f>ROUND(I136*H136,2)</f>
        <v>0</v>
      </c>
      <c r="BL136" s="16" t="s">
        <v>653</v>
      </c>
      <c r="BM136" s="240" t="s">
        <v>662</v>
      </c>
    </row>
    <row r="137" s="1" customFormat="1">
      <c r="B137" s="37"/>
      <c r="C137" s="38"/>
      <c r="D137" s="242" t="s">
        <v>156</v>
      </c>
      <c r="E137" s="38"/>
      <c r="F137" s="243" t="s">
        <v>661</v>
      </c>
      <c r="G137" s="38"/>
      <c r="H137" s="38"/>
      <c r="I137" s="148"/>
      <c r="J137" s="38"/>
      <c r="K137" s="38"/>
      <c r="L137" s="42"/>
      <c r="M137" s="244"/>
      <c r="N137" s="85"/>
      <c r="O137" s="85"/>
      <c r="P137" s="85"/>
      <c r="Q137" s="85"/>
      <c r="R137" s="85"/>
      <c r="S137" s="85"/>
      <c r="T137" s="85"/>
      <c r="U137" s="86"/>
      <c r="AT137" s="16" t="s">
        <v>156</v>
      </c>
      <c r="AU137" s="16" t="s">
        <v>88</v>
      </c>
    </row>
    <row r="138" s="1" customFormat="1">
      <c r="B138" s="37"/>
      <c r="C138" s="38"/>
      <c r="D138" s="242" t="s">
        <v>212</v>
      </c>
      <c r="E138" s="38"/>
      <c r="F138" s="245" t="s">
        <v>663</v>
      </c>
      <c r="G138" s="38"/>
      <c r="H138" s="38"/>
      <c r="I138" s="148"/>
      <c r="J138" s="38"/>
      <c r="K138" s="38"/>
      <c r="L138" s="42"/>
      <c r="M138" s="244"/>
      <c r="N138" s="85"/>
      <c r="O138" s="85"/>
      <c r="P138" s="85"/>
      <c r="Q138" s="85"/>
      <c r="R138" s="85"/>
      <c r="S138" s="85"/>
      <c r="T138" s="85"/>
      <c r="U138" s="86"/>
      <c r="AT138" s="16" t="s">
        <v>212</v>
      </c>
      <c r="AU138" s="16" t="s">
        <v>88</v>
      </c>
    </row>
    <row r="139" s="12" customFormat="1">
      <c r="B139" s="246"/>
      <c r="C139" s="247"/>
      <c r="D139" s="242" t="s">
        <v>160</v>
      </c>
      <c r="E139" s="248" t="s">
        <v>1</v>
      </c>
      <c r="F139" s="249" t="s">
        <v>21</v>
      </c>
      <c r="G139" s="247"/>
      <c r="H139" s="250">
        <v>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4"/>
      <c r="U139" s="255"/>
      <c r="AT139" s="256" t="s">
        <v>160</v>
      </c>
      <c r="AU139" s="256" t="s">
        <v>88</v>
      </c>
      <c r="AV139" s="12" t="s">
        <v>88</v>
      </c>
      <c r="AW139" s="12" t="s">
        <v>36</v>
      </c>
      <c r="AX139" s="12" t="s">
        <v>80</v>
      </c>
      <c r="AY139" s="256" t="s">
        <v>147</v>
      </c>
    </row>
    <row r="140" s="14" customFormat="1">
      <c r="B140" s="278"/>
      <c r="C140" s="279"/>
      <c r="D140" s="242" t="s">
        <v>160</v>
      </c>
      <c r="E140" s="280" t="s">
        <v>1</v>
      </c>
      <c r="F140" s="281" t="s">
        <v>290</v>
      </c>
      <c r="G140" s="279"/>
      <c r="H140" s="282">
        <v>1</v>
      </c>
      <c r="I140" s="283"/>
      <c r="J140" s="279"/>
      <c r="K140" s="279"/>
      <c r="L140" s="284"/>
      <c r="M140" s="285"/>
      <c r="N140" s="286"/>
      <c r="O140" s="286"/>
      <c r="P140" s="286"/>
      <c r="Q140" s="286"/>
      <c r="R140" s="286"/>
      <c r="S140" s="286"/>
      <c r="T140" s="286"/>
      <c r="U140" s="287"/>
      <c r="AT140" s="288" t="s">
        <v>160</v>
      </c>
      <c r="AU140" s="288" t="s">
        <v>88</v>
      </c>
      <c r="AV140" s="14" t="s">
        <v>102</v>
      </c>
      <c r="AW140" s="14" t="s">
        <v>4</v>
      </c>
      <c r="AX140" s="14" t="s">
        <v>21</v>
      </c>
      <c r="AY140" s="288" t="s">
        <v>147</v>
      </c>
    </row>
    <row r="141" s="1" customFormat="1" ht="16.5" customHeight="1">
      <c r="B141" s="37"/>
      <c r="C141" s="229" t="s">
        <v>102</v>
      </c>
      <c r="D141" s="229" t="s">
        <v>150</v>
      </c>
      <c r="E141" s="230" t="s">
        <v>664</v>
      </c>
      <c r="F141" s="231" t="s">
        <v>665</v>
      </c>
      <c r="G141" s="232" t="s">
        <v>658</v>
      </c>
      <c r="H141" s="233">
        <v>1</v>
      </c>
      <c r="I141" s="234"/>
      <c r="J141" s="235">
        <f>ROUND(I141*H141,2)</f>
        <v>0</v>
      </c>
      <c r="K141" s="231" t="s">
        <v>1</v>
      </c>
      <c r="L141" s="42"/>
      <c r="M141" s="236" t="s">
        <v>1</v>
      </c>
      <c r="N141" s="237" t="s">
        <v>45</v>
      </c>
      <c r="O141" s="85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8">
        <f>S141*H141</f>
        <v>0</v>
      </c>
      <c r="U141" s="239" t="s">
        <v>1</v>
      </c>
      <c r="AR141" s="240" t="s">
        <v>653</v>
      </c>
      <c r="AT141" s="240" t="s">
        <v>150</v>
      </c>
      <c r="AU141" s="240" t="s">
        <v>88</v>
      </c>
      <c r="AY141" s="16" t="s">
        <v>147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6" t="s">
        <v>21</v>
      </c>
      <c r="BK141" s="241">
        <f>ROUND(I141*H141,2)</f>
        <v>0</v>
      </c>
      <c r="BL141" s="16" t="s">
        <v>653</v>
      </c>
      <c r="BM141" s="240" t="s">
        <v>666</v>
      </c>
    </row>
    <row r="142" s="1" customFormat="1">
      <c r="B142" s="37"/>
      <c r="C142" s="38"/>
      <c r="D142" s="242" t="s">
        <v>156</v>
      </c>
      <c r="E142" s="38"/>
      <c r="F142" s="243" t="s">
        <v>665</v>
      </c>
      <c r="G142" s="38"/>
      <c r="H142" s="38"/>
      <c r="I142" s="148"/>
      <c r="J142" s="38"/>
      <c r="K142" s="38"/>
      <c r="L142" s="42"/>
      <c r="M142" s="244"/>
      <c r="N142" s="85"/>
      <c r="O142" s="85"/>
      <c r="P142" s="85"/>
      <c r="Q142" s="85"/>
      <c r="R142" s="85"/>
      <c r="S142" s="85"/>
      <c r="T142" s="85"/>
      <c r="U142" s="86"/>
      <c r="AT142" s="16" t="s">
        <v>156</v>
      </c>
      <c r="AU142" s="16" t="s">
        <v>88</v>
      </c>
    </row>
    <row r="143" s="1" customFormat="1">
      <c r="B143" s="37"/>
      <c r="C143" s="38"/>
      <c r="D143" s="242" t="s">
        <v>212</v>
      </c>
      <c r="E143" s="38"/>
      <c r="F143" s="245" t="s">
        <v>667</v>
      </c>
      <c r="G143" s="38"/>
      <c r="H143" s="38"/>
      <c r="I143" s="148"/>
      <c r="J143" s="38"/>
      <c r="K143" s="38"/>
      <c r="L143" s="42"/>
      <c r="M143" s="244"/>
      <c r="N143" s="85"/>
      <c r="O143" s="85"/>
      <c r="P143" s="85"/>
      <c r="Q143" s="85"/>
      <c r="R143" s="85"/>
      <c r="S143" s="85"/>
      <c r="T143" s="85"/>
      <c r="U143" s="86"/>
      <c r="AT143" s="16" t="s">
        <v>212</v>
      </c>
      <c r="AU143" s="16" t="s">
        <v>88</v>
      </c>
    </row>
    <row r="144" s="12" customFormat="1">
      <c r="B144" s="246"/>
      <c r="C144" s="247"/>
      <c r="D144" s="242" t="s">
        <v>160</v>
      </c>
      <c r="E144" s="248" t="s">
        <v>1</v>
      </c>
      <c r="F144" s="249" t="s">
        <v>21</v>
      </c>
      <c r="G144" s="247"/>
      <c r="H144" s="250">
        <v>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4"/>
      <c r="U144" s="255"/>
      <c r="AT144" s="256" t="s">
        <v>160</v>
      </c>
      <c r="AU144" s="256" t="s">
        <v>88</v>
      </c>
      <c r="AV144" s="12" t="s">
        <v>88</v>
      </c>
      <c r="AW144" s="12" t="s">
        <v>36</v>
      </c>
      <c r="AX144" s="12" t="s">
        <v>80</v>
      </c>
      <c r="AY144" s="256" t="s">
        <v>147</v>
      </c>
    </row>
    <row r="145" s="14" customFormat="1">
      <c r="B145" s="278"/>
      <c r="C145" s="279"/>
      <c r="D145" s="242" t="s">
        <v>160</v>
      </c>
      <c r="E145" s="280" t="s">
        <v>1</v>
      </c>
      <c r="F145" s="281" t="s">
        <v>290</v>
      </c>
      <c r="G145" s="279"/>
      <c r="H145" s="282">
        <v>1</v>
      </c>
      <c r="I145" s="283"/>
      <c r="J145" s="279"/>
      <c r="K145" s="279"/>
      <c r="L145" s="284"/>
      <c r="M145" s="285"/>
      <c r="N145" s="286"/>
      <c r="O145" s="286"/>
      <c r="P145" s="286"/>
      <c r="Q145" s="286"/>
      <c r="R145" s="286"/>
      <c r="S145" s="286"/>
      <c r="T145" s="286"/>
      <c r="U145" s="287"/>
      <c r="AT145" s="288" t="s">
        <v>160</v>
      </c>
      <c r="AU145" s="288" t="s">
        <v>88</v>
      </c>
      <c r="AV145" s="14" t="s">
        <v>102</v>
      </c>
      <c r="AW145" s="14" t="s">
        <v>4</v>
      </c>
      <c r="AX145" s="14" t="s">
        <v>21</v>
      </c>
      <c r="AY145" s="288" t="s">
        <v>147</v>
      </c>
    </row>
    <row r="146" s="11" customFormat="1" ht="22.8" customHeight="1">
      <c r="B146" s="213"/>
      <c r="C146" s="214"/>
      <c r="D146" s="215" t="s">
        <v>79</v>
      </c>
      <c r="E146" s="227" t="s">
        <v>668</v>
      </c>
      <c r="F146" s="227" t="s">
        <v>669</v>
      </c>
      <c r="G146" s="214"/>
      <c r="H146" s="214"/>
      <c r="I146" s="217"/>
      <c r="J146" s="228">
        <f>BK146</f>
        <v>0</v>
      </c>
      <c r="K146" s="214"/>
      <c r="L146" s="219"/>
      <c r="M146" s="220"/>
      <c r="N146" s="221"/>
      <c r="O146" s="221"/>
      <c r="P146" s="222">
        <f>SUM(P147:P161)</f>
        <v>0</v>
      </c>
      <c r="Q146" s="221"/>
      <c r="R146" s="222">
        <f>SUM(R147:R161)</f>
        <v>0</v>
      </c>
      <c r="S146" s="221"/>
      <c r="T146" s="222">
        <f>SUM(T147:T161)</f>
        <v>0</v>
      </c>
      <c r="U146" s="223"/>
      <c r="AR146" s="224" t="s">
        <v>107</v>
      </c>
      <c r="AT146" s="225" t="s">
        <v>79</v>
      </c>
      <c r="AU146" s="225" t="s">
        <v>21</v>
      </c>
      <c r="AY146" s="224" t="s">
        <v>147</v>
      </c>
      <c r="BK146" s="226">
        <f>SUM(BK147:BK161)</f>
        <v>0</v>
      </c>
    </row>
    <row r="147" s="1" customFormat="1" ht="16.5" customHeight="1">
      <c r="B147" s="37"/>
      <c r="C147" s="229" t="s">
        <v>107</v>
      </c>
      <c r="D147" s="229" t="s">
        <v>150</v>
      </c>
      <c r="E147" s="230" t="s">
        <v>670</v>
      </c>
      <c r="F147" s="231" t="s">
        <v>671</v>
      </c>
      <c r="G147" s="232" t="s">
        <v>268</v>
      </c>
      <c r="H147" s="233">
        <v>1</v>
      </c>
      <c r="I147" s="234"/>
      <c r="J147" s="235">
        <f>ROUND(I147*H147,2)</f>
        <v>0</v>
      </c>
      <c r="K147" s="231" t="s">
        <v>1</v>
      </c>
      <c r="L147" s="42"/>
      <c r="M147" s="236" t="s">
        <v>1</v>
      </c>
      <c r="N147" s="237" t="s">
        <v>45</v>
      </c>
      <c r="O147" s="85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8">
        <f>S147*H147</f>
        <v>0</v>
      </c>
      <c r="U147" s="239" t="s">
        <v>1</v>
      </c>
      <c r="AR147" s="240" t="s">
        <v>653</v>
      </c>
      <c r="AT147" s="240" t="s">
        <v>150</v>
      </c>
      <c r="AU147" s="240" t="s">
        <v>88</v>
      </c>
      <c r="AY147" s="16" t="s">
        <v>147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6" t="s">
        <v>21</v>
      </c>
      <c r="BK147" s="241">
        <f>ROUND(I147*H147,2)</f>
        <v>0</v>
      </c>
      <c r="BL147" s="16" t="s">
        <v>653</v>
      </c>
      <c r="BM147" s="240" t="s">
        <v>672</v>
      </c>
    </row>
    <row r="148" s="1" customFormat="1">
      <c r="B148" s="37"/>
      <c r="C148" s="38"/>
      <c r="D148" s="242" t="s">
        <v>156</v>
      </c>
      <c r="E148" s="38"/>
      <c r="F148" s="243" t="s">
        <v>671</v>
      </c>
      <c r="G148" s="38"/>
      <c r="H148" s="38"/>
      <c r="I148" s="148"/>
      <c r="J148" s="38"/>
      <c r="K148" s="38"/>
      <c r="L148" s="42"/>
      <c r="M148" s="244"/>
      <c r="N148" s="85"/>
      <c r="O148" s="85"/>
      <c r="P148" s="85"/>
      <c r="Q148" s="85"/>
      <c r="R148" s="85"/>
      <c r="S148" s="85"/>
      <c r="T148" s="85"/>
      <c r="U148" s="86"/>
      <c r="AT148" s="16" t="s">
        <v>156</v>
      </c>
      <c r="AU148" s="16" t="s">
        <v>88</v>
      </c>
    </row>
    <row r="149" s="1" customFormat="1">
      <c r="B149" s="37"/>
      <c r="C149" s="38"/>
      <c r="D149" s="242" t="s">
        <v>212</v>
      </c>
      <c r="E149" s="38"/>
      <c r="F149" s="245" t="s">
        <v>673</v>
      </c>
      <c r="G149" s="38"/>
      <c r="H149" s="38"/>
      <c r="I149" s="148"/>
      <c r="J149" s="38"/>
      <c r="K149" s="38"/>
      <c r="L149" s="42"/>
      <c r="M149" s="244"/>
      <c r="N149" s="85"/>
      <c r="O149" s="85"/>
      <c r="P149" s="85"/>
      <c r="Q149" s="85"/>
      <c r="R149" s="85"/>
      <c r="S149" s="85"/>
      <c r="T149" s="85"/>
      <c r="U149" s="86"/>
      <c r="AT149" s="16" t="s">
        <v>212</v>
      </c>
      <c r="AU149" s="16" t="s">
        <v>88</v>
      </c>
    </row>
    <row r="150" s="12" customFormat="1">
      <c r="B150" s="246"/>
      <c r="C150" s="247"/>
      <c r="D150" s="242" t="s">
        <v>160</v>
      </c>
      <c r="E150" s="248" t="s">
        <v>1</v>
      </c>
      <c r="F150" s="249" t="s">
        <v>21</v>
      </c>
      <c r="G150" s="247"/>
      <c r="H150" s="250">
        <v>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4"/>
      <c r="U150" s="255"/>
      <c r="AT150" s="256" t="s">
        <v>160</v>
      </c>
      <c r="AU150" s="256" t="s">
        <v>88</v>
      </c>
      <c r="AV150" s="12" t="s">
        <v>88</v>
      </c>
      <c r="AW150" s="12" t="s">
        <v>36</v>
      </c>
      <c r="AX150" s="12" t="s">
        <v>80</v>
      </c>
      <c r="AY150" s="256" t="s">
        <v>147</v>
      </c>
    </row>
    <row r="151" s="14" customFormat="1">
      <c r="B151" s="278"/>
      <c r="C151" s="279"/>
      <c r="D151" s="242" t="s">
        <v>160</v>
      </c>
      <c r="E151" s="280" t="s">
        <v>1</v>
      </c>
      <c r="F151" s="281" t="s">
        <v>290</v>
      </c>
      <c r="G151" s="279"/>
      <c r="H151" s="282">
        <v>1</v>
      </c>
      <c r="I151" s="283"/>
      <c r="J151" s="279"/>
      <c r="K151" s="279"/>
      <c r="L151" s="284"/>
      <c r="M151" s="285"/>
      <c r="N151" s="286"/>
      <c r="O151" s="286"/>
      <c r="P151" s="286"/>
      <c r="Q151" s="286"/>
      <c r="R151" s="286"/>
      <c r="S151" s="286"/>
      <c r="T151" s="286"/>
      <c r="U151" s="287"/>
      <c r="AT151" s="288" t="s">
        <v>160</v>
      </c>
      <c r="AU151" s="288" t="s">
        <v>88</v>
      </c>
      <c r="AV151" s="14" t="s">
        <v>102</v>
      </c>
      <c r="AW151" s="14" t="s">
        <v>4</v>
      </c>
      <c r="AX151" s="14" t="s">
        <v>21</v>
      </c>
      <c r="AY151" s="288" t="s">
        <v>147</v>
      </c>
    </row>
    <row r="152" s="1" customFormat="1" ht="16.5" customHeight="1">
      <c r="B152" s="37"/>
      <c r="C152" s="229" t="s">
        <v>189</v>
      </c>
      <c r="D152" s="229" t="s">
        <v>150</v>
      </c>
      <c r="E152" s="230" t="s">
        <v>674</v>
      </c>
      <c r="F152" s="231" t="s">
        <v>675</v>
      </c>
      <c r="G152" s="232" t="s">
        <v>268</v>
      </c>
      <c r="H152" s="233">
        <v>1</v>
      </c>
      <c r="I152" s="234"/>
      <c r="J152" s="235">
        <f>ROUND(I152*H152,2)</f>
        <v>0</v>
      </c>
      <c r="K152" s="231" t="s">
        <v>1</v>
      </c>
      <c r="L152" s="42"/>
      <c r="M152" s="236" t="s">
        <v>1</v>
      </c>
      <c r="N152" s="237" t="s">
        <v>45</v>
      </c>
      <c r="O152" s="85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8">
        <f>S152*H152</f>
        <v>0</v>
      </c>
      <c r="U152" s="239" t="s">
        <v>1</v>
      </c>
      <c r="AR152" s="240" t="s">
        <v>653</v>
      </c>
      <c r="AT152" s="240" t="s">
        <v>150</v>
      </c>
      <c r="AU152" s="240" t="s">
        <v>88</v>
      </c>
      <c r="AY152" s="16" t="s">
        <v>147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6" t="s">
        <v>21</v>
      </c>
      <c r="BK152" s="241">
        <f>ROUND(I152*H152,2)</f>
        <v>0</v>
      </c>
      <c r="BL152" s="16" t="s">
        <v>653</v>
      </c>
      <c r="BM152" s="240" t="s">
        <v>676</v>
      </c>
    </row>
    <row r="153" s="1" customFormat="1">
      <c r="B153" s="37"/>
      <c r="C153" s="38"/>
      <c r="D153" s="242" t="s">
        <v>156</v>
      </c>
      <c r="E153" s="38"/>
      <c r="F153" s="243" t="s">
        <v>675</v>
      </c>
      <c r="G153" s="38"/>
      <c r="H153" s="38"/>
      <c r="I153" s="148"/>
      <c r="J153" s="38"/>
      <c r="K153" s="38"/>
      <c r="L153" s="42"/>
      <c r="M153" s="244"/>
      <c r="N153" s="85"/>
      <c r="O153" s="85"/>
      <c r="P153" s="85"/>
      <c r="Q153" s="85"/>
      <c r="R153" s="85"/>
      <c r="S153" s="85"/>
      <c r="T153" s="85"/>
      <c r="U153" s="86"/>
      <c r="AT153" s="16" t="s">
        <v>156</v>
      </c>
      <c r="AU153" s="16" t="s">
        <v>88</v>
      </c>
    </row>
    <row r="154" s="1" customFormat="1">
      <c r="B154" s="37"/>
      <c r="C154" s="38"/>
      <c r="D154" s="242" t="s">
        <v>212</v>
      </c>
      <c r="E154" s="38"/>
      <c r="F154" s="245" t="s">
        <v>677</v>
      </c>
      <c r="G154" s="38"/>
      <c r="H154" s="38"/>
      <c r="I154" s="148"/>
      <c r="J154" s="38"/>
      <c r="K154" s="38"/>
      <c r="L154" s="42"/>
      <c r="M154" s="244"/>
      <c r="N154" s="85"/>
      <c r="O154" s="85"/>
      <c r="P154" s="85"/>
      <c r="Q154" s="85"/>
      <c r="R154" s="85"/>
      <c r="S154" s="85"/>
      <c r="T154" s="85"/>
      <c r="U154" s="86"/>
      <c r="AT154" s="16" t="s">
        <v>212</v>
      </c>
      <c r="AU154" s="16" t="s">
        <v>88</v>
      </c>
    </row>
    <row r="155" s="12" customFormat="1">
      <c r="B155" s="246"/>
      <c r="C155" s="247"/>
      <c r="D155" s="242" t="s">
        <v>160</v>
      </c>
      <c r="E155" s="248" t="s">
        <v>1</v>
      </c>
      <c r="F155" s="249" t="s">
        <v>21</v>
      </c>
      <c r="G155" s="247"/>
      <c r="H155" s="250">
        <v>1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4"/>
      <c r="U155" s="255"/>
      <c r="AT155" s="256" t="s">
        <v>160</v>
      </c>
      <c r="AU155" s="256" t="s">
        <v>88</v>
      </c>
      <c r="AV155" s="12" t="s">
        <v>88</v>
      </c>
      <c r="AW155" s="12" t="s">
        <v>36</v>
      </c>
      <c r="AX155" s="12" t="s">
        <v>80</v>
      </c>
      <c r="AY155" s="256" t="s">
        <v>147</v>
      </c>
    </row>
    <row r="156" s="14" customFormat="1">
      <c r="B156" s="278"/>
      <c r="C156" s="279"/>
      <c r="D156" s="242" t="s">
        <v>160</v>
      </c>
      <c r="E156" s="280" t="s">
        <v>1</v>
      </c>
      <c r="F156" s="281" t="s">
        <v>290</v>
      </c>
      <c r="G156" s="279"/>
      <c r="H156" s="282">
        <v>1</v>
      </c>
      <c r="I156" s="283"/>
      <c r="J156" s="279"/>
      <c r="K156" s="279"/>
      <c r="L156" s="284"/>
      <c r="M156" s="285"/>
      <c r="N156" s="286"/>
      <c r="O156" s="286"/>
      <c r="P156" s="286"/>
      <c r="Q156" s="286"/>
      <c r="R156" s="286"/>
      <c r="S156" s="286"/>
      <c r="T156" s="286"/>
      <c r="U156" s="287"/>
      <c r="AT156" s="288" t="s">
        <v>160</v>
      </c>
      <c r="AU156" s="288" t="s">
        <v>88</v>
      </c>
      <c r="AV156" s="14" t="s">
        <v>102</v>
      </c>
      <c r="AW156" s="14" t="s">
        <v>4</v>
      </c>
      <c r="AX156" s="14" t="s">
        <v>21</v>
      </c>
      <c r="AY156" s="288" t="s">
        <v>147</v>
      </c>
    </row>
    <row r="157" s="1" customFormat="1" ht="16.5" customHeight="1">
      <c r="B157" s="37"/>
      <c r="C157" s="229" t="s">
        <v>194</v>
      </c>
      <c r="D157" s="229" t="s">
        <v>150</v>
      </c>
      <c r="E157" s="230" t="s">
        <v>678</v>
      </c>
      <c r="F157" s="231" t="s">
        <v>679</v>
      </c>
      <c r="G157" s="232" t="s">
        <v>268</v>
      </c>
      <c r="H157" s="233">
        <v>1</v>
      </c>
      <c r="I157" s="234"/>
      <c r="J157" s="235">
        <f>ROUND(I157*H157,2)</f>
        <v>0</v>
      </c>
      <c r="K157" s="231" t="s">
        <v>1</v>
      </c>
      <c r="L157" s="42"/>
      <c r="M157" s="236" t="s">
        <v>1</v>
      </c>
      <c r="N157" s="237" t="s">
        <v>45</v>
      </c>
      <c r="O157" s="85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8">
        <f>S157*H157</f>
        <v>0</v>
      </c>
      <c r="U157" s="239" t="s">
        <v>1</v>
      </c>
      <c r="AR157" s="240" t="s">
        <v>653</v>
      </c>
      <c r="AT157" s="240" t="s">
        <v>150</v>
      </c>
      <c r="AU157" s="240" t="s">
        <v>88</v>
      </c>
      <c r="AY157" s="16" t="s">
        <v>147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6" t="s">
        <v>21</v>
      </c>
      <c r="BK157" s="241">
        <f>ROUND(I157*H157,2)</f>
        <v>0</v>
      </c>
      <c r="BL157" s="16" t="s">
        <v>653</v>
      </c>
      <c r="BM157" s="240" t="s">
        <v>680</v>
      </c>
    </row>
    <row r="158" s="1" customFormat="1">
      <c r="B158" s="37"/>
      <c r="C158" s="38"/>
      <c r="D158" s="242" t="s">
        <v>156</v>
      </c>
      <c r="E158" s="38"/>
      <c r="F158" s="243" t="s">
        <v>679</v>
      </c>
      <c r="G158" s="38"/>
      <c r="H158" s="38"/>
      <c r="I158" s="148"/>
      <c r="J158" s="38"/>
      <c r="K158" s="38"/>
      <c r="L158" s="42"/>
      <c r="M158" s="244"/>
      <c r="N158" s="85"/>
      <c r="O158" s="85"/>
      <c r="P158" s="85"/>
      <c r="Q158" s="85"/>
      <c r="R158" s="85"/>
      <c r="S158" s="85"/>
      <c r="T158" s="85"/>
      <c r="U158" s="86"/>
      <c r="AT158" s="16" t="s">
        <v>156</v>
      </c>
      <c r="AU158" s="16" t="s">
        <v>88</v>
      </c>
    </row>
    <row r="159" s="1" customFormat="1">
      <c r="B159" s="37"/>
      <c r="C159" s="38"/>
      <c r="D159" s="242" t="s">
        <v>212</v>
      </c>
      <c r="E159" s="38"/>
      <c r="F159" s="245" t="s">
        <v>681</v>
      </c>
      <c r="G159" s="38"/>
      <c r="H159" s="38"/>
      <c r="I159" s="148"/>
      <c r="J159" s="38"/>
      <c r="K159" s="38"/>
      <c r="L159" s="42"/>
      <c r="M159" s="244"/>
      <c r="N159" s="85"/>
      <c r="O159" s="85"/>
      <c r="P159" s="85"/>
      <c r="Q159" s="85"/>
      <c r="R159" s="85"/>
      <c r="S159" s="85"/>
      <c r="T159" s="85"/>
      <c r="U159" s="86"/>
      <c r="AT159" s="16" t="s">
        <v>212</v>
      </c>
      <c r="AU159" s="16" t="s">
        <v>88</v>
      </c>
    </row>
    <row r="160" s="12" customFormat="1">
      <c r="B160" s="246"/>
      <c r="C160" s="247"/>
      <c r="D160" s="242" t="s">
        <v>160</v>
      </c>
      <c r="E160" s="248" t="s">
        <v>1</v>
      </c>
      <c r="F160" s="249" t="s">
        <v>21</v>
      </c>
      <c r="G160" s="247"/>
      <c r="H160" s="250">
        <v>1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4"/>
      <c r="U160" s="255"/>
      <c r="AT160" s="256" t="s">
        <v>160</v>
      </c>
      <c r="AU160" s="256" t="s">
        <v>88</v>
      </c>
      <c r="AV160" s="12" t="s">
        <v>88</v>
      </c>
      <c r="AW160" s="12" t="s">
        <v>36</v>
      </c>
      <c r="AX160" s="12" t="s">
        <v>80</v>
      </c>
      <c r="AY160" s="256" t="s">
        <v>147</v>
      </c>
    </row>
    <row r="161" s="14" customFormat="1">
      <c r="B161" s="278"/>
      <c r="C161" s="279"/>
      <c r="D161" s="242" t="s">
        <v>160</v>
      </c>
      <c r="E161" s="280" t="s">
        <v>1</v>
      </c>
      <c r="F161" s="281" t="s">
        <v>290</v>
      </c>
      <c r="G161" s="279"/>
      <c r="H161" s="282">
        <v>1</v>
      </c>
      <c r="I161" s="283"/>
      <c r="J161" s="279"/>
      <c r="K161" s="279"/>
      <c r="L161" s="284"/>
      <c r="M161" s="285"/>
      <c r="N161" s="286"/>
      <c r="O161" s="286"/>
      <c r="P161" s="286"/>
      <c r="Q161" s="286"/>
      <c r="R161" s="286"/>
      <c r="S161" s="286"/>
      <c r="T161" s="286"/>
      <c r="U161" s="287"/>
      <c r="AT161" s="288" t="s">
        <v>160</v>
      </c>
      <c r="AU161" s="288" t="s">
        <v>88</v>
      </c>
      <c r="AV161" s="14" t="s">
        <v>102</v>
      </c>
      <c r="AW161" s="14" t="s">
        <v>4</v>
      </c>
      <c r="AX161" s="14" t="s">
        <v>21</v>
      </c>
      <c r="AY161" s="288" t="s">
        <v>147</v>
      </c>
    </row>
    <row r="162" s="11" customFormat="1" ht="22.8" customHeight="1">
      <c r="B162" s="213"/>
      <c r="C162" s="214"/>
      <c r="D162" s="215" t="s">
        <v>79</v>
      </c>
      <c r="E162" s="227" t="s">
        <v>682</v>
      </c>
      <c r="F162" s="227" t="s">
        <v>683</v>
      </c>
      <c r="G162" s="214"/>
      <c r="H162" s="214"/>
      <c r="I162" s="217"/>
      <c r="J162" s="228">
        <f>BK162</f>
        <v>0</v>
      </c>
      <c r="K162" s="214"/>
      <c r="L162" s="219"/>
      <c r="M162" s="220"/>
      <c r="N162" s="221"/>
      <c r="O162" s="221"/>
      <c r="P162" s="222">
        <f>SUM(P163:P186)</f>
        <v>0</v>
      </c>
      <c r="Q162" s="221"/>
      <c r="R162" s="222">
        <f>SUM(R163:R186)</f>
        <v>0</v>
      </c>
      <c r="S162" s="221"/>
      <c r="T162" s="222">
        <f>SUM(T163:T186)</f>
        <v>0</v>
      </c>
      <c r="U162" s="223"/>
      <c r="AR162" s="224" t="s">
        <v>107</v>
      </c>
      <c r="AT162" s="225" t="s">
        <v>79</v>
      </c>
      <c r="AU162" s="225" t="s">
        <v>21</v>
      </c>
      <c r="AY162" s="224" t="s">
        <v>147</v>
      </c>
      <c r="BK162" s="226">
        <f>SUM(BK163:BK186)</f>
        <v>0</v>
      </c>
    </row>
    <row r="163" s="1" customFormat="1" ht="16.5" customHeight="1">
      <c r="B163" s="37"/>
      <c r="C163" s="229" t="s">
        <v>199</v>
      </c>
      <c r="D163" s="229" t="s">
        <v>150</v>
      </c>
      <c r="E163" s="230" t="s">
        <v>684</v>
      </c>
      <c r="F163" s="231" t="s">
        <v>685</v>
      </c>
      <c r="G163" s="232" t="s">
        <v>268</v>
      </c>
      <c r="H163" s="233">
        <v>1</v>
      </c>
      <c r="I163" s="234"/>
      <c r="J163" s="235">
        <f>ROUND(I163*H163,2)</f>
        <v>0</v>
      </c>
      <c r="K163" s="231" t="s">
        <v>652</v>
      </c>
      <c r="L163" s="42"/>
      <c r="M163" s="236" t="s">
        <v>1</v>
      </c>
      <c r="N163" s="237" t="s">
        <v>45</v>
      </c>
      <c r="O163" s="85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8">
        <f>S163*H163</f>
        <v>0</v>
      </c>
      <c r="U163" s="239" t="s">
        <v>1</v>
      </c>
      <c r="AR163" s="240" t="s">
        <v>653</v>
      </c>
      <c r="AT163" s="240" t="s">
        <v>150</v>
      </c>
      <c r="AU163" s="240" t="s">
        <v>88</v>
      </c>
      <c r="AY163" s="16" t="s">
        <v>147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6" t="s">
        <v>21</v>
      </c>
      <c r="BK163" s="241">
        <f>ROUND(I163*H163,2)</f>
        <v>0</v>
      </c>
      <c r="BL163" s="16" t="s">
        <v>653</v>
      </c>
      <c r="BM163" s="240" t="s">
        <v>686</v>
      </c>
    </row>
    <row r="164" s="1" customFormat="1">
      <c r="B164" s="37"/>
      <c r="C164" s="38"/>
      <c r="D164" s="242" t="s">
        <v>156</v>
      </c>
      <c r="E164" s="38"/>
      <c r="F164" s="243" t="s">
        <v>687</v>
      </c>
      <c r="G164" s="38"/>
      <c r="H164" s="38"/>
      <c r="I164" s="148"/>
      <c r="J164" s="38"/>
      <c r="K164" s="38"/>
      <c r="L164" s="42"/>
      <c r="M164" s="244"/>
      <c r="N164" s="85"/>
      <c r="O164" s="85"/>
      <c r="P164" s="85"/>
      <c r="Q164" s="85"/>
      <c r="R164" s="85"/>
      <c r="S164" s="85"/>
      <c r="T164" s="85"/>
      <c r="U164" s="86"/>
      <c r="AT164" s="16" t="s">
        <v>156</v>
      </c>
      <c r="AU164" s="16" t="s">
        <v>88</v>
      </c>
    </row>
    <row r="165" s="1" customFormat="1">
      <c r="B165" s="37"/>
      <c r="C165" s="38"/>
      <c r="D165" s="242" t="s">
        <v>212</v>
      </c>
      <c r="E165" s="38"/>
      <c r="F165" s="245" t="s">
        <v>688</v>
      </c>
      <c r="G165" s="38"/>
      <c r="H165" s="38"/>
      <c r="I165" s="148"/>
      <c r="J165" s="38"/>
      <c r="K165" s="38"/>
      <c r="L165" s="42"/>
      <c r="M165" s="244"/>
      <c r="N165" s="85"/>
      <c r="O165" s="85"/>
      <c r="P165" s="85"/>
      <c r="Q165" s="85"/>
      <c r="R165" s="85"/>
      <c r="S165" s="85"/>
      <c r="T165" s="85"/>
      <c r="U165" s="86"/>
      <c r="AT165" s="16" t="s">
        <v>212</v>
      </c>
      <c r="AU165" s="16" t="s">
        <v>88</v>
      </c>
    </row>
    <row r="166" s="12" customFormat="1">
      <c r="B166" s="246"/>
      <c r="C166" s="247"/>
      <c r="D166" s="242" t="s">
        <v>160</v>
      </c>
      <c r="E166" s="248" t="s">
        <v>1</v>
      </c>
      <c r="F166" s="249" t="s">
        <v>21</v>
      </c>
      <c r="G166" s="247"/>
      <c r="H166" s="250">
        <v>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4"/>
      <c r="U166" s="255"/>
      <c r="AT166" s="256" t="s">
        <v>160</v>
      </c>
      <c r="AU166" s="256" t="s">
        <v>88</v>
      </c>
      <c r="AV166" s="12" t="s">
        <v>88</v>
      </c>
      <c r="AW166" s="12" t="s">
        <v>36</v>
      </c>
      <c r="AX166" s="12" t="s">
        <v>80</v>
      </c>
      <c r="AY166" s="256" t="s">
        <v>147</v>
      </c>
    </row>
    <row r="167" s="14" customFormat="1">
      <c r="B167" s="278"/>
      <c r="C167" s="279"/>
      <c r="D167" s="242" t="s">
        <v>160</v>
      </c>
      <c r="E167" s="280" t="s">
        <v>1</v>
      </c>
      <c r="F167" s="281" t="s">
        <v>290</v>
      </c>
      <c r="G167" s="279"/>
      <c r="H167" s="282">
        <v>1</v>
      </c>
      <c r="I167" s="283"/>
      <c r="J167" s="279"/>
      <c r="K167" s="279"/>
      <c r="L167" s="284"/>
      <c r="M167" s="285"/>
      <c r="N167" s="286"/>
      <c r="O167" s="286"/>
      <c r="P167" s="286"/>
      <c r="Q167" s="286"/>
      <c r="R167" s="286"/>
      <c r="S167" s="286"/>
      <c r="T167" s="286"/>
      <c r="U167" s="287"/>
      <c r="AT167" s="288" t="s">
        <v>160</v>
      </c>
      <c r="AU167" s="288" t="s">
        <v>88</v>
      </c>
      <c r="AV167" s="14" t="s">
        <v>102</v>
      </c>
      <c r="AW167" s="14" t="s">
        <v>4</v>
      </c>
      <c r="AX167" s="14" t="s">
        <v>21</v>
      </c>
      <c r="AY167" s="288" t="s">
        <v>147</v>
      </c>
    </row>
    <row r="168" s="1" customFormat="1" ht="16.5" customHeight="1">
      <c r="B168" s="37"/>
      <c r="C168" s="229" t="s">
        <v>204</v>
      </c>
      <c r="D168" s="229" t="s">
        <v>150</v>
      </c>
      <c r="E168" s="230" t="s">
        <v>689</v>
      </c>
      <c r="F168" s="231" t="s">
        <v>690</v>
      </c>
      <c r="G168" s="232" t="s">
        <v>268</v>
      </c>
      <c r="H168" s="233">
        <v>1</v>
      </c>
      <c r="I168" s="234"/>
      <c r="J168" s="235">
        <f>ROUND(I168*H168,2)</f>
        <v>0</v>
      </c>
      <c r="K168" s="231" t="s">
        <v>1</v>
      </c>
      <c r="L168" s="42"/>
      <c r="M168" s="236" t="s">
        <v>1</v>
      </c>
      <c r="N168" s="237" t="s">
        <v>45</v>
      </c>
      <c r="O168" s="85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8">
        <f>S168*H168</f>
        <v>0</v>
      </c>
      <c r="U168" s="239" t="s">
        <v>1</v>
      </c>
      <c r="AR168" s="240" t="s">
        <v>653</v>
      </c>
      <c r="AT168" s="240" t="s">
        <v>150</v>
      </c>
      <c r="AU168" s="240" t="s">
        <v>88</v>
      </c>
      <c r="AY168" s="16" t="s">
        <v>147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6" t="s">
        <v>21</v>
      </c>
      <c r="BK168" s="241">
        <f>ROUND(I168*H168,2)</f>
        <v>0</v>
      </c>
      <c r="BL168" s="16" t="s">
        <v>653</v>
      </c>
      <c r="BM168" s="240" t="s">
        <v>691</v>
      </c>
    </row>
    <row r="169" s="1" customFormat="1">
      <c r="B169" s="37"/>
      <c r="C169" s="38"/>
      <c r="D169" s="242" t="s">
        <v>156</v>
      </c>
      <c r="E169" s="38"/>
      <c r="F169" s="243" t="s">
        <v>690</v>
      </c>
      <c r="G169" s="38"/>
      <c r="H169" s="38"/>
      <c r="I169" s="148"/>
      <c r="J169" s="38"/>
      <c r="K169" s="38"/>
      <c r="L169" s="42"/>
      <c r="M169" s="244"/>
      <c r="N169" s="85"/>
      <c r="O169" s="85"/>
      <c r="P169" s="85"/>
      <c r="Q169" s="85"/>
      <c r="R169" s="85"/>
      <c r="S169" s="85"/>
      <c r="T169" s="85"/>
      <c r="U169" s="86"/>
      <c r="AT169" s="16" t="s">
        <v>156</v>
      </c>
      <c r="AU169" s="16" t="s">
        <v>88</v>
      </c>
    </row>
    <row r="170" s="1" customFormat="1">
      <c r="B170" s="37"/>
      <c r="C170" s="38"/>
      <c r="D170" s="242" t="s">
        <v>212</v>
      </c>
      <c r="E170" s="38"/>
      <c r="F170" s="245" t="s">
        <v>692</v>
      </c>
      <c r="G170" s="38"/>
      <c r="H170" s="38"/>
      <c r="I170" s="148"/>
      <c r="J170" s="38"/>
      <c r="K170" s="38"/>
      <c r="L170" s="42"/>
      <c r="M170" s="244"/>
      <c r="N170" s="85"/>
      <c r="O170" s="85"/>
      <c r="P170" s="85"/>
      <c r="Q170" s="85"/>
      <c r="R170" s="85"/>
      <c r="S170" s="85"/>
      <c r="T170" s="85"/>
      <c r="U170" s="86"/>
      <c r="AT170" s="16" t="s">
        <v>212</v>
      </c>
      <c r="AU170" s="16" t="s">
        <v>88</v>
      </c>
    </row>
    <row r="171" s="12" customFormat="1">
      <c r="B171" s="246"/>
      <c r="C171" s="247"/>
      <c r="D171" s="242" t="s">
        <v>160</v>
      </c>
      <c r="E171" s="248" t="s">
        <v>1</v>
      </c>
      <c r="F171" s="249" t="s">
        <v>21</v>
      </c>
      <c r="G171" s="247"/>
      <c r="H171" s="250">
        <v>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4"/>
      <c r="U171" s="255"/>
      <c r="AT171" s="256" t="s">
        <v>160</v>
      </c>
      <c r="AU171" s="256" t="s">
        <v>88</v>
      </c>
      <c r="AV171" s="12" t="s">
        <v>88</v>
      </c>
      <c r="AW171" s="12" t="s">
        <v>36</v>
      </c>
      <c r="AX171" s="12" t="s">
        <v>80</v>
      </c>
      <c r="AY171" s="256" t="s">
        <v>147</v>
      </c>
    </row>
    <row r="172" s="14" customFormat="1">
      <c r="B172" s="278"/>
      <c r="C172" s="279"/>
      <c r="D172" s="242" t="s">
        <v>160</v>
      </c>
      <c r="E172" s="280" t="s">
        <v>1</v>
      </c>
      <c r="F172" s="281" t="s">
        <v>290</v>
      </c>
      <c r="G172" s="279"/>
      <c r="H172" s="282">
        <v>1</v>
      </c>
      <c r="I172" s="283"/>
      <c r="J172" s="279"/>
      <c r="K172" s="279"/>
      <c r="L172" s="284"/>
      <c r="M172" s="285"/>
      <c r="N172" s="286"/>
      <c r="O172" s="286"/>
      <c r="P172" s="286"/>
      <c r="Q172" s="286"/>
      <c r="R172" s="286"/>
      <c r="S172" s="286"/>
      <c r="T172" s="286"/>
      <c r="U172" s="287"/>
      <c r="AT172" s="288" t="s">
        <v>160</v>
      </c>
      <c r="AU172" s="288" t="s">
        <v>88</v>
      </c>
      <c r="AV172" s="14" t="s">
        <v>102</v>
      </c>
      <c r="AW172" s="14" t="s">
        <v>4</v>
      </c>
      <c r="AX172" s="14" t="s">
        <v>21</v>
      </c>
      <c r="AY172" s="288" t="s">
        <v>147</v>
      </c>
    </row>
    <row r="173" s="1" customFormat="1" ht="16.5" customHeight="1">
      <c r="B173" s="37"/>
      <c r="C173" s="229" t="s">
        <v>26</v>
      </c>
      <c r="D173" s="229" t="s">
        <v>150</v>
      </c>
      <c r="E173" s="230" t="s">
        <v>693</v>
      </c>
      <c r="F173" s="231" t="s">
        <v>694</v>
      </c>
      <c r="G173" s="232" t="s">
        <v>268</v>
      </c>
      <c r="H173" s="233">
        <v>1</v>
      </c>
      <c r="I173" s="234"/>
      <c r="J173" s="235">
        <f>ROUND(I173*H173,2)</f>
        <v>0</v>
      </c>
      <c r="K173" s="231" t="s">
        <v>1</v>
      </c>
      <c r="L173" s="42"/>
      <c r="M173" s="236" t="s">
        <v>1</v>
      </c>
      <c r="N173" s="237" t="s">
        <v>45</v>
      </c>
      <c r="O173" s="85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8">
        <f>S173*H173</f>
        <v>0</v>
      </c>
      <c r="U173" s="239" t="s">
        <v>1</v>
      </c>
      <c r="AR173" s="240" t="s">
        <v>653</v>
      </c>
      <c r="AT173" s="240" t="s">
        <v>150</v>
      </c>
      <c r="AU173" s="240" t="s">
        <v>88</v>
      </c>
      <c r="AY173" s="16" t="s">
        <v>147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6" t="s">
        <v>21</v>
      </c>
      <c r="BK173" s="241">
        <f>ROUND(I173*H173,2)</f>
        <v>0</v>
      </c>
      <c r="BL173" s="16" t="s">
        <v>653</v>
      </c>
      <c r="BM173" s="240" t="s">
        <v>695</v>
      </c>
    </row>
    <row r="174" s="1" customFormat="1">
      <c r="B174" s="37"/>
      <c r="C174" s="38"/>
      <c r="D174" s="242" t="s">
        <v>156</v>
      </c>
      <c r="E174" s="38"/>
      <c r="F174" s="243" t="s">
        <v>694</v>
      </c>
      <c r="G174" s="38"/>
      <c r="H174" s="38"/>
      <c r="I174" s="148"/>
      <c r="J174" s="38"/>
      <c r="K174" s="38"/>
      <c r="L174" s="42"/>
      <c r="M174" s="244"/>
      <c r="N174" s="85"/>
      <c r="O174" s="85"/>
      <c r="P174" s="85"/>
      <c r="Q174" s="85"/>
      <c r="R174" s="85"/>
      <c r="S174" s="85"/>
      <c r="T174" s="85"/>
      <c r="U174" s="86"/>
      <c r="AT174" s="16" t="s">
        <v>156</v>
      </c>
      <c r="AU174" s="16" t="s">
        <v>88</v>
      </c>
    </row>
    <row r="175" s="1" customFormat="1">
      <c r="B175" s="37"/>
      <c r="C175" s="38"/>
      <c r="D175" s="242" t="s">
        <v>212</v>
      </c>
      <c r="E175" s="38"/>
      <c r="F175" s="245" t="s">
        <v>696</v>
      </c>
      <c r="G175" s="38"/>
      <c r="H175" s="38"/>
      <c r="I175" s="148"/>
      <c r="J175" s="38"/>
      <c r="K175" s="38"/>
      <c r="L175" s="42"/>
      <c r="M175" s="244"/>
      <c r="N175" s="85"/>
      <c r="O175" s="85"/>
      <c r="P175" s="85"/>
      <c r="Q175" s="85"/>
      <c r="R175" s="85"/>
      <c r="S175" s="85"/>
      <c r="T175" s="85"/>
      <c r="U175" s="86"/>
      <c r="AT175" s="16" t="s">
        <v>212</v>
      </c>
      <c r="AU175" s="16" t="s">
        <v>88</v>
      </c>
    </row>
    <row r="176" s="12" customFormat="1">
      <c r="B176" s="246"/>
      <c r="C176" s="247"/>
      <c r="D176" s="242" t="s">
        <v>160</v>
      </c>
      <c r="E176" s="248" t="s">
        <v>1</v>
      </c>
      <c r="F176" s="249" t="s">
        <v>697</v>
      </c>
      <c r="G176" s="247"/>
      <c r="H176" s="250">
        <v>1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4"/>
      <c r="U176" s="255"/>
      <c r="AT176" s="256" t="s">
        <v>160</v>
      </c>
      <c r="AU176" s="256" t="s">
        <v>88</v>
      </c>
      <c r="AV176" s="12" t="s">
        <v>88</v>
      </c>
      <c r="AW176" s="12" t="s">
        <v>36</v>
      </c>
      <c r="AX176" s="12" t="s">
        <v>21</v>
      </c>
      <c r="AY176" s="256" t="s">
        <v>147</v>
      </c>
    </row>
    <row r="177" s="1" customFormat="1" ht="16.5" customHeight="1">
      <c r="B177" s="37"/>
      <c r="C177" s="229" t="s">
        <v>214</v>
      </c>
      <c r="D177" s="229" t="s">
        <v>150</v>
      </c>
      <c r="E177" s="230" t="s">
        <v>698</v>
      </c>
      <c r="F177" s="231" t="s">
        <v>699</v>
      </c>
      <c r="G177" s="232" t="s">
        <v>268</v>
      </c>
      <c r="H177" s="233">
        <v>1</v>
      </c>
      <c r="I177" s="234"/>
      <c r="J177" s="235">
        <f>ROUND(I177*H177,2)</f>
        <v>0</v>
      </c>
      <c r="K177" s="231" t="s">
        <v>1</v>
      </c>
      <c r="L177" s="42"/>
      <c r="M177" s="236" t="s">
        <v>1</v>
      </c>
      <c r="N177" s="237" t="s">
        <v>45</v>
      </c>
      <c r="O177" s="85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8">
        <f>S177*H177</f>
        <v>0</v>
      </c>
      <c r="U177" s="239" t="s">
        <v>1</v>
      </c>
      <c r="AR177" s="240" t="s">
        <v>653</v>
      </c>
      <c r="AT177" s="240" t="s">
        <v>150</v>
      </c>
      <c r="AU177" s="240" t="s">
        <v>88</v>
      </c>
      <c r="AY177" s="16" t="s">
        <v>147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6" t="s">
        <v>21</v>
      </c>
      <c r="BK177" s="241">
        <f>ROUND(I177*H177,2)</f>
        <v>0</v>
      </c>
      <c r="BL177" s="16" t="s">
        <v>653</v>
      </c>
      <c r="BM177" s="240" t="s">
        <v>700</v>
      </c>
    </row>
    <row r="178" s="1" customFormat="1">
      <c r="B178" s="37"/>
      <c r="C178" s="38"/>
      <c r="D178" s="242" t="s">
        <v>156</v>
      </c>
      <c r="E178" s="38"/>
      <c r="F178" s="243" t="s">
        <v>701</v>
      </c>
      <c r="G178" s="38"/>
      <c r="H178" s="38"/>
      <c r="I178" s="148"/>
      <c r="J178" s="38"/>
      <c r="K178" s="38"/>
      <c r="L178" s="42"/>
      <c r="M178" s="244"/>
      <c r="N178" s="85"/>
      <c r="O178" s="85"/>
      <c r="P178" s="85"/>
      <c r="Q178" s="85"/>
      <c r="R178" s="85"/>
      <c r="S178" s="85"/>
      <c r="T178" s="85"/>
      <c r="U178" s="86"/>
      <c r="AT178" s="16" t="s">
        <v>156</v>
      </c>
      <c r="AU178" s="16" t="s">
        <v>88</v>
      </c>
    </row>
    <row r="179" s="1" customFormat="1">
      <c r="B179" s="37"/>
      <c r="C179" s="38"/>
      <c r="D179" s="242" t="s">
        <v>212</v>
      </c>
      <c r="E179" s="38"/>
      <c r="F179" s="245" t="s">
        <v>702</v>
      </c>
      <c r="G179" s="38"/>
      <c r="H179" s="38"/>
      <c r="I179" s="148"/>
      <c r="J179" s="38"/>
      <c r="K179" s="38"/>
      <c r="L179" s="42"/>
      <c r="M179" s="244"/>
      <c r="N179" s="85"/>
      <c r="O179" s="85"/>
      <c r="P179" s="85"/>
      <c r="Q179" s="85"/>
      <c r="R179" s="85"/>
      <c r="S179" s="85"/>
      <c r="T179" s="85"/>
      <c r="U179" s="86"/>
      <c r="AT179" s="16" t="s">
        <v>212</v>
      </c>
      <c r="AU179" s="16" t="s">
        <v>88</v>
      </c>
    </row>
    <row r="180" s="12" customFormat="1">
      <c r="B180" s="246"/>
      <c r="C180" s="247"/>
      <c r="D180" s="242" t="s">
        <v>160</v>
      </c>
      <c r="E180" s="248" t="s">
        <v>1</v>
      </c>
      <c r="F180" s="249" t="s">
        <v>21</v>
      </c>
      <c r="G180" s="247"/>
      <c r="H180" s="250">
        <v>1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4"/>
      <c r="U180" s="255"/>
      <c r="AT180" s="256" t="s">
        <v>160</v>
      </c>
      <c r="AU180" s="256" t="s">
        <v>88</v>
      </c>
      <c r="AV180" s="12" t="s">
        <v>88</v>
      </c>
      <c r="AW180" s="12" t="s">
        <v>36</v>
      </c>
      <c r="AX180" s="12" t="s">
        <v>80</v>
      </c>
      <c r="AY180" s="256" t="s">
        <v>147</v>
      </c>
    </row>
    <row r="181" s="14" customFormat="1">
      <c r="B181" s="278"/>
      <c r="C181" s="279"/>
      <c r="D181" s="242" t="s">
        <v>160</v>
      </c>
      <c r="E181" s="280" t="s">
        <v>1</v>
      </c>
      <c r="F181" s="281" t="s">
        <v>290</v>
      </c>
      <c r="G181" s="279"/>
      <c r="H181" s="282">
        <v>1</v>
      </c>
      <c r="I181" s="283"/>
      <c r="J181" s="279"/>
      <c r="K181" s="279"/>
      <c r="L181" s="284"/>
      <c r="M181" s="285"/>
      <c r="N181" s="286"/>
      <c r="O181" s="286"/>
      <c r="P181" s="286"/>
      <c r="Q181" s="286"/>
      <c r="R181" s="286"/>
      <c r="S181" s="286"/>
      <c r="T181" s="286"/>
      <c r="U181" s="287"/>
      <c r="AT181" s="288" t="s">
        <v>160</v>
      </c>
      <c r="AU181" s="288" t="s">
        <v>88</v>
      </c>
      <c r="AV181" s="14" t="s">
        <v>102</v>
      </c>
      <c r="AW181" s="14" t="s">
        <v>4</v>
      </c>
      <c r="AX181" s="14" t="s">
        <v>21</v>
      </c>
      <c r="AY181" s="288" t="s">
        <v>147</v>
      </c>
    </row>
    <row r="182" s="1" customFormat="1" ht="16.5" customHeight="1">
      <c r="B182" s="37"/>
      <c r="C182" s="229" t="s">
        <v>219</v>
      </c>
      <c r="D182" s="229" t="s">
        <v>150</v>
      </c>
      <c r="E182" s="230" t="s">
        <v>703</v>
      </c>
      <c r="F182" s="231" t="s">
        <v>704</v>
      </c>
      <c r="G182" s="232" t="s">
        <v>268</v>
      </c>
      <c r="H182" s="233">
        <v>1</v>
      </c>
      <c r="I182" s="234"/>
      <c r="J182" s="235">
        <f>ROUND(I182*H182,2)</f>
        <v>0</v>
      </c>
      <c r="K182" s="231" t="s">
        <v>1</v>
      </c>
      <c r="L182" s="42"/>
      <c r="M182" s="236" t="s">
        <v>1</v>
      </c>
      <c r="N182" s="237" t="s">
        <v>45</v>
      </c>
      <c r="O182" s="85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8">
        <f>S182*H182</f>
        <v>0</v>
      </c>
      <c r="U182" s="239" t="s">
        <v>1</v>
      </c>
      <c r="AR182" s="240" t="s">
        <v>705</v>
      </c>
      <c r="AT182" s="240" t="s">
        <v>150</v>
      </c>
      <c r="AU182" s="240" t="s">
        <v>88</v>
      </c>
      <c r="AY182" s="16" t="s">
        <v>147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6" t="s">
        <v>21</v>
      </c>
      <c r="BK182" s="241">
        <f>ROUND(I182*H182,2)</f>
        <v>0</v>
      </c>
      <c r="BL182" s="16" t="s">
        <v>705</v>
      </c>
      <c r="BM182" s="240" t="s">
        <v>706</v>
      </c>
    </row>
    <row r="183" s="1" customFormat="1">
      <c r="B183" s="37"/>
      <c r="C183" s="38"/>
      <c r="D183" s="242" t="s">
        <v>156</v>
      </c>
      <c r="E183" s="38"/>
      <c r="F183" s="243" t="s">
        <v>704</v>
      </c>
      <c r="G183" s="38"/>
      <c r="H183" s="38"/>
      <c r="I183" s="148"/>
      <c r="J183" s="38"/>
      <c r="K183" s="38"/>
      <c r="L183" s="42"/>
      <c r="M183" s="244"/>
      <c r="N183" s="85"/>
      <c r="O183" s="85"/>
      <c r="P183" s="85"/>
      <c r="Q183" s="85"/>
      <c r="R183" s="85"/>
      <c r="S183" s="85"/>
      <c r="T183" s="85"/>
      <c r="U183" s="86"/>
      <c r="AT183" s="16" t="s">
        <v>156</v>
      </c>
      <c r="AU183" s="16" t="s">
        <v>88</v>
      </c>
    </row>
    <row r="184" s="1" customFormat="1">
      <c r="B184" s="37"/>
      <c r="C184" s="38"/>
      <c r="D184" s="242" t="s">
        <v>212</v>
      </c>
      <c r="E184" s="38"/>
      <c r="F184" s="245" t="s">
        <v>688</v>
      </c>
      <c r="G184" s="38"/>
      <c r="H184" s="38"/>
      <c r="I184" s="148"/>
      <c r="J184" s="38"/>
      <c r="K184" s="38"/>
      <c r="L184" s="42"/>
      <c r="M184" s="244"/>
      <c r="N184" s="85"/>
      <c r="O184" s="85"/>
      <c r="P184" s="85"/>
      <c r="Q184" s="85"/>
      <c r="R184" s="85"/>
      <c r="S184" s="85"/>
      <c r="T184" s="85"/>
      <c r="U184" s="86"/>
      <c r="AT184" s="16" t="s">
        <v>212</v>
      </c>
      <c r="AU184" s="16" t="s">
        <v>88</v>
      </c>
    </row>
    <row r="185" s="12" customFormat="1">
      <c r="B185" s="246"/>
      <c r="C185" s="247"/>
      <c r="D185" s="242" t="s">
        <v>160</v>
      </c>
      <c r="E185" s="248" t="s">
        <v>1</v>
      </c>
      <c r="F185" s="249" t="s">
        <v>21</v>
      </c>
      <c r="G185" s="247"/>
      <c r="H185" s="250">
        <v>1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4"/>
      <c r="U185" s="255"/>
      <c r="AT185" s="256" t="s">
        <v>160</v>
      </c>
      <c r="AU185" s="256" t="s">
        <v>88</v>
      </c>
      <c r="AV185" s="12" t="s">
        <v>88</v>
      </c>
      <c r="AW185" s="12" t="s">
        <v>36</v>
      </c>
      <c r="AX185" s="12" t="s">
        <v>80</v>
      </c>
      <c r="AY185" s="256" t="s">
        <v>147</v>
      </c>
    </row>
    <row r="186" s="14" customFormat="1">
      <c r="B186" s="278"/>
      <c r="C186" s="279"/>
      <c r="D186" s="242" t="s">
        <v>160</v>
      </c>
      <c r="E186" s="280" t="s">
        <v>1</v>
      </c>
      <c r="F186" s="281" t="s">
        <v>290</v>
      </c>
      <c r="G186" s="279"/>
      <c r="H186" s="282">
        <v>1</v>
      </c>
      <c r="I186" s="283"/>
      <c r="J186" s="279"/>
      <c r="K186" s="279"/>
      <c r="L186" s="284"/>
      <c r="M186" s="294"/>
      <c r="N186" s="295"/>
      <c r="O186" s="295"/>
      <c r="P186" s="295"/>
      <c r="Q186" s="295"/>
      <c r="R186" s="295"/>
      <c r="S186" s="295"/>
      <c r="T186" s="295"/>
      <c r="U186" s="296"/>
      <c r="AT186" s="288" t="s">
        <v>160</v>
      </c>
      <c r="AU186" s="288" t="s">
        <v>88</v>
      </c>
      <c r="AV186" s="14" t="s">
        <v>102</v>
      </c>
      <c r="AW186" s="14" t="s">
        <v>4</v>
      </c>
      <c r="AX186" s="14" t="s">
        <v>21</v>
      </c>
      <c r="AY186" s="288" t="s">
        <v>147</v>
      </c>
    </row>
    <row r="187" s="1" customFormat="1" ht="6.96" customHeight="1">
      <c r="B187" s="60"/>
      <c r="C187" s="61"/>
      <c r="D187" s="61"/>
      <c r="E187" s="61"/>
      <c r="F187" s="61"/>
      <c r="G187" s="61"/>
      <c r="H187" s="61"/>
      <c r="I187" s="181"/>
      <c r="J187" s="61"/>
      <c r="K187" s="61"/>
      <c r="L187" s="42"/>
    </row>
  </sheetData>
  <sheetProtection sheet="1" autoFilter="0" formatColumns="0" formatRows="0" objects="1" scenarios="1" spinCount="100000" saltValue="IOhiXuHK916TyaQRZ4aCYoQiYgZBIEFGbvys3E05zgI/3UWRcTfW0MG1e2z8AwJH/043g0kwg0r71I2UQlyhmw==" hashValue="m2cEjiollV+WGES1L1tnYtUqLfU8GP0m/ufOdDvXi2RySUD/2AL+Q1XTau0ejF5LKH8s14K3WbDk0pd0aSFEQg==" algorithmName="SHA-512" password="CC35"/>
  <autoFilter ref="C122:K186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DESKTOP-81LJ5S\Michal</dc:creator>
  <cp:lastModifiedBy>DESKTOP-81LJ5S\Michal</cp:lastModifiedBy>
  <dcterms:created xsi:type="dcterms:W3CDTF">2019-10-30T19:40:58Z</dcterms:created>
  <dcterms:modified xsi:type="dcterms:W3CDTF">2019-10-30T19:41:03Z</dcterms:modified>
</cp:coreProperties>
</file>