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 - Stezka pro pěší ..." sheetId="2" r:id="rId2"/>
    <sheet name="SO 701 - Úprava oplocení" sheetId="3" r:id="rId3"/>
    <sheet name="SO 401 - Veřejné osvětlení" sheetId="4" r:id="rId4"/>
    <sheet name="VON - Vedlejší a ostatní ...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'SO 101 - Stezka pro pěší ...'!$C$84:$K$448</definedName>
    <definedName name="_xlnm.Print_Area" localSheetId="1">'SO 101 - Stezka pro pěší ...'!$C$4:$J$36,'SO 101 - Stezka pro pěší ...'!$C$42:$J$66,'SO 101 - Stezka pro pěší ...'!$C$72:$K$448</definedName>
    <definedName name="_xlnm.Print_Titles" localSheetId="1">'SO 101 - Stezka pro pěší ...'!$84:$84</definedName>
    <definedName name="_xlnm._FilterDatabase" localSheetId="2" hidden="1">'SO 701 - Úprava oplocení'!$C$84:$K$151</definedName>
    <definedName name="_xlnm.Print_Area" localSheetId="2">'SO 701 - Úprava oplocení'!$C$4:$J$36,'SO 701 - Úprava oplocení'!$C$42:$J$66,'SO 701 - Úprava oplocení'!$C$72:$K$151</definedName>
    <definedName name="_xlnm.Print_Titles" localSheetId="2">'SO 701 - Úprava oplocení'!$84:$84</definedName>
    <definedName name="_xlnm._FilterDatabase" localSheetId="3" hidden="1">'SO 401 - Veřejné osvětlení'!$C$82:$K$120</definedName>
    <definedName name="_xlnm.Print_Area" localSheetId="3">'SO 401 - Veřejné osvětlení'!$C$4:$J$36,'SO 401 - Veřejné osvětlení'!$C$42:$J$64,'SO 401 - Veřejné osvětlení'!$C$70:$K$120</definedName>
    <definedName name="_xlnm.Print_Titles" localSheetId="3">'SO 401 - Veřejné osvětlení'!$82:$82</definedName>
    <definedName name="_xlnm._FilterDatabase" localSheetId="4" hidden="1">'VON - Vedlejší a ostatní ...'!$C$78:$K$145</definedName>
    <definedName name="_xlnm.Print_Area" localSheetId="4">'VON - Vedlejší a ostatní ...'!$C$4:$J$36,'VON - Vedlejší a ostatní ...'!$C$42:$J$60,'VON - Vedlejší a ostatní ...'!$C$66:$K$145</definedName>
    <definedName name="_xlnm.Print_Titles" localSheetId="4">'VON - Vedlejší a ostatní ...'!$78:$78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T130"/>
  <c r="R131"/>
  <c r="R130"/>
  <c r="P131"/>
  <c r="P130"/>
  <c r="BK131"/>
  <c r="BK130"/>
  <c r="J130"/>
  <c r="J131"/>
  <c r="BE131"/>
  <c r="J5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0"/>
  <c r="BH110"/>
  <c r="BG110"/>
  <c r="BF110"/>
  <c r="T110"/>
  <c r="R110"/>
  <c r="P110"/>
  <c r="BK110"/>
  <c r="J110"/>
  <c r="BE110"/>
  <c r="BI105"/>
  <c r="BH105"/>
  <c r="BG105"/>
  <c r="BF105"/>
  <c r="T105"/>
  <c r="R105"/>
  <c r="P105"/>
  <c r="BK105"/>
  <c r="J105"/>
  <c r="BE105"/>
  <c r="BI100"/>
  <c r="BH100"/>
  <c r="BG100"/>
  <c r="BF100"/>
  <c r="T100"/>
  <c r="R100"/>
  <c r="P100"/>
  <c r="BK100"/>
  <c r="J100"/>
  <c r="BE100"/>
  <c r="BI95"/>
  <c r="BH95"/>
  <c r="BG95"/>
  <c r="BF95"/>
  <c r="T95"/>
  <c r="R95"/>
  <c r="P95"/>
  <c r="BK95"/>
  <c r="J95"/>
  <c r="BE95"/>
  <c r="BI90"/>
  <c r="BH90"/>
  <c r="BG90"/>
  <c r="BF90"/>
  <c r="T90"/>
  <c r="R90"/>
  <c r="P90"/>
  <c r="BK90"/>
  <c r="J90"/>
  <c r="BE90"/>
  <c r="BI84"/>
  <c r="BH84"/>
  <c r="BG84"/>
  <c r="BF84"/>
  <c r="T84"/>
  <c r="T83"/>
  <c r="R84"/>
  <c r="R83"/>
  <c r="P84"/>
  <c r="P83"/>
  <c r="BK84"/>
  <c r="BK83"/>
  <c r="J83"/>
  <c r="J84"/>
  <c r="BE84"/>
  <c r="J58"/>
  <c r="BI81"/>
  <c r="F34"/>
  <c i="1" r="BD55"/>
  <c i="5" r="BH81"/>
  <c r="F33"/>
  <c i="1" r="BC55"/>
  <c i="5" r="BG81"/>
  <c r="F32"/>
  <c i="1" r="BB55"/>
  <c i="5" r="BF81"/>
  <c r="J31"/>
  <c i="1" r="AW55"/>
  <c i="5" r="F31"/>
  <c i="1" r="BA55"/>
  <c i="5" r="T81"/>
  <c r="T80"/>
  <c r="T79"/>
  <c r="R81"/>
  <c r="R80"/>
  <c r="R79"/>
  <c r="P81"/>
  <c r="P80"/>
  <c r="P79"/>
  <c i="1" r="AU55"/>
  <c i="5" r="BK81"/>
  <c r="BK80"/>
  <c r="J80"/>
  <c r="BK79"/>
  <c r="J79"/>
  <c r="J56"/>
  <c r="J27"/>
  <c i="1" r="AG55"/>
  <c i="5" r="J81"/>
  <c r="BE81"/>
  <c r="J30"/>
  <c i="1" r="AV55"/>
  <c i="5" r="F30"/>
  <c i="1" r="AZ55"/>
  <c i="5" r="J57"/>
  <c r="J75"/>
  <c r="F73"/>
  <c r="E71"/>
  <c r="J51"/>
  <c r="F49"/>
  <c r="E47"/>
  <c r="J36"/>
  <c r="J18"/>
  <c r="E18"/>
  <c r="F76"/>
  <c r="F52"/>
  <c r="J17"/>
  <c r="J15"/>
  <c r="E15"/>
  <c r="F75"/>
  <c r="F51"/>
  <c r="J14"/>
  <c r="J12"/>
  <c r="J73"/>
  <c r="J49"/>
  <c r="E7"/>
  <c r="E69"/>
  <c r="E45"/>
  <c i="1" r="AY54"/>
  <c r="AX54"/>
  <c i="4"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T110"/>
  <c r="T109"/>
  <c r="R111"/>
  <c r="R110"/>
  <c r="R109"/>
  <c r="P111"/>
  <c r="P110"/>
  <c r="P109"/>
  <c r="BK111"/>
  <c r="BK110"/>
  <c r="J110"/>
  <c r="BK109"/>
  <c r="J109"/>
  <c r="J111"/>
  <c r="BE111"/>
  <c r="J63"/>
  <c r="J62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61"/>
  <c r="BI98"/>
  <c r="BH98"/>
  <c r="BG98"/>
  <c r="BF98"/>
  <c r="T98"/>
  <c r="R98"/>
  <c r="P98"/>
  <c r="BK98"/>
  <c r="J98"/>
  <c r="BE98"/>
  <c r="BI97"/>
  <c r="BH97"/>
  <c r="BG97"/>
  <c r="BF97"/>
  <c r="T97"/>
  <c r="T96"/>
  <c r="R97"/>
  <c r="R96"/>
  <c r="P97"/>
  <c r="P96"/>
  <c r="BK97"/>
  <c r="BK96"/>
  <c r="J96"/>
  <c r="J97"/>
  <c r="BE97"/>
  <c r="J60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T91"/>
  <c r="R92"/>
  <c r="R91"/>
  <c r="P92"/>
  <c r="P91"/>
  <c r="BK92"/>
  <c r="BK91"/>
  <c r="J91"/>
  <c r="J92"/>
  <c r="BE92"/>
  <c r="J59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F34"/>
  <c i="1" r="BD54"/>
  <c i="4" r="BH86"/>
  <c r="F33"/>
  <c i="1" r="BC54"/>
  <c i="4" r="BG86"/>
  <c r="F32"/>
  <c i="1" r="BB54"/>
  <c i="4" r="BF86"/>
  <c r="J31"/>
  <c i="1" r="AW54"/>
  <c i="4" r="F31"/>
  <c i="1" r="BA54"/>
  <c i="4" r="T86"/>
  <c r="T85"/>
  <c r="T84"/>
  <c r="T83"/>
  <c r="R86"/>
  <c r="R85"/>
  <c r="R84"/>
  <c r="R83"/>
  <c r="P86"/>
  <c r="P85"/>
  <c r="P84"/>
  <c r="P83"/>
  <c i="1" r="AU54"/>
  <c i="4" r="BK86"/>
  <c r="BK85"/>
  <c r="J85"/>
  <c r="BK84"/>
  <c r="J84"/>
  <c r="BK83"/>
  <c r="J83"/>
  <c r="J56"/>
  <c r="J27"/>
  <c i="1" r="AG54"/>
  <c i="4" r="J86"/>
  <c r="BE86"/>
  <c r="J30"/>
  <c i="1" r="AV54"/>
  <c i="4" r="F30"/>
  <c i="1" r="AZ54"/>
  <c i="4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AY53"/>
  <c r="AX53"/>
  <c i="3" r="BI151"/>
  <c r="BH151"/>
  <c r="BG151"/>
  <c r="BF151"/>
  <c r="T151"/>
  <c r="R151"/>
  <c r="P151"/>
  <c r="BK151"/>
  <c r="J151"/>
  <c r="BE151"/>
  <c r="BI146"/>
  <c r="BH146"/>
  <c r="BG146"/>
  <c r="BF146"/>
  <c r="T146"/>
  <c r="T145"/>
  <c r="T144"/>
  <c r="R146"/>
  <c r="R145"/>
  <c r="R144"/>
  <c r="P146"/>
  <c r="P145"/>
  <c r="P144"/>
  <c r="BK146"/>
  <c r="BK145"/>
  <c r="J145"/>
  <c r="BK144"/>
  <c r="J144"/>
  <c r="J146"/>
  <c r="BE146"/>
  <c r="J65"/>
  <c r="J64"/>
  <c r="BI143"/>
  <c r="BH143"/>
  <c r="BG143"/>
  <c r="BF143"/>
  <c r="T143"/>
  <c r="T142"/>
  <c r="R143"/>
  <c r="R142"/>
  <c r="P143"/>
  <c r="P142"/>
  <c r="BK143"/>
  <c r="BK142"/>
  <c r="J142"/>
  <c r="J143"/>
  <c r="BE143"/>
  <c r="J63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62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T116"/>
  <c r="R117"/>
  <c r="R116"/>
  <c r="P117"/>
  <c r="P116"/>
  <c r="BK117"/>
  <c r="BK116"/>
  <c r="J116"/>
  <c r="J117"/>
  <c r="BE117"/>
  <c r="J61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6"/>
  <c r="BH106"/>
  <c r="BG106"/>
  <c r="BF106"/>
  <c r="T106"/>
  <c r="T105"/>
  <c r="R106"/>
  <c r="R105"/>
  <c r="P106"/>
  <c r="P105"/>
  <c r="BK106"/>
  <c r="BK105"/>
  <c r="J105"/>
  <c r="J106"/>
  <c r="BE106"/>
  <c r="J60"/>
  <c r="BI101"/>
  <c r="BH101"/>
  <c r="BG101"/>
  <c r="BF101"/>
  <c r="T101"/>
  <c r="T100"/>
  <c r="R101"/>
  <c r="R100"/>
  <c r="P101"/>
  <c r="P100"/>
  <c r="BK101"/>
  <c r="BK100"/>
  <c r="J100"/>
  <c r="J101"/>
  <c r="BE101"/>
  <c r="J5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8"/>
  <c r="F34"/>
  <c i="1" r="BD53"/>
  <c i="3" r="BH88"/>
  <c r="F33"/>
  <c i="1" r="BC53"/>
  <c i="3" r="BG88"/>
  <c r="F32"/>
  <c i="1" r="BB53"/>
  <c i="3" r="BF88"/>
  <c r="J31"/>
  <c i="1" r="AW53"/>
  <c i="3" r="F31"/>
  <c i="1" r="BA53"/>
  <c i="3" r="T88"/>
  <c r="T87"/>
  <c r="T86"/>
  <c r="T85"/>
  <c r="R88"/>
  <c r="R87"/>
  <c r="R86"/>
  <c r="R85"/>
  <c r="P88"/>
  <c r="P87"/>
  <c r="P86"/>
  <c r="P85"/>
  <c i="1" r="AU53"/>
  <c i="3" r="BK88"/>
  <c r="BK87"/>
  <c r="J87"/>
  <c r="BK86"/>
  <c r="J86"/>
  <c r="BK85"/>
  <c r="J85"/>
  <c r="J56"/>
  <c r="J27"/>
  <c i="1" r="AG53"/>
  <c i="3" r="J88"/>
  <c r="BE88"/>
  <c r="J30"/>
  <c i="1" r="AV53"/>
  <c i="3" r="F30"/>
  <c i="1" r="AZ53"/>
  <c i="3" r="J58"/>
  <c r="J57"/>
  <c r="J81"/>
  <c r="F79"/>
  <c r="E77"/>
  <c r="J51"/>
  <c r="F49"/>
  <c r="E47"/>
  <c r="J36"/>
  <c r="J18"/>
  <c r="E18"/>
  <c r="F82"/>
  <c r="F52"/>
  <c r="J17"/>
  <c r="J15"/>
  <c r="E15"/>
  <c r="F81"/>
  <c r="F51"/>
  <c r="J14"/>
  <c r="J12"/>
  <c r="J79"/>
  <c r="J49"/>
  <c r="E7"/>
  <c r="E75"/>
  <c r="E45"/>
  <c i="1" r="AY52"/>
  <c r="AX52"/>
  <c i="2" r="BI448"/>
  <c r="BH448"/>
  <c r="BG448"/>
  <c r="BF448"/>
  <c r="T448"/>
  <c r="T447"/>
  <c r="R448"/>
  <c r="R447"/>
  <c r="P448"/>
  <c r="P447"/>
  <c r="BK448"/>
  <c r="BK447"/>
  <c r="J447"/>
  <c r="J448"/>
  <c r="BE448"/>
  <c r="J65"/>
  <c r="BI445"/>
  <c r="BH445"/>
  <c r="BG445"/>
  <c r="BF445"/>
  <c r="T445"/>
  <c r="R445"/>
  <c r="P445"/>
  <c r="BK445"/>
  <c r="J445"/>
  <c r="BE445"/>
  <c r="BI443"/>
  <c r="BH443"/>
  <c r="BG443"/>
  <c r="BF443"/>
  <c r="T443"/>
  <c r="R443"/>
  <c r="P443"/>
  <c r="BK443"/>
  <c r="J443"/>
  <c r="BE443"/>
  <c r="BI441"/>
  <c r="BH441"/>
  <c r="BG441"/>
  <c r="BF441"/>
  <c r="T441"/>
  <c r="R441"/>
  <c r="P441"/>
  <c r="BK441"/>
  <c r="J441"/>
  <c r="BE441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7"/>
  <c r="BH437"/>
  <c r="BG437"/>
  <c r="BF437"/>
  <c r="T437"/>
  <c r="T436"/>
  <c r="R437"/>
  <c r="R436"/>
  <c r="P437"/>
  <c r="P436"/>
  <c r="BK437"/>
  <c r="BK436"/>
  <c r="J436"/>
  <c r="J437"/>
  <c r="BE437"/>
  <c r="J64"/>
  <c r="BI432"/>
  <c r="BH432"/>
  <c r="BG432"/>
  <c r="BF432"/>
  <c r="T432"/>
  <c r="R432"/>
  <c r="P432"/>
  <c r="BK432"/>
  <c r="J432"/>
  <c r="BE432"/>
  <c r="BI428"/>
  <c r="BH428"/>
  <c r="BG428"/>
  <c r="BF428"/>
  <c r="T428"/>
  <c r="R428"/>
  <c r="P428"/>
  <c r="BK428"/>
  <c r="J428"/>
  <c r="BE428"/>
  <c r="BI424"/>
  <c r="BH424"/>
  <c r="BG424"/>
  <c r="BF424"/>
  <c r="T424"/>
  <c r="R424"/>
  <c r="P424"/>
  <c r="BK424"/>
  <c r="J424"/>
  <c r="BE424"/>
  <c r="BI419"/>
  <c r="BH419"/>
  <c r="BG419"/>
  <c r="BF419"/>
  <c r="T419"/>
  <c r="R419"/>
  <c r="P419"/>
  <c r="BK419"/>
  <c r="J419"/>
  <c r="BE419"/>
  <c r="BI414"/>
  <c r="BH414"/>
  <c r="BG414"/>
  <c r="BF414"/>
  <c r="T414"/>
  <c r="R414"/>
  <c r="P414"/>
  <c r="BK414"/>
  <c r="J414"/>
  <c r="BE414"/>
  <c r="BI408"/>
  <c r="BH408"/>
  <c r="BG408"/>
  <c r="BF408"/>
  <c r="T408"/>
  <c r="R408"/>
  <c r="P408"/>
  <c r="BK408"/>
  <c r="J408"/>
  <c r="BE408"/>
  <c r="BI403"/>
  <c r="BH403"/>
  <c r="BG403"/>
  <c r="BF403"/>
  <c r="T403"/>
  <c r="R403"/>
  <c r="P403"/>
  <c r="BK403"/>
  <c r="J403"/>
  <c r="BE403"/>
  <c r="BI398"/>
  <c r="BH398"/>
  <c r="BG398"/>
  <c r="BF398"/>
  <c r="T398"/>
  <c r="R398"/>
  <c r="P398"/>
  <c r="BK398"/>
  <c r="J398"/>
  <c r="BE398"/>
  <c r="BI394"/>
  <c r="BH394"/>
  <c r="BG394"/>
  <c r="BF394"/>
  <c r="T394"/>
  <c r="R394"/>
  <c r="P394"/>
  <c r="BK394"/>
  <c r="J394"/>
  <c r="BE394"/>
  <c r="BI389"/>
  <c r="BH389"/>
  <c r="BG389"/>
  <c r="BF389"/>
  <c r="T389"/>
  <c r="T388"/>
  <c r="R389"/>
  <c r="R388"/>
  <c r="P389"/>
  <c r="P388"/>
  <c r="BK389"/>
  <c r="BK388"/>
  <c r="J388"/>
  <c r="J389"/>
  <c r="BE389"/>
  <c r="J63"/>
  <c r="BI385"/>
  <c r="BH385"/>
  <c r="BG385"/>
  <c r="BF385"/>
  <c r="T385"/>
  <c r="R385"/>
  <c r="P385"/>
  <c r="BK385"/>
  <c r="J385"/>
  <c r="BE385"/>
  <c r="BI378"/>
  <c r="BH378"/>
  <c r="BG378"/>
  <c r="BF378"/>
  <c r="T378"/>
  <c r="R378"/>
  <c r="P378"/>
  <c r="BK378"/>
  <c r="J378"/>
  <c r="BE378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8"/>
  <c r="BH368"/>
  <c r="BG368"/>
  <c r="BF368"/>
  <c r="T368"/>
  <c r="R368"/>
  <c r="P368"/>
  <c r="BK368"/>
  <c r="J368"/>
  <c r="BE368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3"/>
  <c r="BH323"/>
  <c r="BG323"/>
  <c r="BF323"/>
  <c r="T323"/>
  <c r="T322"/>
  <c r="R323"/>
  <c r="R322"/>
  <c r="P323"/>
  <c r="P322"/>
  <c r="BK323"/>
  <c r="BK322"/>
  <c r="J322"/>
  <c r="J323"/>
  <c r="BE323"/>
  <c r="J62"/>
  <c r="BI319"/>
  <c r="BH319"/>
  <c r="BG319"/>
  <c r="BF319"/>
  <c r="T319"/>
  <c r="R319"/>
  <c r="P319"/>
  <c r="BK319"/>
  <c r="J319"/>
  <c r="BE319"/>
  <c r="BI316"/>
  <c r="BH316"/>
  <c r="BG316"/>
  <c r="BF316"/>
  <c r="T316"/>
  <c r="R316"/>
  <c r="P316"/>
  <c r="BK316"/>
  <c r="J316"/>
  <c r="BE316"/>
  <c r="BI312"/>
  <c r="BH312"/>
  <c r="BG312"/>
  <c r="BF312"/>
  <c r="T312"/>
  <c r="T311"/>
  <c r="R312"/>
  <c r="R311"/>
  <c r="P312"/>
  <c r="P311"/>
  <c r="BK312"/>
  <c r="BK311"/>
  <c r="J311"/>
  <c r="J312"/>
  <c r="BE312"/>
  <c r="J6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1"/>
  <c r="BH301"/>
  <c r="BG301"/>
  <c r="BF301"/>
  <c r="T301"/>
  <c r="R301"/>
  <c r="P301"/>
  <c r="BK301"/>
  <c r="J301"/>
  <c r="BE301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78"/>
  <c r="BH278"/>
  <c r="BG278"/>
  <c r="BF278"/>
  <c r="T278"/>
  <c r="R278"/>
  <c r="P278"/>
  <c r="BK278"/>
  <c r="J278"/>
  <c r="BE278"/>
  <c r="BI274"/>
  <c r="BH274"/>
  <c r="BG274"/>
  <c r="BF274"/>
  <c r="T274"/>
  <c r="R274"/>
  <c r="P274"/>
  <c r="BK274"/>
  <c r="J274"/>
  <c r="BE274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48"/>
  <c r="BH248"/>
  <c r="BG248"/>
  <c r="BF248"/>
  <c r="T248"/>
  <c r="R248"/>
  <c r="P248"/>
  <c r="BK248"/>
  <c r="J248"/>
  <c r="BE248"/>
  <c r="BI237"/>
  <c r="BH237"/>
  <c r="BG237"/>
  <c r="BF237"/>
  <c r="T237"/>
  <c r="R237"/>
  <c r="P237"/>
  <c r="BK237"/>
  <c r="J237"/>
  <c r="BE237"/>
  <c r="BI234"/>
  <c r="BH234"/>
  <c r="BG234"/>
  <c r="BF234"/>
  <c r="T234"/>
  <c r="T233"/>
  <c r="R234"/>
  <c r="R233"/>
  <c r="P234"/>
  <c r="P233"/>
  <c r="BK234"/>
  <c r="BK233"/>
  <c r="J233"/>
  <c r="J234"/>
  <c r="BE234"/>
  <c r="J60"/>
  <c r="BI231"/>
  <c r="BH231"/>
  <c r="BG231"/>
  <c r="BF231"/>
  <c r="T231"/>
  <c r="R231"/>
  <c r="P231"/>
  <c r="BK231"/>
  <c r="J231"/>
  <c r="BE231"/>
  <c r="BI229"/>
  <c r="BH229"/>
  <c r="BG229"/>
  <c r="BF229"/>
  <c r="T229"/>
  <c r="T228"/>
  <c r="R229"/>
  <c r="R228"/>
  <c r="P229"/>
  <c r="P228"/>
  <c r="BK229"/>
  <c r="BK228"/>
  <c r="J228"/>
  <c r="J229"/>
  <c r="BE229"/>
  <c r="J59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J81"/>
  <c r="F79"/>
  <c r="E77"/>
  <c r="J51"/>
  <c r="F49"/>
  <c r="E47"/>
  <c r="J36"/>
  <c r="J18"/>
  <c r="E18"/>
  <c r="F82"/>
  <c r="F52"/>
  <c r="J17"/>
  <c r="J15"/>
  <c r="E15"/>
  <c r="F81"/>
  <c r="F51"/>
  <c r="J14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<sst xmlns="http://schemas.openxmlformats.org/spreadsheetml/2006/main">
  <si>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</si>
  <si>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</si>
  <si>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</si>
  <si>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</si>
  <si>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</si>
  <si>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</si>
  <si>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</si>
  <si>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{00418f3f-fb74-471b-8a39-2748533600da}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</si>
  <si>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</si>
  <si>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</si>
  <si>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</si>
  <si>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</si>
  <si>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</si>
  <si>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</si>
  <si>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</si>
  <si>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</si>
  <si>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1603310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</si>
  <si>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</si>
  <si>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</si>
  <si>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Stezka pro pěší a cyklisty Pískoviště - Nábřežní, Šternberk</t>
  </si>
  <si>
    <t>KSO:</t>
  </si>
  <si>
    <t/>
  </si>
  <si>
    <t>CC-CZ:</t>
  </si>
  <si>
    <t>Místo:</t>
  </si>
  <si>
    <t>Šternberk</t>
  </si>
  <si>
    <t>Datum:</t>
  </si>
  <si>
    <t>9. 2. 2018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</si>
  <si>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</si>
  <si>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</si>
  <si>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</si>
  <si>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</si>
  <si>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</si>
  <si>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</si>
  <si>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</si>
  <si>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25361520</t>
  </si>
  <si>
    <t>Dopravní projektování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</si>
  <si>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</si>
  <si>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</si>
  <si>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</si>
  <si>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</si>
  <si>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</si>
  <si>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</si>
  <si>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</si>
  <si>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</si>
  <si>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</si>
  <si>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</si>
  <si>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</si>
  <si>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</si>
  <si>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</si>
  <si>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</si>
  <si>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</si>
  <si>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</si>
  <si>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</si>
  <si>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</si>
  <si>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</si>
  <si>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</si>
  <si>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</si>
  <si>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</si>
  <si>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</si>
  <si>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</si>
  <si>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</si>
  <si>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</si>
  <si>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</si>
  <si>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</si>
  <si>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</si>
  <si>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</si>
  <si>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</si>
  <si>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</si>
  <si>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</si>
  <si>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</si>
  <si>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</si>
  <si>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</si>
  <si>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</si>
  <si>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</si>
  <si>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</si>
  <si>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</si>
  <si>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</si>
  <si>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</si>
  <si>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Stezka pro pěší a cyklisty</t>
  </si>
  <si>
    <t>STA</t>
  </si>
  <si>
    <t>1</t>
  </si>
  <si>
    <t>{6e62fb22-d075-4a8a-a26d-73a2ae6208e8}</t>
  </si>
  <si>
    <t>2</t>
  </si>
  <si>
    <t>SO 701</t>
  </si>
  <si>
    <t>Úprava oplocení</t>
  </si>
  <si>
    <t>{c1de1cb8-4530-4e35-bda7-aacbb35d29a6}</t>
  </si>
  <si>
    <t>SO 401</t>
  </si>
  <si>
    <t>Veřejné osvětlení</t>
  </si>
  <si>
    <t>{9018b226-6872-4cd6-aec0-a8b3cba6911b}</t>
  </si>
  <si>
    <t>VON</t>
  </si>
  <si>
    <t>Vedlejší a ostatní náklady</t>
  </si>
  <si>
    <t>{9bf7f028-3bac-4220-91d2-9fbc41c7bfd7}</t>
  </si>
  <si>
    <t>1) Krycí list soupisu</t>
  </si>
  <si>
    <t>2) Rekapitulace</t>
  </si>
  <si>
    <t>3) Soupis prací</t>
  </si>
  <si>
    <t>Zpět na list:</t>
  </si>
  <si>
    <t>Rekapitulace stavby</t>
  </si>
  <si>
    <t>Udrzba</t>
  </si>
  <si>
    <t>5</t>
  </si>
  <si>
    <t>3</t>
  </si>
  <si>
    <t>Misa</t>
  </si>
  <si>
    <t>1,131</t>
  </si>
  <si>
    <t>KRYCÍ LIST SOUPISU</t>
  </si>
  <si>
    <t>Voda_stromy</t>
  </si>
  <si>
    <t>Voda potřebná pro zálivku stromů</t>
  </si>
  <si>
    <t>8</t>
  </si>
  <si>
    <t>Objekt:</t>
  </si>
  <si>
    <t>SO 101 - Stezka pro pěší a cyklisty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</si>
  <si>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</si>
  <si>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</si>
  <si>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</si>
  <si>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</si>
  <si>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</si>
  <si>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</si>
  <si>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</si>
  <si>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</si>
  <si>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</si>
  <si>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</si>
  <si>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</si>
  <si>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911 - Sadové úpravy - následná péče o dřeviny 1 až 5 rok po výsadbě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</si>
  <si>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</si>
  <si>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</si>
  <si>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</si>
  <si>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</si>
  <si>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</si>
  <si>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</si>
  <si>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</si>
  <si>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</si>
  <si>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</si>
  <si>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</si>
  <si>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</si>
  <si>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</si>
  <si>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</si>
  <si>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</si>
  <si>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</si>
  <si>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</si>
  <si>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</si>
  <si>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</si>
  <si>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</si>
  <si>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</si>
  <si>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</si>
  <si>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</si>
  <si>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do 300 mm</t>
  </si>
  <si>
    <t>kus</t>
  </si>
  <si>
    <t>CS ÚRS 2018 01</t>
  </si>
  <si>
    <t>4</t>
  </si>
  <si>
    <t>329116507</t>
  </si>
  <si>
    <t>VV</t>
  </si>
  <si>
    <t>B.1.2</t>
  </si>
  <si>
    <t>4 kmeny z jednoho pařezu</t>
  </si>
  <si>
    <t>112101105</t>
  </si>
  <si>
    <t>Odstranění stromů listnatých průměru kmene do 1100 mm</t>
  </si>
  <si>
    <t>1014513886</t>
  </si>
  <si>
    <t>113106343</t>
  </si>
  <si>
    <t>Rozebrání dlažeb při překopech komunikací pro pěší ze zámkové dlažby strojně pl do 15 m2</t>
  </si>
  <si>
    <t>m2</t>
  </si>
  <si>
    <t>-1349719788</t>
  </si>
  <si>
    <t>4,1+2,3</t>
  </si>
  <si>
    <t>očistit a přesunout na deponii investora - 5 km</t>
  </si>
  <si>
    <t>113107222</t>
  </si>
  <si>
    <t>Odstranění podkladu z kameniva drceného tl 200 mm strojně pl přes 200 m2</t>
  </si>
  <si>
    <t>1649134879</t>
  </si>
  <si>
    <t>B.1.2, B.1.5</t>
  </si>
  <si>
    <t>148,1+140,1+189,6+305,0</t>
  </si>
  <si>
    <t>113107241</t>
  </si>
  <si>
    <t>Odstranění podkladu živičného tl 50 mm strojně pl přes 200 m2</t>
  </si>
  <si>
    <t>-40477303</t>
  </si>
  <si>
    <t>B.1.2 - chodníky na nábřeží</t>
  </si>
  <si>
    <t>136,0+305,0+10,6</t>
  </si>
  <si>
    <t>6</t>
  </si>
  <si>
    <t>113154323</t>
  </si>
  <si>
    <t>Frézování živičného krytu tl 50 mm pruh š 1 m pl do 10000 m2 bez překážek v trase</t>
  </si>
  <si>
    <t>-21791111</t>
  </si>
  <si>
    <t>B.1.2 - vozovka, dvůr</t>
  </si>
  <si>
    <t>(221,6+199,2)*2</t>
  </si>
  <si>
    <t>7</t>
  </si>
  <si>
    <t>113202111</t>
  </si>
  <si>
    <t>Vytrhání obrub krajníků obrubníků stojatých</t>
  </si>
  <si>
    <t>m</t>
  </si>
  <si>
    <t>-651906676</t>
  </si>
  <si>
    <t>13,7+112,7+96,3+3,0</t>
  </si>
  <si>
    <t>121101101</t>
  </si>
  <si>
    <t>Sejmutí ornice s přemístěním na vzdálenost do 50 m</t>
  </si>
  <si>
    <t>m3</t>
  </si>
  <si>
    <t>65524409</t>
  </si>
  <si>
    <t>odhumusování tl. 100 mm - odvézt na skládku</t>
  </si>
  <si>
    <t>(87,7+131,9+128,9+59,6+225,6)*0,1</t>
  </si>
  <si>
    <t>9</t>
  </si>
  <si>
    <t>122202201</t>
  </si>
  <si>
    <t>Odkopávky a prokopávky nezapažené pro silnice objemu do 100 m3 v hornině tř. 3</t>
  </si>
  <si>
    <t>1966384382</t>
  </si>
  <si>
    <t>výkop pro konstrukci vozovky</t>
  </si>
  <si>
    <t>(87,7+120,0)*0,3+225,6*0,25+189,6*0,1</t>
  </si>
  <si>
    <t>39,8 m3 použít na místě, zbytek odvézt na skládku</t>
  </si>
  <si>
    <t>výkop pro sanaci pláně</t>
  </si>
  <si>
    <t>B.1.2, B.1.4</t>
  </si>
  <si>
    <t>(381,7+572,9)*0,3</t>
  </si>
  <si>
    <t>Součet</t>
  </si>
  <si>
    <t>10</t>
  </si>
  <si>
    <t>132201101</t>
  </si>
  <si>
    <t>Hloubení rýh š do 600 mm v hornině tř. 3 objemu do 100 m3</t>
  </si>
  <si>
    <t>-698356109</t>
  </si>
  <si>
    <t>výkop rýhy pro vsakovací žebro</t>
  </si>
  <si>
    <t>(92,0+137,0)*0,3*0,4</t>
  </si>
  <si>
    <t>11</t>
  </si>
  <si>
    <t>132212101</t>
  </si>
  <si>
    <t>Hloubení rýh š do 600 mm ručním nebo pneum nářadím v soudržných horninách tř. 3</t>
  </si>
  <si>
    <t>-1517998719</t>
  </si>
  <si>
    <t>odkop kabelu</t>
  </si>
  <si>
    <t>(27,0+9,0)*0,6*0,8</t>
  </si>
  <si>
    <t>12</t>
  </si>
  <si>
    <t>162301401</t>
  </si>
  <si>
    <t>Vodorovné přemístění větví stromů listnatých do 5 km D kmene do 300 mm</t>
  </si>
  <si>
    <t>-218662372</t>
  </si>
  <si>
    <t>13</t>
  </si>
  <si>
    <t>162301404</t>
  </si>
  <si>
    <t>Vodorovné přemístění větví stromů listnatých do 5 km D kmene do 900 mm</t>
  </si>
  <si>
    <t>-910226655</t>
  </si>
  <si>
    <t>14</t>
  </si>
  <si>
    <t>162301411</t>
  </si>
  <si>
    <t>Vodorovné přemístění kmenů stromů listnatých do 5 km D kmene do 300 mm</t>
  </si>
  <si>
    <t>-1445152751</t>
  </si>
  <si>
    <t>162301414</t>
  </si>
  <si>
    <t>Vodorovné přemístění kmenů stromů listnatých do 5 km D kmene do 900 mm</t>
  </si>
  <si>
    <t>-1816356304</t>
  </si>
  <si>
    <t>16</t>
  </si>
  <si>
    <t>162301424</t>
  </si>
  <si>
    <t>Vodorovné přemístění pařezů do 5 km D do 900 mm</t>
  </si>
  <si>
    <t>234429227</t>
  </si>
  <si>
    <t>1+1</t>
  </si>
  <si>
    <t>17</t>
  </si>
  <si>
    <t>162301901</t>
  </si>
  <si>
    <t>Příplatek k vodorovnému přemístění větví stromů listnatých D kmene do 300 mm ZKD 5 km</t>
  </si>
  <si>
    <t>-754864723</t>
  </si>
  <si>
    <t>3*4</t>
  </si>
  <si>
    <t>18</t>
  </si>
  <si>
    <t>162301904</t>
  </si>
  <si>
    <t>Příplatek k vodorovnému přemístění větví stromů listnatých D kmene do 900 mm ZKD 5 km</t>
  </si>
  <si>
    <t>952217214</t>
  </si>
  <si>
    <t>3*1</t>
  </si>
  <si>
    <t>19</t>
  </si>
  <si>
    <t>162301911</t>
  </si>
  <si>
    <t>Příplatek k vodorovnému přemístění kmenů stromů listnatých D kmene do 300 mm ZKD 5 km</t>
  </si>
  <si>
    <t>-755021711</t>
  </si>
  <si>
    <t>20</t>
  </si>
  <si>
    <t>162301914</t>
  </si>
  <si>
    <t>Příplatek k vodorovnému přemístění kmenů stromů listnatých D kmene do 900 mm ZKD 5 km</t>
  </si>
  <si>
    <t>396912639</t>
  </si>
  <si>
    <t>162301923</t>
  </si>
  <si>
    <t>Příplatek k vodorovnému přemístění pařezů D 700 mm ZKD 5 km</t>
  </si>
  <si>
    <t>-1236862533</t>
  </si>
  <si>
    <t>22</t>
  </si>
  <si>
    <t>162701105</t>
  </si>
  <si>
    <t>Vodorovné přemístění do 10000 m výkopku/sypaniny z horniny tř. 1 až 4</t>
  </si>
  <si>
    <t>-1876648356</t>
  </si>
  <si>
    <t>ornice</t>
  </si>
  <si>
    <t>63,37</t>
  </si>
  <si>
    <t>výkopek</t>
  </si>
  <si>
    <t>424,05-39,76</t>
  </si>
  <si>
    <t>rýhy</t>
  </si>
  <si>
    <t>27,48+17,28</t>
  </si>
  <si>
    <t>23</t>
  </si>
  <si>
    <t>162701109</t>
  </si>
  <si>
    <t>Příplatek k vodorovnému přemístění výkopku/sypaniny z horniny tř. 1 až 4 ZKD 1000 m přes 10000 m</t>
  </si>
  <si>
    <t>1387540778</t>
  </si>
  <si>
    <t>492,42*10</t>
  </si>
  <si>
    <t>24</t>
  </si>
  <si>
    <t>167101101</t>
  </si>
  <si>
    <t>Nakládání výkopku z hornin tř. 1 až 4 do 100 m3</t>
  </si>
  <si>
    <t>754795778</t>
  </si>
  <si>
    <t>63,27</t>
  </si>
  <si>
    <t>odkopávky</t>
  </si>
  <si>
    <t>424,05</t>
  </si>
  <si>
    <t>25</t>
  </si>
  <si>
    <t>171000001</t>
  </si>
  <si>
    <t>Nákup a dovoz zeminy</t>
  </si>
  <si>
    <t>1568677793</t>
  </si>
  <si>
    <t>násyp vhodnou zeminou pod konstrukci stezky- nakoupit a dovézt</t>
  </si>
  <si>
    <t>B.1.4</t>
  </si>
  <si>
    <t>(3,0*6,0*0,4)+(6,0*6,3*0,9)</t>
  </si>
  <si>
    <t>26</t>
  </si>
  <si>
    <t>171000003</t>
  </si>
  <si>
    <t>nákup a dovoz ornice</t>
  </si>
  <si>
    <t>1059503954</t>
  </si>
  <si>
    <t>(24,5+12,3+26,0+16,6+25,0+150,0+52,6)*0,1</t>
  </si>
  <si>
    <t>27</t>
  </si>
  <si>
    <t>171101101</t>
  </si>
  <si>
    <t>Uložení sypaniny z hornin soudržných do násypů zhutněných na 95 % PS</t>
  </si>
  <si>
    <t>-1521254155</t>
  </si>
  <si>
    <t>násyp pod ohumusování - použít z výkopu</t>
  </si>
  <si>
    <t>B.1.2, B.1.4 - na místo původních komunikací</t>
  </si>
  <si>
    <t>(22,7+12,2+25,9+138,0)*0,2</t>
  </si>
  <si>
    <t>28</t>
  </si>
  <si>
    <t>171101103</t>
  </si>
  <si>
    <t>Uložení sypaniny z hornin soudržných do násypů zhutněných do 100 % PS</t>
  </si>
  <si>
    <t>-1956662664</t>
  </si>
  <si>
    <t>násyp vhodnou zeminou pod kci stezky- nakoupit a dovézt</t>
  </si>
  <si>
    <t>29</t>
  </si>
  <si>
    <t>171201211</t>
  </si>
  <si>
    <t>Poplatek za uložení stavebního odpadu - zeminy a kameniva na skládce</t>
  </si>
  <si>
    <t>t</t>
  </si>
  <si>
    <t>1498058140</t>
  </si>
  <si>
    <t>492,42*1,8</t>
  </si>
  <si>
    <t>30</t>
  </si>
  <si>
    <t>175111101</t>
  </si>
  <si>
    <t>Obsypání potrubí ručně sypaninou bez prohození sítem, uloženou do 3 m</t>
  </si>
  <si>
    <t>-2062789778</t>
  </si>
  <si>
    <t>zásyp propustku</t>
  </si>
  <si>
    <t>18,6*0,15</t>
  </si>
  <si>
    <t>31</t>
  </si>
  <si>
    <t>M</t>
  </si>
  <si>
    <t>58337368</t>
  </si>
  <si>
    <t>štěrkopísek frakce netříděná zásyp</t>
  </si>
  <si>
    <t>-204460203</t>
  </si>
  <si>
    <t>2,790*1,8</t>
  </si>
  <si>
    <t>32</t>
  </si>
  <si>
    <t>181301101</t>
  </si>
  <si>
    <t>Rozprostření ornice tl vrstvy do 100 mm pl do 500 m2 v rovině nebo ve svahu do 1:5</t>
  </si>
  <si>
    <t>1659559880</t>
  </si>
  <si>
    <t>24,5+12,3+26,0+16,6+25,0+150,0+52,6</t>
  </si>
  <si>
    <t>33</t>
  </si>
  <si>
    <t>181411131</t>
  </si>
  <si>
    <t>Založení parkového trávníku výsevem plochy do 1000 m2 v rovině a ve svahu do 1:5</t>
  </si>
  <si>
    <t>1878965817</t>
  </si>
  <si>
    <t>34</t>
  </si>
  <si>
    <t>00572410</t>
  </si>
  <si>
    <t>osivo směs travní parková</t>
  </si>
  <si>
    <t>kg</t>
  </si>
  <si>
    <t>926321942</t>
  </si>
  <si>
    <t>307,000*0,03*1,03</t>
  </si>
  <si>
    <t>35</t>
  </si>
  <si>
    <t>181951102</t>
  </si>
  <si>
    <t>Úprava pláně v hornině tř. 1 až 4 se zhutněním</t>
  </si>
  <si>
    <t>415997712</t>
  </si>
  <si>
    <t>353,0+406,7+254,8+115,5+48,7</t>
  </si>
  <si>
    <t>36</t>
  </si>
  <si>
    <t>183403114</t>
  </si>
  <si>
    <t>Obdělání půdy kultivátorováním v rovině a svahu do 1:5</t>
  </si>
  <si>
    <t>-180365009</t>
  </si>
  <si>
    <t>307</t>
  </si>
  <si>
    <t>37</t>
  </si>
  <si>
    <t>183403152</t>
  </si>
  <si>
    <t>Obdělání půdy vláčením v rovině a svahu do 1:5</t>
  </si>
  <si>
    <t>-696688163</t>
  </si>
  <si>
    <t>38</t>
  </si>
  <si>
    <t>183403153</t>
  </si>
  <si>
    <t>Obdělání půdy hrabáním v rovině a svahu do 1:5</t>
  </si>
  <si>
    <t>1944744744</t>
  </si>
  <si>
    <t>39</t>
  </si>
  <si>
    <t>183403161</t>
  </si>
  <si>
    <t>Obdělání půdy válením v rovině a svahu do 1:5</t>
  </si>
  <si>
    <t>-2131844397</t>
  </si>
  <si>
    <t>40</t>
  </si>
  <si>
    <t>184102113</t>
  </si>
  <si>
    <t>Výsadba dřeviny s balem D do 0,4 m do jamky se zalitím v rovině a svahu do 1:5</t>
  </si>
  <si>
    <t>-1464869146</t>
  </si>
  <si>
    <t>náhradní výsadba</t>
  </si>
  <si>
    <t>Tilia Cordata - 2 ks</t>
  </si>
  <si>
    <t>kotvení ke 3 kůlům, hnojivo 10 ks tablety 10g, mulčování štěpkou tl. 15 cm, zálivka 100 l/ks</t>
  </si>
  <si>
    <t>včetně následné péče po dobu 5 let</t>
  </si>
  <si>
    <t>41</t>
  </si>
  <si>
    <t>02650515</t>
  </si>
  <si>
    <t>Lípa malolistá (Tilia cordata) 150-180cm KK</t>
  </si>
  <si>
    <t>-405610959</t>
  </si>
  <si>
    <t>42</t>
  </si>
  <si>
    <t>184215133</t>
  </si>
  <si>
    <t>Ukotvení kmene dřevin třemi kůly D do 0,1 m délky do 3 m</t>
  </si>
  <si>
    <t>-734502009</t>
  </si>
  <si>
    <t>2*3</t>
  </si>
  <si>
    <t>43</t>
  </si>
  <si>
    <t>05217108</t>
  </si>
  <si>
    <t>tyče dřevěné v kůře D 80mm dl 6m</t>
  </si>
  <si>
    <t>-464447642</t>
  </si>
  <si>
    <t>6*2,5*3,141*0,05*0,05</t>
  </si>
  <si>
    <t>44</t>
  </si>
  <si>
    <t>184802111</t>
  </si>
  <si>
    <t>Chemické odplevelení před založením kultury nad 20 m2 postřikem na široko v rovině a svahu do 1:5</t>
  </si>
  <si>
    <t>1086011299</t>
  </si>
  <si>
    <t>45</t>
  </si>
  <si>
    <t>184911421</t>
  </si>
  <si>
    <t>Mulčování rostlin kůrou tl. do 0,1 m v rovině a svahu do 1:5</t>
  </si>
  <si>
    <t>-359117964</t>
  </si>
  <si>
    <t>2*3,141*1*1*0,15</t>
  </si>
  <si>
    <t>46</t>
  </si>
  <si>
    <t>10391100</t>
  </si>
  <si>
    <t>kůra mulčovací VL</t>
  </si>
  <si>
    <t>407368731</t>
  </si>
  <si>
    <t>3,141*1*1*0,15*2</t>
  </si>
  <si>
    <t>47</t>
  </si>
  <si>
    <t>185803111</t>
  </si>
  <si>
    <t>Ošetření trávníku shrabáním v rovině a svahu do 1:5</t>
  </si>
  <si>
    <t>-1810823365</t>
  </si>
  <si>
    <t>3x</t>
  </si>
  <si>
    <t>307*3</t>
  </si>
  <si>
    <t>48</t>
  </si>
  <si>
    <t>185851121</t>
  </si>
  <si>
    <t>Dovoz vody pro zálivku rostlin za vzdálenost do 1000 m</t>
  </si>
  <si>
    <t>-1672261566</t>
  </si>
  <si>
    <t>307*0,005*5+2*0,1*10</t>
  </si>
  <si>
    <t>Vodorovné konstrukce</t>
  </si>
  <si>
    <t>49</t>
  </si>
  <si>
    <t>451577877</t>
  </si>
  <si>
    <t>Podklad nebo lože pod dlažbu vodorovný nebo do sklonu 1:5 ze štěrkopísku tl do 100 mm</t>
  </si>
  <si>
    <t>-384949096</t>
  </si>
  <si>
    <t>18,6*1</t>
  </si>
  <si>
    <t>50</t>
  </si>
  <si>
    <t>451579877</t>
  </si>
  <si>
    <t>Příplatek ZKD 10 mm tl nad 100 mm u podkladu nebo lože pod dlažbu ze štěrkopísku</t>
  </si>
  <si>
    <t>410167644</t>
  </si>
  <si>
    <t>18,6*5</t>
  </si>
  <si>
    <t>Komunikace pozemní</t>
  </si>
  <si>
    <t>51</t>
  </si>
  <si>
    <t>564681111</t>
  </si>
  <si>
    <t>Podklad z kameniva hrubého drceného vel. 63-125 mm tl 300 mm</t>
  </si>
  <si>
    <t>572173874</t>
  </si>
  <si>
    <t>sanace</t>
  </si>
  <si>
    <t>286,4</t>
  </si>
  <si>
    <t>52</t>
  </si>
  <si>
    <t>564851111</t>
  </si>
  <si>
    <t>Podklad ze štěrkodrtě ŠD tl 150 mm</t>
  </si>
  <si>
    <t>-1043343915</t>
  </si>
  <si>
    <t>podklad ze ŠD fr. 0-63, tl. 150 mm</t>
  </si>
  <si>
    <t>B.1.2, B.1.4 - účelová komunikace</t>
  </si>
  <si>
    <t>353,0</t>
  </si>
  <si>
    <t>podklad ze ŠD, fr. 0-32, tl. 150 mm</t>
  </si>
  <si>
    <t>B.1.2, B.1.4 - účelová komunikace, stezka, chodník ul. Pískoviště</t>
  </si>
  <si>
    <t>336,0+406,7+254,8+115,5</t>
  </si>
  <si>
    <t>hrubé drcené kamenivo fr. 8-16, tl. 150 mm</t>
  </si>
  <si>
    <t>B.1.2, B.1.4 - stezka</t>
  </si>
  <si>
    <t>321,7+241,7+63,6</t>
  </si>
  <si>
    <t>53</t>
  </si>
  <si>
    <t>564871111</t>
  </si>
  <si>
    <t>Podklad ze štěrkodrtě ŠD tl 250 mm</t>
  </si>
  <si>
    <t>903483312</t>
  </si>
  <si>
    <t>B.1.2 - plocha pro HZS ul. Pískoviště</t>
  </si>
  <si>
    <t>fr. 0-63</t>
  </si>
  <si>
    <t>48,7</t>
  </si>
  <si>
    <t>54</t>
  </si>
  <si>
    <t>565155111</t>
  </si>
  <si>
    <t>Asfaltový beton vrstva podkladní ACP 16 (obalované kamenivo OKS) tl 70 mm š do 3 m</t>
  </si>
  <si>
    <t>1460284126</t>
  </si>
  <si>
    <t>B.1.2, B.1.4 - účelová komunikace ACP 16+</t>
  </si>
  <si>
    <t>336,0</t>
  </si>
  <si>
    <t>55</t>
  </si>
  <si>
    <t>573111112</t>
  </si>
  <si>
    <t>Postřik živičný infiltrační s posypem z asfaltu množství 1 kg/m2</t>
  </si>
  <si>
    <t>-197957138</t>
  </si>
  <si>
    <t>0,8 kg/m2</t>
  </si>
  <si>
    <t>336</t>
  </si>
  <si>
    <t>56</t>
  </si>
  <si>
    <t>573211109</t>
  </si>
  <si>
    <t>Postřik živičný spojovací z asfaltu v množství 0,50 kg/m2</t>
  </si>
  <si>
    <t>1207291065</t>
  </si>
  <si>
    <t>57</t>
  </si>
  <si>
    <t>577134111</t>
  </si>
  <si>
    <t>Asfaltový beton vrstva obrusná ACO 11 (ABS) tř. I tl 40 mm š do 3 m z nemodifikovaného asfaltu</t>
  </si>
  <si>
    <t>-1093438293</t>
  </si>
  <si>
    <t>58</t>
  </si>
  <si>
    <t>591211111</t>
  </si>
  <si>
    <t>Kladení dlažby z kostek drobných z kamene do lože z kameniva těženého tl 50 mm</t>
  </si>
  <si>
    <t>-1649049103</t>
  </si>
  <si>
    <t>46,8</t>
  </si>
  <si>
    <t>59</t>
  </si>
  <si>
    <t>58380124</t>
  </si>
  <si>
    <t>kostka dlažební žula drobná</t>
  </si>
  <si>
    <t>1882894258</t>
  </si>
  <si>
    <t>46,8*0,1*2,4*1,02</t>
  </si>
  <si>
    <t>60</t>
  </si>
  <si>
    <t>594511111</t>
  </si>
  <si>
    <t>Dlažba z lomového kamene s provedením lože z betonu</t>
  </si>
  <si>
    <t>838338064</t>
  </si>
  <si>
    <t>oprava kamenné dlažby koryta toku - kámen do betonu</t>
  </si>
  <si>
    <t>61</t>
  </si>
  <si>
    <t>594711111</t>
  </si>
  <si>
    <t>Dlažba z lomového kamene s provedením lože z prohozené zeminy</t>
  </si>
  <si>
    <t>1449094766</t>
  </si>
  <si>
    <t>odláždění vtoku a výtoku - lomový kámen na sucho</t>
  </si>
  <si>
    <t>B.1.7</t>
  </si>
  <si>
    <t>4*2,0</t>
  </si>
  <si>
    <t>62</t>
  </si>
  <si>
    <t>596211113</t>
  </si>
  <si>
    <t>Kladení zámkové dlažby komunikací pro pěší tl 60 mm skupiny A pl přes 300 m2</t>
  </si>
  <si>
    <t>1254256188</t>
  </si>
  <si>
    <t>B.1.2, B.1.4 - chodník ul. Pískoviště</t>
  </si>
  <si>
    <t>27,0+83,0</t>
  </si>
  <si>
    <t>B.1.2, B.1.4 - varovné pásy chodník ul. Pískoviště</t>
  </si>
  <si>
    <t>2,1+1,7+0,8+0,9</t>
  </si>
  <si>
    <t>63</t>
  </si>
  <si>
    <t>59245006</t>
  </si>
  <si>
    <t>dlažba skladebná betonová základní pro nevidomé 20 x 10 x 6 cm barevná</t>
  </si>
  <si>
    <t>-33720838</t>
  </si>
  <si>
    <t>5,5*1,03</t>
  </si>
  <si>
    <t>64</t>
  </si>
  <si>
    <t>59245018</t>
  </si>
  <si>
    <t>dlažba skladebná betonová 20x10x6 cm přírodní</t>
  </si>
  <si>
    <t>-563788349</t>
  </si>
  <si>
    <t>110*1,01</t>
  </si>
  <si>
    <t>65</t>
  </si>
  <si>
    <t>596211114</t>
  </si>
  <si>
    <t>Příplatek za kombinaci dvou barev u kladení betonových dlažeb komunikací pro pěší tl 60 mm skupiny A</t>
  </si>
  <si>
    <t>1374315461</t>
  </si>
  <si>
    <t>115,5</t>
  </si>
  <si>
    <t>66</t>
  </si>
  <si>
    <t>596211210</t>
  </si>
  <si>
    <t>Kladení zámkové dlažby komunikací pro pěší tl 80 mm skupiny A pl do 50 m2</t>
  </si>
  <si>
    <t>-105564419</t>
  </si>
  <si>
    <t>dlažba zámková 20/10 červená tl. 80 mm do lože tl. 40 mm</t>
  </si>
  <si>
    <t>B.1.2, B.1.4 - stezka - pruh pro cyklisty</t>
  </si>
  <si>
    <t>202,7+119,0</t>
  </si>
  <si>
    <t>dlažba zámková 20/10 šedá tl. 80 mm do lože tl. 40 mm</t>
  </si>
  <si>
    <t>B.1.2, B.1.4 - stezka - pruh pro pěší</t>
  </si>
  <si>
    <t>145,6+96,1</t>
  </si>
  <si>
    <t>dlažba zámk. hmatná bílá tl. 80 mm do lože tl. 40 mm</t>
  </si>
  <si>
    <t>B.1.2, B.1.4 - stezka - varovný pás</t>
  </si>
  <si>
    <t>38,3+25,3</t>
  </si>
  <si>
    <t>67</t>
  </si>
  <si>
    <t>59245009</t>
  </si>
  <si>
    <t>dlažba skladebná betonová 10x10x8 cm barevná</t>
  </si>
  <si>
    <t>768092678</t>
  </si>
  <si>
    <t>červená</t>
  </si>
  <si>
    <t>321,7*1,01</t>
  </si>
  <si>
    <t>šedá</t>
  </si>
  <si>
    <t>241,7*1,01</t>
  </si>
  <si>
    <t>68</t>
  </si>
  <si>
    <t>59245019</t>
  </si>
  <si>
    <t>dlažba skladebná betonová slepecká 20x10x8 cm bílá</t>
  </si>
  <si>
    <t>127906151</t>
  </si>
  <si>
    <t>63,6*1,01</t>
  </si>
  <si>
    <t>69</t>
  </si>
  <si>
    <t>596211215</t>
  </si>
  <si>
    <t>Příplatek za kombinaci více než dvou barev u kladení betonových dlažeb pro pěší tl 80 mm skupiny A</t>
  </si>
  <si>
    <t>761967951</t>
  </si>
  <si>
    <t>627</t>
  </si>
  <si>
    <t>Trubní vedení</t>
  </si>
  <si>
    <t>70</t>
  </si>
  <si>
    <t>891001130</t>
  </si>
  <si>
    <t>úprava kanalizačních šachet</t>
  </si>
  <si>
    <t>799433895</t>
  </si>
  <si>
    <t>výměna poklopu šachty - nový betonový s odvětráváním</t>
  </si>
  <si>
    <t>71</t>
  </si>
  <si>
    <t>899331111</t>
  </si>
  <si>
    <t>Výšková úprava uličního vstupu nebo vpusti do 200 mm zvýšením poklopu</t>
  </si>
  <si>
    <t>-1216284741</t>
  </si>
  <si>
    <t>72</t>
  </si>
  <si>
    <t>899431111</t>
  </si>
  <si>
    <t>Výšková úprava uličního vstupu nebo vpusti do 200 mm zvýšením krycího hrnce, šoupěte nebo hydrantu</t>
  </si>
  <si>
    <t>1047127110</t>
  </si>
  <si>
    <t>Ostatní konstrukce a práce, bourání</t>
  </si>
  <si>
    <t>73</t>
  </si>
  <si>
    <t>914111111</t>
  </si>
  <si>
    <t>Montáž svislé dopravní značky do velikosti 1 m2 objímkami na sloupek nebo konzolu</t>
  </si>
  <si>
    <t>1286641827</t>
  </si>
  <si>
    <t>"C10a, b" 6</t>
  </si>
  <si>
    <t>"B11" 1</t>
  </si>
  <si>
    <t>bez sloupku</t>
  </si>
  <si>
    <t>"E13" 1</t>
  </si>
  <si>
    <t>74</t>
  </si>
  <si>
    <t>40445444</t>
  </si>
  <si>
    <t>značka dopravní svislá nereflexní FeZn-Al rám 500x300mm</t>
  </si>
  <si>
    <t>1052312819</t>
  </si>
  <si>
    <t>75</t>
  </si>
  <si>
    <t>40445519</t>
  </si>
  <si>
    <t xml:space="preserve">značka dopravní svislá retroreflexní fólie tř 1 FeZn-Al rám  500x700mm</t>
  </si>
  <si>
    <t>-1075395509</t>
  </si>
  <si>
    <t>76</t>
  </si>
  <si>
    <t>914511111</t>
  </si>
  <si>
    <t>Montáž sloupku dopravních značek délky do 3,5 m s betonovým základem</t>
  </si>
  <si>
    <t>-1148336889</t>
  </si>
  <si>
    <t>77</t>
  </si>
  <si>
    <t>40445230</t>
  </si>
  <si>
    <t>sloupek Zn pro dopravní značku D 70mm v 350mm</t>
  </si>
  <si>
    <t>-1217679940</t>
  </si>
  <si>
    <t>78</t>
  </si>
  <si>
    <t>916131213</t>
  </si>
  <si>
    <t>Osazení silničního obrubníku betonového stojatého s boční opěrou do lože z betonu prostého</t>
  </si>
  <si>
    <t>946721274</t>
  </si>
  <si>
    <t>silniční obrubník (100x25x15 cm)</t>
  </si>
  <si>
    <t>6,5+12,9</t>
  </si>
  <si>
    <t>nájezdový obrubník</t>
  </si>
  <si>
    <t>9,1</t>
  </si>
  <si>
    <t>přechodové kusy</t>
  </si>
  <si>
    <t>79</t>
  </si>
  <si>
    <t>59217031.LSV</t>
  </si>
  <si>
    <t>SILNIČNÍ OBRUBNÍK, 1000x150x250 mm</t>
  </si>
  <si>
    <t>203887591</t>
  </si>
  <si>
    <t>19,4*1,01</t>
  </si>
  <si>
    <t>80</t>
  </si>
  <si>
    <t>59217029</t>
  </si>
  <si>
    <t>obrubník betonový silniční nájezdový 100x15x15 cm</t>
  </si>
  <si>
    <t>-2078829057</t>
  </si>
  <si>
    <t>9,1*1,01</t>
  </si>
  <si>
    <t>81</t>
  </si>
  <si>
    <t>59217030</t>
  </si>
  <si>
    <t>obrubník betonový silniční přechodový 100x15x15-25 cm</t>
  </si>
  <si>
    <t>1750512733</t>
  </si>
  <si>
    <t>2*1,01</t>
  </si>
  <si>
    <t>82</t>
  </si>
  <si>
    <t>916231213</t>
  </si>
  <si>
    <t>Osazení chodníkového obrubníku betonového stojatého s boční opěrou do lože z betonu prostého</t>
  </si>
  <si>
    <t>-343350524</t>
  </si>
  <si>
    <t>32,9+52,8+138,5+89,8+143,9+146,1</t>
  </si>
  <si>
    <t>83</t>
  </si>
  <si>
    <t>59217017</t>
  </si>
  <si>
    <t>obrubník betonový chodníkový 100x10x25 cm</t>
  </si>
  <si>
    <t>-2020017189</t>
  </si>
  <si>
    <t>604*1,01</t>
  </si>
  <si>
    <t>84</t>
  </si>
  <si>
    <t>919551112</t>
  </si>
  <si>
    <t>Zřízení propustku z trub plastových PE rýhovaných se spojkami nebo s hrdlem DN 400 mm</t>
  </si>
  <si>
    <t>670233179</t>
  </si>
  <si>
    <t>8,8+9,8</t>
  </si>
  <si>
    <t>85</t>
  </si>
  <si>
    <t>56241111</t>
  </si>
  <si>
    <t>trouba HDPE flexibilní 8 kPA d = 400 mm</t>
  </si>
  <si>
    <t>912447099</t>
  </si>
  <si>
    <t>86</t>
  </si>
  <si>
    <t>919726122</t>
  </si>
  <si>
    <t>Geotextilie pro ochranu, separaci a filtraci netkaná měrná hmotnost do 300 g/m2</t>
  </si>
  <si>
    <t>1022398468</t>
  </si>
  <si>
    <t>353,0+406,7+254,8</t>
  </si>
  <si>
    <t>87</t>
  </si>
  <si>
    <t>919735100</t>
  </si>
  <si>
    <t>Zalití spáry modifikovanou asfalt.zálivkou</t>
  </si>
  <si>
    <t>2100236088</t>
  </si>
  <si>
    <t>30,5+6,9+48,0+5,2</t>
  </si>
  <si>
    <t>88</t>
  </si>
  <si>
    <t>919735112</t>
  </si>
  <si>
    <t>Řezání stávajícího živičného krytu hl do 100 mm</t>
  </si>
  <si>
    <t>-719762972</t>
  </si>
  <si>
    <t>90,6</t>
  </si>
  <si>
    <t>89</t>
  </si>
  <si>
    <t>938902322</t>
  </si>
  <si>
    <t>Čištění rigolů ručně při tl. nánosu do 100 mm</t>
  </si>
  <si>
    <t>1588455616</t>
  </si>
  <si>
    <t>vyčištění a dotvarování příkopu</t>
  </si>
  <si>
    <t>5,3+3,0+5,0</t>
  </si>
  <si>
    <t>90</t>
  </si>
  <si>
    <t>950000008</t>
  </si>
  <si>
    <t>Uložení kabelu do chráničky</t>
  </si>
  <si>
    <t>1680769037</t>
  </si>
  <si>
    <t xml:space="preserve">půlená  DN110</t>
  </si>
  <si>
    <t>připoložení rezervní chráničky DN110</t>
  </si>
  <si>
    <t>91</t>
  </si>
  <si>
    <t>966008111</t>
  </si>
  <si>
    <t>Bourání trubního propustku do DN 300</t>
  </si>
  <si>
    <t>1964581945</t>
  </si>
  <si>
    <t>5,8+8,6</t>
  </si>
  <si>
    <t>911</t>
  </si>
  <si>
    <t>Sadové úpravy - následná péče o dřeviny 1 až 5 rok po výsadbě</t>
  </si>
  <si>
    <t>92</t>
  </si>
  <si>
    <t>184502-R</t>
  </si>
  <si>
    <t>Odstranění opěrných kůlů</t>
  </si>
  <si>
    <t>ks</t>
  </si>
  <si>
    <t>-1883047315</t>
  </si>
  <si>
    <t>V ceně započten i odvoz vybouraného materiálu do 20 Km</t>
  </si>
  <si>
    <t>na každý strom připadají 3 opěrné kůly</t>
  </si>
  <si>
    <t>3*2</t>
  </si>
  <si>
    <t>93</t>
  </si>
  <si>
    <t>184503111</t>
  </si>
  <si>
    <t>Odstranění obalu kmene v jedné vrstvě v rovině a svahu do 1:5</t>
  </si>
  <si>
    <t>CS ÚRS 2012 02</t>
  </si>
  <si>
    <t>-1176183283</t>
  </si>
  <si>
    <t>Opblení jutovinou po obvodu kmene 16 cm do výšky 2,2 m</t>
  </si>
  <si>
    <t>0,16*PI*2,2*2</t>
  </si>
  <si>
    <t>94</t>
  </si>
  <si>
    <t>184806111</t>
  </si>
  <si>
    <t>Řez stromů netrnitých průklestem D koruny do 2 m</t>
  </si>
  <si>
    <t>-238190986</t>
  </si>
  <si>
    <t>Odstranění kmenných obrostů 2x ročně</t>
  </si>
  <si>
    <t>počet stromů x 2</t>
  </si>
  <si>
    <t>2*2*Udrzba</t>
  </si>
  <si>
    <t>95</t>
  </si>
  <si>
    <t>184911111</t>
  </si>
  <si>
    <t>Znovuuvázání dřeviny ke kůlům</t>
  </si>
  <si>
    <t>1557589955</t>
  </si>
  <si>
    <t xml:space="preserve">Jedná se o kontrolu úvazků, bandáže a kotvení, prováděné 1x ročně </t>
  </si>
  <si>
    <t>Počet úvazků 3 ks / strom x počet stromů</t>
  </si>
  <si>
    <t>2 *3*Udrzba</t>
  </si>
  <si>
    <t>96</t>
  </si>
  <si>
    <t>184921093</t>
  </si>
  <si>
    <t>Mulčování rostlin tl do 0,1 m v rovině a svahu do 1:5</t>
  </si>
  <si>
    <t>2090348342</t>
  </si>
  <si>
    <t xml:space="preserve">"doplnění mulče výsadobé mísy o vnitřním průměru 80 cm a vnějším průměru 120 cm  - 1 x ročně</t>
  </si>
  <si>
    <t>"plocha výsadbové mísy" (0,6)^2*PI</t>
  </si>
  <si>
    <t>Mezisoučet</t>
  </si>
  <si>
    <t>Misa*2*Udrzba</t>
  </si>
  <si>
    <t>97</t>
  </si>
  <si>
    <t>103911000</t>
  </si>
  <si>
    <t>-2093692865</t>
  </si>
  <si>
    <t>kůra na mulč + dovoz, ztratné 3%</t>
  </si>
  <si>
    <t>tloušťka mulče 5-10 cm = průměr 7,5 cm</t>
  </si>
  <si>
    <t>(Misa*2)*0,075*1,03*Udrzba</t>
  </si>
  <si>
    <t>98</t>
  </si>
  <si>
    <t>185804311</t>
  </si>
  <si>
    <t>Zalití rostlin vodou plocha do 20 m2</t>
  </si>
  <si>
    <t>-334875656</t>
  </si>
  <si>
    <t xml:space="preserve">"zalití stromů, spotřeba jedné zálivky je 100l/strom (0,1 m3/strom), ročně provedeno 6-10 v průměru 8 zálivek </t>
  </si>
  <si>
    <t>"0,1 m3 vody x 8 zálivek x počet stromů</t>
  </si>
  <si>
    <t>0,1*8*2*Udrzba</t>
  </si>
  <si>
    <t>99</t>
  </si>
  <si>
    <t>185851121.1</t>
  </si>
  <si>
    <t>CS ÚRS 2014 02</t>
  </si>
  <si>
    <t>2121941762</t>
  </si>
  <si>
    <t>Voda potřebná na zalití stromů a keřů za rok</t>
  </si>
  <si>
    <t>100</t>
  </si>
  <si>
    <t>R184-01</t>
  </si>
  <si>
    <t>Ochrana dřevin chemickým postřikem proti houbovým chorobám přípravkem DITHANE M 45 v rovině nebo ve svahu do 1:5</t>
  </si>
  <si>
    <t>1152383817</t>
  </si>
  <si>
    <t>Počet stromů x 1 postřik za rok</t>
  </si>
  <si>
    <t>2*Udrzba</t>
  </si>
  <si>
    <t>101</t>
  </si>
  <si>
    <t>R184-02</t>
  </si>
  <si>
    <t>Ochrana dřevin chemickým postřikem proti savému a žravému hmyzu přípravkem KARATE (Zeon) v rovině nebo ve svahu do 1:5</t>
  </si>
  <si>
    <t>-800915159</t>
  </si>
  <si>
    <t>997</t>
  </si>
  <si>
    <t>Přesun sutě</t>
  </si>
  <si>
    <t>102</t>
  </si>
  <si>
    <t>997221551</t>
  </si>
  <si>
    <t>Vodorovná doprava suti ze sypkých materiálů do 1 km</t>
  </si>
  <si>
    <t>-404898216</t>
  </si>
  <si>
    <t>103</t>
  </si>
  <si>
    <t>997221559</t>
  </si>
  <si>
    <t>Příplatek ZKD 1 km u vodorovné dopravy suti ze sypkých materiálů</t>
  </si>
  <si>
    <t>-1066229369</t>
  </si>
  <si>
    <t>438,913*19</t>
  </si>
  <si>
    <t>104</t>
  </si>
  <si>
    <t>997221611</t>
  </si>
  <si>
    <t>Nakládání suti na dopravní prostředky pro vodorovnou dopravu</t>
  </si>
  <si>
    <t>1851687428</t>
  </si>
  <si>
    <t>105</t>
  </si>
  <si>
    <t>997221815</t>
  </si>
  <si>
    <t>Poplatek za uložení na skládce (skládkovné) stavebního odpadu betonového kód odpadu 170 101</t>
  </si>
  <si>
    <t>1330813071</t>
  </si>
  <si>
    <t>46,269+10,843</t>
  </si>
  <si>
    <t>106</t>
  </si>
  <si>
    <t>997221845</t>
  </si>
  <si>
    <t>Poplatek za uložení na skládce (skládkovné) odpadu asfaltového bez dehtu kód odpadu 170 302</t>
  </si>
  <si>
    <t>510386723</t>
  </si>
  <si>
    <t>44,257+107,425</t>
  </si>
  <si>
    <t>107</t>
  </si>
  <si>
    <t>997221855</t>
  </si>
  <si>
    <t>Poplatek za uložení na skládce (skládkovné) zeminy a kameniva kód odpadu 170 504</t>
  </si>
  <si>
    <t>-92765</t>
  </si>
  <si>
    <t>227,012</t>
  </si>
  <si>
    <t>998</t>
  </si>
  <si>
    <t>Přesun hmot</t>
  </si>
  <si>
    <t>108</t>
  </si>
  <si>
    <t>998223011</t>
  </si>
  <si>
    <t>Přesun hmot pro pozemní komunikace s krytem dlážděným</t>
  </si>
  <si>
    <t>1413364509</t>
  </si>
  <si>
    <t>SO 701 - Úprava oplocení</t>
  </si>
  <si>
    <t xml:space="preserve">    2 - Zakládání</t>
  </si>
  <si>
    <t xml:space="preserve">    3 - Svislé a kompletní konstrukce</t>
  </si>
  <si>
    <t>PSV - Práce a dodávky PSV</t>
  </si>
  <si>
    <t xml:space="preserve">    767 - Konstrukce zámečnické</t>
  </si>
  <si>
    <t>131201101</t>
  </si>
  <si>
    <t>Hloubení jam nezapažených v hornině tř. 3 objemu do 100 m3</t>
  </si>
  <si>
    <t>1198300643</t>
  </si>
  <si>
    <t>B.3.2, B.3.3</t>
  </si>
  <si>
    <t xml:space="preserve">patky </t>
  </si>
  <si>
    <t>0,4*0,4*1*17</t>
  </si>
  <si>
    <t>689709744</t>
  </si>
  <si>
    <t>2,72</t>
  </si>
  <si>
    <t>-1750128383</t>
  </si>
  <si>
    <t>2,72*10</t>
  </si>
  <si>
    <t>489776727</t>
  </si>
  <si>
    <t>2137956152</t>
  </si>
  <si>
    <t>2,72*1,8</t>
  </si>
  <si>
    <t>Zakládání</t>
  </si>
  <si>
    <t>275313711</t>
  </si>
  <si>
    <t>Základové patky z betonu tř. C 20/25</t>
  </si>
  <si>
    <t>-2132658754</t>
  </si>
  <si>
    <t>Svislé a kompletní konstrukce</t>
  </si>
  <si>
    <t>338171123</t>
  </si>
  <si>
    <t>Osazování sloupků a vzpěr plotových ocelových v 2,60 m se zabetonováním</t>
  </si>
  <si>
    <t>856424959</t>
  </si>
  <si>
    <t>14550236</t>
  </si>
  <si>
    <t>profil ocelový čtvercový svařovaný 40x40x3mm</t>
  </si>
  <si>
    <t>130282796</t>
  </si>
  <si>
    <t>jekl 40/40/3 mm vč. žár. zink. + krytky na sloupky</t>
  </si>
  <si>
    <t>2,6*17*0,003405</t>
  </si>
  <si>
    <t>348171510</t>
  </si>
  <si>
    <t>Osazení oplocení z plechu vlnitého do 30 kg na 1 m oplocení ve sklonu svahu do 15°</t>
  </si>
  <si>
    <t>-184811615</t>
  </si>
  <si>
    <t>vlnitý plech pozink., 0,55 x 800 x 2000</t>
  </si>
  <si>
    <t>13838720</t>
  </si>
  <si>
    <t>plech vlnitý Pz tl 0,55mm tabule</t>
  </si>
  <si>
    <t>1874487672</t>
  </si>
  <si>
    <t>49*2*0,0061</t>
  </si>
  <si>
    <t>966071832</t>
  </si>
  <si>
    <t>Rozebrání ostnatého drátu výšky přes 2,0 m</t>
  </si>
  <si>
    <t>1404459947</t>
  </si>
  <si>
    <t>B.3.2</t>
  </si>
  <si>
    <t>ostnaté drát</t>
  </si>
  <si>
    <t>56,5*2</t>
  </si>
  <si>
    <t>966072820</t>
  </si>
  <si>
    <t>Rozebrání oplocení z vlnitého nebo profilového plechu hmotnosti do 30 kg</t>
  </si>
  <si>
    <t>-777261146</t>
  </si>
  <si>
    <t>plot z vlnitého plechu v. 2m</t>
  </si>
  <si>
    <t>56,5</t>
  </si>
  <si>
    <t>966073812</t>
  </si>
  <si>
    <t>Rozebrání vrat a vrátek k oplocení plochy do 10 m2</t>
  </si>
  <si>
    <t>-268645712</t>
  </si>
  <si>
    <t>ocelová s výplní pletivem, zakrytá vlnitým plechem</t>
  </si>
  <si>
    <t>966000011</t>
  </si>
  <si>
    <t>Odstranění přístřešku vč. odvozu a uložení na skládku</t>
  </si>
  <si>
    <t>512</t>
  </si>
  <si>
    <t>1363081966</t>
  </si>
  <si>
    <t>ocelové sloupky - 6 ks</t>
  </si>
  <si>
    <t>ocelové nosníky střechy - 5,5*3,0</t>
  </si>
  <si>
    <t>střecha - vlnitý plech na dřevěných trámcích</t>
  </si>
  <si>
    <t>zakrytí plechem nad výšku plotu - 14,3 m2</t>
  </si>
  <si>
    <t>997221561</t>
  </si>
  <si>
    <t>Vodorovná doprava suti z kusových materiálů do 1 km</t>
  </si>
  <si>
    <t>-665587732</t>
  </si>
  <si>
    <t>997221569</t>
  </si>
  <si>
    <t>Příplatek ZKD 1 km u vodorovné dopravy suti z kusových materiálů</t>
  </si>
  <si>
    <t>28767799</t>
  </si>
  <si>
    <t>9,070*19</t>
  </si>
  <si>
    <t>997221612</t>
  </si>
  <si>
    <t>Nakládání vybouraných hmot na dopravní prostředky pro vodorovnou dopravu</t>
  </si>
  <si>
    <t>1702874621</t>
  </si>
  <si>
    <t>997221900</t>
  </si>
  <si>
    <t>prodej kovového odpadu - výzisk</t>
  </si>
  <si>
    <t>-2085150673</t>
  </si>
  <si>
    <t>998232110</t>
  </si>
  <si>
    <t>Přesun hmot pro oplocení zděné z cihel nebo tvárnic v do 3 m</t>
  </si>
  <si>
    <t>26956462</t>
  </si>
  <si>
    <t>PSV</t>
  </si>
  <si>
    <t>Práce a dodávky PSV</t>
  </si>
  <si>
    <t>767</t>
  </si>
  <si>
    <t>Konstrukce zámečnické</t>
  </si>
  <si>
    <t>767000001</t>
  </si>
  <si>
    <t>D+M ocelové konstrukce atyp. vč. povrchové úpravy</t>
  </si>
  <si>
    <t>1410383993</t>
  </si>
  <si>
    <t>příčníky L profil 45 x 30 x 4 vč. žár. zink.</t>
  </si>
  <si>
    <t>na sloupky navařit, oplocení přišroubovat</t>
  </si>
  <si>
    <t>98*2,25</t>
  </si>
  <si>
    <t>998767101</t>
  </si>
  <si>
    <t>Přesun hmot tonážní pro zámečnické konstrukce v objektech v do 6 m</t>
  </si>
  <si>
    <t>-1163828306</t>
  </si>
  <si>
    <t>SO 401 - Veřejné osvětlení</t>
  </si>
  <si>
    <t>PÍSKOVIŠTĚ - NÁBŘEŽNÍ, ŠTERNBERK</t>
  </si>
  <si>
    <t>MĚSTO ŠTERNBERK</t>
  </si>
  <si>
    <t xml:space="preserve">PSV -  Práce a dodávky PSV</t>
  </si>
  <si>
    <t xml:space="preserve">    743 -  Elektromontáže</t>
  </si>
  <si>
    <t xml:space="preserve">    744 -  Elektromontáže</t>
  </si>
  <si>
    <t xml:space="preserve">    746 -  Elektromontáže</t>
  </si>
  <si>
    <t xml:space="preserve">    748 -  Elektromontáže</t>
  </si>
  <si>
    <t xml:space="preserve">M -  Práce a dodávky M</t>
  </si>
  <si>
    <t xml:space="preserve">    46-M -  Zemní práce při extr.mont.pracích</t>
  </si>
  <si>
    <t xml:space="preserve"> Práce a dodávky PSV</t>
  </si>
  <si>
    <t>743</t>
  </si>
  <si>
    <t xml:space="preserve"> Elektromontáže</t>
  </si>
  <si>
    <t>743612121</t>
  </si>
  <si>
    <t>Montáž vodič uzemňovací drát nebo lano D do 10 mm v městské zástavbě</t>
  </si>
  <si>
    <t>710592642</t>
  </si>
  <si>
    <t>354410730</t>
  </si>
  <si>
    <t>drát průměr 10 mm FeZn</t>
  </si>
  <si>
    <t>2118784570</t>
  </si>
  <si>
    <t>743622100</t>
  </si>
  <si>
    <t>Montáž svorka hromosvodná typ SS, SR 03 se 2 šrouby</t>
  </si>
  <si>
    <t>1891942855</t>
  </si>
  <si>
    <t>354418950</t>
  </si>
  <si>
    <t>svorka připojovací SP1 k připojení kovových částí</t>
  </si>
  <si>
    <t>-1775604914</t>
  </si>
  <si>
    <t>354419960</t>
  </si>
  <si>
    <t xml:space="preserve">svorka odbočovací a spojovací SR 3a pro spojování kruhových a páskových vodičů    FeZn</t>
  </si>
  <si>
    <t>-2102845789</t>
  </si>
  <si>
    <t>744</t>
  </si>
  <si>
    <t>744439400</t>
  </si>
  <si>
    <t>Montáž kabel Cu do 1 kV do 1,60 kg uložený volně</t>
  </si>
  <si>
    <t>-1511314634</t>
  </si>
  <si>
    <t>341110800</t>
  </si>
  <si>
    <t>kabel silový s Cu jádrem CYKY 4x16 mm2</t>
  </si>
  <si>
    <t>996450791</t>
  </si>
  <si>
    <t>744441100</t>
  </si>
  <si>
    <t>Montáž kabel Cu sk.1 do 1 kV do 0,40 kg uložený pevně</t>
  </si>
  <si>
    <t>665948176</t>
  </si>
  <si>
    <t>341110300</t>
  </si>
  <si>
    <t>kabel silový s Cu jádrem CYKY 3x1,5 mm2</t>
  </si>
  <si>
    <t>11848793</t>
  </si>
  <si>
    <t>746</t>
  </si>
  <si>
    <t>746413440</t>
  </si>
  <si>
    <t>Ukončení kabelů 4x16 mm2 smršťovací záklopkou nebo páskem bez letování</t>
  </si>
  <si>
    <t>585349971</t>
  </si>
  <si>
    <t>354363140</t>
  </si>
  <si>
    <t>hlava rozdělovací, smršťovaná přímá do 1kV SKE 4f/1+2 kabel 12-32mm/průřez 1,5-35mm</t>
  </si>
  <si>
    <t>1108446397</t>
  </si>
  <si>
    <t>748</t>
  </si>
  <si>
    <t>748132200</t>
  </si>
  <si>
    <t>Montáž svítidlo výbojkové průmyslové stropní raménkové</t>
  </si>
  <si>
    <t>1614568945</t>
  </si>
  <si>
    <t>348444500</t>
  </si>
  <si>
    <t xml:space="preserve">Vybojkové  pouliční  1x70W SHC včetně výbojky.  IP 65</t>
  </si>
  <si>
    <t>-1321302111</t>
  </si>
  <si>
    <t>748132400</t>
  </si>
  <si>
    <t>Montáž svítidlo výbojkové průmyslové stropní na sloupek parkový</t>
  </si>
  <si>
    <t>1102545662</t>
  </si>
  <si>
    <t>748132400-D</t>
  </si>
  <si>
    <t>Demontáž svítidlo výbojkové průmyslové stropní na sloupek parkový</t>
  </si>
  <si>
    <t>-159964897</t>
  </si>
  <si>
    <t>748719211</t>
  </si>
  <si>
    <t>Montáž stožár osvětlení ostatní ocelový samostatně stojící do 12m</t>
  </si>
  <si>
    <t>1648348152</t>
  </si>
  <si>
    <t>316740650</t>
  </si>
  <si>
    <t>stožár osvětlovací K 5 - 133/89/60 žárově zinkovaný - sadový</t>
  </si>
  <si>
    <t>30107048</t>
  </si>
  <si>
    <t>748719211-D</t>
  </si>
  <si>
    <t>Demontáž stožár osvětlení ostatní ocelový samostatně stojící do 12m</t>
  </si>
  <si>
    <t>-130825609</t>
  </si>
  <si>
    <t>748741000</t>
  </si>
  <si>
    <t>Montáž elektrovýzbroj stožáru 1 okruh</t>
  </si>
  <si>
    <t>-1460118711</t>
  </si>
  <si>
    <t>345r1</t>
  </si>
  <si>
    <t>Svorka SV 6.16.4 stožárová výzbroj včetně pojistky</t>
  </si>
  <si>
    <t>1806012342</t>
  </si>
  <si>
    <t xml:space="preserve"> Práce a dodávky M</t>
  </si>
  <si>
    <t>46-M</t>
  </si>
  <si>
    <t xml:space="preserve"> Zemní práce při extr.mont.pracích</t>
  </si>
  <si>
    <t>460070753</t>
  </si>
  <si>
    <t>Hloubení nezapažených jam pro stožáry VO ručně v hornině tř 3</t>
  </si>
  <si>
    <t>958724326</t>
  </si>
  <si>
    <t>460080014</t>
  </si>
  <si>
    <t>Základové konstrukce z monolitického betonu C 16/20 bez bednění</t>
  </si>
  <si>
    <t>967614562</t>
  </si>
  <si>
    <t>286113250</t>
  </si>
  <si>
    <t xml:space="preserve">trubka  plastová 315x1000 mm </t>
  </si>
  <si>
    <t>128</t>
  </si>
  <si>
    <t>-1200762096</t>
  </si>
  <si>
    <t>460150063</t>
  </si>
  <si>
    <t>Hloubení kabelových zapažených i nezapažených rýh ručně š 40 cm, hl 80 cm, v hornině tř 3</t>
  </si>
  <si>
    <t>1617659160</t>
  </si>
  <si>
    <t>460421001</t>
  </si>
  <si>
    <t>Lože kabelů z písku nebo štěrkopísku tl 5 cm nad kabel, bez zakrytí, šířky lože do 65 cm</t>
  </si>
  <si>
    <t>-1162827854</t>
  </si>
  <si>
    <t>460490012</t>
  </si>
  <si>
    <t>Krytí kabelů výstražnou fólií šířky 25 cm</t>
  </si>
  <si>
    <t>-1227872103</t>
  </si>
  <si>
    <t>460510054</t>
  </si>
  <si>
    <t>Kabelové prostupy z trub plastových do rýhy bez obsypu, průměru do 10 cm</t>
  </si>
  <si>
    <t>254072318</t>
  </si>
  <si>
    <t>286R</t>
  </si>
  <si>
    <t>kabelové chráničce 75</t>
  </si>
  <si>
    <t>1446391258</t>
  </si>
  <si>
    <t>460560053</t>
  </si>
  <si>
    <t>Zásyp rýh ručně šířky 40 cm, hloubky 70 cm, z horniny třídy 3</t>
  </si>
  <si>
    <t>1073378233</t>
  </si>
  <si>
    <t>460620013</t>
  </si>
  <si>
    <t>Provizorní úprava terénu se zhutněním, v hornině tř 3</t>
  </si>
  <si>
    <t>1780296746</t>
  </si>
  <si>
    <t>VON - Vedlejší a ostatní náklady</t>
  </si>
  <si>
    <t xml:space="preserve">960 -  Kompletační činnost</t>
  </si>
  <si>
    <t>OST - Ostatní náklady</t>
  </si>
  <si>
    <t>0 - Vedlejší rozpočtové náklady</t>
  </si>
  <si>
    <t>960</t>
  </si>
  <si>
    <t xml:space="preserve"> Kompletační činnost</t>
  </si>
  <si>
    <t>045203001</t>
  </si>
  <si>
    <t>Kompletační a koordinační činnost na řízení subdodavatelů</t>
  </si>
  <si>
    <t>soubor</t>
  </si>
  <si>
    <t>1024</t>
  </si>
  <si>
    <t>-1725092561</t>
  </si>
  <si>
    <t>P</t>
  </si>
  <si>
    <t>Poznámka k položce:
Náklad zhotovitele na řízení a koordinaci subdodavatelů.
V případě, že všechny práce budou prováděny vlastními pracovníky, lze tuto položku ocenit nulovou za podmínky, že tato skutečnost bude zapsána do poznámky položky.</t>
  </si>
  <si>
    <t>OST</t>
  </si>
  <si>
    <t>Ostatní náklady</t>
  </si>
  <si>
    <t>012103001</t>
  </si>
  <si>
    <t>Geodetické práce před výstavbou</t>
  </si>
  <si>
    <t>-9168887</t>
  </si>
  <si>
    <t>Poznámka k položce:
Geodetické vytýčení hlavních bodů stavebních objektů před zahájením stavebních prací a zdokumentování geodetického vytýčení papírovou a elektronickou formou.</t>
  </si>
  <si>
    <t>vytýčení hlavních bodů stavby před zahájením stavby autorizovaným geodetem vč. vypracování TZ (vč. souřadnic) a situace</t>
  </si>
  <si>
    <t>ověření dokumentace autorizovanou osobou a dodatkem dle právních předpisů</t>
  </si>
  <si>
    <t>4x tisk + 4x CD</t>
  </si>
  <si>
    <t>012103101</t>
  </si>
  <si>
    <t>Vytýčení inženýrských sítí</t>
  </si>
  <si>
    <t>322420043</t>
  </si>
  <si>
    <t>Poznámka k položce:
Vytýčení inženýrských sítí dotčených nebo souvisejících se stavbou před nebo v průběhu výstavby</t>
  </si>
  <si>
    <t>- případná ochrana sítí při stavbě a stanovení odpovědnosti za jejich porušení během výstavby</t>
  </si>
  <si>
    <t>- součástí je rovněž případná obnova propadlých vyjádření</t>
  </si>
  <si>
    <t>012203001</t>
  </si>
  <si>
    <t>Geodetické práce při provádění stavby</t>
  </si>
  <si>
    <t>1711550800</t>
  </si>
  <si>
    <t xml:space="preserve">Poznámka k položce:
Dokumentace zakrývaných konstrukcí a liniových staveb geodetickým zaměřením v papírové a elektronické podobě.
</t>
  </si>
  <si>
    <t>vytýčení objektů stavby a pevných vytyčovacích bodů vč. fixace a obnovení zhotovitelem</t>
  </si>
  <si>
    <t>012303001</t>
  </si>
  <si>
    <t>Geodetické práce po výstavbě</t>
  </si>
  <si>
    <t>-1260110737</t>
  </si>
  <si>
    <t>Poznámka k položce:
Dokumentace skutečného stavu geodetickým zaměřením v papírové a elektronické podobě viz VOP</t>
  </si>
  <si>
    <t>vyhotovení zaměření skutečného stavu vč. ověření autorizovanou osobou</t>
  </si>
  <si>
    <t>013254001</t>
  </si>
  <si>
    <t>Dokumentace skutečného provedení stavby</t>
  </si>
  <si>
    <t>-1768898383</t>
  </si>
  <si>
    <t>Poznámka k položce:
Dokumentace skutečného provedení v rozsahu dle platné vyhlášky na dokumentaci staveb v počtu dle SOD a VOP (4 x papírově a 4 x elektronicky ve formátu DWG a PDF)</t>
  </si>
  <si>
    <t>součástí dokladů budou rovněž veškeré atesty, prohlášení o shodě, certifikáty materiálů a výrobků a protokoly o výsledcích provedených kontrolních</t>
  </si>
  <si>
    <t>zkoušek</t>
  </si>
  <si>
    <t>013254101</t>
  </si>
  <si>
    <t>Monitoring průběhu výstavby</t>
  </si>
  <si>
    <t>sbr</t>
  </si>
  <si>
    <t>1976928189</t>
  </si>
  <si>
    <t>Poznámka k položce:</t>
  </si>
  <si>
    <t xml:space="preserve">Fotografie pořízené před zahájením stavby, v průběhu stavby a po stavbě. Fotodokumentace bude dokladovat postup prací po jednotlivých dnech a </t>
  </si>
  <si>
    <t xml:space="preserve">fakturovaných stavebních objektech a nasazení stavebních mechanizmů i prováděných zkoušek. Snímky budou předány na CD dle jednotlivých časových celků </t>
  </si>
  <si>
    <t>např. měsíc. Součástí bude i srovnávací fotodokumentace místa před a po výstavbě.</t>
  </si>
  <si>
    <t>013254201</t>
  </si>
  <si>
    <t>Pasportizace stávajících objektů</t>
  </si>
  <si>
    <t>919943850</t>
  </si>
  <si>
    <t>Pasportizace stávajících objektů v blízkosti stavby před a po dokončení stavby</t>
  </si>
  <si>
    <t>043103001</t>
  </si>
  <si>
    <t xml:space="preserve">Náklady na provedení zkoušek, revizí a měření </t>
  </si>
  <si>
    <t>-1440682075</t>
  </si>
  <si>
    <t xml:space="preserve">Poznámka k položce: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</t>
  </si>
  <si>
    <t>049203001</t>
  </si>
  <si>
    <t>Náklady na činnost, zkoušky a měření stanovené zvláštními předpisy</t>
  </si>
  <si>
    <t>-1749432243</t>
  </si>
  <si>
    <t>Poznámka k položce:
Inženýrská činnost prováděná v průběhu stavebních prací předepsaná zvláštními předpisy, jako například:
- předpisy ČD
- předpisy ČEZ
- předpisy O2
atd.</t>
  </si>
  <si>
    <t>090001001</t>
  </si>
  <si>
    <t>Náklady na vyhotovení dokumentace k předání stavby</t>
  </si>
  <si>
    <t>262144</t>
  </si>
  <si>
    <t>1025904986</t>
  </si>
  <si>
    <t>Poznámka k položce:
Náklady spojené s vyhotovením, kopírováním a kompletací všech dokumentů požadovaných podle znění SOD a VOP k předání stavby objenateli. 4x tisk + 4x CD</t>
  </si>
  <si>
    <t>090001002</t>
  </si>
  <si>
    <t>Ostatní náklady vyplývající ze znění SOD a VOP</t>
  </si>
  <si>
    <t>1773473907</t>
  </si>
  <si>
    <t>Poznámka k položce:
Náklady související s plněním povinností zhotovitele požadované v SOD a VOP, např.:
- náklady na zřízení bankovních záruk
- náklady spojené vypracováním technologických postupů
- náklady na vypracování ohlášení změn a změnových listů
- náklady spojené s převzetím staveniště
- náklady spojené s předáním díla 
atd.</t>
  </si>
  <si>
    <t>091002101</t>
  </si>
  <si>
    <t>Publicita projektu - informační tabule</t>
  </si>
  <si>
    <t>747604332</t>
  </si>
  <si>
    <t xml:space="preserve">Poznámka k položce:
Informační tabule 1500x1000 mm v předepsaném provedení a s obsahem předesaným zadavatelem, včetně jejich nosné konstrukce. Cena obsahuje  dodávku, montáž,  a demontáž.</t>
  </si>
  <si>
    <t>Vedlejší rozpočtové náklady</t>
  </si>
  <si>
    <t>030001001</t>
  </si>
  <si>
    <t>Náklady na zřízení zařízení staveniště v souladu s ZOV</t>
  </si>
  <si>
    <t>-559559135</t>
  </si>
  <si>
    <t>Poznámka k položce:
Náklady na dokumentaci ZS, příprava území pro ZS včetně odstranění materiálu a konstrukcí, vybudování odběrných míst, zřízení přípojek energií, vlastní vybudování objektů ZS a provizornich komunikací.</t>
  </si>
  <si>
    <t>030001002</t>
  </si>
  <si>
    <t>Náklady na provoz a údržbu zařízení staveniště</t>
  </si>
  <si>
    <t>-1650628850</t>
  </si>
  <si>
    <t xml:space="preserve">Poznámka k položce:
Náklady na vybavení objektů, náklady na energie, úklid, údržbu, osvětlení, oplocení, opravy na objektech ZS, čištění ploch, zabezpečení staveniště. </t>
  </si>
  <si>
    <t>034403000</t>
  </si>
  <si>
    <t>Dopravní značení</t>
  </si>
  <si>
    <t>CS ÚRS 2015 02</t>
  </si>
  <si>
    <t>1644993534</t>
  </si>
  <si>
    <t>Poznámka k položce:
pronájem dopravního znační na 10 týdnů vč. projednání s DI</t>
  </si>
  <si>
    <t>trvalé dopravní značení</t>
  </si>
  <si>
    <t>PD pro stanovení trv. dopravního značení + projednání a zajištění stanovení DZ</t>
  </si>
  <si>
    <t xml:space="preserve">provizorní dopravní značení </t>
  </si>
  <si>
    <t>PD pro stanovení přechodného dopravního značení + projednání a zajištění stanovení DZ</t>
  </si>
  <si>
    <t>039001003</t>
  </si>
  <si>
    <t>Náklady na zrušení zařízení staveniště</t>
  </si>
  <si>
    <t>374240881</t>
  </si>
  <si>
    <t>Poznámka k položce:
Odstranění objektu ZS včetně přípojek a jejich odvozu, uvedení pozemku do původního stavu včetně nákladů s tím spojených.</t>
  </si>
  <si>
    <t>079002001</t>
  </si>
  <si>
    <t>Ostatní provozní vlivy</t>
  </si>
  <si>
    <t>-1265975381</t>
  </si>
  <si>
    <t>Poznámka k položce:
Například:
- provoz investora a třetích osob
- práce na památkově chráněném objektu
- náklady na provádění zimní údržby
- práce na těžce přístupných místech
- ztížený provoz vozidel v centru města
- ztížené dopravní podmínky
- práce v ochranných pásmech
atd.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</si>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</sst>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34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36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37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36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38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39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40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41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42</v>
      </c>
      <c r="E26" s="54"/>
      <c r="F26" s="55" t="s">
        <v>43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44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45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46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47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48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49</v>
      </c>
      <c r="U32" s="61"/>
      <c r="V32" s="61"/>
      <c r="W32" s="61"/>
      <c r="X32" s="63" t="s">
        <v>50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51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1603310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Stezka pro pěší a cyklisty Pískoviště - Nábřežní, Šternberk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Šternberk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9. 2. 2018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>Dopravní projektování s.r.o.</v>
      </c>
      <c r="AN46" s="77"/>
      <c r="AO46" s="77"/>
      <c r="AP46" s="77"/>
      <c r="AQ46" s="74"/>
      <c r="AR46" s="72"/>
      <c r="AS46" s="86" t="s">
        <v>52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53</v>
      </c>
      <c r="D49" s="97"/>
      <c r="E49" s="97"/>
      <c r="F49" s="97"/>
      <c r="G49" s="97"/>
      <c r="H49" s="98"/>
      <c r="I49" s="99" t="s">
        <v>54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55</v>
      </c>
      <c r="AH49" s="97"/>
      <c r="AI49" s="97"/>
      <c r="AJ49" s="97"/>
      <c r="AK49" s="97"/>
      <c r="AL49" s="97"/>
      <c r="AM49" s="97"/>
      <c r="AN49" s="99" t="s">
        <v>56</v>
      </c>
      <c r="AO49" s="97"/>
      <c r="AP49" s="97"/>
      <c r="AQ49" s="101" t="s">
        <v>57</v>
      </c>
      <c r="AR49" s="72"/>
      <c r="AS49" s="102" t="s">
        <v>58</v>
      </c>
      <c r="AT49" s="103" t="s">
        <v>59</v>
      </c>
      <c r="AU49" s="103" t="s">
        <v>60</v>
      </c>
      <c r="AV49" s="103" t="s">
        <v>61</v>
      </c>
      <c r="AW49" s="103" t="s">
        <v>62</v>
      </c>
      <c r="AX49" s="103" t="s">
        <v>63</v>
      </c>
      <c r="AY49" s="103" t="s">
        <v>64</v>
      </c>
      <c r="AZ49" s="103" t="s">
        <v>65</v>
      </c>
      <c r="BA49" s="103" t="s">
        <v>66</v>
      </c>
      <c r="BB49" s="103" t="s">
        <v>67</v>
      </c>
      <c r="BC49" s="103" t="s">
        <v>68</v>
      </c>
      <c r="BD49" s="104" t="s">
        <v>69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70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ROUND(SUM(AG52:AG55),2)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ROUND(SUM(AS52:AS55),2)</f>
        <v>0</v>
      </c>
      <c r="AT51" s="114">
        <f>ROUND(SUM(AV51:AW51),2)</f>
        <v>0</v>
      </c>
      <c r="AU51" s="115">
        <f>ROUND(SUM(AU52:AU55),5)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ROUND(SUM(AZ52:AZ55),2)</f>
        <v>0</v>
      </c>
      <c r="BA51" s="114">
        <f>ROUND(SUM(BA52:BA55),2)</f>
        <v>0</v>
      </c>
      <c r="BB51" s="114">
        <f>ROUND(SUM(BB52:BB55),2)</f>
        <v>0</v>
      </c>
      <c r="BC51" s="114">
        <f>ROUND(SUM(BC52:BC55),2)</f>
        <v>0</v>
      </c>
      <c r="BD51" s="116">
        <f>ROUND(SUM(BD52:BD55),2)</f>
        <v>0</v>
      </c>
      <c r="BS51" s="117" t="s">
        <v>71</v>
      </c>
      <c r="BT51" s="117" t="s">
        <v>72</v>
      </c>
      <c r="BU51" s="118" t="s">
        <v>73</v>
      </c>
      <c r="BV51" s="117" t="s">
        <v>74</v>
      </c>
      <c r="BW51" s="117" t="s">
        <v>7</v>
      </c>
      <c r="BX51" s="117" t="s">
        <v>75</v>
      </c>
      <c r="CL51" s="117" t="s">
        <v>21</v>
      </c>
    </row>
    <row r="52" s="5" customFormat="1" ht="16.5" customHeight="1">
      <c r="A52" s="119" t="s">
        <v>76</v>
      </c>
      <c r="B52" s="120"/>
      <c r="C52" s="121"/>
      <c r="D52" s="122" t="s">
        <v>77</v>
      </c>
      <c r="E52" s="122"/>
      <c r="F52" s="122"/>
      <c r="G52" s="122"/>
      <c r="H52" s="122"/>
      <c r="I52" s="123"/>
      <c r="J52" s="122" t="s">
        <v>78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'SO 101 - Stezka pro pěší 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79</v>
      </c>
      <c r="AR52" s="126"/>
      <c r="AS52" s="127">
        <v>0</v>
      </c>
      <c r="AT52" s="128">
        <f>ROUND(SUM(AV52:AW52),2)</f>
        <v>0</v>
      </c>
      <c r="AU52" s="129">
        <f>'SO 101 - Stezka pro pěší ...'!P85</f>
        <v>0</v>
      </c>
      <c r="AV52" s="128">
        <f>'SO 101 - Stezka pro pěší ...'!J30</f>
        <v>0</v>
      </c>
      <c r="AW52" s="128">
        <f>'SO 101 - Stezka pro pěší ...'!J31</f>
        <v>0</v>
      </c>
      <c r="AX52" s="128">
        <f>'SO 101 - Stezka pro pěší ...'!J32</f>
        <v>0</v>
      </c>
      <c r="AY52" s="128">
        <f>'SO 101 - Stezka pro pěší ...'!J33</f>
        <v>0</v>
      </c>
      <c r="AZ52" s="128">
        <f>'SO 101 - Stezka pro pěší ...'!F30</f>
        <v>0</v>
      </c>
      <c r="BA52" s="128">
        <f>'SO 101 - Stezka pro pěší ...'!F31</f>
        <v>0</v>
      </c>
      <c r="BB52" s="128">
        <f>'SO 101 - Stezka pro pěší ...'!F32</f>
        <v>0</v>
      </c>
      <c r="BC52" s="128">
        <f>'SO 101 - Stezka pro pěší ...'!F33</f>
        <v>0</v>
      </c>
      <c r="BD52" s="130">
        <f>'SO 101 - Stezka pro pěší ...'!F34</f>
        <v>0</v>
      </c>
      <c r="BT52" s="131" t="s">
        <v>80</v>
      </c>
      <c r="BV52" s="131" t="s">
        <v>74</v>
      </c>
      <c r="BW52" s="131" t="s">
        <v>81</v>
      </c>
      <c r="BX52" s="131" t="s">
        <v>7</v>
      </c>
      <c r="CL52" s="131" t="s">
        <v>21</v>
      </c>
      <c r="CM52" s="131" t="s">
        <v>82</v>
      </c>
    </row>
    <row r="53" s="5" customFormat="1" ht="16.5" customHeight="1">
      <c r="A53" s="119" t="s">
        <v>76</v>
      </c>
      <c r="B53" s="120"/>
      <c r="C53" s="121"/>
      <c r="D53" s="122" t="s">
        <v>83</v>
      </c>
      <c r="E53" s="122"/>
      <c r="F53" s="122"/>
      <c r="G53" s="122"/>
      <c r="H53" s="122"/>
      <c r="I53" s="123"/>
      <c r="J53" s="122" t="s">
        <v>84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'SO 701 - Úprava oplocení'!J27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79</v>
      </c>
      <c r="AR53" s="126"/>
      <c r="AS53" s="127">
        <v>0</v>
      </c>
      <c r="AT53" s="128">
        <f>ROUND(SUM(AV53:AW53),2)</f>
        <v>0</v>
      </c>
      <c r="AU53" s="129">
        <f>'SO 701 - Úprava oplocení'!P85</f>
        <v>0</v>
      </c>
      <c r="AV53" s="128">
        <f>'SO 701 - Úprava oplocení'!J30</f>
        <v>0</v>
      </c>
      <c r="AW53" s="128">
        <f>'SO 701 - Úprava oplocení'!J31</f>
        <v>0</v>
      </c>
      <c r="AX53" s="128">
        <f>'SO 701 - Úprava oplocení'!J32</f>
        <v>0</v>
      </c>
      <c r="AY53" s="128">
        <f>'SO 701 - Úprava oplocení'!J33</f>
        <v>0</v>
      </c>
      <c r="AZ53" s="128">
        <f>'SO 701 - Úprava oplocení'!F30</f>
        <v>0</v>
      </c>
      <c r="BA53" s="128">
        <f>'SO 701 - Úprava oplocení'!F31</f>
        <v>0</v>
      </c>
      <c r="BB53" s="128">
        <f>'SO 701 - Úprava oplocení'!F32</f>
        <v>0</v>
      </c>
      <c r="BC53" s="128">
        <f>'SO 701 - Úprava oplocení'!F33</f>
        <v>0</v>
      </c>
      <c r="BD53" s="130">
        <f>'SO 701 - Úprava oplocení'!F34</f>
        <v>0</v>
      </c>
      <c r="BT53" s="131" t="s">
        <v>80</v>
      </c>
      <c r="BV53" s="131" t="s">
        <v>74</v>
      </c>
      <c r="BW53" s="131" t="s">
        <v>85</v>
      </c>
      <c r="BX53" s="131" t="s">
        <v>7</v>
      </c>
      <c r="CL53" s="131" t="s">
        <v>21</v>
      </c>
      <c r="CM53" s="131" t="s">
        <v>82</v>
      </c>
    </row>
    <row r="54" s="5" customFormat="1" ht="16.5" customHeight="1">
      <c r="A54" s="119" t="s">
        <v>76</v>
      </c>
      <c r="B54" s="120"/>
      <c r="C54" s="121"/>
      <c r="D54" s="122" t="s">
        <v>86</v>
      </c>
      <c r="E54" s="122"/>
      <c r="F54" s="122"/>
      <c r="G54" s="122"/>
      <c r="H54" s="122"/>
      <c r="I54" s="123"/>
      <c r="J54" s="122" t="s">
        <v>87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'SO 401 - Veřejné osvětlení'!J27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79</v>
      </c>
      <c r="AR54" s="126"/>
      <c r="AS54" s="127">
        <v>0</v>
      </c>
      <c r="AT54" s="128">
        <f>ROUND(SUM(AV54:AW54),2)</f>
        <v>0</v>
      </c>
      <c r="AU54" s="129">
        <f>'SO 401 - Veřejné osvětlení'!P83</f>
        <v>0</v>
      </c>
      <c r="AV54" s="128">
        <f>'SO 401 - Veřejné osvětlení'!J30</f>
        <v>0</v>
      </c>
      <c r="AW54" s="128">
        <f>'SO 401 - Veřejné osvětlení'!J31</f>
        <v>0</v>
      </c>
      <c r="AX54" s="128">
        <f>'SO 401 - Veřejné osvětlení'!J32</f>
        <v>0</v>
      </c>
      <c r="AY54" s="128">
        <f>'SO 401 - Veřejné osvětlení'!J33</f>
        <v>0</v>
      </c>
      <c r="AZ54" s="128">
        <f>'SO 401 - Veřejné osvětlení'!F30</f>
        <v>0</v>
      </c>
      <c r="BA54" s="128">
        <f>'SO 401 - Veřejné osvětlení'!F31</f>
        <v>0</v>
      </c>
      <c r="BB54" s="128">
        <f>'SO 401 - Veřejné osvětlení'!F32</f>
        <v>0</v>
      </c>
      <c r="BC54" s="128">
        <f>'SO 401 - Veřejné osvětlení'!F33</f>
        <v>0</v>
      </c>
      <c r="BD54" s="130">
        <f>'SO 401 - Veřejné osvětlení'!F34</f>
        <v>0</v>
      </c>
      <c r="BT54" s="131" t="s">
        <v>80</v>
      </c>
      <c r="BV54" s="131" t="s">
        <v>74</v>
      </c>
      <c r="BW54" s="131" t="s">
        <v>88</v>
      </c>
      <c r="BX54" s="131" t="s">
        <v>7</v>
      </c>
      <c r="CL54" s="131" t="s">
        <v>21</v>
      </c>
      <c r="CM54" s="131" t="s">
        <v>82</v>
      </c>
    </row>
    <row r="55" s="5" customFormat="1" ht="16.5" customHeight="1">
      <c r="A55" s="119" t="s">
        <v>76</v>
      </c>
      <c r="B55" s="120"/>
      <c r="C55" s="121"/>
      <c r="D55" s="122" t="s">
        <v>89</v>
      </c>
      <c r="E55" s="122"/>
      <c r="F55" s="122"/>
      <c r="G55" s="122"/>
      <c r="H55" s="122"/>
      <c r="I55" s="123"/>
      <c r="J55" s="122" t="s">
        <v>90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4">
        <f>'VON - Vedlejší a ostatní ...'!J27</f>
        <v>0</v>
      </c>
      <c r="AH55" s="123"/>
      <c r="AI55" s="123"/>
      <c r="AJ55" s="123"/>
      <c r="AK55" s="123"/>
      <c r="AL55" s="123"/>
      <c r="AM55" s="123"/>
      <c r="AN55" s="124">
        <f>SUM(AG55,AT55)</f>
        <v>0</v>
      </c>
      <c r="AO55" s="123"/>
      <c r="AP55" s="123"/>
      <c r="AQ55" s="125" t="s">
        <v>79</v>
      </c>
      <c r="AR55" s="126"/>
      <c r="AS55" s="132">
        <v>0</v>
      </c>
      <c r="AT55" s="133">
        <f>ROUND(SUM(AV55:AW55),2)</f>
        <v>0</v>
      </c>
      <c r="AU55" s="134">
        <f>'VON - Vedlejší a ostatní ...'!P79</f>
        <v>0</v>
      </c>
      <c r="AV55" s="133">
        <f>'VON - Vedlejší a ostatní ...'!J30</f>
        <v>0</v>
      </c>
      <c r="AW55" s="133">
        <f>'VON - Vedlejší a ostatní ...'!J31</f>
        <v>0</v>
      </c>
      <c r="AX55" s="133">
        <f>'VON - Vedlejší a ostatní ...'!J32</f>
        <v>0</v>
      </c>
      <c r="AY55" s="133">
        <f>'VON - Vedlejší a ostatní ...'!J33</f>
        <v>0</v>
      </c>
      <c r="AZ55" s="133">
        <f>'VON - Vedlejší a ostatní ...'!F30</f>
        <v>0</v>
      </c>
      <c r="BA55" s="133">
        <f>'VON - Vedlejší a ostatní ...'!F31</f>
        <v>0</v>
      </c>
      <c r="BB55" s="133">
        <f>'VON - Vedlejší a ostatní ...'!F32</f>
        <v>0</v>
      </c>
      <c r="BC55" s="133">
        <f>'VON - Vedlejší a ostatní ...'!F33</f>
        <v>0</v>
      </c>
      <c r="BD55" s="135">
        <f>'VON - Vedlejší a ostatní ...'!F34</f>
        <v>0</v>
      </c>
      <c r="BT55" s="131" t="s">
        <v>80</v>
      </c>
      <c r="BV55" s="131" t="s">
        <v>74</v>
      </c>
      <c r="BW55" s="131" t="s">
        <v>91</v>
      </c>
      <c r="BX55" s="131" t="s">
        <v>7</v>
      </c>
      <c r="CL55" s="131" t="s">
        <v>21</v>
      </c>
      <c r="CM55" s="131" t="s">
        <v>82</v>
      </c>
    </row>
    <row r="56" s="1" customFormat="1" ht="30" customHeight="1">
      <c r="B56" s="46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2"/>
    </row>
    <row r="57" s="1" customFormat="1" ht="6.96" customHeight="1">
      <c r="B57" s="67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72"/>
    </row>
  </sheetData>
  <sheetProtection sheet="1" formatColumns="0" formatRows="0" objects="1" scenarios="1" spinCount="100000" saltValue="x7+8hlb3ydoT8L79xJYelTrsUtVx6jzdFcJBty1PS9TCJ3ePTqU9m7EfCdJjndbdB6JnKChISf9e4qNpA3Gpvg==" hashValue="9mqsm3exwxIMwms4QgFkVW6DfbB9RIrDKWL+YG5HMmpg+5uh9dEAm+DpaRddE8pTruTL5OxqeccIARqkB0Drjg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101 - Stezka pro pěší ...'!C2" display="/"/>
    <hyperlink ref="A53" location="'SO 701 - Úprava oplocení'!C2" display="/"/>
    <hyperlink ref="A54" location="'SO 401 - Veřejné osvětlení'!C2" display="/"/>
    <hyperlink ref="A55" location="'VON - Vedlejší a ostatní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92</v>
      </c>
      <c r="G1" s="139" t="s">
        <v>93</v>
      </c>
      <c r="H1" s="139"/>
      <c r="I1" s="140"/>
      <c r="J1" s="139" t="s">
        <v>94</v>
      </c>
      <c r="K1" s="138" t="s">
        <v>95</v>
      </c>
      <c r="L1" s="139" t="s">
        <v>96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81</v>
      </c>
      <c r="AZ2" s="141" t="s">
        <v>97</v>
      </c>
      <c r="BA2" s="141" t="s">
        <v>21</v>
      </c>
      <c r="BB2" s="141" t="s">
        <v>21</v>
      </c>
      <c r="BC2" s="141" t="s">
        <v>98</v>
      </c>
      <c r="BD2" s="141" t="s">
        <v>99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82</v>
      </c>
      <c r="AZ3" s="141" t="s">
        <v>100</v>
      </c>
      <c r="BA3" s="141" t="s">
        <v>21</v>
      </c>
      <c r="BB3" s="141" t="s">
        <v>21</v>
      </c>
      <c r="BC3" s="141" t="s">
        <v>101</v>
      </c>
      <c r="BD3" s="141" t="s">
        <v>99</v>
      </c>
    </row>
    <row r="4" ht="36.96" customHeight="1">
      <c r="B4" s="28"/>
      <c r="C4" s="29"/>
      <c r="D4" s="30" t="s">
        <v>102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  <c r="AZ4" s="141" t="s">
        <v>103</v>
      </c>
      <c r="BA4" s="141" t="s">
        <v>104</v>
      </c>
      <c r="BB4" s="141" t="s">
        <v>21</v>
      </c>
      <c r="BC4" s="141" t="s">
        <v>105</v>
      </c>
      <c r="BD4" s="141" t="s">
        <v>82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Stezka pro pěší a cyklisty Pískoviště - Nábřežní, Šternberk</v>
      </c>
      <c r="F7" s="40"/>
      <c r="G7" s="40"/>
      <c r="H7" s="40"/>
      <c r="I7" s="143"/>
      <c r="J7" s="29"/>
      <c r="K7" s="31"/>
    </row>
    <row r="8" s="1" customFormat="1">
      <c r="B8" s="46"/>
      <c r="C8" s="47"/>
      <c r="D8" s="40" t="s">
        <v>106</v>
      </c>
      <c r="E8" s="47"/>
      <c r="F8" s="47"/>
      <c r="G8" s="47"/>
      <c r="H8" s="47"/>
      <c r="I8" s="145"/>
      <c r="J8" s="47"/>
      <c r="K8" s="51"/>
    </row>
    <row r="9" s="1" customFormat="1" ht="36.96" customHeight="1">
      <c r="B9" s="46"/>
      <c r="C9" s="47"/>
      <c r="D9" s="47"/>
      <c r="E9" s="146" t="s">
        <v>107</v>
      </c>
      <c r="F9" s="47"/>
      <c r="G9" s="47"/>
      <c r="H9" s="47"/>
      <c r="I9" s="145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7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7" t="s">
        <v>25</v>
      </c>
      <c r="J12" s="148" t="str">
        <f>'Rekapitulace stavby'!AN8</f>
        <v>9. 2. 2018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7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7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7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7" t="s">
        <v>28</v>
      </c>
      <c r="J20" s="35" t="s">
        <v>34</v>
      </c>
      <c r="K20" s="51"/>
    </row>
    <row r="21" s="1" customFormat="1" ht="18" customHeight="1">
      <c r="B21" s="46"/>
      <c r="C21" s="47"/>
      <c r="D21" s="47"/>
      <c r="E21" s="35" t="s">
        <v>35</v>
      </c>
      <c r="F21" s="47"/>
      <c r="G21" s="47"/>
      <c r="H21" s="47"/>
      <c r="I21" s="147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37</v>
      </c>
      <c r="E23" s="47"/>
      <c r="F23" s="47"/>
      <c r="G23" s="47"/>
      <c r="H23" s="47"/>
      <c r="I23" s="145"/>
      <c r="J23" s="47"/>
      <c r="K23" s="51"/>
    </row>
    <row r="24" s="6" customFormat="1" ht="16.5" customHeight="1">
      <c r="B24" s="149"/>
      <c r="C24" s="150"/>
      <c r="D24" s="150"/>
      <c r="E24" s="44" t="s">
        <v>21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38</v>
      </c>
      <c r="E27" s="47"/>
      <c r="F27" s="47"/>
      <c r="G27" s="47"/>
      <c r="H27" s="47"/>
      <c r="I27" s="145"/>
      <c r="J27" s="156">
        <f>ROUND(J85,2)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7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8">
        <f>ROUND(SUM(BE85:BE448), 2)</f>
        <v>0</v>
      </c>
      <c r="G30" s="47"/>
      <c r="H30" s="47"/>
      <c r="I30" s="159">
        <v>0.20999999999999999</v>
      </c>
      <c r="J30" s="158">
        <f>ROUND(ROUND((SUM(BE85:BE448)),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8">
        <f>ROUND(SUM(BF85:BF448), 2)</f>
        <v>0</v>
      </c>
      <c r="G31" s="47"/>
      <c r="H31" s="47"/>
      <c r="I31" s="159">
        <v>0.14999999999999999</v>
      </c>
      <c r="J31" s="158">
        <f>ROUND(ROUND((SUM(BF85:BF448)),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8">
        <f>ROUND(SUM(BG85:BG448),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8">
        <f>ROUND(SUM(BH85:BH448),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8">
        <f>ROUND(SUM(BI85:BI448),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48</v>
      </c>
      <c r="E36" s="98"/>
      <c r="F36" s="98"/>
      <c r="G36" s="162" t="s">
        <v>49</v>
      </c>
      <c r="H36" s="163" t="s">
        <v>50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108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Stezka pro pěší a cyklisty Pískoviště - Nábřežní, Šternberk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106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SO 101 - Stezka pro pěší a cyklisty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Šternberk</v>
      </c>
      <c r="G49" s="47"/>
      <c r="H49" s="47"/>
      <c r="I49" s="147" t="s">
        <v>25</v>
      </c>
      <c r="J49" s="148" t="str">
        <f>IF(J12="","",J12)</f>
        <v>9. 2. 2018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7" t="s">
        <v>33</v>
      </c>
      <c r="J51" s="44" t="str">
        <f>E21</f>
        <v>Dopravní projektování s.r.o.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109</v>
      </c>
      <c r="D54" s="160"/>
      <c r="E54" s="160"/>
      <c r="F54" s="160"/>
      <c r="G54" s="160"/>
      <c r="H54" s="160"/>
      <c r="I54" s="174"/>
      <c r="J54" s="175" t="s">
        <v>110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111</v>
      </c>
      <c r="D56" s="47"/>
      <c r="E56" s="47"/>
      <c r="F56" s="47"/>
      <c r="G56" s="47"/>
      <c r="H56" s="47"/>
      <c r="I56" s="145"/>
      <c r="J56" s="156">
        <f>J85</f>
        <v>0</v>
      </c>
      <c r="K56" s="51"/>
      <c r="AU56" s="24" t="s">
        <v>112</v>
      </c>
    </row>
    <row r="57" s="7" customFormat="1" ht="24.96" customHeight="1">
      <c r="B57" s="178"/>
      <c r="C57" s="179"/>
      <c r="D57" s="180" t="s">
        <v>113</v>
      </c>
      <c r="E57" s="181"/>
      <c r="F57" s="181"/>
      <c r="G57" s="181"/>
      <c r="H57" s="181"/>
      <c r="I57" s="182"/>
      <c r="J57" s="183">
        <f>J86</f>
        <v>0</v>
      </c>
      <c r="K57" s="184"/>
    </row>
    <row r="58" s="8" customFormat="1" ht="19.92" customHeight="1">
      <c r="B58" s="185"/>
      <c r="C58" s="186"/>
      <c r="D58" s="187" t="s">
        <v>114</v>
      </c>
      <c r="E58" s="188"/>
      <c r="F58" s="188"/>
      <c r="G58" s="188"/>
      <c r="H58" s="188"/>
      <c r="I58" s="189"/>
      <c r="J58" s="190">
        <f>J87</f>
        <v>0</v>
      </c>
      <c r="K58" s="191"/>
    </row>
    <row r="59" s="8" customFormat="1" ht="19.92" customHeight="1">
      <c r="B59" s="185"/>
      <c r="C59" s="186"/>
      <c r="D59" s="187" t="s">
        <v>115</v>
      </c>
      <c r="E59" s="188"/>
      <c r="F59" s="188"/>
      <c r="G59" s="188"/>
      <c r="H59" s="188"/>
      <c r="I59" s="189"/>
      <c r="J59" s="190">
        <f>J228</f>
        <v>0</v>
      </c>
      <c r="K59" s="191"/>
    </row>
    <row r="60" s="8" customFormat="1" ht="19.92" customHeight="1">
      <c r="B60" s="185"/>
      <c r="C60" s="186"/>
      <c r="D60" s="187" t="s">
        <v>116</v>
      </c>
      <c r="E60" s="188"/>
      <c r="F60" s="188"/>
      <c r="G60" s="188"/>
      <c r="H60" s="188"/>
      <c r="I60" s="189"/>
      <c r="J60" s="190">
        <f>J233</f>
        <v>0</v>
      </c>
      <c r="K60" s="191"/>
    </row>
    <row r="61" s="8" customFormat="1" ht="19.92" customHeight="1">
      <c r="B61" s="185"/>
      <c r="C61" s="186"/>
      <c r="D61" s="187" t="s">
        <v>117</v>
      </c>
      <c r="E61" s="188"/>
      <c r="F61" s="188"/>
      <c r="G61" s="188"/>
      <c r="H61" s="188"/>
      <c r="I61" s="189"/>
      <c r="J61" s="190">
        <f>J311</f>
        <v>0</v>
      </c>
      <c r="K61" s="191"/>
    </row>
    <row r="62" s="8" customFormat="1" ht="19.92" customHeight="1">
      <c r="B62" s="185"/>
      <c r="C62" s="186"/>
      <c r="D62" s="187" t="s">
        <v>118</v>
      </c>
      <c r="E62" s="188"/>
      <c r="F62" s="188"/>
      <c r="G62" s="188"/>
      <c r="H62" s="188"/>
      <c r="I62" s="189"/>
      <c r="J62" s="190">
        <f>J322</f>
        <v>0</v>
      </c>
      <c r="K62" s="191"/>
    </row>
    <row r="63" s="8" customFormat="1" ht="19.92" customHeight="1">
      <c r="B63" s="185"/>
      <c r="C63" s="186"/>
      <c r="D63" s="187" t="s">
        <v>119</v>
      </c>
      <c r="E63" s="188"/>
      <c r="F63" s="188"/>
      <c r="G63" s="188"/>
      <c r="H63" s="188"/>
      <c r="I63" s="189"/>
      <c r="J63" s="190">
        <f>J388</f>
        <v>0</v>
      </c>
      <c r="K63" s="191"/>
    </row>
    <row r="64" s="8" customFormat="1" ht="19.92" customHeight="1">
      <c r="B64" s="185"/>
      <c r="C64" s="186"/>
      <c r="D64" s="187" t="s">
        <v>120</v>
      </c>
      <c r="E64" s="188"/>
      <c r="F64" s="188"/>
      <c r="G64" s="188"/>
      <c r="H64" s="188"/>
      <c r="I64" s="189"/>
      <c r="J64" s="190">
        <f>J436</f>
        <v>0</v>
      </c>
      <c r="K64" s="191"/>
    </row>
    <row r="65" s="8" customFormat="1" ht="19.92" customHeight="1">
      <c r="B65" s="185"/>
      <c r="C65" s="186"/>
      <c r="D65" s="187" t="s">
        <v>121</v>
      </c>
      <c r="E65" s="188"/>
      <c r="F65" s="188"/>
      <c r="G65" s="188"/>
      <c r="H65" s="188"/>
      <c r="I65" s="189"/>
      <c r="J65" s="190">
        <f>J447</f>
        <v>0</v>
      </c>
      <c r="K65" s="191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45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67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70"/>
      <c r="J71" s="71"/>
      <c r="K71" s="71"/>
      <c r="L71" s="72"/>
    </row>
    <row r="72" s="1" customFormat="1" ht="36.96" customHeight="1">
      <c r="B72" s="46"/>
      <c r="C72" s="73" t="s">
        <v>122</v>
      </c>
      <c r="D72" s="74"/>
      <c r="E72" s="74"/>
      <c r="F72" s="74"/>
      <c r="G72" s="74"/>
      <c r="H72" s="74"/>
      <c r="I72" s="192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2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192"/>
      <c r="J74" s="74"/>
      <c r="K74" s="74"/>
      <c r="L74" s="72"/>
    </row>
    <row r="75" s="1" customFormat="1" ht="16.5" customHeight="1">
      <c r="B75" s="46"/>
      <c r="C75" s="74"/>
      <c r="D75" s="74"/>
      <c r="E75" s="193" t="str">
        <f>E7</f>
        <v>Stezka pro pěší a cyklisty Pískoviště - Nábřežní, Šternberk</v>
      </c>
      <c r="F75" s="76"/>
      <c r="G75" s="76"/>
      <c r="H75" s="76"/>
      <c r="I75" s="192"/>
      <c r="J75" s="74"/>
      <c r="K75" s="74"/>
      <c r="L75" s="72"/>
    </row>
    <row r="76" s="1" customFormat="1" ht="14.4" customHeight="1">
      <c r="B76" s="46"/>
      <c r="C76" s="76" t="s">
        <v>106</v>
      </c>
      <c r="D76" s="74"/>
      <c r="E76" s="74"/>
      <c r="F76" s="74"/>
      <c r="G76" s="74"/>
      <c r="H76" s="74"/>
      <c r="I76" s="192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E9</f>
        <v>SO 101 - Stezka pro pěší a cyklisty</v>
      </c>
      <c r="F77" s="74"/>
      <c r="G77" s="74"/>
      <c r="H77" s="74"/>
      <c r="I77" s="192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2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194" t="str">
        <f>F12</f>
        <v>Šternberk</v>
      </c>
      <c r="G79" s="74"/>
      <c r="H79" s="74"/>
      <c r="I79" s="195" t="s">
        <v>25</v>
      </c>
      <c r="J79" s="85" t="str">
        <f>IF(J12="","",J12)</f>
        <v>9. 2. 2018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2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194" t="str">
        <f>E15</f>
        <v xml:space="preserve"> </v>
      </c>
      <c r="G81" s="74"/>
      <c r="H81" s="74"/>
      <c r="I81" s="195" t="s">
        <v>33</v>
      </c>
      <c r="J81" s="194" t="str">
        <f>E21</f>
        <v>Dopravní projektování s.r.o.</v>
      </c>
      <c r="K81" s="74"/>
      <c r="L81" s="72"/>
    </row>
    <row r="82" s="1" customFormat="1" ht="14.4" customHeight="1">
      <c r="B82" s="46"/>
      <c r="C82" s="76" t="s">
        <v>31</v>
      </c>
      <c r="D82" s="74"/>
      <c r="E82" s="74"/>
      <c r="F82" s="194" t="str">
        <f>IF(E18="","",E18)</f>
        <v/>
      </c>
      <c r="G82" s="74"/>
      <c r="H82" s="74"/>
      <c r="I82" s="192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192"/>
      <c r="J83" s="74"/>
      <c r="K83" s="74"/>
      <c r="L83" s="72"/>
    </row>
    <row r="84" s="9" customFormat="1" ht="29.28" customHeight="1">
      <c r="B84" s="196"/>
      <c r="C84" s="197" t="s">
        <v>123</v>
      </c>
      <c r="D84" s="198" t="s">
        <v>57</v>
      </c>
      <c r="E84" s="198" t="s">
        <v>53</v>
      </c>
      <c r="F84" s="198" t="s">
        <v>124</v>
      </c>
      <c r="G84" s="198" t="s">
        <v>125</v>
      </c>
      <c r="H84" s="198" t="s">
        <v>126</v>
      </c>
      <c r="I84" s="199" t="s">
        <v>127</v>
      </c>
      <c r="J84" s="198" t="s">
        <v>110</v>
      </c>
      <c r="K84" s="200" t="s">
        <v>128</v>
      </c>
      <c r="L84" s="201"/>
      <c r="M84" s="102" t="s">
        <v>129</v>
      </c>
      <c r="N84" s="103" t="s">
        <v>42</v>
      </c>
      <c r="O84" s="103" t="s">
        <v>130</v>
      </c>
      <c r="P84" s="103" t="s">
        <v>131</v>
      </c>
      <c r="Q84" s="103" t="s">
        <v>132</v>
      </c>
      <c r="R84" s="103" t="s">
        <v>133</v>
      </c>
      <c r="S84" s="103" t="s">
        <v>134</v>
      </c>
      <c r="T84" s="104" t="s">
        <v>135</v>
      </c>
    </row>
    <row r="85" s="1" customFormat="1" ht="29.28" customHeight="1">
      <c r="B85" s="46"/>
      <c r="C85" s="108" t="s">
        <v>111</v>
      </c>
      <c r="D85" s="74"/>
      <c r="E85" s="74"/>
      <c r="F85" s="74"/>
      <c r="G85" s="74"/>
      <c r="H85" s="74"/>
      <c r="I85" s="192"/>
      <c r="J85" s="202">
        <f>BK85</f>
        <v>0</v>
      </c>
      <c r="K85" s="74"/>
      <c r="L85" s="72"/>
      <c r="M85" s="105"/>
      <c r="N85" s="106"/>
      <c r="O85" s="106"/>
      <c r="P85" s="203">
        <f>P86</f>
        <v>0</v>
      </c>
      <c r="Q85" s="106"/>
      <c r="R85" s="203">
        <f>R86</f>
        <v>333.13590670000002</v>
      </c>
      <c r="S85" s="106"/>
      <c r="T85" s="204">
        <f>T86</f>
        <v>438.91310000000004</v>
      </c>
      <c r="AT85" s="24" t="s">
        <v>71</v>
      </c>
      <c r="AU85" s="24" t="s">
        <v>112</v>
      </c>
      <c r="BK85" s="205">
        <f>BK86</f>
        <v>0</v>
      </c>
    </row>
    <row r="86" s="10" customFormat="1" ht="37.44" customHeight="1">
      <c r="B86" s="206"/>
      <c r="C86" s="207"/>
      <c r="D86" s="208" t="s">
        <v>71</v>
      </c>
      <c r="E86" s="209" t="s">
        <v>136</v>
      </c>
      <c r="F86" s="209" t="s">
        <v>137</v>
      </c>
      <c r="G86" s="207"/>
      <c r="H86" s="207"/>
      <c r="I86" s="210"/>
      <c r="J86" s="211">
        <f>BK86</f>
        <v>0</v>
      </c>
      <c r="K86" s="207"/>
      <c r="L86" s="212"/>
      <c r="M86" s="213"/>
      <c r="N86" s="214"/>
      <c r="O86" s="214"/>
      <c r="P86" s="215">
        <f>P87+P228+P233+P311+P322+P388+P436+P447</f>
        <v>0</v>
      </c>
      <c r="Q86" s="214"/>
      <c r="R86" s="215">
        <f>R87+R228+R233+R311+R322+R388+R436+R447</f>
        <v>333.13590670000002</v>
      </c>
      <c r="S86" s="214"/>
      <c r="T86" s="216">
        <f>T87+T228+T233+T311+T322+T388+T436+T447</f>
        <v>438.91310000000004</v>
      </c>
      <c r="AR86" s="217" t="s">
        <v>80</v>
      </c>
      <c r="AT86" s="218" t="s">
        <v>71</v>
      </c>
      <c r="AU86" s="218" t="s">
        <v>72</v>
      </c>
      <c r="AY86" s="217" t="s">
        <v>138</v>
      </c>
      <c r="BK86" s="219">
        <f>BK87+BK228+BK233+BK311+BK322+BK388+BK436+BK447</f>
        <v>0</v>
      </c>
    </row>
    <row r="87" s="10" customFormat="1" ht="19.92" customHeight="1">
      <c r="B87" s="206"/>
      <c r="C87" s="207"/>
      <c r="D87" s="208" t="s">
        <v>71</v>
      </c>
      <c r="E87" s="220" t="s">
        <v>80</v>
      </c>
      <c r="F87" s="220" t="s">
        <v>139</v>
      </c>
      <c r="G87" s="207"/>
      <c r="H87" s="207"/>
      <c r="I87" s="210"/>
      <c r="J87" s="221">
        <f>BK87</f>
        <v>0</v>
      </c>
      <c r="K87" s="207"/>
      <c r="L87" s="212"/>
      <c r="M87" s="213"/>
      <c r="N87" s="214"/>
      <c r="O87" s="214"/>
      <c r="P87" s="215">
        <f>SUM(P88:P227)</f>
        <v>0</v>
      </c>
      <c r="Q87" s="214"/>
      <c r="R87" s="215">
        <f>SUM(R88:R227)</f>
        <v>5.3930259999999999</v>
      </c>
      <c r="S87" s="214"/>
      <c r="T87" s="216">
        <f>SUM(T88:T227)</f>
        <v>426.92610000000002</v>
      </c>
      <c r="AR87" s="217" t="s">
        <v>80</v>
      </c>
      <c r="AT87" s="218" t="s">
        <v>71</v>
      </c>
      <c r="AU87" s="218" t="s">
        <v>80</v>
      </c>
      <c r="AY87" s="217" t="s">
        <v>138</v>
      </c>
      <c r="BK87" s="219">
        <f>SUM(BK88:BK227)</f>
        <v>0</v>
      </c>
    </row>
    <row r="88" s="1" customFormat="1" ht="16.5" customHeight="1">
      <c r="B88" s="46"/>
      <c r="C88" s="222" t="s">
        <v>80</v>
      </c>
      <c r="D88" s="222" t="s">
        <v>140</v>
      </c>
      <c r="E88" s="223" t="s">
        <v>141</v>
      </c>
      <c r="F88" s="224" t="s">
        <v>142</v>
      </c>
      <c r="G88" s="225" t="s">
        <v>143</v>
      </c>
      <c r="H88" s="226">
        <v>4</v>
      </c>
      <c r="I88" s="227"/>
      <c r="J88" s="228">
        <f>ROUND(I88*H88,2)</f>
        <v>0</v>
      </c>
      <c r="K88" s="224" t="s">
        <v>144</v>
      </c>
      <c r="L88" s="72"/>
      <c r="M88" s="229" t="s">
        <v>21</v>
      </c>
      <c r="N88" s="230" t="s">
        <v>43</v>
      </c>
      <c r="O88" s="47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AR88" s="24" t="s">
        <v>145</v>
      </c>
      <c r="AT88" s="24" t="s">
        <v>140</v>
      </c>
      <c r="AU88" s="24" t="s">
        <v>82</v>
      </c>
      <c r="AY88" s="24" t="s">
        <v>138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4" t="s">
        <v>80</v>
      </c>
      <c r="BK88" s="233">
        <f>ROUND(I88*H88,2)</f>
        <v>0</v>
      </c>
      <c r="BL88" s="24" t="s">
        <v>145</v>
      </c>
      <c r="BM88" s="24" t="s">
        <v>146</v>
      </c>
    </row>
    <row r="89" s="11" customFormat="1">
      <c r="B89" s="234"/>
      <c r="C89" s="235"/>
      <c r="D89" s="236" t="s">
        <v>147</v>
      </c>
      <c r="E89" s="237" t="s">
        <v>21</v>
      </c>
      <c r="F89" s="238" t="s">
        <v>148</v>
      </c>
      <c r="G89" s="235"/>
      <c r="H89" s="237" t="s">
        <v>21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AT89" s="244" t="s">
        <v>147</v>
      </c>
      <c r="AU89" s="244" t="s">
        <v>82</v>
      </c>
      <c r="AV89" s="11" t="s">
        <v>80</v>
      </c>
      <c r="AW89" s="11" t="s">
        <v>36</v>
      </c>
      <c r="AX89" s="11" t="s">
        <v>72</v>
      </c>
      <c r="AY89" s="244" t="s">
        <v>138</v>
      </c>
    </row>
    <row r="90" s="11" customFormat="1">
      <c r="B90" s="234"/>
      <c r="C90" s="235"/>
      <c r="D90" s="236" t="s">
        <v>147</v>
      </c>
      <c r="E90" s="237" t="s">
        <v>21</v>
      </c>
      <c r="F90" s="238" t="s">
        <v>149</v>
      </c>
      <c r="G90" s="235"/>
      <c r="H90" s="237" t="s">
        <v>21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AT90" s="244" t="s">
        <v>147</v>
      </c>
      <c r="AU90" s="244" t="s">
        <v>82</v>
      </c>
      <c r="AV90" s="11" t="s">
        <v>80</v>
      </c>
      <c r="AW90" s="11" t="s">
        <v>36</v>
      </c>
      <c r="AX90" s="11" t="s">
        <v>72</v>
      </c>
      <c r="AY90" s="244" t="s">
        <v>138</v>
      </c>
    </row>
    <row r="91" s="12" customFormat="1">
      <c r="B91" s="245"/>
      <c r="C91" s="246"/>
      <c r="D91" s="236" t="s">
        <v>147</v>
      </c>
      <c r="E91" s="247" t="s">
        <v>21</v>
      </c>
      <c r="F91" s="248" t="s">
        <v>145</v>
      </c>
      <c r="G91" s="246"/>
      <c r="H91" s="249">
        <v>4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AT91" s="255" t="s">
        <v>147</v>
      </c>
      <c r="AU91" s="255" t="s">
        <v>82</v>
      </c>
      <c r="AV91" s="12" t="s">
        <v>82</v>
      </c>
      <c r="AW91" s="12" t="s">
        <v>36</v>
      </c>
      <c r="AX91" s="12" t="s">
        <v>80</v>
      </c>
      <c r="AY91" s="255" t="s">
        <v>138</v>
      </c>
    </row>
    <row r="92" s="1" customFormat="1" ht="16.5" customHeight="1">
      <c r="B92" s="46"/>
      <c r="C92" s="222" t="s">
        <v>82</v>
      </c>
      <c r="D92" s="222" t="s">
        <v>140</v>
      </c>
      <c r="E92" s="223" t="s">
        <v>150</v>
      </c>
      <c r="F92" s="224" t="s">
        <v>151</v>
      </c>
      <c r="G92" s="225" t="s">
        <v>143</v>
      </c>
      <c r="H92" s="226">
        <v>1</v>
      </c>
      <c r="I92" s="227"/>
      <c r="J92" s="228">
        <f>ROUND(I92*H92,2)</f>
        <v>0</v>
      </c>
      <c r="K92" s="224" t="s">
        <v>144</v>
      </c>
      <c r="L92" s="72"/>
      <c r="M92" s="229" t="s">
        <v>21</v>
      </c>
      <c r="N92" s="230" t="s">
        <v>43</v>
      </c>
      <c r="O92" s="47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AR92" s="24" t="s">
        <v>145</v>
      </c>
      <c r="AT92" s="24" t="s">
        <v>140</v>
      </c>
      <c r="AU92" s="24" t="s">
        <v>82</v>
      </c>
      <c r="AY92" s="24" t="s">
        <v>138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24" t="s">
        <v>80</v>
      </c>
      <c r="BK92" s="233">
        <f>ROUND(I92*H92,2)</f>
        <v>0</v>
      </c>
      <c r="BL92" s="24" t="s">
        <v>145</v>
      </c>
      <c r="BM92" s="24" t="s">
        <v>152</v>
      </c>
    </row>
    <row r="93" s="11" customFormat="1">
      <c r="B93" s="234"/>
      <c r="C93" s="235"/>
      <c r="D93" s="236" t="s">
        <v>147</v>
      </c>
      <c r="E93" s="237" t="s">
        <v>21</v>
      </c>
      <c r="F93" s="238" t="s">
        <v>148</v>
      </c>
      <c r="G93" s="235"/>
      <c r="H93" s="237" t="s">
        <v>21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AT93" s="244" t="s">
        <v>147</v>
      </c>
      <c r="AU93" s="244" t="s">
        <v>82</v>
      </c>
      <c r="AV93" s="11" t="s">
        <v>80</v>
      </c>
      <c r="AW93" s="11" t="s">
        <v>36</v>
      </c>
      <c r="AX93" s="11" t="s">
        <v>72</v>
      </c>
      <c r="AY93" s="244" t="s">
        <v>138</v>
      </c>
    </row>
    <row r="94" s="12" customFormat="1">
      <c r="B94" s="245"/>
      <c r="C94" s="246"/>
      <c r="D94" s="236" t="s">
        <v>147</v>
      </c>
      <c r="E94" s="247" t="s">
        <v>21</v>
      </c>
      <c r="F94" s="248" t="s">
        <v>80</v>
      </c>
      <c r="G94" s="246"/>
      <c r="H94" s="249">
        <v>1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AT94" s="255" t="s">
        <v>147</v>
      </c>
      <c r="AU94" s="255" t="s">
        <v>82</v>
      </c>
      <c r="AV94" s="12" t="s">
        <v>82</v>
      </c>
      <c r="AW94" s="12" t="s">
        <v>36</v>
      </c>
      <c r="AX94" s="12" t="s">
        <v>80</v>
      </c>
      <c r="AY94" s="255" t="s">
        <v>138</v>
      </c>
    </row>
    <row r="95" s="1" customFormat="1" ht="25.5" customHeight="1">
      <c r="B95" s="46"/>
      <c r="C95" s="222" t="s">
        <v>99</v>
      </c>
      <c r="D95" s="222" t="s">
        <v>140</v>
      </c>
      <c r="E95" s="223" t="s">
        <v>153</v>
      </c>
      <c r="F95" s="224" t="s">
        <v>154</v>
      </c>
      <c r="G95" s="225" t="s">
        <v>155</v>
      </c>
      <c r="H95" s="226">
        <v>6.4000000000000004</v>
      </c>
      <c r="I95" s="227"/>
      <c r="J95" s="228">
        <f>ROUND(I95*H95,2)</f>
        <v>0</v>
      </c>
      <c r="K95" s="224" t="s">
        <v>144</v>
      </c>
      <c r="L95" s="72"/>
      <c r="M95" s="229" t="s">
        <v>21</v>
      </c>
      <c r="N95" s="230" t="s">
        <v>43</v>
      </c>
      <c r="O95" s="47"/>
      <c r="P95" s="231">
        <f>O95*H95</f>
        <v>0</v>
      </c>
      <c r="Q95" s="231">
        <v>0</v>
      </c>
      <c r="R95" s="231">
        <f>Q95*H95</f>
        <v>0</v>
      </c>
      <c r="S95" s="231">
        <v>0.26000000000000001</v>
      </c>
      <c r="T95" s="232">
        <f>S95*H95</f>
        <v>1.6640000000000002</v>
      </c>
      <c r="AR95" s="24" t="s">
        <v>145</v>
      </c>
      <c r="AT95" s="24" t="s">
        <v>140</v>
      </c>
      <c r="AU95" s="24" t="s">
        <v>82</v>
      </c>
      <c r="AY95" s="24" t="s">
        <v>138</v>
      </c>
      <c r="BE95" s="233">
        <f>IF(N95="základní",J95,0)</f>
        <v>0</v>
      </c>
      <c r="BF95" s="233">
        <f>IF(N95="snížená",J95,0)</f>
        <v>0</v>
      </c>
      <c r="BG95" s="233">
        <f>IF(N95="zákl. přenesená",J95,0)</f>
        <v>0</v>
      </c>
      <c r="BH95" s="233">
        <f>IF(N95="sníž. přenesená",J95,0)</f>
        <v>0</v>
      </c>
      <c r="BI95" s="233">
        <f>IF(N95="nulová",J95,0)</f>
        <v>0</v>
      </c>
      <c r="BJ95" s="24" t="s">
        <v>80</v>
      </c>
      <c r="BK95" s="233">
        <f>ROUND(I95*H95,2)</f>
        <v>0</v>
      </c>
      <c r="BL95" s="24" t="s">
        <v>145</v>
      </c>
      <c r="BM95" s="24" t="s">
        <v>156</v>
      </c>
    </row>
    <row r="96" s="11" customFormat="1">
      <c r="B96" s="234"/>
      <c r="C96" s="235"/>
      <c r="D96" s="236" t="s">
        <v>147</v>
      </c>
      <c r="E96" s="237" t="s">
        <v>21</v>
      </c>
      <c r="F96" s="238" t="s">
        <v>148</v>
      </c>
      <c r="G96" s="235"/>
      <c r="H96" s="237" t="s">
        <v>21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AT96" s="244" t="s">
        <v>147</v>
      </c>
      <c r="AU96" s="244" t="s">
        <v>82</v>
      </c>
      <c r="AV96" s="11" t="s">
        <v>80</v>
      </c>
      <c r="AW96" s="11" t="s">
        <v>36</v>
      </c>
      <c r="AX96" s="11" t="s">
        <v>72</v>
      </c>
      <c r="AY96" s="244" t="s">
        <v>138</v>
      </c>
    </row>
    <row r="97" s="12" customFormat="1">
      <c r="B97" s="245"/>
      <c r="C97" s="246"/>
      <c r="D97" s="236" t="s">
        <v>147</v>
      </c>
      <c r="E97" s="247" t="s">
        <v>21</v>
      </c>
      <c r="F97" s="248" t="s">
        <v>157</v>
      </c>
      <c r="G97" s="246"/>
      <c r="H97" s="249">
        <v>6.4000000000000004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AT97" s="255" t="s">
        <v>147</v>
      </c>
      <c r="AU97" s="255" t="s">
        <v>82</v>
      </c>
      <c r="AV97" s="12" t="s">
        <v>82</v>
      </c>
      <c r="AW97" s="12" t="s">
        <v>36</v>
      </c>
      <c r="AX97" s="12" t="s">
        <v>80</v>
      </c>
      <c r="AY97" s="255" t="s">
        <v>138</v>
      </c>
    </row>
    <row r="98" s="11" customFormat="1">
      <c r="B98" s="234"/>
      <c r="C98" s="235"/>
      <c r="D98" s="236" t="s">
        <v>147</v>
      </c>
      <c r="E98" s="237" t="s">
        <v>21</v>
      </c>
      <c r="F98" s="238" t="s">
        <v>158</v>
      </c>
      <c r="G98" s="235"/>
      <c r="H98" s="237" t="s">
        <v>21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AT98" s="244" t="s">
        <v>147</v>
      </c>
      <c r="AU98" s="244" t="s">
        <v>82</v>
      </c>
      <c r="AV98" s="11" t="s">
        <v>80</v>
      </c>
      <c r="AW98" s="11" t="s">
        <v>36</v>
      </c>
      <c r="AX98" s="11" t="s">
        <v>72</v>
      </c>
      <c r="AY98" s="244" t="s">
        <v>138</v>
      </c>
    </row>
    <row r="99" s="1" customFormat="1" ht="25.5" customHeight="1">
      <c r="B99" s="46"/>
      <c r="C99" s="222" t="s">
        <v>145</v>
      </c>
      <c r="D99" s="222" t="s">
        <v>140</v>
      </c>
      <c r="E99" s="223" t="s">
        <v>159</v>
      </c>
      <c r="F99" s="224" t="s">
        <v>160</v>
      </c>
      <c r="G99" s="225" t="s">
        <v>155</v>
      </c>
      <c r="H99" s="226">
        <v>782.79999999999995</v>
      </c>
      <c r="I99" s="227"/>
      <c r="J99" s="228">
        <f>ROUND(I99*H99,2)</f>
        <v>0</v>
      </c>
      <c r="K99" s="224" t="s">
        <v>144</v>
      </c>
      <c r="L99" s="72"/>
      <c r="M99" s="229" t="s">
        <v>21</v>
      </c>
      <c r="N99" s="230" t="s">
        <v>43</v>
      </c>
      <c r="O99" s="47"/>
      <c r="P99" s="231">
        <f>O99*H99</f>
        <v>0</v>
      </c>
      <c r="Q99" s="231">
        <v>0</v>
      </c>
      <c r="R99" s="231">
        <f>Q99*H99</f>
        <v>0</v>
      </c>
      <c r="S99" s="231">
        <v>0.28999999999999998</v>
      </c>
      <c r="T99" s="232">
        <f>S99*H99</f>
        <v>227.01199999999997</v>
      </c>
      <c r="AR99" s="24" t="s">
        <v>145</v>
      </c>
      <c r="AT99" s="24" t="s">
        <v>140</v>
      </c>
      <c r="AU99" s="24" t="s">
        <v>82</v>
      </c>
      <c r="AY99" s="24" t="s">
        <v>138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24" t="s">
        <v>80</v>
      </c>
      <c r="BK99" s="233">
        <f>ROUND(I99*H99,2)</f>
        <v>0</v>
      </c>
      <c r="BL99" s="24" t="s">
        <v>145</v>
      </c>
      <c r="BM99" s="24" t="s">
        <v>161</v>
      </c>
    </row>
    <row r="100" s="11" customFormat="1">
      <c r="B100" s="234"/>
      <c r="C100" s="235"/>
      <c r="D100" s="236" t="s">
        <v>147</v>
      </c>
      <c r="E100" s="237" t="s">
        <v>21</v>
      </c>
      <c r="F100" s="238" t="s">
        <v>162</v>
      </c>
      <c r="G100" s="235"/>
      <c r="H100" s="237" t="s">
        <v>21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AT100" s="244" t="s">
        <v>147</v>
      </c>
      <c r="AU100" s="244" t="s">
        <v>82</v>
      </c>
      <c r="AV100" s="11" t="s">
        <v>80</v>
      </c>
      <c r="AW100" s="11" t="s">
        <v>36</v>
      </c>
      <c r="AX100" s="11" t="s">
        <v>72</v>
      </c>
      <c r="AY100" s="244" t="s">
        <v>138</v>
      </c>
    </row>
    <row r="101" s="12" customFormat="1">
      <c r="B101" s="245"/>
      <c r="C101" s="246"/>
      <c r="D101" s="236" t="s">
        <v>147</v>
      </c>
      <c r="E101" s="247" t="s">
        <v>21</v>
      </c>
      <c r="F101" s="248" t="s">
        <v>163</v>
      </c>
      <c r="G101" s="246"/>
      <c r="H101" s="249">
        <v>782.79999999999995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AT101" s="255" t="s">
        <v>147</v>
      </c>
      <c r="AU101" s="255" t="s">
        <v>82</v>
      </c>
      <c r="AV101" s="12" t="s">
        <v>82</v>
      </c>
      <c r="AW101" s="12" t="s">
        <v>36</v>
      </c>
      <c r="AX101" s="12" t="s">
        <v>80</v>
      </c>
      <c r="AY101" s="255" t="s">
        <v>138</v>
      </c>
    </row>
    <row r="102" s="1" customFormat="1" ht="16.5" customHeight="1">
      <c r="B102" s="46"/>
      <c r="C102" s="222" t="s">
        <v>98</v>
      </c>
      <c r="D102" s="222" t="s">
        <v>140</v>
      </c>
      <c r="E102" s="223" t="s">
        <v>164</v>
      </c>
      <c r="F102" s="224" t="s">
        <v>165</v>
      </c>
      <c r="G102" s="225" t="s">
        <v>155</v>
      </c>
      <c r="H102" s="226">
        <v>451.60000000000002</v>
      </c>
      <c r="I102" s="227"/>
      <c r="J102" s="228">
        <f>ROUND(I102*H102,2)</f>
        <v>0</v>
      </c>
      <c r="K102" s="224" t="s">
        <v>144</v>
      </c>
      <c r="L102" s="72"/>
      <c r="M102" s="229" t="s">
        <v>21</v>
      </c>
      <c r="N102" s="230" t="s">
        <v>43</v>
      </c>
      <c r="O102" s="47"/>
      <c r="P102" s="231">
        <f>O102*H102</f>
        <v>0</v>
      </c>
      <c r="Q102" s="231">
        <v>0</v>
      </c>
      <c r="R102" s="231">
        <f>Q102*H102</f>
        <v>0</v>
      </c>
      <c r="S102" s="231">
        <v>0.098000000000000004</v>
      </c>
      <c r="T102" s="232">
        <f>S102*H102</f>
        <v>44.256800000000005</v>
      </c>
      <c r="AR102" s="24" t="s">
        <v>145</v>
      </c>
      <c r="AT102" s="24" t="s">
        <v>140</v>
      </c>
      <c r="AU102" s="24" t="s">
        <v>82</v>
      </c>
      <c r="AY102" s="24" t="s">
        <v>138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24" t="s">
        <v>80</v>
      </c>
      <c r="BK102" s="233">
        <f>ROUND(I102*H102,2)</f>
        <v>0</v>
      </c>
      <c r="BL102" s="24" t="s">
        <v>145</v>
      </c>
      <c r="BM102" s="24" t="s">
        <v>166</v>
      </c>
    </row>
    <row r="103" s="11" customFormat="1">
      <c r="B103" s="234"/>
      <c r="C103" s="235"/>
      <c r="D103" s="236" t="s">
        <v>147</v>
      </c>
      <c r="E103" s="237" t="s">
        <v>21</v>
      </c>
      <c r="F103" s="238" t="s">
        <v>167</v>
      </c>
      <c r="G103" s="235"/>
      <c r="H103" s="237" t="s">
        <v>21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147</v>
      </c>
      <c r="AU103" s="244" t="s">
        <v>82</v>
      </c>
      <c r="AV103" s="11" t="s">
        <v>80</v>
      </c>
      <c r="AW103" s="11" t="s">
        <v>36</v>
      </c>
      <c r="AX103" s="11" t="s">
        <v>72</v>
      </c>
      <c r="AY103" s="244" t="s">
        <v>138</v>
      </c>
    </row>
    <row r="104" s="12" customFormat="1">
      <c r="B104" s="245"/>
      <c r="C104" s="246"/>
      <c r="D104" s="236" t="s">
        <v>147</v>
      </c>
      <c r="E104" s="247" t="s">
        <v>21</v>
      </c>
      <c r="F104" s="248" t="s">
        <v>168</v>
      </c>
      <c r="G104" s="246"/>
      <c r="H104" s="249">
        <v>451.60000000000002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147</v>
      </c>
      <c r="AU104" s="255" t="s">
        <v>82</v>
      </c>
      <c r="AV104" s="12" t="s">
        <v>82</v>
      </c>
      <c r="AW104" s="12" t="s">
        <v>36</v>
      </c>
      <c r="AX104" s="12" t="s">
        <v>80</v>
      </c>
      <c r="AY104" s="255" t="s">
        <v>138</v>
      </c>
    </row>
    <row r="105" s="1" customFormat="1" ht="25.5" customHeight="1">
      <c r="B105" s="46"/>
      <c r="C105" s="222" t="s">
        <v>169</v>
      </c>
      <c r="D105" s="222" t="s">
        <v>140</v>
      </c>
      <c r="E105" s="223" t="s">
        <v>170</v>
      </c>
      <c r="F105" s="224" t="s">
        <v>171</v>
      </c>
      <c r="G105" s="225" t="s">
        <v>155</v>
      </c>
      <c r="H105" s="226">
        <v>841.60000000000002</v>
      </c>
      <c r="I105" s="227"/>
      <c r="J105" s="228">
        <f>ROUND(I105*H105,2)</f>
        <v>0</v>
      </c>
      <c r="K105" s="224" t="s">
        <v>144</v>
      </c>
      <c r="L105" s="72"/>
      <c r="M105" s="229" t="s">
        <v>21</v>
      </c>
      <c r="N105" s="230" t="s">
        <v>43</v>
      </c>
      <c r="O105" s="47"/>
      <c r="P105" s="231">
        <f>O105*H105</f>
        <v>0</v>
      </c>
      <c r="Q105" s="231">
        <v>5.0000000000000002E-05</v>
      </c>
      <c r="R105" s="231">
        <f>Q105*H105</f>
        <v>0.042080000000000006</v>
      </c>
      <c r="S105" s="231">
        <v>0.128</v>
      </c>
      <c r="T105" s="232">
        <f>S105*H105</f>
        <v>107.7248</v>
      </c>
      <c r="AR105" s="24" t="s">
        <v>145</v>
      </c>
      <c r="AT105" s="24" t="s">
        <v>140</v>
      </c>
      <c r="AU105" s="24" t="s">
        <v>82</v>
      </c>
      <c r="AY105" s="24" t="s">
        <v>138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24" t="s">
        <v>80</v>
      </c>
      <c r="BK105" s="233">
        <f>ROUND(I105*H105,2)</f>
        <v>0</v>
      </c>
      <c r="BL105" s="24" t="s">
        <v>145</v>
      </c>
      <c r="BM105" s="24" t="s">
        <v>172</v>
      </c>
    </row>
    <row r="106" s="11" customFormat="1">
      <c r="B106" s="234"/>
      <c r="C106" s="235"/>
      <c r="D106" s="236" t="s">
        <v>147</v>
      </c>
      <c r="E106" s="237" t="s">
        <v>21</v>
      </c>
      <c r="F106" s="238" t="s">
        <v>173</v>
      </c>
      <c r="G106" s="235"/>
      <c r="H106" s="237" t="s">
        <v>21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147</v>
      </c>
      <c r="AU106" s="244" t="s">
        <v>82</v>
      </c>
      <c r="AV106" s="11" t="s">
        <v>80</v>
      </c>
      <c r="AW106" s="11" t="s">
        <v>36</v>
      </c>
      <c r="AX106" s="11" t="s">
        <v>72</v>
      </c>
      <c r="AY106" s="244" t="s">
        <v>138</v>
      </c>
    </row>
    <row r="107" s="12" customFormat="1">
      <c r="B107" s="245"/>
      <c r="C107" s="246"/>
      <c r="D107" s="236" t="s">
        <v>147</v>
      </c>
      <c r="E107" s="247" t="s">
        <v>21</v>
      </c>
      <c r="F107" s="248" t="s">
        <v>174</v>
      </c>
      <c r="G107" s="246"/>
      <c r="H107" s="249">
        <v>841.60000000000002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147</v>
      </c>
      <c r="AU107" s="255" t="s">
        <v>82</v>
      </c>
      <c r="AV107" s="12" t="s">
        <v>82</v>
      </c>
      <c r="AW107" s="12" t="s">
        <v>36</v>
      </c>
      <c r="AX107" s="12" t="s">
        <v>80</v>
      </c>
      <c r="AY107" s="255" t="s">
        <v>138</v>
      </c>
    </row>
    <row r="108" s="1" customFormat="1" ht="16.5" customHeight="1">
      <c r="B108" s="46"/>
      <c r="C108" s="222" t="s">
        <v>175</v>
      </c>
      <c r="D108" s="222" t="s">
        <v>140</v>
      </c>
      <c r="E108" s="223" t="s">
        <v>176</v>
      </c>
      <c r="F108" s="224" t="s">
        <v>177</v>
      </c>
      <c r="G108" s="225" t="s">
        <v>178</v>
      </c>
      <c r="H108" s="226">
        <v>225.69999999999999</v>
      </c>
      <c r="I108" s="227"/>
      <c r="J108" s="228">
        <f>ROUND(I108*H108,2)</f>
        <v>0</v>
      </c>
      <c r="K108" s="224" t="s">
        <v>144</v>
      </c>
      <c r="L108" s="72"/>
      <c r="M108" s="229" t="s">
        <v>21</v>
      </c>
      <c r="N108" s="230" t="s">
        <v>43</v>
      </c>
      <c r="O108" s="47"/>
      <c r="P108" s="231">
        <f>O108*H108</f>
        <v>0</v>
      </c>
      <c r="Q108" s="231">
        <v>0</v>
      </c>
      <c r="R108" s="231">
        <f>Q108*H108</f>
        <v>0</v>
      </c>
      <c r="S108" s="231">
        <v>0.20499999999999999</v>
      </c>
      <c r="T108" s="232">
        <f>S108*H108</f>
        <v>46.268499999999996</v>
      </c>
      <c r="AR108" s="24" t="s">
        <v>145</v>
      </c>
      <c r="AT108" s="24" t="s">
        <v>140</v>
      </c>
      <c r="AU108" s="24" t="s">
        <v>82</v>
      </c>
      <c r="AY108" s="24" t="s">
        <v>138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24" t="s">
        <v>80</v>
      </c>
      <c r="BK108" s="233">
        <f>ROUND(I108*H108,2)</f>
        <v>0</v>
      </c>
      <c r="BL108" s="24" t="s">
        <v>145</v>
      </c>
      <c r="BM108" s="24" t="s">
        <v>179</v>
      </c>
    </row>
    <row r="109" s="11" customFormat="1">
      <c r="B109" s="234"/>
      <c r="C109" s="235"/>
      <c r="D109" s="236" t="s">
        <v>147</v>
      </c>
      <c r="E109" s="237" t="s">
        <v>21</v>
      </c>
      <c r="F109" s="238" t="s">
        <v>148</v>
      </c>
      <c r="G109" s="235"/>
      <c r="H109" s="237" t="s">
        <v>21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AT109" s="244" t="s">
        <v>147</v>
      </c>
      <c r="AU109" s="244" t="s">
        <v>82</v>
      </c>
      <c r="AV109" s="11" t="s">
        <v>80</v>
      </c>
      <c r="AW109" s="11" t="s">
        <v>36</v>
      </c>
      <c r="AX109" s="11" t="s">
        <v>72</v>
      </c>
      <c r="AY109" s="244" t="s">
        <v>138</v>
      </c>
    </row>
    <row r="110" s="12" customFormat="1">
      <c r="B110" s="245"/>
      <c r="C110" s="246"/>
      <c r="D110" s="236" t="s">
        <v>147</v>
      </c>
      <c r="E110" s="247" t="s">
        <v>21</v>
      </c>
      <c r="F110" s="248" t="s">
        <v>180</v>
      </c>
      <c r="G110" s="246"/>
      <c r="H110" s="249">
        <v>225.69999999999999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AT110" s="255" t="s">
        <v>147</v>
      </c>
      <c r="AU110" s="255" t="s">
        <v>82</v>
      </c>
      <c r="AV110" s="12" t="s">
        <v>82</v>
      </c>
      <c r="AW110" s="12" t="s">
        <v>36</v>
      </c>
      <c r="AX110" s="12" t="s">
        <v>80</v>
      </c>
      <c r="AY110" s="255" t="s">
        <v>138</v>
      </c>
    </row>
    <row r="111" s="1" customFormat="1" ht="16.5" customHeight="1">
      <c r="B111" s="46"/>
      <c r="C111" s="222" t="s">
        <v>105</v>
      </c>
      <c r="D111" s="222" t="s">
        <v>140</v>
      </c>
      <c r="E111" s="223" t="s">
        <v>181</v>
      </c>
      <c r="F111" s="224" t="s">
        <v>182</v>
      </c>
      <c r="G111" s="225" t="s">
        <v>183</v>
      </c>
      <c r="H111" s="226">
        <v>63.369999999999997</v>
      </c>
      <c r="I111" s="227"/>
      <c r="J111" s="228">
        <f>ROUND(I111*H111,2)</f>
        <v>0</v>
      </c>
      <c r="K111" s="224" t="s">
        <v>144</v>
      </c>
      <c r="L111" s="72"/>
      <c r="M111" s="229" t="s">
        <v>21</v>
      </c>
      <c r="N111" s="230" t="s">
        <v>43</v>
      </c>
      <c r="O111" s="47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AR111" s="24" t="s">
        <v>145</v>
      </c>
      <c r="AT111" s="24" t="s">
        <v>140</v>
      </c>
      <c r="AU111" s="24" t="s">
        <v>82</v>
      </c>
      <c r="AY111" s="24" t="s">
        <v>138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4" t="s">
        <v>80</v>
      </c>
      <c r="BK111" s="233">
        <f>ROUND(I111*H111,2)</f>
        <v>0</v>
      </c>
      <c r="BL111" s="24" t="s">
        <v>145</v>
      </c>
      <c r="BM111" s="24" t="s">
        <v>184</v>
      </c>
    </row>
    <row r="112" s="11" customFormat="1">
      <c r="B112" s="234"/>
      <c r="C112" s="235"/>
      <c r="D112" s="236" t="s">
        <v>147</v>
      </c>
      <c r="E112" s="237" t="s">
        <v>21</v>
      </c>
      <c r="F112" s="238" t="s">
        <v>185</v>
      </c>
      <c r="G112" s="235"/>
      <c r="H112" s="237" t="s">
        <v>21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147</v>
      </c>
      <c r="AU112" s="244" t="s">
        <v>82</v>
      </c>
      <c r="AV112" s="11" t="s">
        <v>80</v>
      </c>
      <c r="AW112" s="11" t="s">
        <v>36</v>
      </c>
      <c r="AX112" s="11" t="s">
        <v>72</v>
      </c>
      <c r="AY112" s="244" t="s">
        <v>138</v>
      </c>
    </row>
    <row r="113" s="11" customFormat="1">
      <c r="B113" s="234"/>
      <c r="C113" s="235"/>
      <c r="D113" s="236" t="s">
        <v>147</v>
      </c>
      <c r="E113" s="237" t="s">
        <v>21</v>
      </c>
      <c r="F113" s="238" t="s">
        <v>162</v>
      </c>
      <c r="G113" s="235"/>
      <c r="H113" s="237" t="s">
        <v>21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AT113" s="244" t="s">
        <v>147</v>
      </c>
      <c r="AU113" s="244" t="s">
        <v>82</v>
      </c>
      <c r="AV113" s="11" t="s">
        <v>80</v>
      </c>
      <c r="AW113" s="11" t="s">
        <v>36</v>
      </c>
      <c r="AX113" s="11" t="s">
        <v>72</v>
      </c>
      <c r="AY113" s="244" t="s">
        <v>138</v>
      </c>
    </row>
    <row r="114" s="12" customFormat="1">
      <c r="B114" s="245"/>
      <c r="C114" s="246"/>
      <c r="D114" s="236" t="s">
        <v>147</v>
      </c>
      <c r="E114" s="247" t="s">
        <v>21</v>
      </c>
      <c r="F114" s="248" t="s">
        <v>186</v>
      </c>
      <c r="G114" s="246"/>
      <c r="H114" s="249">
        <v>63.369999999999997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AT114" s="255" t="s">
        <v>147</v>
      </c>
      <c r="AU114" s="255" t="s">
        <v>82</v>
      </c>
      <c r="AV114" s="12" t="s">
        <v>82</v>
      </c>
      <c r="AW114" s="12" t="s">
        <v>36</v>
      </c>
      <c r="AX114" s="12" t="s">
        <v>80</v>
      </c>
      <c r="AY114" s="255" t="s">
        <v>138</v>
      </c>
    </row>
    <row r="115" s="1" customFormat="1" ht="25.5" customHeight="1">
      <c r="B115" s="46"/>
      <c r="C115" s="222" t="s">
        <v>187</v>
      </c>
      <c r="D115" s="222" t="s">
        <v>140</v>
      </c>
      <c r="E115" s="223" t="s">
        <v>188</v>
      </c>
      <c r="F115" s="224" t="s">
        <v>189</v>
      </c>
      <c r="G115" s="225" t="s">
        <v>183</v>
      </c>
      <c r="H115" s="226">
        <v>424.05000000000001</v>
      </c>
      <c r="I115" s="227"/>
      <c r="J115" s="228">
        <f>ROUND(I115*H115,2)</f>
        <v>0</v>
      </c>
      <c r="K115" s="224" t="s">
        <v>144</v>
      </c>
      <c r="L115" s="72"/>
      <c r="M115" s="229" t="s">
        <v>21</v>
      </c>
      <c r="N115" s="230" t="s">
        <v>43</v>
      </c>
      <c r="O115" s="47"/>
      <c r="P115" s="231">
        <f>O115*H115</f>
        <v>0</v>
      </c>
      <c r="Q115" s="231">
        <v>0</v>
      </c>
      <c r="R115" s="231">
        <f>Q115*H115</f>
        <v>0</v>
      </c>
      <c r="S115" s="231">
        <v>0</v>
      </c>
      <c r="T115" s="232">
        <f>S115*H115</f>
        <v>0</v>
      </c>
      <c r="AR115" s="24" t="s">
        <v>145</v>
      </c>
      <c r="AT115" s="24" t="s">
        <v>140</v>
      </c>
      <c r="AU115" s="24" t="s">
        <v>82</v>
      </c>
      <c r="AY115" s="24" t="s">
        <v>138</v>
      </c>
      <c r="BE115" s="233">
        <f>IF(N115="základní",J115,0)</f>
        <v>0</v>
      </c>
      <c r="BF115" s="233">
        <f>IF(N115="snížená",J115,0)</f>
        <v>0</v>
      </c>
      <c r="BG115" s="233">
        <f>IF(N115="zákl. přenesená",J115,0)</f>
        <v>0</v>
      </c>
      <c r="BH115" s="233">
        <f>IF(N115="sníž. přenesená",J115,0)</f>
        <v>0</v>
      </c>
      <c r="BI115" s="233">
        <f>IF(N115="nulová",J115,0)</f>
        <v>0</v>
      </c>
      <c r="BJ115" s="24" t="s">
        <v>80</v>
      </c>
      <c r="BK115" s="233">
        <f>ROUND(I115*H115,2)</f>
        <v>0</v>
      </c>
      <c r="BL115" s="24" t="s">
        <v>145</v>
      </c>
      <c r="BM115" s="24" t="s">
        <v>190</v>
      </c>
    </row>
    <row r="116" s="11" customFormat="1">
      <c r="B116" s="234"/>
      <c r="C116" s="235"/>
      <c r="D116" s="236" t="s">
        <v>147</v>
      </c>
      <c r="E116" s="237" t="s">
        <v>21</v>
      </c>
      <c r="F116" s="238" t="s">
        <v>191</v>
      </c>
      <c r="G116" s="235"/>
      <c r="H116" s="237" t="s">
        <v>21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AT116" s="244" t="s">
        <v>147</v>
      </c>
      <c r="AU116" s="244" t="s">
        <v>82</v>
      </c>
      <c r="AV116" s="11" t="s">
        <v>80</v>
      </c>
      <c r="AW116" s="11" t="s">
        <v>36</v>
      </c>
      <c r="AX116" s="11" t="s">
        <v>72</v>
      </c>
      <c r="AY116" s="244" t="s">
        <v>138</v>
      </c>
    </row>
    <row r="117" s="11" customFormat="1">
      <c r="B117" s="234"/>
      <c r="C117" s="235"/>
      <c r="D117" s="236" t="s">
        <v>147</v>
      </c>
      <c r="E117" s="237" t="s">
        <v>21</v>
      </c>
      <c r="F117" s="238" t="s">
        <v>162</v>
      </c>
      <c r="G117" s="235"/>
      <c r="H117" s="237" t="s">
        <v>21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AT117" s="244" t="s">
        <v>147</v>
      </c>
      <c r="AU117" s="244" t="s">
        <v>82</v>
      </c>
      <c r="AV117" s="11" t="s">
        <v>80</v>
      </c>
      <c r="AW117" s="11" t="s">
        <v>36</v>
      </c>
      <c r="AX117" s="11" t="s">
        <v>72</v>
      </c>
      <c r="AY117" s="244" t="s">
        <v>138</v>
      </c>
    </row>
    <row r="118" s="12" customFormat="1">
      <c r="B118" s="245"/>
      <c r="C118" s="246"/>
      <c r="D118" s="236" t="s">
        <v>147</v>
      </c>
      <c r="E118" s="247" t="s">
        <v>21</v>
      </c>
      <c r="F118" s="248" t="s">
        <v>192</v>
      </c>
      <c r="G118" s="246"/>
      <c r="H118" s="249">
        <v>137.66999999999999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AT118" s="255" t="s">
        <v>147</v>
      </c>
      <c r="AU118" s="255" t="s">
        <v>82</v>
      </c>
      <c r="AV118" s="12" t="s">
        <v>82</v>
      </c>
      <c r="AW118" s="12" t="s">
        <v>36</v>
      </c>
      <c r="AX118" s="12" t="s">
        <v>72</v>
      </c>
      <c r="AY118" s="255" t="s">
        <v>138</v>
      </c>
    </row>
    <row r="119" s="11" customFormat="1">
      <c r="B119" s="234"/>
      <c r="C119" s="235"/>
      <c r="D119" s="236" t="s">
        <v>147</v>
      </c>
      <c r="E119" s="237" t="s">
        <v>21</v>
      </c>
      <c r="F119" s="238" t="s">
        <v>193</v>
      </c>
      <c r="G119" s="235"/>
      <c r="H119" s="237" t="s">
        <v>21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AT119" s="244" t="s">
        <v>147</v>
      </c>
      <c r="AU119" s="244" t="s">
        <v>82</v>
      </c>
      <c r="AV119" s="11" t="s">
        <v>80</v>
      </c>
      <c r="AW119" s="11" t="s">
        <v>36</v>
      </c>
      <c r="AX119" s="11" t="s">
        <v>72</v>
      </c>
      <c r="AY119" s="244" t="s">
        <v>138</v>
      </c>
    </row>
    <row r="120" s="11" customFormat="1">
      <c r="B120" s="234"/>
      <c r="C120" s="235"/>
      <c r="D120" s="236" t="s">
        <v>147</v>
      </c>
      <c r="E120" s="237" t="s">
        <v>21</v>
      </c>
      <c r="F120" s="238" t="s">
        <v>194</v>
      </c>
      <c r="G120" s="235"/>
      <c r="H120" s="237" t="s">
        <v>21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AT120" s="244" t="s">
        <v>147</v>
      </c>
      <c r="AU120" s="244" t="s">
        <v>82</v>
      </c>
      <c r="AV120" s="11" t="s">
        <v>80</v>
      </c>
      <c r="AW120" s="11" t="s">
        <v>36</v>
      </c>
      <c r="AX120" s="11" t="s">
        <v>72</v>
      </c>
      <c r="AY120" s="244" t="s">
        <v>138</v>
      </c>
    </row>
    <row r="121" s="11" customFormat="1">
      <c r="B121" s="234"/>
      <c r="C121" s="235"/>
      <c r="D121" s="236" t="s">
        <v>147</v>
      </c>
      <c r="E121" s="237" t="s">
        <v>21</v>
      </c>
      <c r="F121" s="238" t="s">
        <v>195</v>
      </c>
      <c r="G121" s="235"/>
      <c r="H121" s="237" t="s">
        <v>21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AT121" s="244" t="s">
        <v>147</v>
      </c>
      <c r="AU121" s="244" t="s">
        <v>82</v>
      </c>
      <c r="AV121" s="11" t="s">
        <v>80</v>
      </c>
      <c r="AW121" s="11" t="s">
        <v>36</v>
      </c>
      <c r="AX121" s="11" t="s">
        <v>72</v>
      </c>
      <c r="AY121" s="244" t="s">
        <v>138</v>
      </c>
    </row>
    <row r="122" s="12" customFormat="1">
      <c r="B122" s="245"/>
      <c r="C122" s="246"/>
      <c r="D122" s="236" t="s">
        <v>147</v>
      </c>
      <c r="E122" s="247" t="s">
        <v>21</v>
      </c>
      <c r="F122" s="248" t="s">
        <v>196</v>
      </c>
      <c r="G122" s="246"/>
      <c r="H122" s="249">
        <v>286.38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AT122" s="255" t="s">
        <v>147</v>
      </c>
      <c r="AU122" s="255" t="s">
        <v>82</v>
      </c>
      <c r="AV122" s="12" t="s">
        <v>82</v>
      </c>
      <c r="AW122" s="12" t="s">
        <v>36</v>
      </c>
      <c r="AX122" s="12" t="s">
        <v>72</v>
      </c>
      <c r="AY122" s="255" t="s">
        <v>138</v>
      </c>
    </row>
    <row r="123" s="13" customFormat="1">
      <c r="B123" s="256"/>
      <c r="C123" s="257"/>
      <c r="D123" s="236" t="s">
        <v>147</v>
      </c>
      <c r="E123" s="258" t="s">
        <v>21</v>
      </c>
      <c r="F123" s="259" t="s">
        <v>197</v>
      </c>
      <c r="G123" s="257"/>
      <c r="H123" s="260">
        <v>424.05000000000001</v>
      </c>
      <c r="I123" s="261"/>
      <c r="J123" s="257"/>
      <c r="K123" s="257"/>
      <c r="L123" s="262"/>
      <c r="M123" s="263"/>
      <c r="N123" s="264"/>
      <c r="O123" s="264"/>
      <c r="P123" s="264"/>
      <c r="Q123" s="264"/>
      <c r="R123" s="264"/>
      <c r="S123" s="264"/>
      <c r="T123" s="265"/>
      <c r="AT123" s="266" t="s">
        <v>147</v>
      </c>
      <c r="AU123" s="266" t="s">
        <v>82</v>
      </c>
      <c r="AV123" s="13" t="s">
        <v>145</v>
      </c>
      <c r="AW123" s="13" t="s">
        <v>36</v>
      </c>
      <c r="AX123" s="13" t="s">
        <v>80</v>
      </c>
      <c r="AY123" s="266" t="s">
        <v>138</v>
      </c>
    </row>
    <row r="124" s="1" customFormat="1" ht="16.5" customHeight="1">
      <c r="B124" s="46"/>
      <c r="C124" s="222" t="s">
        <v>198</v>
      </c>
      <c r="D124" s="222" t="s">
        <v>140</v>
      </c>
      <c r="E124" s="223" t="s">
        <v>199</v>
      </c>
      <c r="F124" s="224" t="s">
        <v>200</v>
      </c>
      <c r="G124" s="225" t="s">
        <v>183</v>
      </c>
      <c r="H124" s="226">
        <v>27.48</v>
      </c>
      <c r="I124" s="227"/>
      <c r="J124" s="228">
        <f>ROUND(I124*H124,2)</f>
        <v>0</v>
      </c>
      <c r="K124" s="224" t="s">
        <v>144</v>
      </c>
      <c r="L124" s="72"/>
      <c r="M124" s="229" t="s">
        <v>21</v>
      </c>
      <c r="N124" s="230" t="s">
        <v>43</v>
      </c>
      <c r="O124" s="47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AR124" s="24" t="s">
        <v>145</v>
      </c>
      <c r="AT124" s="24" t="s">
        <v>140</v>
      </c>
      <c r="AU124" s="24" t="s">
        <v>82</v>
      </c>
      <c r="AY124" s="24" t="s">
        <v>138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24" t="s">
        <v>80</v>
      </c>
      <c r="BK124" s="233">
        <f>ROUND(I124*H124,2)</f>
        <v>0</v>
      </c>
      <c r="BL124" s="24" t="s">
        <v>145</v>
      </c>
      <c r="BM124" s="24" t="s">
        <v>201</v>
      </c>
    </row>
    <row r="125" s="11" customFormat="1">
      <c r="B125" s="234"/>
      <c r="C125" s="235"/>
      <c r="D125" s="236" t="s">
        <v>147</v>
      </c>
      <c r="E125" s="237" t="s">
        <v>21</v>
      </c>
      <c r="F125" s="238" t="s">
        <v>202</v>
      </c>
      <c r="G125" s="235"/>
      <c r="H125" s="237" t="s">
        <v>21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AT125" s="244" t="s">
        <v>147</v>
      </c>
      <c r="AU125" s="244" t="s">
        <v>82</v>
      </c>
      <c r="AV125" s="11" t="s">
        <v>80</v>
      </c>
      <c r="AW125" s="11" t="s">
        <v>36</v>
      </c>
      <c r="AX125" s="11" t="s">
        <v>72</v>
      </c>
      <c r="AY125" s="244" t="s">
        <v>138</v>
      </c>
    </row>
    <row r="126" s="11" customFormat="1">
      <c r="B126" s="234"/>
      <c r="C126" s="235"/>
      <c r="D126" s="236" t="s">
        <v>147</v>
      </c>
      <c r="E126" s="237" t="s">
        <v>21</v>
      </c>
      <c r="F126" s="238" t="s">
        <v>195</v>
      </c>
      <c r="G126" s="235"/>
      <c r="H126" s="237" t="s">
        <v>21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AT126" s="244" t="s">
        <v>147</v>
      </c>
      <c r="AU126" s="244" t="s">
        <v>82</v>
      </c>
      <c r="AV126" s="11" t="s">
        <v>80</v>
      </c>
      <c r="AW126" s="11" t="s">
        <v>36</v>
      </c>
      <c r="AX126" s="11" t="s">
        <v>72</v>
      </c>
      <c r="AY126" s="244" t="s">
        <v>138</v>
      </c>
    </row>
    <row r="127" s="12" customFormat="1">
      <c r="B127" s="245"/>
      <c r="C127" s="246"/>
      <c r="D127" s="236" t="s">
        <v>147</v>
      </c>
      <c r="E127" s="247" t="s">
        <v>21</v>
      </c>
      <c r="F127" s="248" t="s">
        <v>203</v>
      </c>
      <c r="G127" s="246"/>
      <c r="H127" s="249">
        <v>27.48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AT127" s="255" t="s">
        <v>147</v>
      </c>
      <c r="AU127" s="255" t="s">
        <v>82</v>
      </c>
      <c r="AV127" s="12" t="s">
        <v>82</v>
      </c>
      <c r="AW127" s="12" t="s">
        <v>36</v>
      </c>
      <c r="AX127" s="12" t="s">
        <v>80</v>
      </c>
      <c r="AY127" s="255" t="s">
        <v>138</v>
      </c>
    </row>
    <row r="128" s="1" customFormat="1" ht="25.5" customHeight="1">
      <c r="B128" s="46"/>
      <c r="C128" s="222" t="s">
        <v>204</v>
      </c>
      <c r="D128" s="222" t="s">
        <v>140</v>
      </c>
      <c r="E128" s="223" t="s">
        <v>205</v>
      </c>
      <c r="F128" s="224" t="s">
        <v>206</v>
      </c>
      <c r="G128" s="225" t="s">
        <v>183</v>
      </c>
      <c r="H128" s="226">
        <v>17.280000000000001</v>
      </c>
      <c r="I128" s="227"/>
      <c r="J128" s="228">
        <f>ROUND(I128*H128,2)</f>
        <v>0</v>
      </c>
      <c r="K128" s="224" t="s">
        <v>144</v>
      </c>
      <c r="L128" s="72"/>
      <c r="M128" s="229" t="s">
        <v>21</v>
      </c>
      <c r="N128" s="230" t="s">
        <v>43</v>
      </c>
      <c r="O128" s="47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AR128" s="24" t="s">
        <v>145</v>
      </c>
      <c r="AT128" s="24" t="s">
        <v>140</v>
      </c>
      <c r="AU128" s="24" t="s">
        <v>82</v>
      </c>
      <c r="AY128" s="24" t="s">
        <v>138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24" t="s">
        <v>80</v>
      </c>
      <c r="BK128" s="233">
        <f>ROUND(I128*H128,2)</f>
        <v>0</v>
      </c>
      <c r="BL128" s="24" t="s">
        <v>145</v>
      </c>
      <c r="BM128" s="24" t="s">
        <v>207</v>
      </c>
    </row>
    <row r="129" s="11" customFormat="1">
      <c r="B129" s="234"/>
      <c r="C129" s="235"/>
      <c r="D129" s="236" t="s">
        <v>147</v>
      </c>
      <c r="E129" s="237" t="s">
        <v>21</v>
      </c>
      <c r="F129" s="238" t="s">
        <v>148</v>
      </c>
      <c r="G129" s="235"/>
      <c r="H129" s="237" t="s">
        <v>21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AT129" s="244" t="s">
        <v>147</v>
      </c>
      <c r="AU129" s="244" t="s">
        <v>82</v>
      </c>
      <c r="AV129" s="11" t="s">
        <v>80</v>
      </c>
      <c r="AW129" s="11" t="s">
        <v>36</v>
      </c>
      <c r="AX129" s="11" t="s">
        <v>72</v>
      </c>
      <c r="AY129" s="244" t="s">
        <v>138</v>
      </c>
    </row>
    <row r="130" s="11" customFormat="1">
      <c r="B130" s="234"/>
      <c r="C130" s="235"/>
      <c r="D130" s="236" t="s">
        <v>147</v>
      </c>
      <c r="E130" s="237" t="s">
        <v>21</v>
      </c>
      <c r="F130" s="238" t="s">
        <v>208</v>
      </c>
      <c r="G130" s="235"/>
      <c r="H130" s="237" t="s">
        <v>21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AT130" s="244" t="s">
        <v>147</v>
      </c>
      <c r="AU130" s="244" t="s">
        <v>82</v>
      </c>
      <c r="AV130" s="11" t="s">
        <v>80</v>
      </c>
      <c r="AW130" s="11" t="s">
        <v>36</v>
      </c>
      <c r="AX130" s="11" t="s">
        <v>72</v>
      </c>
      <c r="AY130" s="244" t="s">
        <v>138</v>
      </c>
    </row>
    <row r="131" s="12" customFormat="1">
      <c r="B131" s="245"/>
      <c r="C131" s="246"/>
      <c r="D131" s="236" t="s">
        <v>147</v>
      </c>
      <c r="E131" s="247" t="s">
        <v>21</v>
      </c>
      <c r="F131" s="248" t="s">
        <v>209</v>
      </c>
      <c r="G131" s="246"/>
      <c r="H131" s="249">
        <v>17.280000000000001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AT131" s="255" t="s">
        <v>147</v>
      </c>
      <c r="AU131" s="255" t="s">
        <v>82</v>
      </c>
      <c r="AV131" s="12" t="s">
        <v>82</v>
      </c>
      <c r="AW131" s="12" t="s">
        <v>36</v>
      </c>
      <c r="AX131" s="12" t="s">
        <v>80</v>
      </c>
      <c r="AY131" s="255" t="s">
        <v>138</v>
      </c>
    </row>
    <row r="132" s="1" customFormat="1" ht="16.5" customHeight="1">
      <c r="B132" s="46"/>
      <c r="C132" s="222" t="s">
        <v>210</v>
      </c>
      <c r="D132" s="222" t="s">
        <v>140</v>
      </c>
      <c r="E132" s="223" t="s">
        <v>211</v>
      </c>
      <c r="F132" s="224" t="s">
        <v>212</v>
      </c>
      <c r="G132" s="225" t="s">
        <v>143</v>
      </c>
      <c r="H132" s="226">
        <v>4</v>
      </c>
      <c r="I132" s="227"/>
      <c r="J132" s="228">
        <f>ROUND(I132*H132,2)</f>
        <v>0</v>
      </c>
      <c r="K132" s="224" t="s">
        <v>144</v>
      </c>
      <c r="L132" s="72"/>
      <c r="M132" s="229" t="s">
        <v>21</v>
      </c>
      <c r="N132" s="230" t="s">
        <v>43</v>
      </c>
      <c r="O132" s="47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AR132" s="24" t="s">
        <v>145</v>
      </c>
      <c r="AT132" s="24" t="s">
        <v>140</v>
      </c>
      <c r="AU132" s="24" t="s">
        <v>82</v>
      </c>
      <c r="AY132" s="24" t="s">
        <v>138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24" t="s">
        <v>80</v>
      </c>
      <c r="BK132" s="233">
        <f>ROUND(I132*H132,2)</f>
        <v>0</v>
      </c>
      <c r="BL132" s="24" t="s">
        <v>145</v>
      </c>
      <c r="BM132" s="24" t="s">
        <v>213</v>
      </c>
    </row>
    <row r="133" s="1" customFormat="1" ht="16.5" customHeight="1">
      <c r="B133" s="46"/>
      <c r="C133" s="222" t="s">
        <v>214</v>
      </c>
      <c r="D133" s="222" t="s">
        <v>140</v>
      </c>
      <c r="E133" s="223" t="s">
        <v>215</v>
      </c>
      <c r="F133" s="224" t="s">
        <v>216</v>
      </c>
      <c r="G133" s="225" t="s">
        <v>143</v>
      </c>
      <c r="H133" s="226">
        <v>1</v>
      </c>
      <c r="I133" s="227"/>
      <c r="J133" s="228">
        <f>ROUND(I133*H133,2)</f>
        <v>0</v>
      </c>
      <c r="K133" s="224" t="s">
        <v>144</v>
      </c>
      <c r="L133" s="72"/>
      <c r="M133" s="229" t="s">
        <v>21</v>
      </c>
      <c r="N133" s="230" t="s">
        <v>43</v>
      </c>
      <c r="O133" s="47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4" t="s">
        <v>145</v>
      </c>
      <c r="AT133" s="24" t="s">
        <v>140</v>
      </c>
      <c r="AU133" s="24" t="s">
        <v>82</v>
      </c>
      <c r="AY133" s="24" t="s">
        <v>138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4" t="s">
        <v>80</v>
      </c>
      <c r="BK133" s="233">
        <f>ROUND(I133*H133,2)</f>
        <v>0</v>
      </c>
      <c r="BL133" s="24" t="s">
        <v>145</v>
      </c>
      <c r="BM133" s="24" t="s">
        <v>217</v>
      </c>
    </row>
    <row r="134" s="1" customFormat="1" ht="25.5" customHeight="1">
      <c r="B134" s="46"/>
      <c r="C134" s="222" t="s">
        <v>218</v>
      </c>
      <c r="D134" s="222" t="s">
        <v>140</v>
      </c>
      <c r="E134" s="223" t="s">
        <v>219</v>
      </c>
      <c r="F134" s="224" t="s">
        <v>220</v>
      </c>
      <c r="G134" s="225" t="s">
        <v>143</v>
      </c>
      <c r="H134" s="226">
        <v>4</v>
      </c>
      <c r="I134" s="227"/>
      <c r="J134" s="228">
        <f>ROUND(I134*H134,2)</f>
        <v>0</v>
      </c>
      <c r="K134" s="224" t="s">
        <v>144</v>
      </c>
      <c r="L134" s="72"/>
      <c r="M134" s="229" t="s">
        <v>21</v>
      </c>
      <c r="N134" s="230" t="s">
        <v>43</v>
      </c>
      <c r="O134" s="47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AR134" s="24" t="s">
        <v>145</v>
      </c>
      <c r="AT134" s="24" t="s">
        <v>140</v>
      </c>
      <c r="AU134" s="24" t="s">
        <v>82</v>
      </c>
      <c r="AY134" s="24" t="s">
        <v>138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24" t="s">
        <v>80</v>
      </c>
      <c r="BK134" s="233">
        <f>ROUND(I134*H134,2)</f>
        <v>0</v>
      </c>
      <c r="BL134" s="24" t="s">
        <v>145</v>
      </c>
      <c r="BM134" s="24" t="s">
        <v>221</v>
      </c>
    </row>
    <row r="135" s="1" customFormat="1" ht="25.5" customHeight="1">
      <c r="B135" s="46"/>
      <c r="C135" s="222" t="s">
        <v>10</v>
      </c>
      <c r="D135" s="222" t="s">
        <v>140</v>
      </c>
      <c r="E135" s="223" t="s">
        <v>222</v>
      </c>
      <c r="F135" s="224" t="s">
        <v>223</v>
      </c>
      <c r="G135" s="225" t="s">
        <v>143</v>
      </c>
      <c r="H135" s="226">
        <v>1</v>
      </c>
      <c r="I135" s="227"/>
      <c r="J135" s="228">
        <f>ROUND(I135*H135,2)</f>
        <v>0</v>
      </c>
      <c r="K135" s="224" t="s">
        <v>144</v>
      </c>
      <c r="L135" s="72"/>
      <c r="M135" s="229" t="s">
        <v>21</v>
      </c>
      <c r="N135" s="230" t="s">
        <v>43</v>
      </c>
      <c r="O135" s="47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4" t="s">
        <v>145</v>
      </c>
      <c r="AT135" s="24" t="s">
        <v>140</v>
      </c>
      <c r="AU135" s="24" t="s">
        <v>82</v>
      </c>
      <c r="AY135" s="24" t="s">
        <v>138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24" t="s">
        <v>80</v>
      </c>
      <c r="BK135" s="233">
        <f>ROUND(I135*H135,2)</f>
        <v>0</v>
      </c>
      <c r="BL135" s="24" t="s">
        <v>145</v>
      </c>
      <c r="BM135" s="24" t="s">
        <v>224</v>
      </c>
    </row>
    <row r="136" s="1" customFormat="1" ht="16.5" customHeight="1">
      <c r="B136" s="46"/>
      <c r="C136" s="222" t="s">
        <v>225</v>
      </c>
      <c r="D136" s="222" t="s">
        <v>140</v>
      </c>
      <c r="E136" s="223" t="s">
        <v>226</v>
      </c>
      <c r="F136" s="224" t="s">
        <v>227</v>
      </c>
      <c r="G136" s="225" t="s">
        <v>143</v>
      </c>
      <c r="H136" s="226">
        <v>2</v>
      </c>
      <c r="I136" s="227"/>
      <c r="J136" s="228">
        <f>ROUND(I136*H136,2)</f>
        <v>0</v>
      </c>
      <c r="K136" s="224" t="s">
        <v>144</v>
      </c>
      <c r="L136" s="72"/>
      <c r="M136" s="229" t="s">
        <v>21</v>
      </c>
      <c r="N136" s="230" t="s">
        <v>43</v>
      </c>
      <c r="O136" s="47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AR136" s="24" t="s">
        <v>145</v>
      </c>
      <c r="AT136" s="24" t="s">
        <v>140</v>
      </c>
      <c r="AU136" s="24" t="s">
        <v>82</v>
      </c>
      <c r="AY136" s="24" t="s">
        <v>138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24" t="s">
        <v>80</v>
      </c>
      <c r="BK136" s="233">
        <f>ROUND(I136*H136,2)</f>
        <v>0</v>
      </c>
      <c r="BL136" s="24" t="s">
        <v>145</v>
      </c>
      <c r="BM136" s="24" t="s">
        <v>228</v>
      </c>
    </row>
    <row r="137" s="12" customFormat="1">
      <c r="B137" s="245"/>
      <c r="C137" s="246"/>
      <c r="D137" s="236" t="s">
        <v>147</v>
      </c>
      <c r="E137" s="247" t="s">
        <v>21</v>
      </c>
      <c r="F137" s="248" t="s">
        <v>229</v>
      </c>
      <c r="G137" s="246"/>
      <c r="H137" s="249">
        <v>2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AT137" s="255" t="s">
        <v>147</v>
      </c>
      <c r="AU137" s="255" t="s">
        <v>82</v>
      </c>
      <c r="AV137" s="12" t="s">
        <v>82</v>
      </c>
      <c r="AW137" s="12" t="s">
        <v>36</v>
      </c>
      <c r="AX137" s="12" t="s">
        <v>80</v>
      </c>
      <c r="AY137" s="255" t="s">
        <v>138</v>
      </c>
    </row>
    <row r="138" s="1" customFormat="1" ht="25.5" customHeight="1">
      <c r="B138" s="46"/>
      <c r="C138" s="222" t="s">
        <v>230</v>
      </c>
      <c r="D138" s="222" t="s">
        <v>140</v>
      </c>
      <c r="E138" s="223" t="s">
        <v>231</v>
      </c>
      <c r="F138" s="224" t="s">
        <v>232</v>
      </c>
      <c r="G138" s="225" t="s">
        <v>143</v>
      </c>
      <c r="H138" s="226">
        <v>12</v>
      </c>
      <c r="I138" s="227"/>
      <c r="J138" s="228">
        <f>ROUND(I138*H138,2)</f>
        <v>0</v>
      </c>
      <c r="K138" s="224" t="s">
        <v>144</v>
      </c>
      <c r="L138" s="72"/>
      <c r="M138" s="229" t="s">
        <v>21</v>
      </c>
      <c r="N138" s="230" t="s">
        <v>43</v>
      </c>
      <c r="O138" s="47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AR138" s="24" t="s">
        <v>145</v>
      </c>
      <c r="AT138" s="24" t="s">
        <v>140</v>
      </c>
      <c r="AU138" s="24" t="s">
        <v>82</v>
      </c>
      <c r="AY138" s="24" t="s">
        <v>138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4" t="s">
        <v>80</v>
      </c>
      <c r="BK138" s="233">
        <f>ROUND(I138*H138,2)</f>
        <v>0</v>
      </c>
      <c r="BL138" s="24" t="s">
        <v>145</v>
      </c>
      <c r="BM138" s="24" t="s">
        <v>233</v>
      </c>
    </row>
    <row r="139" s="12" customFormat="1">
      <c r="B139" s="245"/>
      <c r="C139" s="246"/>
      <c r="D139" s="236" t="s">
        <v>147</v>
      </c>
      <c r="E139" s="247" t="s">
        <v>21</v>
      </c>
      <c r="F139" s="248" t="s">
        <v>234</v>
      </c>
      <c r="G139" s="246"/>
      <c r="H139" s="249">
        <v>12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AT139" s="255" t="s">
        <v>147</v>
      </c>
      <c r="AU139" s="255" t="s">
        <v>82</v>
      </c>
      <c r="AV139" s="12" t="s">
        <v>82</v>
      </c>
      <c r="AW139" s="12" t="s">
        <v>36</v>
      </c>
      <c r="AX139" s="12" t="s">
        <v>80</v>
      </c>
      <c r="AY139" s="255" t="s">
        <v>138</v>
      </c>
    </row>
    <row r="140" s="1" customFormat="1" ht="25.5" customHeight="1">
      <c r="B140" s="46"/>
      <c r="C140" s="222" t="s">
        <v>235</v>
      </c>
      <c r="D140" s="222" t="s">
        <v>140</v>
      </c>
      <c r="E140" s="223" t="s">
        <v>236</v>
      </c>
      <c r="F140" s="224" t="s">
        <v>237</v>
      </c>
      <c r="G140" s="225" t="s">
        <v>143</v>
      </c>
      <c r="H140" s="226">
        <v>3</v>
      </c>
      <c r="I140" s="227"/>
      <c r="J140" s="228">
        <f>ROUND(I140*H140,2)</f>
        <v>0</v>
      </c>
      <c r="K140" s="224" t="s">
        <v>144</v>
      </c>
      <c r="L140" s="72"/>
      <c r="M140" s="229" t="s">
        <v>21</v>
      </c>
      <c r="N140" s="230" t="s">
        <v>43</v>
      </c>
      <c r="O140" s="47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AR140" s="24" t="s">
        <v>145</v>
      </c>
      <c r="AT140" s="24" t="s">
        <v>140</v>
      </c>
      <c r="AU140" s="24" t="s">
        <v>82</v>
      </c>
      <c r="AY140" s="24" t="s">
        <v>138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24" t="s">
        <v>80</v>
      </c>
      <c r="BK140" s="233">
        <f>ROUND(I140*H140,2)</f>
        <v>0</v>
      </c>
      <c r="BL140" s="24" t="s">
        <v>145</v>
      </c>
      <c r="BM140" s="24" t="s">
        <v>238</v>
      </c>
    </row>
    <row r="141" s="12" customFormat="1">
      <c r="B141" s="245"/>
      <c r="C141" s="246"/>
      <c r="D141" s="236" t="s">
        <v>147</v>
      </c>
      <c r="E141" s="247" t="s">
        <v>21</v>
      </c>
      <c r="F141" s="248" t="s">
        <v>239</v>
      </c>
      <c r="G141" s="246"/>
      <c r="H141" s="249">
        <v>3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147</v>
      </c>
      <c r="AU141" s="255" t="s">
        <v>82</v>
      </c>
      <c r="AV141" s="12" t="s">
        <v>82</v>
      </c>
      <c r="AW141" s="12" t="s">
        <v>36</v>
      </c>
      <c r="AX141" s="12" t="s">
        <v>80</v>
      </c>
      <c r="AY141" s="255" t="s">
        <v>138</v>
      </c>
    </row>
    <row r="142" s="1" customFormat="1" ht="25.5" customHeight="1">
      <c r="B142" s="46"/>
      <c r="C142" s="222" t="s">
        <v>240</v>
      </c>
      <c r="D142" s="222" t="s">
        <v>140</v>
      </c>
      <c r="E142" s="223" t="s">
        <v>241</v>
      </c>
      <c r="F142" s="224" t="s">
        <v>242</v>
      </c>
      <c r="G142" s="225" t="s">
        <v>143</v>
      </c>
      <c r="H142" s="226">
        <v>12</v>
      </c>
      <c r="I142" s="227"/>
      <c r="J142" s="228">
        <f>ROUND(I142*H142,2)</f>
        <v>0</v>
      </c>
      <c r="K142" s="224" t="s">
        <v>144</v>
      </c>
      <c r="L142" s="72"/>
      <c r="M142" s="229" t="s">
        <v>21</v>
      </c>
      <c r="N142" s="230" t="s">
        <v>43</v>
      </c>
      <c r="O142" s="47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AR142" s="24" t="s">
        <v>145</v>
      </c>
      <c r="AT142" s="24" t="s">
        <v>140</v>
      </c>
      <c r="AU142" s="24" t="s">
        <v>82</v>
      </c>
      <c r="AY142" s="24" t="s">
        <v>138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24" t="s">
        <v>80</v>
      </c>
      <c r="BK142" s="233">
        <f>ROUND(I142*H142,2)</f>
        <v>0</v>
      </c>
      <c r="BL142" s="24" t="s">
        <v>145</v>
      </c>
      <c r="BM142" s="24" t="s">
        <v>243</v>
      </c>
    </row>
    <row r="143" s="12" customFormat="1">
      <c r="B143" s="245"/>
      <c r="C143" s="246"/>
      <c r="D143" s="236" t="s">
        <v>147</v>
      </c>
      <c r="E143" s="247" t="s">
        <v>21</v>
      </c>
      <c r="F143" s="248" t="s">
        <v>234</v>
      </c>
      <c r="G143" s="246"/>
      <c r="H143" s="249">
        <v>12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AT143" s="255" t="s">
        <v>147</v>
      </c>
      <c r="AU143" s="255" t="s">
        <v>82</v>
      </c>
      <c r="AV143" s="12" t="s">
        <v>82</v>
      </c>
      <c r="AW143" s="12" t="s">
        <v>36</v>
      </c>
      <c r="AX143" s="12" t="s">
        <v>80</v>
      </c>
      <c r="AY143" s="255" t="s">
        <v>138</v>
      </c>
    </row>
    <row r="144" s="1" customFormat="1" ht="25.5" customHeight="1">
      <c r="B144" s="46"/>
      <c r="C144" s="222" t="s">
        <v>244</v>
      </c>
      <c r="D144" s="222" t="s">
        <v>140</v>
      </c>
      <c r="E144" s="223" t="s">
        <v>245</v>
      </c>
      <c r="F144" s="224" t="s">
        <v>246</v>
      </c>
      <c r="G144" s="225" t="s">
        <v>143</v>
      </c>
      <c r="H144" s="226">
        <v>3</v>
      </c>
      <c r="I144" s="227"/>
      <c r="J144" s="228">
        <f>ROUND(I144*H144,2)</f>
        <v>0</v>
      </c>
      <c r="K144" s="224" t="s">
        <v>144</v>
      </c>
      <c r="L144" s="72"/>
      <c r="M144" s="229" t="s">
        <v>21</v>
      </c>
      <c r="N144" s="230" t="s">
        <v>43</v>
      </c>
      <c r="O144" s="47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AR144" s="24" t="s">
        <v>145</v>
      </c>
      <c r="AT144" s="24" t="s">
        <v>140</v>
      </c>
      <c r="AU144" s="24" t="s">
        <v>82</v>
      </c>
      <c r="AY144" s="24" t="s">
        <v>138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24" t="s">
        <v>80</v>
      </c>
      <c r="BK144" s="233">
        <f>ROUND(I144*H144,2)</f>
        <v>0</v>
      </c>
      <c r="BL144" s="24" t="s">
        <v>145</v>
      </c>
      <c r="BM144" s="24" t="s">
        <v>247</v>
      </c>
    </row>
    <row r="145" s="12" customFormat="1">
      <c r="B145" s="245"/>
      <c r="C145" s="246"/>
      <c r="D145" s="236" t="s">
        <v>147</v>
      </c>
      <c r="E145" s="247" t="s">
        <v>21</v>
      </c>
      <c r="F145" s="248" t="s">
        <v>239</v>
      </c>
      <c r="G145" s="246"/>
      <c r="H145" s="249">
        <v>3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AT145" s="255" t="s">
        <v>147</v>
      </c>
      <c r="AU145" s="255" t="s">
        <v>82</v>
      </c>
      <c r="AV145" s="12" t="s">
        <v>82</v>
      </c>
      <c r="AW145" s="12" t="s">
        <v>36</v>
      </c>
      <c r="AX145" s="12" t="s">
        <v>80</v>
      </c>
      <c r="AY145" s="255" t="s">
        <v>138</v>
      </c>
    </row>
    <row r="146" s="1" customFormat="1" ht="16.5" customHeight="1">
      <c r="B146" s="46"/>
      <c r="C146" s="222" t="s">
        <v>9</v>
      </c>
      <c r="D146" s="222" t="s">
        <v>140</v>
      </c>
      <c r="E146" s="223" t="s">
        <v>248</v>
      </c>
      <c r="F146" s="224" t="s">
        <v>249</v>
      </c>
      <c r="G146" s="225" t="s">
        <v>143</v>
      </c>
      <c r="H146" s="226">
        <v>12</v>
      </c>
      <c r="I146" s="227"/>
      <c r="J146" s="228">
        <f>ROUND(I146*H146,2)</f>
        <v>0</v>
      </c>
      <c r="K146" s="224" t="s">
        <v>144</v>
      </c>
      <c r="L146" s="72"/>
      <c r="M146" s="229" t="s">
        <v>21</v>
      </c>
      <c r="N146" s="230" t="s">
        <v>43</v>
      </c>
      <c r="O146" s="47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AR146" s="24" t="s">
        <v>145</v>
      </c>
      <c r="AT146" s="24" t="s">
        <v>140</v>
      </c>
      <c r="AU146" s="24" t="s">
        <v>82</v>
      </c>
      <c r="AY146" s="24" t="s">
        <v>138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24" t="s">
        <v>80</v>
      </c>
      <c r="BK146" s="233">
        <f>ROUND(I146*H146,2)</f>
        <v>0</v>
      </c>
      <c r="BL146" s="24" t="s">
        <v>145</v>
      </c>
      <c r="BM146" s="24" t="s">
        <v>250</v>
      </c>
    </row>
    <row r="147" s="12" customFormat="1">
      <c r="B147" s="245"/>
      <c r="C147" s="246"/>
      <c r="D147" s="236" t="s">
        <v>147</v>
      </c>
      <c r="E147" s="247" t="s">
        <v>21</v>
      </c>
      <c r="F147" s="248" t="s">
        <v>234</v>
      </c>
      <c r="G147" s="246"/>
      <c r="H147" s="249">
        <v>12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AT147" s="255" t="s">
        <v>147</v>
      </c>
      <c r="AU147" s="255" t="s">
        <v>82</v>
      </c>
      <c r="AV147" s="12" t="s">
        <v>82</v>
      </c>
      <c r="AW147" s="12" t="s">
        <v>36</v>
      </c>
      <c r="AX147" s="12" t="s">
        <v>80</v>
      </c>
      <c r="AY147" s="255" t="s">
        <v>138</v>
      </c>
    </row>
    <row r="148" s="1" customFormat="1" ht="16.5" customHeight="1">
      <c r="B148" s="46"/>
      <c r="C148" s="222" t="s">
        <v>251</v>
      </c>
      <c r="D148" s="222" t="s">
        <v>140</v>
      </c>
      <c r="E148" s="223" t="s">
        <v>252</v>
      </c>
      <c r="F148" s="224" t="s">
        <v>253</v>
      </c>
      <c r="G148" s="225" t="s">
        <v>183</v>
      </c>
      <c r="H148" s="226">
        <v>492.42000000000002</v>
      </c>
      <c r="I148" s="227"/>
      <c r="J148" s="228">
        <f>ROUND(I148*H148,2)</f>
        <v>0</v>
      </c>
      <c r="K148" s="224" t="s">
        <v>144</v>
      </c>
      <c r="L148" s="72"/>
      <c r="M148" s="229" t="s">
        <v>21</v>
      </c>
      <c r="N148" s="230" t="s">
        <v>43</v>
      </c>
      <c r="O148" s="47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AR148" s="24" t="s">
        <v>145</v>
      </c>
      <c r="AT148" s="24" t="s">
        <v>140</v>
      </c>
      <c r="AU148" s="24" t="s">
        <v>82</v>
      </c>
      <c r="AY148" s="24" t="s">
        <v>138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24" t="s">
        <v>80</v>
      </c>
      <c r="BK148" s="233">
        <f>ROUND(I148*H148,2)</f>
        <v>0</v>
      </c>
      <c r="BL148" s="24" t="s">
        <v>145</v>
      </c>
      <c r="BM148" s="24" t="s">
        <v>254</v>
      </c>
    </row>
    <row r="149" s="11" customFormat="1">
      <c r="B149" s="234"/>
      <c r="C149" s="235"/>
      <c r="D149" s="236" t="s">
        <v>147</v>
      </c>
      <c r="E149" s="237" t="s">
        <v>21</v>
      </c>
      <c r="F149" s="238" t="s">
        <v>255</v>
      </c>
      <c r="G149" s="235"/>
      <c r="H149" s="237" t="s">
        <v>21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AT149" s="244" t="s">
        <v>147</v>
      </c>
      <c r="AU149" s="244" t="s">
        <v>82</v>
      </c>
      <c r="AV149" s="11" t="s">
        <v>80</v>
      </c>
      <c r="AW149" s="11" t="s">
        <v>36</v>
      </c>
      <c r="AX149" s="11" t="s">
        <v>72</v>
      </c>
      <c r="AY149" s="244" t="s">
        <v>138</v>
      </c>
    </row>
    <row r="150" s="12" customFormat="1">
      <c r="B150" s="245"/>
      <c r="C150" s="246"/>
      <c r="D150" s="236" t="s">
        <v>147</v>
      </c>
      <c r="E150" s="247" t="s">
        <v>21</v>
      </c>
      <c r="F150" s="248" t="s">
        <v>256</v>
      </c>
      <c r="G150" s="246"/>
      <c r="H150" s="249">
        <v>63.369999999999997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AT150" s="255" t="s">
        <v>147</v>
      </c>
      <c r="AU150" s="255" t="s">
        <v>82</v>
      </c>
      <c r="AV150" s="12" t="s">
        <v>82</v>
      </c>
      <c r="AW150" s="12" t="s">
        <v>36</v>
      </c>
      <c r="AX150" s="12" t="s">
        <v>72</v>
      </c>
      <c r="AY150" s="255" t="s">
        <v>138</v>
      </c>
    </row>
    <row r="151" s="11" customFormat="1">
      <c r="B151" s="234"/>
      <c r="C151" s="235"/>
      <c r="D151" s="236" t="s">
        <v>147</v>
      </c>
      <c r="E151" s="237" t="s">
        <v>21</v>
      </c>
      <c r="F151" s="238" t="s">
        <v>257</v>
      </c>
      <c r="G151" s="235"/>
      <c r="H151" s="237" t="s">
        <v>21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147</v>
      </c>
      <c r="AU151" s="244" t="s">
        <v>82</v>
      </c>
      <c r="AV151" s="11" t="s">
        <v>80</v>
      </c>
      <c r="AW151" s="11" t="s">
        <v>36</v>
      </c>
      <c r="AX151" s="11" t="s">
        <v>72</v>
      </c>
      <c r="AY151" s="244" t="s">
        <v>138</v>
      </c>
    </row>
    <row r="152" s="12" customFormat="1">
      <c r="B152" s="245"/>
      <c r="C152" s="246"/>
      <c r="D152" s="236" t="s">
        <v>147</v>
      </c>
      <c r="E152" s="247" t="s">
        <v>21</v>
      </c>
      <c r="F152" s="248" t="s">
        <v>258</v>
      </c>
      <c r="G152" s="246"/>
      <c r="H152" s="249">
        <v>384.29000000000002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AT152" s="255" t="s">
        <v>147</v>
      </c>
      <c r="AU152" s="255" t="s">
        <v>82</v>
      </c>
      <c r="AV152" s="12" t="s">
        <v>82</v>
      </c>
      <c r="AW152" s="12" t="s">
        <v>36</v>
      </c>
      <c r="AX152" s="12" t="s">
        <v>72</v>
      </c>
      <c r="AY152" s="255" t="s">
        <v>138</v>
      </c>
    </row>
    <row r="153" s="11" customFormat="1">
      <c r="B153" s="234"/>
      <c r="C153" s="235"/>
      <c r="D153" s="236" t="s">
        <v>147</v>
      </c>
      <c r="E153" s="237" t="s">
        <v>21</v>
      </c>
      <c r="F153" s="238" t="s">
        <v>259</v>
      </c>
      <c r="G153" s="235"/>
      <c r="H153" s="237" t="s">
        <v>21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AT153" s="244" t="s">
        <v>147</v>
      </c>
      <c r="AU153" s="244" t="s">
        <v>82</v>
      </c>
      <c r="AV153" s="11" t="s">
        <v>80</v>
      </c>
      <c r="AW153" s="11" t="s">
        <v>36</v>
      </c>
      <c r="AX153" s="11" t="s">
        <v>72</v>
      </c>
      <c r="AY153" s="244" t="s">
        <v>138</v>
      </c>
    </row>
    <row r="154" s="12" customFormat="1">
      <c r="B154" s="245"/>
      <c r="C154" s="246"/>
      <c r="D154" s="236" t="s">
        <v>147</v>
      </c>
      <c r="E154" s="247" t="s">
        <v>21</v>
      </c>
      <c r="F154" s="248" t="s">
        <v>260</v>
      </c>
      <c r="G154" s="246"/>
      <c r="H154" s="249">
        <v>44.759999999999998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AT154" s="255" t="s">
        <v>147</v>
      </c>
      <c r="AU154" s="255" t="s">
        <v>82</v>
      </c>
      <c r="AV154" s="12" t="s">
        <v>82</v>
      </c>
      <c r="AW154" s="12" t="s">
        <v>36</v>
      </c>
      <c r="AX154" s="12" t="s">
        <v>72</v>
      </c>
      <c r="AY154" s="255" t="s">
        <v>138</v>
      </c>
    </row>
    <row r="155" s="13" customFormat="1">
      <c r="B155" s="256"/>
      <c r="C155" s="257"/>
      <c r="D155" s="236" t="s">
        <v>147</v>
      </c>
      <c r="E155" s="258" t="s">
        <v>21</v>
      </c>
      <c r="F155" s="259" t="s">
        <v>197</v>
      </c>
      <c r="G155" s="257"/>
      <c r="H155" s="260">
        <v>492.42000000000002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AT155" s="266" t="s">
        <v>147</v>
      </c>
      <c r="AU155" s="266" t="s">
        <v>82</v>
      </c>
      <c r="AV155" s="13" t="s">
        <v>145</v>
      </c>
      <c r="AW155" s="13" t="s">
        <v>36</v>
      </c>
      <c r="AX155" s="13" t="s">
        <v>80</v>
      </c>
      <c r="AY155" s="266" t="s">
        <v>138</v>
      </c>
    </row>
    <row r="156" s="1" customFormat="1" ht="25.5" customHeight="1">
      <c r="B156" s="46"/>
      <c r="C156" s="222" t="s">
        <v>261</v>
      </c>
      <c r="D156" s="222" t="s">
        <v>140</v>
      </c>
      <c r="E156" s="223" t="s">
        <v>262</v>
      </c>
      <c r="F156" s="224" t="s">
        <v>263</v>
      </c>
      <c r="G156" s="225" t="s">
        <v>183</v>
      </c>
      <c r="H156" s="226">
        <v>4924.1999999999998</v>
      </c>
      <c r="I156" s="227"/>
      <c r="J156" s="228">
        <f>ROUND(I156*H156,2)</f>
        <v>0</v>
      </c>
      <c r="K156" s="224" t="s">
        <v>144</v>
      </c>
      <c r="L156" s="72"/>
      <c r="M156" s="229" t="s">
        <v>21</v>
      </c>
      <c r="N156" s="230" t="s">
        <v>43</v>
      </c>
      <c r="O156" s="47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AR156" s="24" t="s">
        <v>145</v>
      </c>
      <c r="AT156" s="24" t="s">
        <v>140</v>
      </c>
      <c r="AU156" s="24" t="s">
        <v>82</v>
      </c>
      <c r="AY156" s="24" t="s">
        <v>138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24" t="s">
        <v>80</v>
      </c>
      <c r="BK156" s="233">
        <f>ROUND(I156*H156,2)</f>
        <v>0</v>
      </c>
      <c r="BL156" s="24" t="s">
        <v>145</v>
      </c>
      <c r="BM156" s="24" t="s">
        <v>264</v>
      </c>
    </row>
    <row r="157" s="12" customFormat="1">
      <c r="B157" s="245"/>
      <c r="C157" s="246"/>
      <c r="D157" s="236" t="s">
        <v>147</v>
      </c>
      <c r="E157" s="247" t="s">
        <v>21</v>
      </c>
      <c r="F157" s="248" t="s">
        <v>265</v>
      </c>
      <c r="G157" s="246"/>
      <c r="H157" s="249">
        <v>4924.1999999999998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147</v>
      </c>
      <c r="AU157" s="255" t="s">
        <v>82</v>
      </c>
      <c r="AV157" s="12" t="s">
        <v>82</v>
      </c>
      <c r="AW157" s="12" t="s">
        <v>36</v>
      </c>
      <c r="AX157" s="12" t="s">
        <v>80</v>
      </c>
      <c r="AY157" s="255" t="s">
        <v>138</v>
      </c>
    </row>
    <row r="158" s="1" customFormat="1" ht="16.5" customHeight="1">
      <c r="B158" s="46"/>
      <c r="C158" s="222" t="s">
        <v>266</v>
      </c>
      <c r="D158" s="222" t="s">
        <v>140</v>
      </c>
      <c r="E158" s="223" t="s">
        <v>267</v>
      </c>
      <c r="F158" s="224" t="s">
        <v>268</v>
      </c>
      <c r="G158" s="225" t="s">
        <v>183</v>
      </c>
      <c r="H158" s="226">
        <v>532.08000000000004</v>
      </c>
      <c r="I158" s="227"/>
      <c r="J158" s="228">
        <f>ROUND(I158*H158,2)</f>
        <v>0</v>
      </c>
      <c r="K158" s="224" t="s">
        <v>144</v>
      </c>
      <c r="L158" s="72"/>
      <c r="M158" s="229" t="s">
        <v>21</v>
      </c>
      <c r="N158" s="230" t="s">
        <v>43</v>
      </c>
      <c r="O158" s="47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AR158" s="24" t="s">
        <v>145</v>
      </c>
      <c r="AT158" s="24" t="s">
        <v>140</v>
      </c>
      <c r="AU158" s="24" t="s">
        <v>82</v>
      </c>
      <c r="AY158" s="24" t="s">
        <v>138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24" t="s">
        <v>80</v>
      </c>
      <c r="BK158" s="233">
        <f>ROUND(I158*H158,2)</f>
        <v>0</v>
      </c>
      <c r="BL158" s="24" t="s">
        <v>145</v>
      </c>
      <c r="BM158" s="24" t="s">
        <v>269</v>
      </c>
    </row>
    <row r="159" s="11" customFormat="1">
      <c r="B159" s="234"/>
      <c r="C159" s="235"/>
      <c r="D159" s="236" t="s">
        <v>147</v>
      </c>
      <c r="E159" s="237" t="s">
        <v>21</v>
      </c>
      <c r="F159" s="238" t="s">
        <v>255</v>
      </c>
      <c r="G159" s="235"/>
      <c r="H159" s="237" t="s">
        <v>21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AT159" s="244" t="s">
        <v>147</v>
      </c>
      <c r="AU159" s="244" t="s">
        <v>82</v>
      </c>
      <c r="AV159" s="11" t="s">
        <v>80</v>
      </c>
      <c r="AW159" s="11" t="s">
        <v>36</v>
      </c>
      <c r="AX159" s="11" t="s">
        <v>72</v>
      </c>
      <c r="AY159" s="244" t="s">
        <v>138</v>
      </c>
    </row>
    <row r="160" s="12" customFormat="1">
      <c r="B160" s="245"/>
      <c r="C160" s="246"/>
      <c r="D160" s="236" t="s">
        <v>147</v>
      </c>
      <c r="E160" s="247" t="s">
        <v>21</v>
      </c>
      <c r="F160" s="248" t="s">
        <v>270</v>
      </c>
      <c r="G160" s="246"/>
      <c r="H160" s="249">
        <v>63.270000000000003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AT160" s="255" t="s">
        <v>147</v>
      </c>
      <c r="AU160" s="255" t="s">
        <v>82</v>
      </c>
      <c r="AV160" s="12" t="s">
        <v>82</v>
      </c>
      <c r="AW160" s="12" t="s">
        <v>36</v>
      </c>
      <c r="AX160" s="12" t="s">
        <v>72</v>
      </c>
      <c r="AY160" s="255" t="s">
        <v>138</v>
      </c>
    </row>
    <row r="161" s="11" customFormat="1">
      <c r="B161" s="234"/>
      <c r="C161" s="235"/>
      <c r="D161" s="236" t="s">
        <v>147</v>
      </c>
      <c r="E161" s="237" t="s">
        <v>21</v>
      </c>
      <c r="F161" s="238" t="s">
        <v>271</v>
      </c>
      <c r="G161" s="235"/>
      <c r="H161" s="237" t="s">
        <v>21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AT161" s="244" t="s">
        <v>147</v>
      </c>
      <c r="AU161" s="244" t="s">
        <v>82</v>
      </c>
      <c r="AV161" s="11" t="s">
        <v>80</v>
      </c>
      <c r="AW161" s="11" t="s">
        <v>36</v>
      </c>
      <c r="AX161" s="11" t="s">
        <v>72</v>
      </c>
      <c r="AY161" s="244" t="s">
        <v>138</v>
      </c>
    </row>
    <row r="162" s="12" customFormat="1">
      <c r="B162" s="245"/>
      <c r="C162" s="246"/>
      <c r="D162" s="236" t="s">
        <v>147</v>
      </c>
      <c r="E162" s="247" t="s">
        <v>21</v>
      </c>
      <c r="F162" s="248" t="s">
        <v>272</v>
      </c>
      <c r="G162" s="246"/>
      <c r="H162" s="249">
        <v>424.05000000000001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AT162" s="255" t="s">
        <v>147</v>
      </c>
      <c r="AU162" s="255" t="s">
        <v>82</v>
      </c>
      <c r="AV162" s="12" t="s">
        <v>82</v>
      </c>
      <c r="AW162" s="12" t="s">
        <v>36</v>
      </c>
      <c r="AX162" s="12" t="s">
        <v>72</v>
      </c>
      <c r="AY162" s="255" t="s">
        <v>138</v>
      </c>
    </row>
    <row r="163" s="11" customFormat="1">
      <c r="B163" s="234"/>
      <c r="C163" s="235"/>
      <c r="D163" s="236" t="s">
        <v>147</v>
      </c>
      <c r="E163" s="237" t="s">
        <v>21</v>
      </c>
      <c r="F163" s="238" t="s">
        <v>259</v>
      </c>
      <c r="G163" s="235"/>
      <c r="H163" s="237" t="s">
        <v>21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AT163" s="244" t="s">
        <v>147</v>
      </c>
      <c r="AU163" s="244" t="s">
        <v>82</v>
      </c>
      <c r="AV163" s="11" t="s">
        <v>80</v>
      </c>
      <c r="AW163" s="11" t="s">
        <v>36</v>
      </c>
      <c r="AX163" s="11" t="s">
        <v>72</v>
      </c>
      <c r="AY163" s="244" t="s">
        <v>138</v>
      </c>
    </row>
    <row r="164" s="12" customFormat="1">
      <c r="B164" s="245"/>
      <c r="C164" s="246"/>
      <c r="D164" s="236" t="s">
        <v>147</v>
      </c>
      <c r="E164" s="247" t="s">
        <v>21</v>
      </c>
      <c r="F164" s="248" t="s">
        <v>260</v>
      </c>
      <c r="G164" s="246"/>
      <c r="H164" s="249">
        <v>44.759999999999998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AT164" s="255" t="s">
        <v>147</v>
      </c>
      <c r="AU164" s="255" t="s">
        <v>82</v>
      </c>
      <c r="AV164" s="12" t="s">
        <v>82</v>
      </c>
      <c r="AW164" s="12" t="s">
        <v>36</v>
      </c>
      <c r="AX164" s="12" t="s">
        <v>72</v>
      </c>
      <c r="AY164" s="255" t="s">
        <v>138</v>
      </c>
    </row>
    <row r="165" s="13" customFormat="1">
      <c r="B165" s="256"/>
      <c r="C165" s="257"/>
      <c r="D165" s="236" t="s">
        <v>147</v>
      </c>
      <c r="E165" s="258" t="s">
        <v>21</v>
      </c>
      <c r="F165" s="259" t="s">
        <v>197</v>
      </c>
      <c r="G165" s="257"/>
      <c r="H165" s="260">
        <v>532.08000000000004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AT165" s="266" t="s">
        <v>147</v>
      </c>
      <c r="AU165" s="266" t="s">
        <v>82</v>
      </c>
      <c r="AV165" s="13" t="s">
        <v>145</v>
      </c>
      <c r="AW165" s="13" t="s">
        <v>36</v>
      </c>
      <c r="AX165" s="13" t="s">
        <v>80</v>
      </c>
      <c r="AY165" s="266" t="s">
        <v>138</v>
      </c>
    </row>
    <row r="166" s="1" customFormat="1" ht="16.5" customHeight="1">
      <c r="B166" s="46"/>
      <c r="C166" s="222" t="s">
        <v>273</v>
      </c>
      <c r="D166" s="222" t="s">
        <v>140</v>
      </c>
      <c r="E166" s="223" t="s">
        <v>274</v>
      </c>
      <c r="F166" s="224" t="s">
        <v>275</v>
      </c>
      <c r="G166" s="225" t="s">
        <v>183</v>
      </c>
      <c r="H166" s="226">
        <v>41.219999999999999</v>
      </c>
      <c r="I166" s="227"/>
      <c r="J166" s="228">
        <f>ROUND(I166*H166,2)</f>
        <v>0</v>
      </c>
      <c r="K166" s="224" t="s">
        <v>21</v>
      </c>
      <c r="L166" s="72"/>
      <c r="M166" s="229" t="s">
        <v>21</v>
      </c>
      <c r="N166" s="230" t="s">
        <v>43</v>
      </c>
      <c r="O166" s="47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AR166" s="24" t="s">
        <v>145</v>
      </c>
      <c r="AT166" s="24" t="s">
        <v>140</v>
      </c>
      <c r="AU166" s="24" t="s">
        <v>82</v>
      </c>
      <c r="AY166" s="24" t="s">
        <v>138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24" t="s">
        <v>80</v>
      </c>
      <c r="BK166" s="233">
        <f>ROUND(I166*H166,2)</f>
        <v>0</v>
      </c>
      <c r="BL166" s="24" t="s">
        <v>145</v>
      </c>
      <c r="BM166" s="24" t="s">
        <v>276</v>
      </c>
    </row>
    <row r="167" s="11" customFormat="1">
      <c r="B167" s="234"/>
      <c r="C167" s="235"/>
      <c r="D167" s="236" t="s">
        <v>147</v>
      </c>
      <c r="E167" s="237" t="s">
        <v>21</v>
      </c>
      <c r="F167" s="238" t="s">
        <v>277</v>
      </c>
      <c r="G167" s="235"/>
      <c r="H167" s="237" t="s">
        <v>21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AT167" s="244" t="s">
        <v>147</v>
      </c>
      <c r="AU167" s="244" t="s">
        <v>82</v>
      </c>
      <c r="AV167" s="11" t="s">
        <v>80</v>
      </c>
      <c r="AW167" s="11" t="s">
        <v>36</v>
      </c>
      <c r="AX167" s="11" t="s">
        <v>72</v>
      </c>
      <c r="AY167" s="244" t="s">
        <v>138</v>
      </c>
    </row>
    <row r="168" s="11" customFormat="1">
      <c r="B168" s="234"/>
      <c r="C168" s="235"/>
      <c r="D168" s="236" t="s">
        <v>147</v>
      </c>
      <c r="E168" s="237" t="s">
        <v>21</v>
      </c>
      <c r="F168" s="238" t="s">
        <v>278</v>
      </c>
      <c r="G168" s="235"/>
      <c r="H168" s="237" t="s">
        <v>21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AT168" s="244" t="s">
        <v>147</v>
      </c>
      <c r="AU168" s="244" t="s">
        <v>82</v>
      </c>
      <c r="AV168" s="11" t="s">
        <v>80</v>
      </c>
      <c r="AW168" s="11" t="s">
        <v>36</v>
      </c>
      <c r="AX168" s="11" t="s">
        <v>72</v>
      </c>
      <c r="AY168" s="244" t="s">
        <v>138</v>
      </c>
    </row>
    <row r="169" s="12" customFormat="1">
      <c r="B169" s="245"/>
      <c r="C169" s="246"/>
      <c r="D169" s="236" t="s">
        <v>147</v>
      </c>
      <c r="E169" s="247" t="s">
        <v>21</v>
      </c>
      <c r="F169" s="248" t="s">
        <v>279</v>
      </c>
      <c r="G169" s="246"/>
      <c r="H169" s="249">
        <v>41.219999999999999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AT169" s="255" t="s">
        <v>147</v>
      </c>
      <c r="AU169" s="255" t="s">
        <v>82</v>
      </c>
      <c r="AV169" s="12" t="s">
        <v>82</v>
      </c>
      <c r="AW169" s="12" t="s">
        <v>36</v>
      </c>
      <c r="AX169" s="12" t="s">
        <v>80</v>
      </c>
      <c r="AY169" s="255" t="s">
        <v>138</v>
      </c>
    </row>
    <row r="170" s="1" customFormat="1" ht="16.5" customHeight="1">
      <c r="B170" s="46"/>
      <c r="C170" s="222" t="s">
        <v>280</v>
      </c>
      <c r="D170" s="222" t="s">
        <v>140</v>
      </c>
      <c r="E170" s="223" t="s">
        <v>281</v>
      </c>
      <c r="F170" s="224" t="s">
        <v>282</v>
      </c>
      <c r="G170" s="225" t="s">
        <v>183</v>
      </c>
      <c r="H170" s="226">
        <v>30.699999999999999</v>
      </c>
      <c r="I170" s="227"/>
      <c r="J170" s="228">
        <f>ROUND(I170*H170,2)</f>
        <v>0</v>
      </c>
      <c r="K170" s="224" t="s">
        <v>21</v>
      </c>
      <c r="L170" s="72"/>
      <c r="M170" s="229" t="s">
        <v>21</v>
      </c>
      <c r="N170" s="230" t="s">
        <v>43</v>
      </c>
      <c r="O170" s="47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AR170" s="24" t="s">
        <v>145</v>
      </c>
      <c r="AT170" s="24" t="s">
        <v>140</v>
      </c>
      <c r="AU170" s="24" t="s">
        <v>82</v>
      </c>
      <c r="AY170" s="24" t="s">
        <v>138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24" t="s">
        <v>80</v>
      </c>
      <c r="BK170" s="233">
        <f>ROUND(I170*H170,2)</f>
        <v>0</v>
      </c>
      <c r="BL170" s="24" t="s">
        <v>145</v>
      </c>
      <c r="BM170" s="24" t="s">
        <v>283</v>
      </c>
    </row>
    <row r="171" s="11" customFormat="1">
      <c r="B171" s="234"/>
      <c r="C171" s="235"/>
      <c r="D171" s="236" t="s">
        <v>147</v>
      </c>
      <c r="E171" s="237" t="s">
        <v>21</v>
      </c>
      <c r="F171" s="238" t="s">
        <v>195</v>
      </c>
      <c r="G171" s="235"/>
      <c r="H171" s="237" t="s">
        <v>21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147</v>
      </c>
      <c r="AU171" s="244" t="s">
        <v>82</v>
      </c>
      <c r="AV171" s="11" t="s">
        <v>80</v>
      </c>
      <c r="AW171" s="11" t="s">
        <v>36</v>
      </c>
      <c r="AX171" s="11" t="s">
        <v>72</v>
      </c>
      <c r="AY171" s="244" t="s">
        <v>138</v>
      </c>
    </row>
    <row r="172" s="12" customFormat="1">
      <c r="B172" s="245"/>
      <c r="C172" s="246"/>
      <c r="D172" s="236" t="s">
        <v>147</v>
      </c>
      <c r="E172" s="247" t="s">
        <v>21</v>
      </c>
      <c r="F172" s="248" t="s">
        <v>284</v>
      </c>
      <c r="G172" s="246"/>
      <c r="H172" s="249">
        <v>30.699999999999999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147</v>
      </c>
      <c r="AU172" s="255" t="s">
        <v>82</v>
      </c>
      <c r="AV172" s="12" t="s">
        <v>82</v>
      </c>
      <c r="AW172" s="12" t="s">
        <v>36</v>
      </c>
      <c r="AX172" s="12" t="s">
        <v>80</v>
      </c>
      <c r="AY172" s="255" t="s">
        <v>138</v>
      </c>
    </row>
    <row r="173" s="1" customFormat="1" ht="16.5" customHeight="1">
      <c r="B173" s="46"/>
      <c r="C173" s="222" t="s">
        <v>285</v>
      </c>
      <c r="D173" s="222" t="s">
        <v>140</v>
      </c>
      <c r="E173" s="223" t="s">
        <v>286</v>
      </c>
      <c r="F173" s="224" t="s">
        <v>287</v>
      </c>
      <c r="G173" s="225" t="s">
        <v>183</v>
      </c>
      <c r="H173" s="226">
        <v>39.759999999999998</v>
      </c>
      <c r="I173" s="227"/>
      <c r="J173" s="228">
        <f>ROUND(I173*H173,2)</f>
        <v>0</v>
      </c>
      <c r="K173" s="224" t="s">
        <v>144</v>
      </c>
      <c r="L173" s="72"/>
      <c r="M173" s="229" t="s">
        <v>21</v>
      </c>
      <c r="N173" s="230" t="s">
        <v>43</v>
      </c>
      <c r="O173" s="47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AR173" s="24" t="s">
        <v>145</v>
      </c>
      <c r="AT173" s="24" t="s">
        <v>140</v>
      </c>
      <c r="AU173" s="24" t="s">
        <v>82</v>
      </c>
      <c r="AY173" s="24" t="s">
        <v>138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24" t="s">
        <v>80</v>
      </c>
      <c r="BK173" s="233">
        <f>ROUND(I173*H173,2)</f>
        <v>0</v>
      </c>
      <c r="BL173" s="24" t="s">
        <v>145</v>
      </c>
      <c r="BM173" s="24" t="s">
        <v>288</v>
      </c>
    </row>
    <row r="174" s="11" customFormat="1">
      <c r="B174" s="234"/>
      <c r="C174" s="235"/>
      <c r="D174" s="236" t="s">
        <v>147</v>
      </c>
      <c r="E174" s="237" t="s">
        <v>21</v>
      </c>
      <c r="F174" s="238" t="s">
        <v>289</v>
      </c>
      <c r="G174" s="235"/>
      <c r="H174" s="237" t="s">
        <v>21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AT174" s="244" t="s">
        <v>147</v>
      </c>
      <c r="AU174" s="244" t="s">
        <v>82</v>
      </c>
      <c r="AV174" s="11" t="s">
        <v>80</v>
      </c>
      <c r="AW174" s="11" t="s">
        <v>36</v>
      </c>
      <c r="AX174" s="11" t="s">
        <v>72</v>
      </c>
      <c r="AY174" s="244" t="s">
        <v>138</v>
      </c>
    </row>
    <row r="175" s="11" customFormat="1">
      <c r="B175" s="234"/>
      <c r="C175" s="235"/>
      <c r="D175" s="236" t="s">
        <v>147</v>
      </c>
      <c r="E175" s="237" t="s">
        <v>21</v>
      </c>
      <c r="F175" s="238" t="s">
        <v>290</v>
      </c>
      <c r="G175" s="235"/>
      <c r="H175" s="237" t="s">
        <v>21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AT175" s="244" t="s">
        <v>147</v>
      </c>
      <c r="AU175" s="244" t="s">
        <v>82</v>
      </c>
      <c r="AV175" s="11" t="s">
        <v>80</v>
      </c>
      <c r="AW175" s="11" t="s">
        <v>36</v>
      </c>
      <c r="AX175" s="11" t="s">
        <v>72</v>
      </c>
      <c r="AY175" s="244" t="s">
        <v>138</v>
      </c>
    </row>
    <row r="176" s="12" customFormat="1">
      <c r="B176" s="245"/>
      <c r="C176" s="246"/>
      <c r="D176" s="236" t="s">
        <v>147</v>
      </c>
      <c r="E176" s="247" t="s">
        <v>21</v>
      </c>
      <c r="F176" s="248" t="s">
        <v>291</v>
      </c>
      <c r="G176" s="246"/>
      <c r="H176" s="249">
        <v>39.759999999999998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AT176" s="255" t="s">
        <v>147</v>
      </c>
      <c r="AU176" s="255" t="s">
        <v>82</v>
      </c>
      <c r="AV176" s="12" t="s">
        <v>82</v>
      </c>
      <c r="AW176" s="12" t="s">
        <v>36</v>
      </c>
      <c r="AX176" s="12" t="s">
        <v>80</v>
      </c>
      <c r="AY176" s="255" t="s">
        <v>138</v>
      </c>
    </row>
    <row r="177" s="1" customFormat="1" ht="16.5" customHeight="1">
      <c r="B177" s="46"/>
      <c r="C177" s="222" t="s">
        <v>292</v>
      </c>
      <c r="D177" s="222" t="s">
        <v>140</v>
      </c>
      <c r="E177" s="223" t="s">
        <v>293</v>
      </c>
      <c r="F177" s="224" t="s">
        <v>294</v>
      </c>
      <c r="G177" s="225" t="s">
        <v>183</v>
      </c>
      <c r="H177" s="226">
        <v>41.219999999999999</v>
      </c>
      <c r="I177" s="227"/>
      <c r="J177" s="228">
        <f>ROUND(I177*H177,2)</f>
        <v>0</v>
      </c>
      <c r="K177" s="224" t="s">
        <v>144</v>
      </c>
      <c r="L177" s="72"/>
      <c r="M177" s="229" t="s">
        <v>21</v>
      </c>
      <c r="N177" s="230" t="s">
        <v>43</v>
      </c>
      <c r="O177" s="47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AR177" s="24" t="s">
        <v>145</v>
      </c>
      <c r="AT177" s="24" t="s">
        <v>140</v>
      </c>
      <c r="AU177" s="24" t="s">
        <v>82</v>
      </c>
      <c r="AY177" s="24" t="s">
        <v>138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24" t="s">
        <v>80</v>
      </c>
      <c r="BK177" s="233">
        <f>ROUND(I177*H177,2)</f>
        <v>0</v>
      </c>
      <c r="BL177" s="24" t="s">
        <v>145</v>
      </c>
      <c r="BM177" s="24" t="s">
        <v>295</v>
      </c>
    </row>
    <row r="178" s="11" customFormat="1">
      <c r="B178" s="234"/>
      <c r="C178" s="235"/>
      <c r="D178" s="236" t="s">
        <v>147</v>
      </c>
      <c r="E178" s="237" t="s">
        <v>21</v>
      </c>
      <c r="F178" s="238" t="s">
        <v>296</v>
      </c>
      <c r="G178" s="235"/>
      <c r="H178" s="237" t="s">
        <v>21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AT178" s="244" t="s">
        <v>147</v>
      </c>
      <c r="AU178" s="244" t="s">
        <v>82</v>
      </c>
      <c r="AV178" s="11" t="s">
        <v>80</v>
      </c>
      <c r="AW178" s="11" t="s">
        <v>36</v>
      </c>
      <c r="AX178" s="11" t="s">
        <v>72</v>
      </c>
      <c r="AY178" s="244" t="s">
        <v>138</v>
      </c>
    </row>
    <row r="179" s="11" customFormat="1">
      <c r="B179" s="234"/>
      <c r="C179" s="235"/>
      <c r="D179" s="236" t="s">
        <v>147</v>
      </c>
      <c r="E179" s="237" t="s">
        <v>21</v>
      </c>
      <c r="F179" s="238" t="s">
        <v>278</v>
      </c>
      <c r="G179" s="235"/>
      <c r="H179" s="237" t="s">
        <v>21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AT179" s="244" t="s">
        <v>147</v>
      </c>
      <c r="AU179" s="244" t="s">
        <v>82</v>
      </c>
      <c r="AV179" s="11" t="s">
        <v>80</v>
      </c>
      <c r="AW179" s="11" t="s">
        <v>36</v>
      </c>
      <c r="AX179" s="11" t="s">
        <v>72</v>
      </c>
      <c r="AY179" s="244" t="s">
        <v>138</v>
      </c>
    </row>
    <row r="180" s="12" customFormat="1">
      <c r="B180" s="245"/>
      <c r="C180" s="246"/>
      <c r="D180" s="236" t="s">
        <v>147</v>
      </c>
      <c r="E180" s="247" t="s">
        <v>21</v>
      </c>
      <c r="F180" s="248" t="s">
        <v>279</v>
      </c>
      <c r="G180" s="246"/>
      <c r="H180" s="249">
        <v>41.219999999999999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AT180" s="255" t="s">
        <v>147</v>
      </c>
      <c r="AU180" s="255" t="s">
        <v>82</v>
      </c>
      <c r="AV180" s="12" t="s">
        <v>82</v>
      </c>
      <c r="AW180" s="12" t="s">
        <v>36</v>
      </c>
      <c r="AX180" s="12" t="s">
        <v>80</v>
      </c>
      <c r="AY180" s="255" t="s">
        <v>138</v>
      </c>
    </row>
    <row r="181" s="1" customFormat="1" ht="16.5" customHeight="1">
      <c r="B181" s="46"/>
      <c r="C181" s="222" t="s">
        <v>297</v>
      </c>
      <c r="D181" s="222" t="s">
        <v>140</v>
      </c>
      <c r="E181" s="223" t="s">
        <v>298</v>
      </c>
      <c r="F181" s="224" t="s">
        <v>299</v>
      </c>
      <c r="G181" s="225" t="s">
        <v>300</v>
      </c>
      <c r="H181" s="226">
        <v>886.35599999999999</v>
      </c>
      <c r="I181" s="227"/>
      <c r="J181" s="228">
        <f>ROUND(I181*H181,2)</f>
        <v>0</v>
      </c>
      <c r="K181" s="224" t="s">
        <v>144</v>
      </c>
      <c r="L181" s="72"/>
      <c r="M181" s="229" t="s">
        <v>21</v>
      </c>
      <c r="N181" s="230" t="s">
        <v>43</v>
      </c>
      <c r="O181" s="47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AR181" s="24" t="s">
        <v>145</v>
      </c>
      <c r="AT181" s="24" t="s">
        <v>140</v>
      </c>
      <c r="AU181" s="24" t="s">
        <v>82</v>
      </c>
      <c r="AY181" s="24" t="s">
        <v>138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24" t="s">
        <v>80</v>
      </c>
      <c r="BK181" s="233">
        <f>ROUND(I181*H181,2)</f>
        <v>0</v>
      </c>
      <c r="BL181" s="24" t="s">
        <v>145</v>
      </c>
      <c r="BM181" s="24" t="s">
        <v>301</v>
      </c>
    </row>
    <row r="182" s="12" customFormat="1">
      <c r="B182" s="245"/>
      <c r="C182" s="246"/>
      <c r="D182" s="236" t="s">
        <v>147</v>
      </c>
      <c r="E182" s="247" t="s">
        <v>21</v>
      </c>
      <c r="F182" s="248" t="s">
        <v>302</v>
      </c>
      <c r="G182" s="246"/>
      <c r="H182" s="249">
        <v>886.35599999999999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AT182" s="255" t="s">
        <v>147</v>
      </c>
      <c r="AU182" s="255" t="s">
        <v>82</v>
      </c>
      <c r="AV182" s="12" t="s">
        <v>82</v>
      </c>
      <c r="AW182" s="12" t="s">
        <v>36</v>
      </c>
      <c r="AX182" s="12" t="s">
        <v>80</v>
      </c>
      <c r="AY182" s="255" t="s">
        <v>138</v>
      </c>
    </row>
    <row r="183" s="1" customFormat="1" ht="16.5" customHeight="1">
      <c r="B183" s="46"/>
      <c r="C183" s="222" t="s">
        <v>303</v>
      </c>
      <c r="D183" s="222" t="s">
        <v>140</v>
      </c>
      <c r="E183" s="223" t="s">
        <v>304</v>
      </c>
      <c r="F183" s="224" t="s">
        <v>305</v>
      </c>
      <c r="G183" s="225" t="s">
        <v>183</v>
      </c>
      <c r="H183" s="226">
        <v>2.79</v>
      </c>
      <c r="I183" s="227"/>
      <c r="J183" s="228">
        <f>ROUND(I183*H183,2)</f>
        <v>0</v>
      </c>
      <c r="K183" s="224" t="s">
        <v>144</v>
      </c>
      <c r="L183" s="72"/>
      <c r="M183" s="229" t="s">
        <v>21</v>
      </c>
      <c r="N183" s="230" t="s">
        <v>43</v>
      </c>
      <c r="O183" s="47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AR183" s="24" t="s">
        <v>145</v>
      </c>
      <c r="AT183" s="24" t="s">
        <v>140</v>
      </c>
      <c r="AU183" s="24" t="s">
        <v>82</v>
      </c>
      <c r="AY183" s="24" t="s">
        <v>138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24" t="s">
        <v>80</v>
      </c>
      <c r="BK183" s="233">
        <f>ROUND(I183*H183,2)</f>
        <v>0</v>
      </c>
      <c r="BL183" s="24" t="s">
        <v>145</v>
      </c>
      <c r="BM183" s="24" t="s">
        <v>306</v>
      </c>
    </row>
    <row r="184" s="11" customFormat="1">
      <c r="B184" s="234"/>
      <c r="C184" s="235"/>
      <c r="D184" s="236" t="s">
        <v>147</v>
      </c>
      <c r="E184" s="237" t="s">
        <v>21</v>
      </c>
      <c r="F184" s="238" t="s">
        <v>307</v>
      </c>
      <c r="G184" s="235"/>
      <c r="H184" s="237" t="s">
        <v>21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AT184" s="244" t="s">
        <v>147</v>
      </c>
      <c r="AU184" s="244" t="s">
        <v>82</v>
      </c>
      <c r="AV184" s="11" t="s">
        <v>80</v>
      </c>
      <c r="AW184" s="11" t="s">
        <v>36</v>
      </c>
      <c r="AX184" s="11" t="s">
        <v>72</v>
      </c>
      <c r="AY184" s="244" t="s">
        <v>138</v>
      </c>
    </row>
    <row r="185" s="12" customFormat="1">
      <c r="B185" s="245"/>
      <c r="C185" s="246"/>
      <c r="D185" s="236" t="s">
        <v>147</v>
      </c>
      <c r="E185" s="247" t="s">
        <v>21</v>
      </c>
      <c r="F185" s="248" t="s">
        <v>308</v>
      </c>
      <c r="G185" s="246"/>
      <c r="H185" s="249">
        <v>2.79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AT185" s="255" t="s">
        <v>147</v>
      </c>
      <c r="AU185" s="255" t="s">
        <v>82</v>
      </c>
      <c r="AV185" s="12" t="s">
        <v>82</v>
      </c>
      <c r="AW185" s="12" t="s">
        <v>36</v>
      </c>
      <c r="AX185" s="12" t="s">
        <v>80</v>
      </c>
      <c r="AY185" s="255" t="s">
        <v>138</v>
      </c>
    </row>
    <row r="186" s="1" customFormat="1" ht="16.5" customHeight="1">
      <c r="B186" s="46"/>
      <c r="C186" s="267" t="s">
        <v>309</v>
      </c>
      <c r="D186" s="267" t="s">
        <v>310</v>
      </c>
      <c r="E186" s="268" t="s">
        <v>311</v>
      </c>
      <c r="F186" s="269" t="s">
        <v>312</v>
      </c>
      <c r="G186" s="270" t="s">
        <v>300</v>
      </c>
      <c r="H186" s="271">
        <v>5.0220000000000002</v>
      </c>
      <c r="I186" s="272"/>
      <c r="J186" s="273">
        <f>ROUND(I186*H186,2)</f>
        <v>0</v>
      </c>
      <c r="K186" s="269" t="s">
        <v>144</v>
      </c>
      <c r="L186" s="274"/>
      <c r="M186" s="275" t="s">
        <v>21</v>
      </c>
      <c r="N186" s="276" t="s">
        <v>43</v>
      </c>
      <c r="O186" s="47"/>
      <c r="P186" s="231">
        <f>O186*H186</f>
        <v>0</v>
      </c>
      <c r="Q186" s="231">
        <v>1</v>
      </c>
      <c r="R186" s="231">
        <f>Q186*H186</f>
        <v>5.0220000000000002</v>
      </c>
      <c r="S186" s="231">
        <v>0</v>
      </c>
      <c r="T186" s="232">
        <f>S186*H186</f>
        <v>0</v>
      </c>
      <c r="AR186" s="24" t="s">
        <v>105</v>
      </c>
      <c r="AT186" s="24" t="s">
        <v>310</v>
      </c>
      <c r="AU186" s="24" t="s">
        <v>82</v>
      </c>
      <c r="AY186" s="24" t="s">
        <v>138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24" t="s">
        <v>80</v>
      </c>
      <c r="BK186" s="233">
        <f>ROUND(I186*H186,2)</f>
        <v>0</v>
      </c>
      <c r="BL186" s="24" t="s">
        <v>145</v>
      </c>
      <c r="BM186" s="24" t="s">
        <v>313</v>
      </c>
    </row>
    <row r="187" s="12" customFormat="1">
      <c r="B187" s="245"/>
      <c r="C187" s="246"/>
      <c r="D187" s="236" t="s">
        <v>147</v>
      </c>
      <c r="E187" s="247" t="s">
        <v>21</v>
      </c>
      <c r="F187" s="248" t="s">
        <v>314</v>
      </c>
      <c r="G187" s="246"/>
      <c r="H187" s="249">
        <v>5.0220000000000002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AT187" s="255" t="s">
        <v>147</v>
      </c>
      <c r="AU187" s="255" t="s">
        <v>82</v>
      </c>
      <c r="AV187" s="12" t="s">
        <v>82</v>
      </c>
      <c r="AW187" s="12" t="s">
        <v>36</v>
      </c>
      <c r="AX187" s="12" t="s">
        <v>80</v>
      </c>
      <c r="AY187" s="255" t="s">
        <v>138</v>
      </c>
    </row>
    <row r="188" s="1" customFormat="1" ht="25.5" customHeight="1">
      <c r="B188" s="46"/>
      <c r="C188" s="222" t="s">
        <v>315</v>
      </c>
      <c r="D188" s="222" t="s">
        <v>140</v>
      </c>
      <c r="E188" s="223" t="s">
        <v>316</v>
      </c>
      <c r="F188" s="224" t="s">
        <v>317</v>
      </c>
      <c r="G188" s="225" t="s">
        <v>155</v>
      </c>
      <c r="H188" s="226">
        <v>307</v>
      </c>
      <c r="I188" s="227"/>
      <c r="J188" s="228">
        <f>ROUND(I188*H188,2)</f>
        <v>0</v>
      </c>
      <c r="K188" s="224" t="s">
        <v>144</v>
      </c>
      <c r="L188" s="72"/>
      <c r="M188" s="229" t="s">
        <v>21</v>
      </c>
      <c r="N188" s="230" t="s">
        <v>43</v>
      </c>
      <c r="O188" s="47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AR188" s="24" t="s">
        <v>145</v>
      </c>
      <c r="AT188" s="24" t="s">
        <v>140</v>
      </c>
      <c r="AU188" s="24" t="s">
        <v>82</v>
      </c>
      <c r="AY188" s="24" t="s">
        <v>138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24" t="s">
        <v>80</v>
      </c>
      <c r="BK188" s="233">
        <f>ROUND(I188*H188,2)</f>
        <v>0</v>
      </c>
      <c r="BL188" s="24" t="s">
        <v>145</v>
      </c>
      <c r="BM188" s="24" t="s">
        <v>318</v>
      </c>
    </row>
    <row r="189" s="11" customFormat="1">
      <c r="B189" s="234"/>
      <c r="C189" s="235"/>
      <c r="D189" s="236" t="s">
        <v>147</v>
      </c>
      <c r="E189" s="237" t="s">
        <v>21</v>
      </c>
      <c r="F189" s="238" t="s">
        <v>195</v>
      </c>
      <c r="G189" s="235"/>
      <c r="H189" s="237" t="s">
        <v>21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AT189" s="244" t="s">
        <v>147</v>
      </c>
      <c r="AU189" s="244" t="s">
        <v>82</v>
      </c>
      <c r="AV189" s="11" t="s">
        <v>80</v>
      </c>
      <c r="AW189" s="11" t="s">
        <v>36</v>
      </c>
      <c r="AX189" s="11" t="s">
        <v>72</v>
      </c>
      <c r="AY189" s="244" t="s">
        <v>138</v>
      </c>
    </row>
    <row r="190" s="12" customFormat="1">
      <c r="B190" s="245"/>
      <c r="C190" s="246"/>
      <c r="D190" s="236" t="s">
        <v>147</v>
      </c>
      <c r="E190" s="247" t="s">
        <v>21</v>
      </c>
      <c r="F190" s="248" t="s">
        <v>319</v>
      </c>
      <c r="G190" s="246"/>
      <c r="H190" s="249">
        <v>307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AT190" s="255" t="s">
        <v>147</v>
      </c>
      <c r="AU190" s="255" t="s">
        <v>82</v>
      </c>
      <c r="AV190" s="12" t="s">
        <v>82</v>
      </c>
      <c r="AW190" s="12" t="s">
        <v>36</v>
      </c>
      <c r="AX190" s="12" t="s">
        <v>80</v>
      </c>
      <c r="AY190" s="255" t="s">
        <v>138</v>
      </c>
    </row>
    <row r="191" s="1" customFormat="1" ht="25.5" customHeight="1">
      <c r="B191" s="46"/>
      <c r="C191" s="222" t="s">
        <v>320</v>
      </c>
      <c r="D191" s="222" t="s">
        <v>140</v>
      </c>
      <c r="E191" s="223" t="s">
        <v>321</v>
      </c>
      <c r="F191" s="224" t="s">
        <v>322</v>
      </c>
      <c r="G191" s="225" t="s">
        <v>155</v>
      </c>
      <c r="H191" s="226">
        <v>307</v>
      </c>
      <c r="I191" s="227"/>
      <c r="J191" s="228">
        <f>ROUND(I191*H191,2)</f>
        <v>0</v>
      </c>
      <c r="K191" s="224" t="s">
        <v>144</v>
      </c>
      <c r="L191" s="72"/>
      <c r="M191" s="229" t="s">
        <v>21</v>
      </c>
      <c r="N191" s="230" t="s">
        <v>43</v>
      </c>
      <c r="O191" s="47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AR191" s="24" t="s">
        <v>145</v>
      </c>
      <c r="AT191" s="24" t="s">
        <v>140</v>
      </c>
      <c r="AU191" s="24" t="s">
        <v>82</v>
      </c>
      <c r="AY191" s="24" t="s">
        <v>138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24" t="s">
        <v>80</v>
      </c>
      <c r="BK191" s="233">
        <f>ROUND(I191*H191,2)</f>
        <v>0</v>
      </c>
      <c r="BL191" s="24" t="s">
        <v>145</v>
      </c>
      <c r="BM191" s="24" t="s">
        <v>323</v>
      </c>
    </row>
    <row r="192" s="1" customFormat="1" ht="16.5" customHeight="1">
      <c r="B192" s="46"/>
      <c r="C192" s="267" t="s">
        <v>324</v>
      </c>
      <c r="D192" s="267" t="s">
        <v>310</v>
      </c>
      <c r="E192" s="268" t="s">
        <v>325</v>
      </c>
      <c r="F192" s="269" t="s">
        <v>326</v>
      </c>
      <c r="G192" s="270" t="s">
        <v>327</v>
      </c>
      <c r="H192" s="271">
        <v>9.4860000000000007</v>
      </c>
      <c r="I192" s="272"/>
      <c r="J192" s="273">
        <f>ROUND(I192*H192,2)</f>
        <v>0</v>
      </c>
      <c r="K192" s="269" t="s">
        <v>144</v>
      </c>
      <c r="L192" s="274"/>
      <c r="M192" s="275" t="s">
        <v>21</v>
      </c>
      <c r="N192" s="276" t="s">
        <v>43</v>
      </c>
      <c r="O192" s="47"/>
      <c r="P192" s="231">
        <f>O192*H192</f>
        <v>0</v>
      </c>
      <c r="Q192" s="231">
        <v>0.001</v>
      </c>
      <c r="R192" s="231">
        <f>Q192*H192</f>
        <v>0.0094860000000000014</v>
      </c>
      <c r="S192" s="231">
        <v>0</v>
      </c>
      <c r="T192" s="232">
        <f>S192*H192</f>
        <v>0</v>
      </c>
      <c r="AR192" s="24" t="s">
        <v>105</v>
      </c>
      <c r="AT192" s="24" t="s">
        <v>310</v>
      </c>
      <c r="AU192" s="24" t="s">
        <v>82</v>
      </c>
      <c r="AY192" s="24" t="s">
        <v>138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24" t="s">
        <v>80</v>
      </c>
      <c r="BK192" s="233">
        <f>ROUND(I192*H192,2)</f>
        <v>0</v>
      </c>
      <c r="BL192" s="24" t="s">
        <v>145</v>
      </c>
      <c r="BM192" s="24" t="s">
        <v>328</v>
      </c>
    </row>
    <row r="193" s="12" customFormat="1">
      <c r="B193" s="245"/>
      <c r="C193" s="246"/>
      <c r="D193" s="236" t="s">
        <v>147</v>
      </c>
      <c r="E193" s="247" t="s">
        <v>21</v>
      </c>
      <c r="F193" s="248" t="s">
        <v>329</v>
      </c>
      <c r="G193" s="246"/>
      <c r="H193" s="249">
        <v>9.4860000000000007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AT193" s="255" t="s">
        <v>147</v>
      </c>
      <c r="AU193" s="255" t="s">
        <v>82</v>
      </c>
      <c r="AV193" s="12" t="s">
        <v>82</v>
      </c>
      <c r="AW193" s="12" t="s">
        <v>36</v>
      </c>
      <c r="AX193" s="12" t="s">
        <v>80</v>
      </c>
      <c r="AY193" s="255" t="s">
        <v>138</v>
      </c>
    </row>
    <row r="194" s="1" customFormat="1" ht="16.5" customHeight="1">
      <c r="B194" s="46"/>
      <c r="C194" s="222" t="s">
        <v>330</v>
      </c>
      <c r="D194" s="222" t="s">
        <v>140</v>
      </c>
      <c r="E194" s="223" t="s">
        <v>331</v>
      </c>
      <c r="F194" s="224" t="s">
        <v>332</v>
      </c>
      <c r="G194" s="225" t="s">
        <v>155</v>
      </c>
      <c r="H194" s="226">
        <v>1178.7000000000001</v>
      </c>
      <c r="I194" s="227"/>
      <c r="J194" s="228">
        <f>ROUND(I194*H194,2)</f>
        <v>0</v>
      </c>
      <c r="K194" s="224" t="s">
        <v>144</v>
      </c>
      <c r="L194" s="72"/>
      <c r="M194" s="229" t="s">
        <v>21</v>
      </c>
      <c r="N194" s="230" t="s">
        <v>43</v>
      </c>
      <c r="O194" s="47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AR194" s="24" t="s">
        <v>145</v>
      </c>
      <c r="AT194" s="24" t="s">
        <v>140</v>
      </c>
      <c r="AU194" s="24" t="s">
        <v>82</v>
      </c>
      <c r="AY194" s="24" t="s">
        <v>138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24" t="s">
        <v>80</v>
      </c>
      <c r="BK194" s="233">
        <f>ROUND(I194*H194,2)</f>
        <v>0</v>
      </c>
      <c r="BL194" s="24" t="s">
        <v>145</v>
      </c>
      <c r="BM194" s="24" t="s">
        <v>333</v>
      </c>
    </row>
    <row r="195" s="11" customFormat="1">
      <c r="B195" s="234"/>
      <c r="C195" s="235"/>
      <c r="D195" s="236" t="s">
        <v>147</v>
      </c>
      <c r="E195" s="237" t="s">
        <v>21</v>
      </c>
      <c r="F195" s="238" t="s">
        <v>148</v>
      </c>
      <c r="G195" s="235"/>
      <c r="H195" s="237" t="s">
        <v>21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AT195" s="244" t="s">
        <v>147</v>
      </c>
      <c r="AU195" s="244" t="s">
        <v>82</v>
      </c>
      <c r="AV195" s="11" t="s">
        <v>80</v>
      </c>
      <c r="AW195" s="11" t="s">
        <v>36</v>
      </c>
      <c r="AX195" s="11" t="s">
        <v>72</v>
      </c>
      <c r="AY195" s="244" t="s">
        <v>138</v>
      </c>
    </row>
    <row r="196" s="12" customFormat="1">
      <c r="B196" s="245"/>
      <c r="C196" s="246"/>
      <c r="D196" s="236" t="s">
        <v>147</v>
      </c>
      <c r="E196" s="247" t="s">
        <v>21</v>
      </c>
      <c r="F196" s="248" t="s">
        <v>334</v>
      </c>
      <c r="G196" s="246"/>
      <c r="H196" s="249">
        <v>1178.7000000000001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AT196" s="255" t="s">
        <v>147</v>
      </c>
      <c r="AU196" s="255" t="s">
        <v>82</v>
      </c>
      <c r="AV196" s="12" t="s">
        <v>82</v>
      </c>
      <c r="AW196" s="12" t="s">
        <v>36</v>
      </c>
      <c r="AX196" s="12" t="s">
        <v>80</v>
      </c>
      <c r="AY196" s="255" t="s">
        <v>138</v>
      </c>
    </row>
    <row r="197" s="1" customFormat="1" ht="16.5" customHeight="1">
      <c r="B197" s="46"/>
      <c r="C197" s="222" t="s">
        <v>335</v>
      </c>
      <c r="D197" s="222" t="s">
        <v>140</v>
      </c>
      <c r="E197" s="223" t="s">
        <v>336</v>
      </c>
      <c r="F197" s="224" t="s">
        <v>337</v>
      </c>
      <c r="G197" s="225" t="s">
        <v>155</v>
      </c>
      <c r="H197" s="226">
        <v>307</v>
      </c>
      <c r="I197" s="227"/>
      <c r="J197" s="228">
        <f>ROUND(I197*H197,2)</f>
        <v>0</v>
      </c>
      <c r="K197" s="224" t="s">
        <v>144</v>
      </c>
      <c r="L197" s="72"/>
      <c r="M197" s="229" t="s">
        <v>21</v>
      </c>
      <c r="N197" s="230" t="s">
        <v>43</v>
      </c>
      <c r="O197" s="47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AR197" s="24" t="s">
        <v>145</v>
      </c>
      <c r="AT197" s="24" t="s">
        <v>140</v>
      </c>
      <c r="AU197" s="24" t="s">
        <v>82</v>
      </c>
      <c r="AY197" s="24" t="s">
        <v>138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24" t="s">
        <v>80</v>
      </c>
      <c r="BK197" s="233">
        <f>ROUND(I197*H197,2)</f>
        <v>0</v>
      </c>
      <c r="BL197" s="24" t="s">
        <v>145</v>
      </c>
      <c r="BM197" s="24" t="s">
        <v>338</v>
      </c>
    </row>
    <row r="198" s="12" customFormat="1">
      <c r="B198" s="245"/>
      <c r="C198" s="246"/>
      <c r="D198" s="236" t="s">
        <v>147</v>
      </c>
      <c r="E198" s="247" t="s">
        <v>21</v>
      </c>
      <c r="F198" s="248" t="s">
        <v>339</v>
      </c>
      <c r="G198" s="246"/>
      <c r="H198" s="249">
        <v>307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AT198" s="255" t="s">
        <v>147</v>
      </c>
      <c r="AU198" s="255" t="s">
        <v>82</v>
      </c>
      <c r="AV198" s="12" t="s">
        <v>82</v>
      </c>
      <c r="AW198" s="12" t="s">
        <v>36</v>
      </c>
      <c r="AX198" s="12" t="s">
        <v>80</v>
      </c>
      <c r="AY198" s="255" t="s">
        <v>138</v>
      </c>
    </row>
    <row r="199" s="1" customFormat="1" ht="16.5" customHeight="1">
      <c r="B199" s="46"/>
      <c r="C199" s="222" t="s">
        <v>340</v>
      </c>
      <c r="D199" s="222" t="s">
        <v>140</v>
      </c>
      <c r="E199" s="223" t="s">
        <v>341</v>
      </c>
      <c r="F199" s="224" t="s">
        <v>342</v>
      </c>
      <c r="G199" s="225" t="s">
        <v>155</v>
      </c>
      <c r="H199" s="226">
        <v>307</v>
      </c>
      <c r="I199" s="227"/>
      <c r="J199" s="228">
        <f>ROUND(I199*H199,2)</f>
        <v>0</v>
      </c>
      <c r="K199" s="224" t="s">
        <v>144</v>
      </c>
      <c r="L199" s="72"/>
      <c r="M199" s="229" t="s">
        <v>21</v>
      </c>
      <c r="N199" s="230" t="s">
        <v>43</v>
      </c>
      <c r="O199" s="47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AR199" s="24" t="s">
        <v>145</v>
      </c>
      <c r="AT199" s="24" t="s">
        <v>140</v>
      </c>
      <c r="AU199" s="24" t="s">
        <v>82</v>
      </c>
      <c r="AY199" s="24" t="s">
        <v>138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24" t="s">
        <v>80</v>
      </c>
      <c r="BK199" s="233">
        <f>ROUND(I199*H199,2)</f>
        <v>0</v>
      </c>
      <c r="BL199" s="24" t="s">
        <v>145</v>
      </c>
      <c r="BM199" s="24" t="s">
        <v>343</v>
      </c>
    </row>
    <row r="200" s="12" customFormat="1">
      <c r="B200" s="245"/>
      <c r="C200" s="246"/>
      <c r="D200" s="236" t="s">
        <v>147</v>
      </c>
      <c r="E200" s="247" t="s">
        <v>21</v>
      </c>
      <c r="F200" s="248" t="s">
        <v>339</v>
      </c>
      <c r="G200" s="246"/>
      <c r="H200" s="249">
        <v>307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AT200" s="255" t="s">
        <v>147</v>
      </c>
      <c r="AU200" s="255" t="s">
        <v>82</v>
      </c>
      <c r="AV200" s="12" t="s">
        <v>82</v>
      </c>
      <c r="AW200" s="12" t="s">
        <v>36</v>
      </c>
      <c r="AX200" s="12" t="s">
        <v>80</v>
      </c>
      <c r="AY200" s="255" t="s">
        <v>138</v>
      </c>
    </row>
    <row r="201" s="1" customFormat="1" ht="16.5" customHeight="1">
      <c r="B201" s="46"/>
      <c r="C201" s="222" t="s">
        <v>344</v>
      </c>
      <c r="D201" s="222" t="s">
        <v>140</v>
      </c>
      <c r="E201" s="223" t="s">
        <v>345</v>
      </c>
      <c r="F201" s="224" t="s">
        <v>346</v>
      </c>
      <c r="G201" s="225" t="s">
        <v>155</v>
      </c>
      <c r="H201" s="226">
        <v>307</v>
      </c>
      <c r="I201" s="227"/>
      <c r="J201" s="228">
        <f>ROUND(I201*H201,2)</f>
        <v>0</v>
      </c>
      <c r="K201" s="224" t="s">
        <v>144</v>
      </c>
      <c r="L201" s="72"/>
      <c r="M201" s="229" t="s">
        <v>21</v>
      </c>
      <c r="N201" s="230" t="s">
        <v>43</v>
      </c>
      <c r="O201" s="47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AR201" s="24" t="s">
        <v>145</v>
      </c>
      <c r="AT201" s="24" t="s">
        <v>140</v>
      </c>
      <c r="AU201" s="24" t="s">
        <v>82</v>
      </c>
      <c r="AY201" s="24" t="s">
        <v>138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24" t="s">
        <v>80</v>
      </c>
      <c r="BK201" s="233">
        <f>ROUND(I201*H201,2)</f>
        <v>0</v>
      </c>
      <c r="BL201" s="24" t="s">
        <v>145</v>
      </c>
      <c r="BM201" s="24" t="s">
        <v>347</v>
      </c>
    </row>
    <row r="202" s="12" customFormat="1">
      <c r="B202" s="245"/>
      <c r="C202" s="246"/>
      <c r="D202" s="236" t="s">
        <v>147</v>
      </c>
      <c r="E202" s="247" t="s">
        <v>21</v>
      </c>
      <c r="F202" s="248" t="s">
        <v>339</v>
      </c>
      <c r="G202" s="246"/>
      <c r="H202" s="249">
        <v>307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AT202" s="255" t="s">
        <v>147</v>
      </c>
      <c r="AU202" s="255" t="s">
        <v>82</v>
      </c>
      <c r="AV202" s="12" t="s">
        <v>82</v>
      </c>
      <c r="AW202" s="12" t="s">
        <v>36</v>
      </c>
      <c r="AX202" s="12" t="s">
        <v>80</v>
      </c>
      <c r="AY202" s="255" t="s">
        <v>138</v>
      </c>
    </row>
    <row r="203" s="1" customFormat="1" ht="16.5" customHeight="1">
      <c r="B203" s="46"/>
      <c r="C203" s="222" t="s">
        <v>348</v>
      </c>
      <c r="D203" s="222" t="s">
        <v>140</v>
      </c>
      <c r="E203" s="223" t="s">
        <v>349</v>
      </c>
      <c r="F203" s="224" t="s">
        <v>350</v>
      </c>
      <c r="G203" s="225" t="s">
        <v>155</v>
      </c>
      <c r="H203" s="226">
        <v>307</v>
      </c>
      <c r="I203" s="227"/>
      <c r="J203" s="228">
        <f>ROUND(I203*H203,2)</f>
        <v>0</v>
      </c>
      <c r="K203" s="224" t="s">
        <v>144</v>
      </c>
      <c r="L203" s="72"/>
      <c r="M203" s="229" t="s">
        <v>21</v>
      </c>
      <c r="N203" s="230" t="s">
        <v>43</v>
      </c>
      <c r="O203" s="47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AR203" s="24" t="s">
        <v>145</v>
      </c>
      <c r="AT203" s="24" t="s">
        <v>140</v>
      </c>
      <c r="AU203" s="24" t="s">
        <v>82</v>
      </c>
      <c r="AY203" s="24" t="s">
        <v>138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24" t="s">
        <v>80</v>
      </c>
      <c r="BK203" s="233">
        <f>ROUND(I203*H203,2)</f>
        <v>0</v>
      </c>
      <c r="BL203" s="24" t="s">
        <v>145</v>
      </c>
      <c r="BM203" s="24" t="s">
        <v>351</v>
      </c>
    </row>
    <row r="204" s="12" customFormat="1">
      <c r="B204" s="245"/>
      <c r="C204" s="246"/>
      <c r="D204" s="236" t="s">
        <v>147</v>
      </c>
      <c r="E204" s="247" t="s">
        <v>21</v>
      </c>
      <c r="F204" s="248" t="s">
        <v>339</v>
      </c>
      <c r="G204" s="246"/>
      <c r="H204" s="249">
        <v>307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AT204" s="255" t="s">
        <v>147</v>
      </c>
      <c r="AU204" s="255" t="s">
        <v>82</v>
      </c>
      <c r="AV204" s="12" t="s">
        <v>82</v>
      </c>
      <c r="AW204" s="12" t="s">
        <v>36</v>
      </c>
      <c r="AX204" s="12" t="s">
        <v>80</v>
      </c>
      <c r="AY204" s="255" t="s">
        <v>138</v>
      </c>
    </row>
    <row r="205" s="1" customFormat="1" ht="25.5" customHeight="1">
      <c r="B205" s="46"/>
      <c r="C205" s="222" t="s">
        <v>352</v>
      </c>
      <c r="D205" s="222" t="s">
        <v>140</v>
      </c>
      <c r="E205" s="223" t="s">
        <v>353</v>
      </c>
      <c r="F205" s="224" t="s">
        <v>354</v>
      </c>
      <c r="G205" s="225" t="s">
        <v>143</v>
      </c>
      <c r="H205" s="226">
        <v>2</v>
      </c>
      <c r="I205" s="227"/>
      <c r="J205" s="228">
        <f>ROUND(I205*H205,2)</f>
        <v>0</v>
      </c>
      <c r="K205" s="224" t="s">
        <v>144</v>
      </c>
      <c r="L205" s="72"/>
      <c r="M205" s="229" t="s">
        <v>21</v>
      </c>
      <c r="N205" s="230" t="s">
        <v>43</v>
      </c>
      <c r="O205" s="47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AR205" s="24" t="s">
        <v>145</v>
      </c>
      <c r="AT205" s="24" t="s">
        <v>140</v>
      </c>
      <c r="AU205" s="24" t="s">
        <v>82</v>
      </c>
      <c r="AY205" s="24" t="s">
        <v>138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24" t="s">
        <v>80</v>
      </c>
      <c r="BK205" s="233">
        <f>ROUND(I205*H205,2)</f>
        <v>0</v>
      </c>
      <c r="BL205" s="24" t="s">
        <v>145</v>
      </c>
      <c r="BM205" s="24" t="s">
        <v>355</v>
      </c>
    </row>
    <row r="206" s="11" customFormat="1">
      <c r="B206" s="234"/>
      <c r="C206" s="235"/>
      <c r="D206" s="236" t="s">
        <v>147</v>
      </c>
      <c r="E206" s="237" t="s">
        <v>21</v>
      </c>
      <c r="F206" s="238" t="s">
        <v>356</v>
      </c>
      <c r="G206" s="235"/>
      <c r="H206" s="237" t="s">
        <v>21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AT206" s="244" t="s">
        <v>147</v>
      </c>
      <c r="AU206" s="244" t="s">
        <v>82</v>
      </c>
      <c r="AV206" s="11" t="s">
        <v>80</v>
      </c>
      <c r="AW206" s="11" t="s">
        <v>36</v>
      </c>
      <c r="AX206" s="11" t="s">
        <v>72</v>
      </c>
      <c r="AY206" s="244" t="s">
        <v>138</v>
      </c>
    </row>
    <row r="207" s="11" customFormat="1">
      <c r="B207" s="234"/>
      <c r="C207" s="235"/>
      <c r="D207" s="236" t="s">
        <v>147</v>
      </c>
      <c r="E207" s="237" t="s">
        <v>21</v>
      </c>
      <c r="F207" s="238" t="s">
        <v>148</v>
      </c>
      <c r="G207" s="235"/>
      <c r="H207" s="237" t="s">
        <v>21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AT207" s="244" t="s">
        <v>147</v>
      </c>
      <c r="AU207" s="244" t="s">
        <v>82</v>
      </c>
      <c r="AV207" s="11" t="s">
        <v>80</v>
      </c>
      <c r="AW207" s="11" t="s">
        <v>36</v>
      </c>
      <c r="AX207" s="11" t="s">
        <v>72</v>
      </c>
      <c r="AY207" s="244" t="s">
        <v>138</v>
      </c>
    </row>
    <row r="208" s="11" customFormat="1">
      <c r="B208" s="234"/>
      <c r="C208" s="235"/>
      <c r="D208" s="236" t="s">
        <v>147</v>
      </c>
      <c r="E208" s="237" t="s">
        <v>21</v>
      </c>
      <c r="F208" s="238" t="s">
        <v>357</v>
      </c>
      <c r="G208" s="235"/>
      <c r="H208" s="237" t="s">
        <v>21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AT208" s="244" t="s">
        <v>147</v>
      </c>
      <c r="AU208" s="244" t="s">
        <v>82</v>
      </c>
      <c r="AV208" s="11" t="s">
        <v>80</v>
      </c>
      <c r="AW208" s="11" t="s">
        <v>36</v>
      </c>
      <c r="AX208" s="11" t="s">
        <v>72</v>
      </c>
      <c r="AY208" s="244" t="s">
        <v>138</v>
      </c>
    </row>
    <row r="209" s="11" customFormat="1">
      <c r="B209" s="234"/>
      <c r="C209" s="235"/>
      <c r="D209" s="236" t="s">
        <v>147</v>
      </c>
      <c r="E209" s="237" t="s">
        <v>21</v>
      </c>
      <c r="F209" s="238" t="s">
        <v>358</v>
      </c>
      <c r="G209" s="235"/>
      <c r="H209" s="237" t="s">
        <v>21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AT209" s="244" t="s">
        <v>147</v>
      </c>
      <c r="AU209" s="244" t="s">
        <v>82</v>
      </c>
      <c r="AV209" s="11" t="s">
        <v>80</v>
      </c>
      <c r="AW209" s="11" t="s">
        <v>36</v>
      </c>
      <c r="AX209" s="11" t="s">
        <v>72</v>
      </c>
      <c r="AY209" s="244" t="s">
        <v>138</v>
      </c>
    </row>
    <row r="210" s="11" customFormat="1">
      <c r="B210" s="234"/>
      <c r="C210" s="235"/>
      <c r="D210" s="236" t="s">
        <v>147</v>
      </c>
      <c r="E210" s="237" t="s">
        <v>21</v>
      </c>
      <c r="F210" s="238" t="s">
        <v>359</v>
      </c>
      <c r="G210" s="235"/>
      <c r="H210" s="237" t="s">
        <v>21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AT210" s="244" t="s">
        <v>147</v>
      </c>
      <c r="AU210" s="244" t="s">
        <v>82</v>
      </c>
      <c r="AV210" s="11" t="s">
        <v>80</v>
      </c>
      <c r="AW210" s="11" t="s">
        <v>36</v>
      </c>
      <c r="AX210" s="11" t="s">
        <v>72</v>
      </c>
      <c r="AY210" s="244" t="s">
        <v>138</v>
      </c>
    </row>
    <row r="211" s="12" customFormat="1">
      <c r="B211" s="245"/>
      <c r="C211" s="246"/>
      <c r="D211" s="236" t="s">
        <v>147</v>
      </c>
      <c r="E211" s="247" t="s">
        <v>21</v>
      </c>
      <c r="F211" s="248" t="s">
        <v>82</v>
      </c>
      <c r="G211" s="246"/>
      <c r="H211" s="249">
        <v>2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AT211" s="255" t="s">
        <v>147</v>
      </c>
      <c r="AU211" s="255" t="s">
        <v>82</v>
      </c>
      <c r="AV211" s="12" t="s">
        <v>82</v>
      </c>
      <c r="AW211" s="12" t="s">
        <v>36</v>
      </c>
      <c r="AX211" s="12" t="s">
        <v>80</v>
      </c>
      <c r="AY211" s="255" t="s">
        <v>138</v>
      </c>
    </row>
    <row r="212" s="1" customFormat="1" ht="16.5" customHeight="1">
      <c r="B212" s="46"/>
      <c r="C212" s="267" t="s">
        <v>360</v>
      </c>
      <c r="D212" s="267" t="s">
        <v>310</v>
      </c>
      <c r="E212" s="268" t="s">
        <v>361</v>
      </c>
      <c r="F212" s="269" t="s">
        <v>362</v>
      </c>
      <c r="G212" s="270" t="s">
        <v>143</v>
      </c>
      <c r="H212" s="271">
        <v>2</v>
      </c>
      <c r="I212" s="272"/>
      <c r="J212" s="273">
        <f>ROUND(I212*H212,2)</f>
        <v>0</v>
      </c>
      <c r="K212" s="269" t="s">
        <v>144</v>
      </c>
      <c r="L212" s="274"/>
      <c r="M212" s="275" t="s">
        <v>21</v>
      </c>
      <c r="N212" s="276" t="s">
        <v>43</v>
      </c>
      <c r="O212" s="47"/>
      <c r="P212" s="231">
        <f>O212*H212</f>
        <v>0</v>
      </c>
      <c r="Q212" s="231">
        <v>0.027</v>
      </c>
      <c r="R212" s="231">
        <f>Q212*H212</f>
        <v>0.053999999999999999</v>
      </c>
      <c r="S212" s="231">
        <v>0</v>
      </c>
      <c r="T212" s="232">
        <f>S212*H212</f>
        <v>0</v>
      </c>
      <c r="AR212" s="24" t="s">
        <v>105</v>
      </c>
      <c r="AT212" s="24" t="s">
        <v>310</v>
      </c>
      <c r="AU212" s="24" t="s">
        <v>82</v>
      </c>
      <c r="AY212" s="24" t="s">
        <v>138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24" t="s">
        <v>80</v>
      </c>
      <c r="BK212" s="233">
        <f>ROUND(I212*H212,2)</f>
        <v>0</v>
      </c>
      <c r="BL212" s="24" t="s">
        <v>145</v>
      </c>
      <c r="BM212" s="24" t="s">
        <v>363</v>
      </c>
    </row>
    <row r="213" s="1" customFormat="1" ht="16.5" customHeight="1">
      <c r="B213" s="46"/>
      <c r="C213" s="222" t="s">
        <v>364</v>
      </c>
      <c r="D213" s="222" t="s">
        <v>140</v>
      </c>
      <c r="E213" s="223" t="s">
        <v>365</v>
      </c>
      <c r="F213" s="224" t="s">
        <v>366</v>
      </c>
      <c r="G213" s="225" t="s">
        <v>143</v>
      </c>
      <c r="H213" s="226">
        <v>6</v>
      </c>
      <c r="I213" s="227"/>
      <c r="J213" s="228">
        <f>ROUND(I213*H213,2)</f>
        <v>0</v>
      </c>
      <c r="K213" s="224" t="s">
        <v>144</v>
      </c>
      <c r="L213" s="72"/>
      <c r="M213" s="229" t="s">
        <v>21</v>
      </c>
      <c r="N213" s="230" t="s">
        <v>43</v>
      </c>
      <c r="O213" s="47"/>
      <c r="P213" s="231">
        <f>O213*H213</f>
        <v>0</v>
      </c>
      <c r="Q213" s="231">
        <v>6.0000000000000002E-05</v>
      </c>
      <c r="R213" s="231">
        <f>Q213*H213</f>
        <v>0.00036000000000000002</v>
      </c>
      <c r="S213" s="231">
        <v>0</v>
      </c>
      <c r="T213" s="232">
        <f>S213*H213</f>
        <v>0</v>
      </c>
      <c r="AR213" s="24" t="s">
        <v>145</v>
      </c>
      <c r="AT213" s="24" t="s">
        <v>140</v>
      </c>
      <c r="AU213" s="24" t="s">
        <v>82</v>
      </c>
      <c r="AY213" s="24" t="s">
        <v>138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24" t="s">
        <v>80</v>
      </c>
      <c r="BK213" s="233">
        <f>ROUND(I213*H213,2)</f>
        <v>0</v>
      </c>
      <c r="BL213" s="24" t="s">
        <v>145</v>
      </c>
      <c r="BM213" s="24" t="s">
        <v>367</v>
      </c>
    </row>
    <row r="214" s="12" customFormat="1">
      <c r="B214" s="245"/>
      <c r="C214" s="246"/>
      <c r="D214" s="236" t="s">
        <v>147</v>
      </c>
      <c r="E214" s="247" t="s">
        <v>21</v>
      </c>
      <c r="F214" s="248" t="s">
        <v>368</v>
      </c>
      <c r="G214" s="246"/>
      <c r="H214" s="249">
        <v>6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AT214" s="255" t="s">
        <v>147</v>
      </c>
      <c r="AU214" s="255" t="s">
        <v>82</v>
      </c>
      <c r="AV214" s="12" t="s">
        <v>82</v>
      </c>
      <c r="AW214" s="12" t="s">
        <v>36</v>
      </c>
      <c r="AX214" s="12" t="s">
        <v>80</v>
      </c>
      <c r="AY214" s="255" t="s">
        <v>138</v>
      </c>
    </row>
    <row r="215" s="1" customFormat="1" ht="16.5" customHeight="1">
      <c r="B215" s="46"/>
      <c r="C215" s="267" t="s">
        <v>369</v>
      </c>
      <c r="D215" s="267" t="s">
        <v>310</v>
      </c>
      <c r="E215" s="268" t="s">
        <v>370</v>
      </c>
      <c r="F215" s="269" t="s">
        <v>371</v>
      </c>
      <c r="G215" s="270" t="s">
        <v>183</v>
      </c>
      <c r="H215" s="271">
        <v>0.11799999999999999</v>
      </c>
      <c r="I215" s="272"/>
      <c r="J215" s="273">
        <f>ROUND(I215*H215,2)</f>
        <v>0</v>
      </c>
      <c r="K215" s="269" t="s">
        <v>144</v>
      </c>
      <c r="L215" s="274"/>
      <c r="M215" s="275" t="s">
        <v>21</v>
      </c>
      <c r="N215" s="276" t="s">
        <v>43</v>
      </c>
      <c r="O215" s="47"/>
      <c r="P215" s="231">
        <f>O215*H215</f>
        <v>0</v>
      </c>
      <c r="Q215" s="231">
        <v>0.65000000000000002</v>
      </c>
      <c r="R215" s="231">
        <f>Q215*H215</f>
        <v>0.076700000000000004</v>
      </c>
      <c r="S215" s="231">
        <v>0</v>
      </c>
      <c r="T215" s="232">
        <f>S215*H215</f>
        <v>0</v>
      </c>
      <c r="AR215" s="24" t="s">
        <v>105</v>
      </c>
      <c r="AT215" s="24" t="s">
        <v>310</v>
      </c>
      <c r="AU215" s="24" t="s">
        <v>82</v>
      </c>
      <c r="AY215" s="24" t="s">
        <v>138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24" t="s">
        <v>80</v>
      </c>
      <c r="BK215" s="233">
        <f>ROUND(I215*H215,2)</f>
        <v>0</v>
      </c>
      <c r="BL215" s="24" t="s">
        <v>145</v>
      </c>
      <c r="BM215" s="24" t="s">
        <v>372</v>
      </c>
    </row>
    <row r="216" s="12" customFormat="1">
      <c r="B216" s="245"/>
      <c r="C216" s="246"/>
      <c r="D216" s="236" t="s">
        <v>147</v>
      </c>
      <c r="E216" s="247" t="s">
        <v>21</v>
      </c>
      <c r="F216" s="248" t="s">
        <v>373</v>
      </c>
      <c r="G216" s="246"/>
      <c r="H216" s="249">
        <v>0.11799999999999999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AT216" s="255" t="s">
        <v>147</v>
      </c>
      <c r="AU216" s="255" t="s">
        <v>82</v>
      </c>
      <c r="AV216" s="12" t="s">
        <v>82</v>
      </c>
      <c r="AW216" s="12" t="s">
        <v>36</v>
      </c>
      <c r="AX216" s="12" t="s">
        <v>80</v>
      </c>
      <c r="AY216" s="255" t="s">
        <v>138</v>
      </c>
    </row>
    <row r="217" s="1" customFormat="1" ht="25.5" customHeight="1">
      <c r="B217" s="46"/>
      <c r="C217" s="222" t="s">
        <v>374</v>
      </c>
      <c r="D217" s="222" t="s">
        <v>140</v>
      </c>
      <c r="E217" s="223" t="s">
        <v>375</v>
      </c>
      <c r="F217" s="224" t="s">
        <v>376</v>
      </c>
      <c r="G217" s="225" t="s">
        <v>155</v>
      </c>
      <c r="H217" s="226">
        <v>307</v>
      </c>
      <c r="I217" s="227"/>
      <c r="J217" s="228">
        <f>ROUND(I217*H217,2)</f>
        <v>0</v>
      </c>
      <c r="K217" s="224" t="s">
        <v>144</v>
      </c>
      <c r="L217" s="72"/>
      <c r="M217" s="229" t="s">
        <v>21</v>
      </c>
      <c r="N217" s="230" t="s">
        <v>43</v>
      </c>
      <c r="O217" s="47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AR217" s="24" t="s">
        <v>145</v>
      </c>
      <c r="AT217" s="24" t="s">
        <v>140</v>
      </c>
      <c r="AU217" s="24" t="s">
        <v>82</v>
      </c>
      <c r="AY217" s="24" t="s">
        <v>138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24" t="s">
        <v>80</v>
      </c>
      <c r="BK217" s="233">
        <f>ROUND(I217*H217,2)</f>
        <v>0</v>
      </c>
      <c r="BL217" s="24" t="s">
        <v>145</v>
      </c>
      <c r="BM217" s="24" t="s">
        <v>377</v>
      </c>
    </row>
    <row r="218" s="12" customFormat="1">
      <c r="B218" s="245"/>
      <c r="C218" s="246"/>
      <c r="D218" s="236" t="s">
        <v>147</v>
      </c>
      <c r="E218" s="247" t="s">
        <v>21</v>
      </c>
      <c r="F218" s="248" t="s">
        <v>339</v>
      </c>
      <c r="G218" s="246"/>
      <c r="H218" s="249">
        <v>307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147</v>
      </c>
      <c r="AU218" s="255" t="s">
        <v>82</v>
      </c>
      <c r="AV218" s="12" t="s">
        <v>82</v>
      </c>
      <c r="AW218" s="12" t="s">
        <v>36</v>
      </c>
      <c r="AX218" s="12" t="s">
        <v>80</v>
      </c>
      <c r="AY218" s="255" t="s">
        <v>138</v>
      </c>
    </row>
    <row r="219" s="1" customFormat="1" ht="16.5" customHeight="1">
      <c r="B219" s="46"/>
      <c r="C219" s="222" t="s">
        <v>378</v>
      </c>
      <c r="D219" s="222" t="s">
        <v>140</v>
      </c>
      <c r="E219" s="223" t="s">
        <v>379</v>
      </c>
      <c r="F219" s="224" t="s">
        <v>380</v>
      </c>
      <c r="G219" s="225" t="s">
        <v>155</v>
      </c>
      <c r="H219" s="226">
        <v>0.94199999999999995</v>
      </c>
      <c r="I219" s="227"/>
      <c r="J219" s="228">
        <f>ROUND(I219*H219,2)</f>
        <v>0</v>
      </c>
      <c r="K219" s="224" t="s">
        <v>144</v>
      </c>
      <c r="L219" s="72"/>
      <c r="M219" s="229" t="s">
        <v>21</v>
      </c>
      <c r="N219" s="230" t="s">
        <v>43</v>
      </c>
      <c r="O219" s="47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AR219" s="24" t="s">
        <v>145</v>
      </c>
      <c r="AT219" s="24" t="s">
        <v>140</v>
      </c>
      <c r="AU219" s="24" t="s">
        <v>82</v>
      </c>
      <c r="AY219" s="24" t="s">
        <v>138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24" t="s">
        <v>80</v>
      </c>
      <c r="BK219" s="233">
        <f>ROUND(I219*H219,2)</f>
        <v>0</v>
      </c>
      <c r="BL219" s="24" t="s">
        <v>145</v>
      </c>
      <c r="BM219" s="24" t="s">
        <v>381</v>
      </c>
    </row>
    <row r="220" s="12" customFormat="1">
      <c r="B220" s="245"/>
      <c r="C220" s="246"/>
      <c r="D220" s="236" t="s">
        <v>147</v>
      </c>
      <c r="E220" s="247" t="s">
        <v>21</v>
      </c>
      <c r="F220" s="248" t="s">
        <v>382</v>
      </c>
      <c r="G220" s="246"/>
      <c r="H220" s="249">
        <v>0.94199999999999995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AT220" s="255" t="s">
        <v>147</v>
      </c>
      <c r="AU220" s="255" t="s">
        <v>82</v>
      </c>
      <c r="AV220" s="12" t="s">
        <v>82</v>
      </c>
      <c r="AW220" s="12" t="s">
        <v>36</v>
      </c>
      <c r="AX220" s="12" t="s">
        <v>80</v>
      </c>
      <c r="AY220" s="255" t="s">
        <v>138</v>
      </c>
    </row>
    <row r="221" s="1" customFormat="1" ht="16.5" customHeight="1">
      <c r="B221" s="46"/>
      <c r="C221" s="267" t="s">
        <v>383</v>
      </c>
      <c r="D221" s="267" t="s">
        <v>310</v>
      </c>
      <c r="E221" s="268" t="s">
        <v>384</v>
      </c>
      <c r="F221" s="269" t="s">
        <v>385</v>
      </c>
      <c r="G221" s="270" t="s">
        <v>183</v>
      </c>
      <c r="H221" s="271">
        <v>0.94199999999999995</v>
      </c>
      <c r="I221" s="272"/>
      <c r="J221" s="273">
        <f>ROUND(I221*H221,2)</f>
        <v>0</v>
      </c>
      <c r="K221" s="269" t="s">
        <v>144</v>
      </c>
      <c r="L221" s="274"/>
      <c r="M221" s="275" t="s">
        <v>21</v>
      </c>
      <c r="N221" s="276" t="s">
        <v>43</v>
      </c>
      <c r="O221" s="47"/>
      <c r="P221" s="231">
        <f>O221*H221</f>
        <v>0</v>
      </c>
      <c r="Q221" s="231">
        <v>0.20000000000000001</v>
      </c>
      <c r="R221" s="231">
        <f>Q221*H221</f>
        <v>0.18840000000000001</v>
      </c>
      <c r="S221" s="231">
        <v>0</v>
      </c>
      <c r="T221" s="232">
        <f>S221*H221</f>
        <v>0</v>
      </c>
      <c r="AR221" s="24" t="s">
        <v>105</v>
      </c>
      <c r="AT221" s="24" t="s">
        <v>310</v>
      </c>
      <c r="AU221" s="24" t="s">
        <v>82</v>
      </c>
      <c r="AY221" s="24" t="s">
        <v>138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24" t="s">
        <v>80</v>
      </c>
      <c r="BK221" s="233">
        <f>ROUND(I221*H221,2)</f>
        <v>0</v>
      </c>
      <c r="BL221" s="24" t="s">
        <v>145</v>
      </c>
      <c r="BM221" s="24" t="s">
        <v>386</v>
      </c>
    </row>
    <row r="222" s="12" customFormat="1">
      <c r="B222" s="245"/>
      <c r="C222" s="246"/>
      <c r="D222" s="236" t="s">
        <v>147</v>
      </c>
      <c r="E222" s="247" t="s">
        <v>21</v>
      </c>
      <c r="F222" s="248" t="s">
        <v>387</v>
      </c>
      <c r="G222" s="246"/>
      <c r="H222" s="249">
        <v>0.94199999999999995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AT222" s="255" t="s">
        <v>147</v>
      </c>
      <c r="AU222" s="255" t="s">
        <v>82</v>
      </c>
      <c r="AV222" s="12" t="s">
        <v>82</v>
      </c>
      <c r="AW222" s="12" t="s">
        <v>36</v>
      </c>
      <c r="AX222" s="12" t="s">
        <v>80</v>
      </c>
      <c r="AY222" s="255" t="s">
        <v>138</v>
      </c>
    </row>
    <row r="223" s="1" customFormat="1" ht="16.5" customHeight="1">
      <c r="B223" s="46"/>
      <c r="C223" s="222" t="s">
        <v>388</v>
      </c>
      <c r="D223" s="222" t="s">
        <v>140</v>
      </c>
      <c r="E223" s="223" t="s">
        <v>389</v>
      </c>
      <c r="F223" s="224" t="s">
        <v>390</v>
      </c>
      <c r="G223" s="225" t="s">
        <v>155</v>
      </c>
      <c r="H223" s="226">
        <v>921</v>
      </c>
      <c r="I223" s="227"/>
      <c r="J223" s="228">
        <f>ROUND(I223*H223,2)</f>
        <v>0</v>
      </c>
      <c r="K223" s="224" t="s">
        <v>144</v>
      </c>
      <c r="L223" s="72"/>
      <c r="M223" s="229" t="s">
        <v>21</v>
      </c>
      <c r="N223" s="230" t="s">
        <v>43</v>
      </c>
      <c r="O223" s="47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AR223" s="24" t="s">
        <v>145</v>
      </c>
      <c r="AT223" s="24" t="s">
        <v>140</v>
      </c>
      <c r="AU223" s="24" t="s">
        <v>82</v>
      </c>
      <c r="AY223" s="24" t="s">
        <v>138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24" t="s">
        <v>80</v>
      </c>
      <c r="BK223" s="233">
        <f>ROUND(I223*H223,2)</f>
        <v>0</v>
      </c>
      <c r="BL223" s="24" t="s">
        <v>145</v>
      </c>
      <c r="BM223" s="24" t="s">
        <v>391</v>
      </c>
    </row>
    <row r="224" s="11" customFormat="1">
      <c r="B224" s="234"/>
      <c r="C224" s="235"/>
      <c r="D224" s="236" t="s">
        <v>147</v>
      </c>
      <c r="E224" s="237" t="s">
        <v>21</v>
      </c>
      <c r="F224" s="238" t="s">
        <v>392</v>
      </c>
      <c r="G224" s="235"/>
      <c r="H224" s="237" t="s">
        <v>21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AT224" s="244" t="s">
        <v>147</v>
      </c>
      <c r="AU224" s="244" t="s">
        <v>82</v>
      </c>
      <c r="AV224" s="11" t="s">
        <v>80</v>
      </c>
      <c r="AW224" s="11" t="s">
        <v>36</v>
      </c>
      <c r="AX224" s="11" t="s">
        <v>72</v>
      </c>
      <c r="AY224" s="244" t="s">
        <v>138</v>
      </c>
    </row>
    <row r="225" s="12" customFormat="1">
      <c r="B225" s="245"/>
      <c r="C225" s="246"/>
      <c r="D225" s="236" t="s">
        <v>147</v>
      </c>
      <c r="E225" s="247" t="s">
        <v>21</v>
      </c>
      <c r="F225" s="248" t="s">
        <v>393</v>
      </c>
      <c r="G225" s="246"/>
      <c r="H225" s="249">
        <v>921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AT225" s="255" t="s">
        <v>147</v>
      </c>
      <c r="AU225" s="255" t="s">
        <v>82</v>
      </c>
      <c r="AV225" s="12" t="s">
        <v>82</v>
      </c>
      <c r="AW225" s="12" t="s">
        <v>36</v>
      </c>
      <c r="AX225" s="12" t="s">
        <v>80</v>
      </c>
      <c r="AY225" s="255" t="s">
        <v>138</v>
      </c>
    </row>
    <row r="226" s="1" customFormat="1" ht="16.5" customHeight="1">
      <c r="B226" s="46"/>
      <c r="C226" s="222" t="s">
        <v>394</v>
      </c>
      <c r="D226" s="222" t="s">
        <v>140</v>
      </c>
      <c r="E226" s="223" t="s">
        <v>395</v>
      </c>
      <c r="F226" s="224" t="s">
        <v>396</v>
      </c>
      <c r="G226" s="225" t="s">
        <v>183</v>
      </c>
      <c r="H226" s="226">
        <v>9.6750000000000007</v>
      </c>
      <c r="I226" s="227"/>
      <c r="J226" s="228">
        <f>ROUND(I226*H226,2)</f>
        <v>0</v>
      </c>
      <c r="K226" s="224" t="s">
        <v>144</v>
      </c>
      <c r="L226" s="72"/>
      <c r="M226" s="229" t="s">
        <v>21</v>
      </c>
      <c r="N226" s="230" t="s">
        <v>43</v>
      </c>
      <c r="O226" s="47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AR226" s="24" t="s">
        <v>145</v>
      </c>
      <c r="AT226" s="24" t="s">
        <v>140</v>
      </c>
      <c r="AU226" s="24" t="s">
        <v>82</v>
      </c>
      <c r="AY226" s="24" t="s">
        <v>138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24" t="s">
        <v>80</v>
      </c>
      <c r="BK226" s="233">
        <f>ROUND(I226*H226,2)</f>
        <v>0</v>
      </c>
      <c r="BL226" s="24" t="s">
        <v>145</v>
      </c>
      <c r="BM226" s="24" t="s">
        <v>397</v>
      </c>
    </row>
    <row r="227" s="12" customFormat="1">
      <c r="B227" s="245"/>
      <c r="C227" s="246"/>
      <c r="D227" s="236" t="s">
        <v>147</v>
      </c>
      <c r="E227" s="247" t="s">
        <v>21</v>
      </c>
      <c r="F227" s="248" t="s">
        <v>398</v>
      </c>
      <c r="G227" s="246"/>
      <c r="H227" s="249">
        <v>9.6750000000000007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AT227" s="255" t="s">
        <v>147</v>
      </c>
      <c r="AU227" s="255" t="s">
        <v>82</v>
      </c>
      <c r="AV227" s="12" t="s">
        <v>82</v>
      </c>
      <c r="AW227" s="12" t="s">
        <v>36</v>
      </c>
      <c r="AX227" s="12" t="s">
        <v>80</v>
      </c>
      <c r="AY227" s="255" t="s">
        <v>138</v>
      </c>
    </row>
    <row r="228" s="10" customFormat="1" ht="29.88" customHeight="1">
      <c r="B228" s="206"/>
      <c r="C228" s="207"/>
      <c r="D228" s="208" t="s">
        <v>71</v>
      </c>
      <c r="E228" s="220" t="s">
        <v>145</v>
      </c>
      <c r="F228" s="220" t="s">
        <v>399</v>
      </c>
      <c r="G228" s="207"/>
      <c r="H228" s="207"/>
      <c r="I228" s="210"/>
      <c r="J228" s="221">
        <f>BK228</f>
        <v>0</v>
      </c>
      <c r="K228" s="207"/>
      <c r="L228" s="212"/>
      <c r="M228" s="213"/>
      <c r="N228" s="214"/>
      <c r="O228" s="214"/>
      <c r="P228" s="215">
        <f>SUM(P229:P232)</f>
        <v>0</v>
      </c>
      <c r="Q228" s="214"/>
      <c r="R228" s="215">
        <f>SUM(R229:R232)</f>
        <v>0</v>
      </c>
      <c r="S228" s="214"/>
      <c r="T228" s="216">
        <f>SUM(T229:T232)</f>
        <v>0</v>
      </c>
      <c r="AR228" s="217" t="s">
        <v>80</v>
      </c>
      <c r="AT228" s="218" t="s">
        <v>71</v>
      </c>
      <c r="AU228" s="218" t="s">
        <v>80</v>
      </c>
      <c r="AY228" s="217" t="s">
        <v>138</v>
      </c>
      <c r="BK228" s="219">
        <f>SUM(BK229:BK232)</f>
        <v>0</v>
      </c>
    </row>
    <row r="229" s="1" customFormat="1" ht="25.5" customHeight="1">
      <c r="B229" s="46"/>
      <c r="C229" s="222" t="s">
        <v>400</v>
      </c>
      <c r="D229" s="222" t="s">
        <v>140</v>
      </c>
      <c r="E229" s="223" t="s">
        <v>401</v>
      </c>
      <c r="F229" s="224" t="s">
        <v>402</v>
      </c>
      <c r="G229" s="225" t="s">
        <v>155</v>
      </c>
      <c r="H229" s="226">
        <v>18.600000000000001</v>
      </c>
      <c r="I229" s="227"/>
      <c r="J229" s="228">
        <f>ROUND(I229*H229,2)</f>
        <v>0</v>
      </c>
      <c r="K229" s="224" t="s">
        <v>144</v>
      </c>
      <c r="L229" s="72"/>
      <c r="M229" s="229" t="s">
        <v>21</v>
      </c>
      <c r="N229" s="230" t="s">
        <v>43</v>
      </c>
      <c r="O229" s="47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AR229" s="24" t="s">
        <v>145</v>
      </c>
      <c r="AT229" s="24" t="s">
        <v>140</v>
      </c>
      <c r="AU229" s="24" t="s">
        <v>82</v>
      </c>
      <c r="AY229" s="24" t="s">
        <v>138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24" t="s">
        <v>80</v>
      </c>
      <c r="BK229" s="233">
        <f>ROUND(I229*H229,2)</f>
        <v>0</v>
      </c>
      <c r="BL229" s="24" t="s">
        <v>145</v>
      </c>
      <c r="BM229" s="24" t="s">
        <v>403</v>
      </c>
    </row>
    <row r="230" s="12" customFormat="1">
      <c r="B230" s="245"/>
      <c r="C230" s="246"/>
      <c r="D230" s="236" t="s">
        <v>147</v>
      </c>
      <c r="E230" s="247" t="s">
        <v>21</v>
      </c>
      <c r="F230" s="248" t="s">
        <v>404</v>
      </c>
      <c r="G230" s="246"/>
      <c r="H230" s="249">
        <v>18.600000000000001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AT230" s="255" t="s">
        <v>147</v>
      </c>
      <c r="AU230" s="255" t="s">
        <v>82</v>
      </c>
      <c r="AV230" s="12" t="s">
        <v>82</v>
      </c>
      <c r="AW230" s="12" t="s">
        <v>36</v>
      </c>
      <c r="AX230" s="12" t="s">
        <v>80</v>
      </c>
      <c r="AY230" s="255" t="s">
        <v>138</v>
      </c>
    </row>
    <row r="231" s="1" customFormat="1" ht="25.5" customHeight="1">
      <c r="B231" s="46"/>
      <c r="C231" s="222" t="s">
        <v>405</v>
      </c>
      <c r="D231" s="222" t="s">
        <v>140</v>
      </c>
      <c r="E231" s="223" t="s">
        <v>406</v>
      </c>
      <c r="F231" s="224" t="s">
        <v>407</v>
      </c>
      <c r="G231" s="225" t="s">
        <v>155</v>
      </c>
      <c r="H231" s="226">
        <v>93</v>
      </c>
      <c r="I231" s="227"/>
      <c r="J231" s="228">
        <f>ROUND(I231*H231,2)</f>
        <v>0</v>
      </c>
      <c r="K231" s="224" t="s">
        <v>144</v>
      </c>
      <c r="L231" s="72"/>
      <c r="M231" s="229" t="s">
        <v>21</v>
      </c>
      <c r="N231" s="230" t="s">
        <v>43</v>
      </c>
      <c r="O231" s="47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AR231" s="24" t="s">
        <v>145</v>
      </c>
      <c r="AT231" s="24" t="s">
        <v>140</v>
      </c>
      <c r="AU231" s="24" t="s">
        <v>82</v>
      </c>
      <c r="AY231" s="24" t="s">
        <v>138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24" t="s">
        <v>80</v>
      </c>
      <c r="BK231" s="233">
        <f>ROUND(I231*H231,2)</f>
        <v>0</v>
      </c>
      <c r="BL231" s="24" t="s">
        <v>145</v>
      </c>
      <c r="BM231" s="24" t="s">
        <v>408</v>
      </c>
    </row>
    <row r="232" s="12" customFormat="1">
      <c r="B232" s="245"/>
      <c r="C232" s="246"/>
      <c r="D232" s="236" t="s">
        <v>147</v>
      </c>
      <c r="E232" s="247" t="s">
        <v>21</v>
      </c>
      <c r="F232" s="248" t="s">
        <v>409</v>
      </c>
      <c r="G232" s="246"/>
      <c r="H232" s="249">
        <v>93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147</v>
      </c>
      <c r="AU232" s="255" t="s">
        <v>82</v>
      </c>
      <c r="AV232" s="12" t="s">
        <v>82</v>
      </c>
      <c r="AW232" s="12" t="s">
        <v>36</v>
      </c>
      <c r="AX232" s="12" t="s">
        <v>80</v>
      </c>
      <c r="AY232" s="255" t="s">
        <v>138</v>
      </c>
    </row>
    <row r="233" s="10" customFormat="1" ht="29.88" customHeight="1">
      <c r="B233" s="206"/>
      <c r="C233" s="207"/>
      <c r="D233" s="208" t="s">
        <v>71</v>
      </c>
      <c r="E233" s="220" t="s">
        <v>98</v>
      </c>
      <c r="F233" s="220" t="s">
        <v>410</v>
      </c>
      <c r="G233" s="207"/>
      <c r="H233" s="207"/>
      <c r="I233" s="210"/>
      <c r="J233" s="221">
        <f>BK233</f>
        <v>0</v>
      </c>
      <c r="K233" s="207"/>
      <c r="L233" s="212"/>
      <c r="M233" s="213"/>
      <c r="N233" s="214"/>
      <c r="O233" s="214"/>
      <c r="P233" s="215">
        <f>SUM(P234:P310)</f>
        <v>0</v>
      </c>
      <c r="Q233" s="214"/>
      <c r="R233" s="215">
        <f>SUM(R234:R310)</f>
        <v>203.88127</v>
      </c>
      <c r="S233" s="214"/>
      <c r="T233" s="216">
        <f>SUM(T234:T310)</f>
        <v>0</v>
      </c>
      <c r="AR233" s="217" t="s">
        <v>80</v>
      </c>
      <c r="AT233" s="218" t="s">
        <v>71</v>
      </c>
      <c r="AU233" s="218" t="s">
        <v>80</v>
      </c>
      <c r="AY233" s="217" t="s">
        <v>138</v>
      </c>
      <c r="BK233" s="219">
        <f>SUM(BK234:BK310)</f>
        <v>0</v>
      </c>
    </row>
    <row r="234" s="1" customFormat="1" ht="16.5" customHeight="1">
      <c r="B234" s="46"/>
      <c r="C234" s="222" t="s">
        <v>411</v>
      </c>
      <c r="D234" s="222" t="s">
        <v>140</v>
      </c>
      <c r="E234" s="223" t="s">
        <v>412</v>
      </c>
      <c r="F234" s="224" t="s">
        <v>413</v>
      </c>
      <c r="G234" s="225" t="s">
        <v>155</v>
      </c>
      <c r="H234" s="226">
        <v>286.39999999999998</v>
      </c>
      <c r="I234" s="227"/>
      <c r="J234" s="228">
        <f>ROUND(I234*H234,2)</f>
        <v>0</v>
      </c>
      <c r="K234" s="224" t="s">
        <v>144</v>
      </c>
      <c r="L234" s="72"/>
      <c r="M234" s="229" t="s">
        <v>21</v>
      </c>
      <c r="N234" s="230" t="s">
        <v>43</v>
      </c>
      <c r="O234" s="47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AR234" s="24" t="s">
        <v>145</v>
      </c>
      <c r="AT234" s="24" t="s">
        <v>140</v>
      </c>
      <c r="AU234" s="24" t="s">
        <v>82</v>
      </c>
      <c r="AY234" s="24" t="s">
        <v>138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24" t="s">
        <v>80</v>
      </c>
      <c r="BK234" s="233">
        <f>ROUND(I234*H234,2)</f>
        <v>0</v>
      </c>
      <c r="BL234" s="24" t="s">
        <v>145</v>
      </c>
      <c r="BM234" s="24" t="s">
        <v>414</v>
      </c>
    </row>
    <row r="235" s="11" customFormat="1">
      <c r="B235" s="234"/>
      <c r="C235" s="235"/>
      <c r="D235" s="236" t="s">
        <v>147</v>
      </c>
      <c r="E235" s="237" t="s">
        <v>21</v>
      </c>
      <c r="F235" s="238" t="s">
        <v>415</v>
      </c>
      <c r="G235" s="235"/>
      <c r="H235" s="237" t="s">
        <v>21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AT235" s="244" t="s">
        <v>147</v>
      </c>
      <c r="AU235" s="244" t="s">
        <v>82</v>
      </c>
      <c r="AV235" s="11" t="s">
        <v>80</v>
      </c>
      <c r="AW235" s="11" t="s">
        <v>36</v>
      </c>
      <c r="AX235" s="11" t="s">
        <v>72</v>
      </c>
      <c r="AY235" s="244" t="s">
        <v>138</v>
      </c>
    </row>
    <row r="236" s="12" customFormat="1">
      <c r="B236" s="245"/>
      <c r="C236" s="246"/>
      <c r="D236" s="236" t="s">
        <v>147</v>
      </c>
      <c r="E236" s="247" t="s">
        <v>21</v>
      </c>
      <c r="F236" s="248" t="s">
        <v>416</v>
      </c>
      <c r="G236" s="246"/>
      <c r="H236" s="249">
        <v>286.39999999999998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AT236" s="255" t="s">
        <v>147</v>
      </c>
      <c r="AU236" s="255" t="s">
        <v>82</v>
      </c>
      <c r="AV236" s="12" t="s">
        <v>82</v>
      </c>
      <c r="AW236" s="12" t="s">
        <v>36</v>
      </c>
      <c r="AX236" s="12" t="s">
        <v>80</v>
      </c>
      <c r="AY236" s="255" t="s">
        <v>138</v>
      </c>
    </row>
    <row r="237" s="1" customFormat="1" ht="16.5" customHeight="1">
      <c r="B237" s="46"/>
      <c r="C237" s="222" t="s">
        <v>417</v>
      </c>
      <c r="D237" s="222" t="s">
        <v>140</v>
      </c>
      <c r="E237" s="223" t="s">
        <v>418</v>
      </c>
      <c r="F237" s="224" t="s">
        <v>419</v>
      </c>
      <c r="G237" s="225" t="s">
        <v>155</v>
      </c>
      <c r="H237" s="226">
        <v>2093</v>
      </c>
      <c r="I237" s="227"/>
      <c r="J237" s="228">
        <f>ROUND(I237*H237,2)</f>
        <v>0</v>
      </c>
      <c r="K237" s="224" t="s">
        <v>144</v>
      </c>
      <c r="L237" s="72"/>
      <c r="M237" s="229" t="s">
        <v>21</v>
      </c>
      <c r="N237" s="230" t="s">
        <v>43</v>
      </c>
      <c r="O237" s="47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AR237" s="24" t="s">
        <v>145</v>
      </c>
      <c r="AT237" s="24" t="s">
        <v>140</v>
      </c>
      <c r="AU237" s="24" t="s">
        <v>82</v>
      </c>
      <c r="AY237" s="24" t="s">
        <v>138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24" t="s">
        <v>80</v>
      </c>
      <c r="BK237" s="233">
        <f>ROUND(I237*H237,2)</f>
        <v>0</v>
      </c>
      <c r="BL237" s="24" t="s">
        <v>145</v>
      </c>
      <c r="BM237" s="24" t="s">
        <v>420</v>
      </c>
    </row>
    <row r="238" s="11" customFormat="1">
      <c r="B238" s="234"/>
      <c r="C238" s="235"/>
      <c r="D238" s="236" t="s">
        <v>147</v>
      </c>
      <c r="E238" s="237" t="s">
        <v>21</v>
      </c>
      <c r="F238" s="238" t="s">
        <v>421</v>
      </c>
      <c r="G238" s="235"/>
      <c r="H238" s="237" t="s">
        <v>21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AT238" s="244" t="s">
        <v>147</v>
      </c>
      <c r="AU238" s="244" t="s">
        <v>82</v>
      </c>
      <c r="AV238" s="11" t="s">
        <v>80</v>
      </c>
      <c r="AW238" s="11" t="s">
        <v>36</v>
      </c>
      <c r="AX238" s="11" t="s">
        <v>72</v>
      </c>
      <c r="AY238" s="244" t="s">
        <v>138</v>
      </c>
    </row>
    <row r="239" s="11" customFormat="1">
      <c r="B239" s="234"/>
      <c r="C239" s="235"/>
      <c r="D239" s="236" t="s">
        <v>147</v>
      </c>
      <c r="E239" s="237" t="s">
        <v>21</v>
      </c>
      <c r="F239" s="238" t="s">
        <v>422</v>
      </c>
      <c r="G239" s="235"/>
      <c r="H239" s="237" t="s">
        <v>21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AT239" s="244" t="s">
        <v>147</v>
      </c>
      <c r="AU239" s="244" t="s">
        <v>82</v>
      </c>
      <c r="AV239" s="11" t="s">
        <v>80</v>
      </c>
      <c r="AW239" s="11" t="s">
        <v>36</v>
      </c>
      <c r="AX239" s="11" t="s">
        <v>72</v>
      </c>
      <c r="AY239" s="244" t="s">
        <v>138</v>
      </c>
    </row>
    <row r="240" s="12" customFormat="1">
      <c r="B240" s="245"/>
      <c r="C240" s="246"/>
      <c r="D240" s="236" t="s">
        <v>147</v>
      </c>
      <c r="E240" s="247" t="s">
        <v>21</v>
      </c>
      <c r="F240" s="248" t="s">
        <v>423</v>
      </c>
      <c r="G240" s="246"/>
      <c r="H240" s="249">
        <v>353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AT240" s="255" t="s">
        <v>147</v>
      </c>
      <c r="AU240" s="255" t="s">
        <v>82</v>
      </c>
      <c r="AV240" s="12" t="s">
        <v>82</v>
      </c>
      <c r="AW240" s="12" t="s">
        <v>36</v>
      </c>
      <c r="AX240" s="12" t="s">
        <v>72</v>
      </c>
      <c r="AY240" s="255" t="s">
        <v>138</v>
      </c>
    </row>
    <row r="241" s="11" customFormat="1">
      <c r="B241" s="234"/>
      <c r="C241" s="235"/>
      <c r="D241" s="236" t="s">
        <v>147</v>
      </c>
      <c r="E241" s="237" t="s">
        <v>21</v>
      </c>
      <c r="F241" s="238" t="s">
        <v>424</v>
      </c>
      <c r="G241" s="235"/>
      <c r="H241" s="237" t="s">
        <v>21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AT241" s="244" t="s">
        <v>147</v>
      </c>
      <c r="AU241" s="244" t="s">
        <v>82</v>
      </c>
      <c r="AV241" s="11" t="s">
        <v>80</v>
      </c>
      <c r="AW241" s="11" t="s">
        <v>36</v>
      </c>
      <c r="AX241" s="11" t="s">
        <v>72</v>
      </c>
      <c r="AY241" s="244" t="s">
        <v>138</v>
      </c>
    </row>
    <row r="242" s="11" customFormat="1">
      <c r="B242" s="234"/>
      <c r="C242" s="235"/>
      <c r="D242" s="236" t="s">
        <v>147</v>
      </c>
      <c r="E242" s="237" t="s">
        <v>21</v>
      </c>
      <c r="F242" s="238" t="s">
        <v>425</v>
      </c>
      <c r="G242" s="235"/>
      <c r="H242" s="237" t="s">
        <v>21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AT242" s="244" t="s">
        <v>147</v>
      </c>
      <c r="AU242" s="244" t="s">
        <v>82</v>
      </c>
      <c r="AV242" s="11" t="s">
        <v>80</v>
      </c>
      <c r="AW242" s="11" t="s">
        <v>36</v>
      </c>
      <c r="AX242" s="11" t="s">
        <v>72</v>
      </c>
      <c r="AY242" s="244" t="s">
        <v>138</v>
      </c>
    </row>
    <row r="243" s="12" customFormat="1">
      <c r="B243" s="245"/>
      <c r="C243" s="246"/>
      <c r="D243" s="236" t="s">
        <v>147</v>
      </c>
      <c r="E243" s="247" t="s">
        <v>21</v>
      </c>
      <c r="F243" s="248" t="s">
        <v>426</v>
      </c>
      <c r="G243" s="246"/>
      <c r="H243" s="249">
        <v>1113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147</v>
      </c>
      <c r="AU243" s="255" t="s">
        <v>82</v>
      </c>
      <c r="AV243" s="12" t="s">
        <v>82</v>
      </c>
      <c r="AW243" s="12" t="s">
        <v>36</v>
      </c>
      <c r="AX243" s="12" t="s">
        <v>72</v>
      </c>
      <c r="AY243" s="255" t="s">
        <v>138</v>
      </c>
    </row>
    <row r="244" s="11" customFormat="1">
      <c r="B244" s="234"/>
      <c r="C244" s="235"/>
      <c r="D244" s="236" t="s">
        <v>147</v>
      </c>
      <c r="E244" s="237" t="s">
        <v>21</v>
      </c>
      <c r="F244" s="238" t="s">
        <v>427</v>
      </c>
      <c r="G244" s="235"/>
      <c r="H244" s="237" t="s">
        <v>21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AT244" s="244" t="s">
        <v>147</v>
      </c>
      <c r="AU244" s="244" t="s">
        <v>82</v>
      </c>
      <c r="AV244" s="11" t="s">
        <v>80</v>
      </c>
      <c r="AW244" s="11" t="s">
        <v>36</v>
      </c>
      <c r="AX244" s="11" t="s">
        <v>72</v>
      </c>
      <c r="AY244" s="244" t="s">
        <v>138</v>
      </c>
    </row>
    <row r="245" s="11" customFormat="1">
      <c r="B245" s="234"/>
      <c r="C245" s="235"/>
      <c r="D245" s="236" t="s">
        <v>147</v>
      </c>
      <c r="E245" s="237" t="s">
        <v>21</v>
      </c>
      <c r="F245" s="238" t="s">
        <v>428</v>
      </c>
      <c r="G245" s="235"/>
      <c r="H245" s="237" t="s">
        <v>21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AT245" s="244" t="s">
        <v>147</v>
      </c>
      <c r="AU245" s="244" t="s">
        <v>82</v>
      </c>
      <c r="AV245" s="11" t="s">
        <v>80</v>
      </c>
      <c r="AW245" s="11" t="s">
        <v>36</v>
      </c>
      <c r="AX245" s="11" t="s">
        <v>72</v>
      </c>
      <c r="AY245" s="244" t="s">
        <v>138</v>
      </c>
    </row>
    <row r="246" s="12" customFormat="1">
      <c r="B246" s="245"/>
      <c r="C246" s="246"/>
      <c r="D246" s="236" t="s">
        <v>147</v>
      </c>
      <c r="E246" s="247" t="s">
        <v>21</v>
      </c>
      <c r="F246" s="248" t="s">
        <v>429</v>
      </c>
      <c r="G246" s="246"/>
      <c r="H246" s="249">
        <v>627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AT246" s="255" t="s">
        <v>147</v>
      </c>
      <c r="AU246" s="255" t="s">
        <v>82</v>
      </c>
      <c r="AV246" s="12" t="s">
        <v>82</v>
      </c>
      <c r="AW246" s="12" t="s">
        <v>36</v>
      </c>
      <c r="AX246" s="12" t="s">
        <v>72</v>
      </c>
      <c r="AY246" s="255" t="s">
        <v>138</v>
      </c>
    </row>
    <row r="247" s="13" customFormat="1">
      <c r="B247" s="256"/>
      <c r="C247" s="257"/>
      <c r="D247" s="236" t="s">
        <v>147</v>
      </c>
      <c r="E247" s="258" t="s">
        <v>21</v>
      </c>
      <c r="F247" s="259" t="s">
        <v>197</v>
      </c>
      <c r="G247" s="257"/>
      <c r="H247" s="260">
        <v>2093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AT247" s="266" t="s">
        <v>147</v>
      </c>
      <c r="AU247" s="266" t="s">
        <v>82</v>
      </c>
      <c r="AV247" s="13" t="s">
        <v>145</v>
      </c>
      <c r="AW247" s="13" t="s">
        <v>36</v>
      </c>
      <c r="AX247" s="13" t="s">
        <v>80</v>
      </c>
      <c r="AY247" s="266" t="s">
        <v>138</v>
      </c>
    </row>
    <row r="248" s="1" customFormat="1" ht="16.5" customHeight="1">
      <c r="B248" s="46"/>
      <c r="C248" s="222" t="s">
        <v>430</v>
      </c>
      <c r="D248" s="222" t="s">
        <v>140</v>
      </c>
      <c r="E248" s="223" t="s">
        <v>431</v>
      </c>
      <c r="F248" s="224" t="s">
        <v>432</v>
      </c>
      <c r="G248" s="225" t="s">
        <v>155</v>
      </c>
      <c r="H248" s="226">
        <v>48.700000000000003</v>
      </c>
      <c r="I248" s="227"/>
      <c r="J248" s="228">
        <f>ROUND(I248*H248,2)</f>
        <v>0</v>
      </c>
      <c r="K248" s="224" t="s">
        <v>144</v>
      </c>
      <c r="L248" s="72"/>
      <c r="M248" s="229" t="s">
        <v>21</v>
      </c>
      <c r="N248" s="230" t="s">
        <v>43</v>
      </c>
      <c r="O248" s="47"/>
      <c r="P248" s="231">
        <f>O248*H248</f>
        <v>0</v>
      </c>
      <c r="Q248" s="231">
        <v>0</v>
      </c>
      <c r="R248" s="231">
        <f>Q248*H248</f>
        <v>0</v>
      </c>
      <c r="S248" s="231">
        <v>0</v>
      </c>
      <c r="T248" s="232">
        <f>S248*H248</f>
        <v>0</v>
      </c>
      <c r="AR248" s="24" t="s">
        <v>145</v>
      </c>
      <c r="AT248" s="24" t="s">
        <v>140</v>
      </c>
      <c r="AU248" s="24" t="s">
        <v>82</v>
      </c>
      <c r="AY248" s="24" t="s">
        <v>138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24" t="s">
        <v>80</v>
      </c>
      <c r="BK248" s="233">
        <f>ROUND(I248*H248,2)</f>
        <v>0</v>
      </c>
      <c r="BL248" s="24" t="s">
        <v>145</v>
      </c>
      <c r="BM248" s="24" t="s">
        <v>433</v>
      </c>
    </row>
    <row r="249" s="11" customFormat="1">
      <c r="B249" s="234"/>
      <c r="C249" s="235"/>
      <c r="D249" s="236" t="s">
        <v>147</v>
      </c>
      <c r="E249" s="237" t="s">
        <v>21</v>
      </c>
      <c r="F249" s="238" t="s">
        <v>434</v>
      </c>
      <c r="G249" s="235"/>
      <c r="H249" s="237" t="s">
        <v>21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AT249" s="244" t="s">
        <v>147</v>
      </c>
      <c r="AU249" s="244" t="s">
        <v>82</v>
      </c>
      <c r="AV249" s="11" t="s">
        <v>80</v>
      </c>
      <c r="AW249" s="11" t="s">
        <v>36</v>
      </c>
      <c r="AX249" s="11" t="s">
        <v>72</v>
      </c>
      <c r="AY249" s="244" t="s">
        <v>138</v>
      </c>
    </row>
    <row r="250" s="11" customFormat="1">
      <c r="B250" s="234"/>
      <c r="C250" s="235"/>
      <c r="D250" s="236" t="s">
        <v>147</v>
      </c>
      <c r="E250" s="237" t="s">
        <v>21</v>
      </c>
      <c r="F250" s="238" t="s">
        <v>435</v>
      </c>
      <c r="G250" s="235"/>
      <c r="H250" s="237" t="s">
        <v>21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AT250" s="244" t="s">
        <v>147</v>
      </c>
      <c r="AU250" s="244" t="s">
        <v>82</v>
      </c>
      <c r="AV250" s="11" t="s">
        <v>80</v>
      </c>
      <c r="AW250" s="11" t="s">
        <v>36</v>
      </c>
      <c r="AX250" s="11" t="s">
        <v>72</v>
      </c>
      <c r="AY250" s="244" t="s">
        <v>138</v>
      </c>
    </row>
    <row r="251" s="12" customFormat="1">
      <c r="B251" s="245"/>
      <c r="C251" s="246"/>
      <c r="D251" s="236" t="s">
        <v>147</v>
      </c>
      <c r="E251" s="247" t="s">
        <v>21</v>
      </c>
      <c r="F251" s="248" t="s">
        <v>436</v>
      </c>
      <c r="G251" s="246"/>
      <c r="H251" s="249">
        <v>48.700000000000003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AT251" s="255" t="s">
        <v>147</v>
      </c>
      <c r="AU251" s="255" t="s">
        <v>82</v>
      </c>
      <c r="AV251" s="12" t="s">
        <v>82</v>
      </c>
      <c r="AW251" s="12" t="s">
        <v>36</v>
      </c>
      <c r="AX251" s="12" t="s">
        <v>80</v>
      </c>
      <c r="AY251" s="255" t="s">
        <v>138</v>
      </c>
    </row>
    <row r="252" s="1" customFormat="1" ht="25.5" customHeight="1">
      <c r="B252" s="46"/>
      <c r="C252" s="222" t="s">
        <v>437</v>
      </c>
      <c r="D252" s="222" t="s">
        <v>140</v>
      </c>
      <c r="E252" s="223" t="s">
        <v>438</v>
      </c>
      <c r="F252" s="224" t="s">
        <v>439</v>
      </c>
      <c r="G252" s="225" t="s">
        <v>155</v>
      </c>
      <c r="H252" s="226">
        <v>336</v>
      </c>
      <c r="I252" s="227"/>
      <c r="J252" s="228">
        <f>ROUND(I252*H252,2)</f>
        <v>0</v>
      </c>
      <c r="K252" s="224" t="s">
        <v>144</v>
      </c>
      <c r="L252" s="72"/>
      <c r="M252" s="229" t="s">
        <v>21</v>
      </c>
      <c r="N252" s="230" t="s">
        <v>43</v>
      </c>
      <c r="O252" s="47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AR252" s="24" t="s">
        <v>145</v>
      </c>
      <c r="AT252" s="24" t="s">
        <v>140</v>
      </c>
      <c r="AU252" s="24" t="s">
        <v>82</v>
      </c>
      <c r="AY252" s="24" t="s">
        <v>138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24" t="s">
        <v>80</v>
      </c>
      <c r="BK252" s="233">
        <f>ROUND(I252*H252,2)</f>
        <v>0</v>
      </c>
      <c r="BL252" s="24" t="s">
        <v>145</v>
      </c>
      <c r="BM252" s="24" t="s">
        <v>440</v>
      </c>
    </row>
    <row r="253" s="11" customFormat="1">
      <c r="B253" s="234"/>
      <c r="C253" s="235"/>
      <c r="D253" s="236" t="s">
        <v>147</v>
      </c>
      <c r="E253" s="237" t="s">
        <v>21</v>
      </c>
      <c r="F253" s="238" t="s">
        <v>441</v>
      </c>
      <c r="G253" s="235"/>
      <c r="H253" s="237" t="s">
        <v>21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AT253" s="244" t="s">
        <v>147</v>
      </c>
      <c r="AU253" s="244" t="s">
        <v>82</v>
      </c>
      <c r="AV253" s="11" t="s">
        <v>80</v>
      </c>
      <c r="AW253" s="11" t="s">
        <v>36</v>
      </c>
      <c r="AX253" s="11" t="s">
        <v>72</v>
      </c>
      <c r="AY253" s="244" t="s">
        <v>138</v>
      </c>
    </row>
    <row r="254" s="12" customFormat="1">
      <c r="B254" s="245"/>
      <c r="C254" s="246"/>
      <c r="D254" s="236" t="s">
        <v>147</v>
      </c>
      <c r="E254" s="247" t="s">
        <v>21</v>
      </c>
      <c r="F254" s="248" t="s">
        <v>442</v>
      </c>
      <c r="G254" s="246"/>
      <c r="H254" s="249">
        <v>336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AT254" s="255" t="s">
        <v>147</v>
      </c>
      <c r="AU254" s="255" t="s">
        <v>82</v>
      </c>
      <c r="AV254" s="12" t="s">
        <v>82</v>
      </c>
      <c r="AW254" s="12" t="s">
        <v>36</v>
      </c>
      <c r="AX254" s="12" t="s">
        <v>80</v>
      </c>
      <c r="AY254" s="255" t="s">
        <v>138</v>
      </c>
    </row>
    <row r="255" s="1" customFormat="1" ht="16.5" customHeight="1">
      <c r="B255" s="46"/>
      <c r="C255" s="222" t="s">
        <v>443</v>
      </c>
      <c r="D255" s="222" t="s">
        <v>140</v>
      </c>
      <c r="E255" s="223" t="s">
        <v>444</v>
      </c>
      <c r="F255" s="224" t="s">
        <v>445</v>
      </c>
      <c r="G255" s="225" t="s">
        <v>155</v>
      </c>
      <c r="H255" s="226">
        <v>336</v>
      </c>
      <c r="I255" s="227"/>
      <c r="J255" s="228">
        <f>ROUND(I255*H255,2)</f>
        <v>0</v>
      </c>
      <c r="K255" s="224" t="s">
        <v>144</v>
      </c>
      <c r="L255" s="72"/>
      <c r="M255" s="229" t="s">
        <v>21</v>
      </c>
      <c r="N255" s="230" t="s">
        <v>43</v>
      </c>
      <c r="O255" s="47"/>
      <c r="P255" s="231">
        <f>O255*H255</f>
        <v>0</v>
      </c>
      <c r="Q255" s="231">
        <v>0</v>
      </c>
      <c r="R255" s="231">
        <f>Q255*H255</f>
        <v>0</v>
      </c>
      <c r="S255" s="231">
        <v>0</v>
      </c>
      <c r="T255" s="232">
        <f>S255*H255</f>
        <v>0</v>
      </c>
      <c r="AR255" s="24" t="s">
        <v>145</v>
      </c>
      <c r="AT255" s="24" t="s">
        <v>140</v>
      </c>
      <c r="AU255" s="24" t="s">
        <v>82</v>
      </c>
      <c r="AY255" s="24" t="s">
        <v>138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24" t="s">
        <v>80</v>
      </c>
      <c r="BK255" s="233">
        <f>ROUND(I255*H255,2)</f>
        <v>0</v>
      </c>
      <c r="BL255" s="24" t="s">
        <v>145</v>
      </c>
      <c r="BM255" s="24" t="s">
        <v>446</v>
      </c>
    </row>
    <row r="256" s="11" customFormat="1">
      <c r="B256" s="234"/>
      <c r="C256" s="235"/>
      <c r="D256" s="236" t="s">
        <v>147</v>
      </c>
      <c r="E256" s="237" t="s">
        <v>21</v>
      </c>
      <c r="F256" s="238" t="s">
        <v>422</v>
      </c>
      <c r="G256" s="235"/>
      <c r="H256" s="237" t="s">
        <v>21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AT256" s="244" t="s">
        <v>147</v>
      </c>
      <c r="AU256" s="244" t="s">
        <v>82</v>
      </c>
      <c r="AV256" s="11" t="s">
        <v>80</v>
      </c>
      <c r="AW256" s="11" t="s">
        <v>36</v>
      </c>
      <c r="AX256" s="11" t="s">
        <v>72</v>
      </c>
      <c r="AY256" s="244" t="s">
        <v>138</v>
      </c>
    </row>
    <row r="257" s="11" customFormat="1">
      <c r="B257" s="234"/>
      <c r="C257" s="235"/>
      <c r="D257" s="236" t="s">
        <v>147</v>
      </c>
      <c r="E257" s="237" t="s">
        <v>21</v>
      </c>
      <c r="F257" s="238" t="s">
        <v>447</v>
      </c>
      <c r="G257" s="235"/>
      <c r="H257" s="237" t="s">
        <v>21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AT257" s="244" t="s">
        <v>147</v>
      </c>
      <c r="AU257" s="244" t="s">
        <v>82</v>
      </c>
      <c r="AV257" s="11" t="s">
        <v>80</v>
      </c>
      <c r="AW257" s="11" t="s">
        <v>36</v>
      </c>
      <c r="AX257" s="11" t="s">
        <v>72</v>
      </c>
      <c r="AY257" s="244" t="s">
        <v>138</v>
      </c>
    </row>
    <row r="258" s="12" customFormat="1">
      <c r="B258" s="245"/>
      <c r="C258" s="246"/>
      <c r="D258" s="236" t="s">
        <v>147</v>
      </c>
      <c r="E258" s="247" t="s">
        <v>21</v>
      </c>
      <c r="F258" s="248" t="s">
        <v>448</v>
      </c>
      <c r="G258" s="246"/>
      <c r="H258" s="249">
        <v>336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AT258" s="255" t="s">
        <v>147</v>
      </c>
      <c r="AU258" s="255" t="s">
        <v>82</v>
      </c>
      <c r="AV258" s="12" t="s">
        <v>82</v>
      </c>
      <c r="AW258" s="12" t="s">
        <v>36</v>
      </c>
      <c r="AX258" s="12" t="s">
        <v>80</v>
      </c>
      <c r="AY258" s="255" t="s">
        <v>138</v>
      </c>
    </row>
    <row r="259" s="1" customFormat="1" ht="16.5" customHeight="1">
      <c r="B259" s="46"/>
      <c r="C259" s="222" t="s">
        <v>449</v>
      </c>
      <c r="D259" s="222" t="s">
        <v>140</v>
      </c>
      <c r="E259" s="223" t="s">
        <v>450</v>
      </c>
      <c r="F259" s="224" t="s">
        <v>451</v>
      </c>
      <c r="G259" s="225" t="s">
        <v>155</v>
      </c>
      <c r="H259" s="226">
        <v>336</v>
      </c>
      <c r="I259" s="227"/>
      <c r="J259" s="228">
        <f>ROUND(I259*H259,2)</f>
        <v>0</v>
      </c>
      <c r="K259" s="224" t="s">
        <v>144</v>
      </c>
      <c r="L259" s="72"/>
      <c r="M259" s="229" t="s">
        <v>21</v>
      </c>
      <c r="N259" s="230" t="s">
        <v>43</v>
      </c>
      <c r="O259" s="47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AR259" s="24" t="s">
        <v>145</v>
      </c>
      <c r="AT259" s="24" t="s">
        <v>140</v>
      </c>
      <c r="AU259" s="24" t="s">
        <v>82</v>
      </c>
      <c r="AY259" s="24" t="s">
        <v>138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24" t="s">
        <v>80</v>
      </c>
      <c r="BK259" s="233">
        <f>ROUND(I259*H259,2)</f>
        <v>0</v>
      </c>
      <c r="BL259" s="24" t="s">
        <v>145</v>
      </c>
      <c r="BM259" s="24" t="s">
        <v>452</v>
      </c>
    </row>
    <row r="260" s="11" customFormat="1">
      <c r="B260" s="234"/>
      <c r="C260" s="235"/>
      <c r="D260" s="236" t="s">
        <v>147</v>
      </c>
      <c r="E260" s="237" t="s">
        <v>21</v>
      </c>
      <c r="F260" s="238" t="s">
        <v>422</v>
      </c>
      <c r="G260" s="235"/>
      <c r="H260" s="237" t="s">
        <v>21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AT260" s="244" t="s">
        <v>147</v>
      </c>
      <c r="AU260" s="244" t="s">
        <v>82</v>
      </c>
      <c r="AV260" s="11" t="s">
        <v>80</v>
      </c>
      <c r="AW260" s="11" t="s">
        <v>36</v>
      </c>
      <c r="AX260" s="11" t="s">
        <v>72</v>
      </c>
      <c r="AY260" s="244" t="s">
        <v>138</v>
      </c>
    </row>
    <row r="261" s="12" customFormat="1">
      <c r="B261" s="245"/>
      <c r="C261" s="246"/>
      <c r="D261" s="236" t="s">
        <v>147</v>
      </c>
      <c r="E261" s="247" t="s">
        <v>21</v>
      </c>
      <c r="F261" s="248" t="s">
        <v>442</v>
      </c>
      <c r="G261" s="246"/>
      <c r="H261" s="249">
        <v>336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AT261" s="255" t="s">
        <v>147</v>
      </c>
      <c r="AU261" s="255" t="s">
        <v>82</v>
      </c>
      <c r="AV261" s="12" t="s">
        <v>82</v>
      </c>
      <c r="AW261" s="12" t="s">
        <v>36</v>
      </c>
      <c r="AX261" s="12" t="s">
        <v>80</v>
      </c>
      <c r="AY261" s="255" t="s">
        <v>138</v>
      </c>
    </row>
    <row r="262" s="1" customFormat="1" ht="25.5" customHeight="1">
      <c r="B262" s="46"/>
      <c r="C262" s="222" t="s">
        <v>453</v>
      </c>
      <c r="D262" s="222" t="s">
        <v>140</v>
      </c>
      <c r="E262" s="223" t="s">
        <v>454</v>
      </c>
      <c r="F262" s="224" t="s">
        <v>455</v>
      </c>
      <c r="G262" s="225" t="s">
        <v>155</v>
      </c>
      <c r="H262" s="226">
        <v>336</v>
      </c>
      <c r="I262" s="227"/>
      <c r="J262" s="228">
        <f>ROUND(I262*H262,2)</f>
        <v>0</v>
      </c>
      <c r="K262" s="224" t="s">
        <v>144</v>
      </c>
      <c r="L262" s="72"/>
      <c r="M262" s="229" t="s">
        <v>21</v>
      </c>
      <c r="N262" s="230" t="s">
        <v>43</v>
      </c>
      <c r="O262" s="47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AR262" s="24" t="s">
        <v>145</v>
      </c>
      <c r="AT262" s="24" t="s">
        <v>140</v>
      </c>
      <c r="AU262" s="24" t="s">
        <v>82</v>
      </c>
      <c r="AY262" s="24" t="s">
        <v>138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24" t="s">
        <v>80</v>
      </c>
      <c r="BK262" s="233">
        <f>ROUND(I262*H262,2)</f>
        <v>0</v>
      </c>
      <c r="BL262" s="24" t="s">
        <v>145</v>
      </c>
      <c r="BM262" s="24" t="s">
        <v>456</v>
      </c>
    </row>
    <row r="263" s="11" customFormat="1">
      <c r="B263" s="234"/>
      <c r="C263" s="235"/>
      <c r="D263" s="236" t="s">
        <v>147</v>
      </c>
      <c r="E263" s="237" t="s">
        <v>21</v>
      </c>
      <c r="F263" s="238" t="s">
        <v>422</v>
      </c>
      <c r="G263" s="235"/>
      <c r="H263" s="237" t="s">
        <v>21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AT263" s="244" t="s">
        <v>147</v>
      </c>
      <c r="AU263" s="244" t="s">
        <v>82</v>
      </c>
      <c r="AV263" s="11" t="s">
        <v>80</v>
      </c>
      <c r="AW263" s="11" t="s">
        <v>36</v>
      </c>
      <c r="AX263" s="11" t="s">
        <v>72</v>
      </c>
      <c r="AY263" s="244" t="s">
        <v>138</v>
      </c>
    </row>
    <row r="264" s="12" customFormat="1">
      <c r="B264" s="245"/>
      <c r="C264" s="246"/>
      <c r="D264" s="236" t="s">
        <v>147</v>
      </c>
      <c r="E264" s="247" t="s">
        <v>21</v>
      </c>
      <c r="F264" s="248" t="s">
        <v>442</v>
      </c>
      <c r="G264" s="246"/>
      <c r="H264" s="249">
        <v>336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AT264" s="255" t="s">
        <v>147</v>
      </c>
      <c r="AU264" s="255" t="s">
        <v>82</v>
      </c>
      <c r="AV264" s="12" t="s">
        <v>82</v>
      </c>
      <c r="AW264" s="12" t="s">
        <v>36</v>
      </c>
      <c r="AX264" s="12" t="s">
        <v>80</v>
      </c>
      <c r="AY264" s="255" t="s">
        <v>138</v>
      </c>
    </row>
    <row r="265" s="1" customFormat="1" ht="25.5" customHeight="1">
      <c r="B265" s="46"/>
      <c r="C265" s="222" t="s">
        <v>457</v>
      </c>
      <c r="D265" s="222" t="s">
        <v>140</v>
      </c>
      <c r="E265" s="223" t="s">
        <v>458</v>
      </c>
      <c r="F265" s="224" t="s">
        <v>459</v>
      </c>
      <c r="G265" s="225" t="s">
        <v>155</v>
      </c>
      <c r="H265" s="226">
        <v>46.799999999999997</v>
      </c>
      <c r="I265" s="227"/>
      <c r="J265" s="228">
        <f>ROUND(I265*H265,2)</f>
        <v>0</v>
      </c>
      <c r="K265" s="224" t="s">
        <v>144</v>
      </c>
      <c r="L265" s="72"/>
      <c r="M265" s="229" t="s">
        <v>21</v>
      </c>
      <c r="N265" s="230" t="s">
        <v>43</v>
      </c>
      <c r="O265" s="47"/>
      <c r="P265" s="231">
        <f>O265*H265</f>
        <v>0</v>
      </c>
      <c r="Q265" s="231">
        <v>0.1837</v>
      </c>
      <c r="R265" s="231">
        <f>Q265*H265</f>
        <v>8.5971599999999988</v>
      </c>
      <c r="S265" s="231">
        <v>0</v>
      </c>
      <c r="T265" s="232">
        <f>S265*H265</f>
        <v>0</v>
      </c>
      <c r="AR265" s="24" t="s">
        <v>145</v>
      </c>
      <c r="AT265" s="24" t="s">
        <v>140</v>
      </c>
      <c r="AU265" s="24" t="s">
        <v>82</v>
      </c>
      <c r="AY265" s="24" t="s">
        <v>138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24" t="s">
        <v>80</v>
      </c>
      <c r="BK265" s="233">
        <f>ROUND(I265*H265,2)</f>
        <v>0</v>
      </c>
      <c r="BL265" s="24" t="s">
        <v>145</v>
      </c>
      <c r="BM265" s="24" t="s">
        <v>460</v>
      </c>
    </row>
    <row r="266" s="11" customFormat="1">
      <c r="B266" s="234"/>
      <c r="C266" s="235"/>
      <c r="D266" s="236" t="s">
        <v>147</v>
      </c>
      <c r="E266" s="237" t="s">
        <v>21</v>
      </c>
      <c r="F266" s="238" t="s">
        <v>434</v>
      </c>
      <c r="G266" s="235"/>
      <c r="H266" s="237" t="s">
        <v>21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AT266" s="244" t="s">
        <v>147</v>
      </c>
      <c r="AU266" s="244" t="s">
        <v>82</v>
      </c>
      <c r="AV266" s="11" t="s">
        <v>80</v>
      </c>
      <c r="AW266" s="11" t="s">
        <v>36</v>
      </c>
      <c r="AX266" s="11" t="s">
        <v>72</v>
      </c>
      <c r="AY266" s="244" t="s">
        <v>138</v>
      </c>
    </row>
    <row r="267" s="12" customFormat="1">
      <c r="B267" s="245"/>
      <c r="C267" s="246"/>
      <c r="D267" s="236" t="s">
        <v>147</v>
      </c>
      <c r="E267" s="247" t="s">
        <v>21</v>
      </c>
      <c r="F267" s="248" t="s">
        <v>461</v>
      </c>
      <c r="G267" s="246"/>
      <c r="H267" s="249">
        <v>46.799999999999997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AT267" s="255" t="s">
        <v>147</v>
      </c>
      <c r="AU267" s="255" t="s">
        <v>82</v>
      </c>
      <c r="AV267" s="12" t="s">
        <v>82</v>
      </c>
      <c r="AW267" s="12" t="s">
        <v>36</v>
      </c>
      <c r="AX267" s="12" t="s">
        <v>80</v>
      </c>
      <c r="AY267" s="255" t="s">
        <v>138</v>
      </c>
    </row>
    <row r="268" s="1" customFormat="1" ht="16.5" customHeight="1">
      <c r="B268" s="46"/>
      <c r="C268" s="267" t="s">
        <v>462</v>
      </c>
      <c r="D268" s="267" t="s">
        <v>310</v>
      </c>
      <c r="E268" s="268" t="s">
        <v>463</v>
      </c>
      <c r="F268" s="269" t="s">
        <v>464</v>
      </c>
      <c r="G268" s="270" t="s">
        <v>300</v>
      </c>
      <c r="H268" s="271">
        <v>11.457000000000001</v>
      </c>
      <c r="I268" s="272"/>
      <c r="J268" s="273">
        <f>ROUND(I268*H268,2)</f>
        <v>0</v>
      </c>
      <c r="K268" s="269" t="s">
        <v>144</v>
      </c>
      <c r="L268" s="274"/>
      <c r="M268" s="275" t="s">
        <v>21</v>
      </c>
      <c r="N268" s="276" t="s">
        <v>43</v>
      </c>
      <c r="O268" s="47"/>
      <c r="P268" s="231">
        <f>O268*H268</f>
        <v>0</v>
      </c>
      <c r="Q268" s="231">
        <v>1</v>
      </c>
      <c r="R268" s="231">
        <f>Q268*H268</f>
        <v>11.457000000000001</v>
      </c>
      <c r="S268" s="231">
        <v>0</v>
      </c>
      <c r="T268" s="232">
        <f>S268*H268</f>
        <v>0</v>
      </c>
      <c r="AR268" s="24" t="s">
        <v>105</v>
      </c>
      <c r="AT268" s="24" t="s">
        <v>310</v>
      </c>
      <c r="AU268" s="24" t="s">
        <v>82</v>
      </c>
      <c r="AY268" s="24" t="s">
        <v>138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24" t="s">
        <v>80</v>
      </c>
      <c r="BK268" s="233">
        <f>ROUND(I268*H268,2)</f>
        <v>0</v>
      </c>
      <c r="BL268" s="24" t="s">
        <v>145</v>
      </c>
      <c r="BM268" s="24" t="s">
        <v>465</v>
      </c>
    </row>
    <row r="269" s="12" customFormat="1">
      <c r="B269" s="245"/>
      <c r="C269" s="246"/>
      <c r="D269" s="236" t="s">
        <v>147</v>
      </c>
      <c r="E269" s="247" t="s">
        <v>21</v>
      </c>
      <c r="F269" s="248" t="s">
        <v>466</v>
      </c>
      <c r="G269" s="246"/>
      <c r="H269" s="249">
        <v>11.457000000000001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AT269" s="255" t="s">
        <v>147</v>
      </c>
      <c r="AU269" s="255" t="s">
        <v>82</v>
      </c>
      <c r="AV269" s="12" t="s">
        <v>82</v>
      </c>
      <c r="AW269" s="12" t="s">
        <v>36</v>
      </c>
      <c r="AX269" s="12" t="s">
        <v>80</v>
      </c>
      <c r="AY269" s="255" t="s">
        <v>138</v>
      </c>
    </row>
    <row r="270" s="1" customFormat="1" ht="16.5" customHeight="1">
      <c r="B270" s="46"/>
      <c r="C270" s="222" t="s">
        <v>467</v>
      </c>
      <c r="D270" s="222" t="s">
        <v>140</v>
      </c>
      <c r="E270" s="223" t="s">
        <v>468</v>
      </c>
      <c r="F270" s="224" t="s">
        <v>469</v>
      </c>
      <c r="G270" s="225" t="s">
        <v>155</v>
      </c>
      <c r="H270" s="226">
        <v>2</v>
      </c>
      <c r="I270" s="227"/>
      <c r="J270" s="228">
        <f>ROUND(I270*H270,2)</f>
        <v>0</v>
      </c>
      <c r="K270" s="224" t="s">
        <v>144</v>
      </c>
      <c r="L270" s="72"/>
      <c r="M270" s="229" t="s">
        <v>21</v>
      </c>
      <c r="N270" s="230" t="s">
        <v>43</v>
      </c>
      <c r="O270" s="47"/>
      <c r="P270" s="231">
        <f>O270*H270</f>
        <v>0</v>
      </c>
      <c r="Q270" s="231">
        <v>0.61404000000000003</v>
      </c>
      <c r="R270" s="231">
        <f>Q270*H270</f>
        <v>1.2280800000000001</v>
      </c>
      <c r="S270" s="231">
        <v>0</v>
      </c>
      <c r="T270" s="232">
        <f>S270*H270</f>
        <v>0</v>
      </c>
      <c r="AR270" s="24" t="s">
        <v>145</v>
      </c>
      <c r="AT270" s="24" t="s">
        <v>140</v>
      </c>
      <c r="AU270" s="24" t="s">
        <v>82</v>
      </c>
      <c r="AY270" s="24" t="s">
        <v>138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24" t="s">
        <v>80</v>
      </c>
      <c r="BK270" s="233">
        <f>ROUND(I270*H270,2)</f>
        <v>0</v>
      </c>
      <c r="BL270" s="24" t="s">
        <v>145</v>
      </c>
      <c r="BM270" s="24" t="s">
        <v>470</v>
      </c>
    </row>
    <row r="271" s="11" customFormat="1">
      <c r="B271" s="234"/>
      <c r="C271" s="235"/>
      <c r="D271" s="236" t="s">
        <v>147</v>
      </c>
      <c r="E271" s="237" t="s">
        <v>21</v>
      </c>
      <c r="F271" s="238" t="s">
        <v>471</v>
      </c>
      <c r="G271" s="235"/>
      <c r="H271" s="237" t="s">
        <v>21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AT271" s="244" t="s">
        <v>147</v>
      </c>
      <c r="AU271" s="244" t="s">
        <v>82</v>
      </c>
      <c r="AV271" s="11" t="s">
        <v>80</v>
      </c>
      <c r="AW271" s="11" t="s">
        <v>36</v>
      </c>
      <c r="AX271" s="11" t="s">
        <v>72</v>
      </c>
      <c r="AY271" s="244" t="s">
        <v>138</v>
      </c>
    </row>
    <row r="272" s="11" customFormat="1">
      <c r="B272" s="234"/>
      <c r="C272" s="235"/>
      <c r="D272" s="236" t="s">
        <v>147</v>
      </c>
      <c r="E272" s="237" t="s">
        <v>21</v>
      </c>
      <c r="F272" s="238" t="s">
        <v>148</v>
      </c>
      <c r="G272" s="235"/>
      <c r="H272" s="237" t="s">
        <v>21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AT272" s="244" t="s">
        <v>147</v>
      </c>
      <c r="AU272" s="244" t="s">
        <v>82</v>
      </c>
      <c r="AV272" s="11" t="s">
        <v>80</v>
      </c>
      <c r="AW272" s="11" t="s">
        <v>36</v>
      </c>
      <c r="AX272" s="11" t="s">
        <v>72</v>
      </c>
      <c r="AY272" s="244" t="s">
        <v>138</v>
      </c>
    </row>
    <row r="273" s="12" customFormat="1">
      <c r="B273" s="245"/>
      <c r="C273" s="246"/>
      <c r="D273" s="236" t="s">
        <v>147</v>
      </c>
      <c r="E273" s="247" t="s">
        <v>21</v>
      </c>
      <c r="F273" s="248" t="s">
        <v>82</v>
      </c>
      <c r="G273" s="246"/>
      <c r="H273" s="249">
        <v>2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AT273" s="255" t="s">
        <v>147</v>
      </c>
      <c r="AU273" s="255" t="s">
        <v>82</v>
      </c>
      <c r="AV273" s="12" t="s">
        <v>82</v>
      </c>
      <c r="AW273" s="12" t="s">
        <v>36</v>
      </c>
      <c r="AX273" s="12" t="s">
        <v>80</v>
      </c>
      <c r="AY273" s="255" t="s">
        <v>138</v>
      </c>
    </row>
    <row r="274" s="1" customFormat="1" ht="16.5" customHeight="1">
      <c r="B274" s="46"/>
      <c r="C274" s="222" t="s">
        <v>472</v>
      </c>
      <c r="D274" s="222" t="s">
        <v>140</v>
      </c>
      <c r="E274" s="223" t="s">
        <v>473</v>
      </c>
      <c r="F274" s="224" t="s">
        <v>474</v>
      </c>
      <c r="G274" s="225" t="s">
        <v>155</v>
      </c>
      <c r="H274" s="226">
        <v>8</v>
      </c>
      <c r="I274" s="227"/>
      <c r="J274" s="228">
        <f>ROUND(I274*H274,2)</f>
        <v>0</v>
      </c>
      <c r="K274" s="224" t="s">
        <v>144</v>
      </c>
      <c r="L274" s="72"/>
      <c r="M274" s="229" t="s">
        <v>21</v>
      </c>
      <c r="N274" s="230" t="s">
        <v>43</v>
      </c>
      <c r="O274" s="47"/>
      <c r="P274" s="231">
        <f>O274*H274</f>
        <v>0</v>
      </c>
      <c r="Q274" s="231">
        <v>0.47999999999999998</v>
      </c>
      <c r="R274" s="231">
        <f>Q274*H274</f>
        <v>3.8399999999999999</v>
      </c>
      <c r="S274" s="231">
        <v>0</v>
      </c>
      <c r="T274" s="232">
        <f>S274*H274</f>
        <v>0</v>
      </c>
      <c r="AR274" s="24" t="s">
        <v>145</v>
      </c>
      <c r="AT274" s="24" t="s">
        <v>140</v>
      </c>
      <c r="AU274" s="24" t="s">
        <v>82</v>
      </c>
      <c r="AY274" s="24" t="s">
        <v>138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24" t="s">
        <v>80</v>
      </c>
      <c r="BK274" s="233">
        <f>ROUND(I274*H274,2)</f>
        <v>0</v>
      </c>
      <c r="BL274" s="24" t="s">
        <v>145</v>
      </c>
      <c r="BM274" s="24" t="s">
        <v>475</v>
      </c>
    </row>
    <row r="275" s="11" customFormat="1">
      <c r="B275" s="234"/>
      <c r="C275" s="235"/>
      <c r="D275" s="236" t="s">
        <v>147</v>
      </c>
      <c r="E275" s="237" t="s">
        <v>21</v>
      </c>
      <c r="F275" s="238" t="s">
        <v>476</v>
      </c>
      <c r="G275" s="235"/>
      <c r="H275" s="237" t="s">
        <v>21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AT275" s="244" t="s">
        <v>147</v>
      </c>
      <c r="AU275" s="244" t="s">
        <v>82</v>
      </c>
      <c r="AV275" s="11" t="s">
        <v>80</v>
      </c>
      <c r="AW275" s="11" t="s">
        <v>36</v>
      </c>
      <c r="AX275" s="11" t="s">
        <v>72</v>
      </c>
      <c r="AY275" s="244" t="s">
        <v>138</v>
      </c>
    </row>
    <row r="276" s="11" customFormat="1">
      <c r="B276" s="234"/>
      <c r="C276" s="235"/>
      <c r="D276" s="236" t="s">
        <v>147</v>
      </c>
      <c r="E276" s="237" t="s">
        <v>21</v>
      </c>
      <c r="F276" s="238" t="s">
        <v>477</v>
      </c>
      <c r="G276" s="235"/>
      <c r="H276" s="237" t="s">
        <v>21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AT276" s="244" t="s">
        <v>147</v>
      </c>
      <c r="AU276" s="244" t="s">
        <v>82</v>
      </c>
      <c r="AV276" s="11" t="s">
        <v>80</v>
      </c>
      <c r="AW276" s="11" t="s">
        <v>36</v>
      </c>
      <c r="AX276" s="11" t="s">
        <v>72</v>
      </c>
      <c r="AY276" s="244" t="s">
        <v>138</v>
      </c>
    </row>
    <row r="277" s="12" customFormat="1">
      <c r="B277" s="245"/>
      <c r="C277" s="246"/>
      <c r="D277" s="236" t="s">
        <v>147</v>
      </c>
      <c r="E277" s="247" t="s">
        <v>21</v>
      </c>
      <c r="F277" s="248" t="s">
        <v>478</v>
      </c>
      <c r="G277" s="246"/>
      <c r="H277" s="249">
        <v>8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AT277" s="255" t="s">
        <v>147</v>
      </c>
      <c r="AU277" s="255" t="s">
        <v>82</v>
      </c>
      <c r="AV277" s="12" t="s">
        <v>82</v>
      </c>
      <c r="AW277" s="12" t="s">
        <v>36</v>
      </c>
      <c r="AX277" s="12" t="s">
        <v>80</v>
      </c>
      <c r="AY277" s="255" t="s">
        <v>138</v>
      </c>
    </row>
    <row r="278" s="1" customFormat="1" ht="25.5" customHeight="1">
      <c r="B278" s="46"/>
      <c r="C278" s="222" t="s">
        <v>479</v>
      </c>
      <c r="D278" s="222" t="s">
        <v>140</v>
      </c>
      <c r="E278" s="223" t="s">
        <v>480</v>
      </c>
      <c r="F278" s="224" t="s">
        <v>481</v>
      </c>
      <c r="G278" s="225" t="s">
        <v>155</v>
      </c>
      <c r="H278" s="226">
        <v>115.5</v>
      </c>
      <c r="I278" s="227"/>
      <c r="J278" s="228">
        <f>ROUND(I278*H278,2)</f>
        <v>0</v>
      </c>
      <c r="K278" s="224" t="s">
        <v>144</v>
      </c>
      <c r="L278" s="72"/>
      <c r="M278" s="229" t="s">
        <v>21</v>
      </c>
      <c r="N278" s="230" t="s">
        <v>43</v>
      </c>
      <c r="O278" s="47"/>
      <c r="P278" s="231">
        <f>O278*H278</f>
        <v>0</v>
      </c>
      <c r="Q278" s="231">
        <v>0.084250000000000005</v>
      </c>
      <c r="R278" s="231">
        <f>Q278*H278</f>
        <v>9.7308750000000011</v>
      </c>
      <c r="S278" s="231">
        <v>0</v>
      </c>
      <c r="T278" s="232">
        <f>S278*H278</f>
        <v>0</v>
      </c>
      <c r="AR278" s="24" t="s">
        <v>145</v>
      </c>
      <c r="AT278" s="24" t="s">
        <v>140</v>
      </c>
      <c r="AU278" s="24" t="s">
        <v>82</v>
      </c>
      <c r="AY278" s="24" t="s">
        <v>138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24" t="s">
        <v>80</v>
      </c>
      <c r="BK278" s="233">
        <f>ROUND(I278*H278,2)</f>
        <v>0</v>
      </c>
      <c r="BL278" s="24" t="s">
        <v>145</v>
      </c>
      <c r="BM278" s="24" t="s">
        <v>482</v>
      </c>
    </row>
    <row r="279" s="11" customFormat="1">
      <c r="B279" s="234"/>
      <c r="C279" s="235"/>
      <c r="D279" s="236" t="s">
        <v>147</v>
      </c>
      <c r="E279" s="237" t="s">
        <v>21</v>
      </c>
      <c r="F279" s="238" t="s">
        <v>483</v>
      </c>
      <c r="G279" s="235"/>
      <c r="H279" s="237" t="s">
        <v>21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AT279" s="244" t="s">
        <v>147</v>
      </c>
      <c r="AU279" s="244" t="s">
        <v>82</v>
      </c>
      <c r="AV279" s="11" t="s">
        <v>80</v>
      </c>
      <c r="AW279" s="11" t="s">
        <v>36</v>
      </c>
      <c r="AX279" s="11" t="s">
        <v>72</v>
      </c>
      <c r="AY279" s="244" t="s">
        <v>138</v>
      </c>
    </row>
    <row r="280" s="12" customFormat="1">
      <c r="B280" s="245"/>
      <c r="C280" s="246"/>
      <c r="D280" s="236" t="s">
        <v>147</v>
      </c>
      <c r="E280" s="247" t="s">
        <v>21</v>
      </c>
      <c r="F280" s="248" t="s">
        <v>484</v>
      </c>
      <c r="G280" s="246"/>
      <c r="H280" s="249">
        <v>110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AT280" s="255" t="s">
        <v>147</v>
      </c>
      <c r="AU280" s="255" t="s">
        <v>82</v>
      </c>
      <c r="AV280" s="12" t="s">
        <v>82</v>
      </c>
      <c r="AW280" s="12" t="s">
        <v>36</v>
      </c>
      <c r="AX280" s="12" t="s">
        <v>72</v>
      </c>
      <c r="AY280" s="255" t="s">
        <v>138</v>
      </c>
    </row>
    <row r="281" s="11" customFormat="1">
      <c r="B281" s="234"/>
      <c r="C281" s="235"/>
      <c r="D281" s="236" t="s">
        <v>147</v>
      </c>
      <c r="E281" s="237" t="s">
        <v>21</v>
      </c>
      <c r="F281" s="238" t="s">
        <v>485</v>
      </c>
      <c r="G281" s="235"/>
      <c r="H281" s="237" t="s">
        <v>21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AT281" s="244" t="s">
        <v>147</v>
      </c>
      <c r="AU281" s="244" t="s">
        <v>82</v>
      </c>
      <c r="AV281" s="11" t="s">
        <v>80</v>
      </c>
      <c r="AW281" s="11" t="s">
        <v>36</v>
      </c>
      <c r="AX281" s="11" t="s">
        <v>72</v>
      </c>
      <c r="AY281" s="244" t="s">
        <v>138</v>
      </c>
    </row>
    <row r="282" s="12" customFormat="1">
      <c r="B282" s="245"/>
      <c r="C282" s="246"/>
      <c r="D282" s="236" t="s">
        <v>147</v>
      </c>
      <c r="E282" s="247" t="s">
        <v>21</v>
      </c>
      <c r="F282" s="248" t="s">
        <v>486</v>
      </c>
      <c r="G282" s="246"/>
      <c r="H282" s="249">
        <v>5.5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AT282" s="255" t="s">
        <v>147</v>
      </c>
      <c r="AU282" s="255" t="s">
        <v>82</v>
      </c>
      <c r="AV282" s="12" t="s">
        <v>82</v>
      </c>
      <c r="AW282" s="12" t="s">
        <v>36</v>
      </c>
      <c r="AX282" s="12" t="s">
        <v>72</v>
      </c>
      <c r="AY282" s="255" t="s">
        <v>138</v>
      </c>
    </row>
    <row r="283" s="13" customFormat="1">
      <c r="B283" s="256"/>
      <c r="C283" s="257"/>
      <c r="D283" s="236" t="s">
        <v>147</v>
      </c>
      <c r="E283" s="258" t="s">
        <v>21</v>
      </c>
      <c r="F283" s="259" t="s">
        <v>197</v>
      </c>
      <c r="G283" s="257"/>
      <c r="H283" s="260">
        <v>115.5</v>
      </c>
      <c r="I283" s="261"/>
      <c r="J283" s="257"/>
      <c r="K283" s="257"/>
      <c r="L283" s="262"/>
      <c r="M283" s="263"/>
      <c r="N283" s="264"/>
      <c r="O283" s="264"/>
      <c r="P283" s="264"/>
      <c r="Q283" s="264"/>
      <c r="R283" s="264"/>
      <c r="S283" s="264"/>
      <c r="T283" s="265"/>
      <c r="AT283" s="266" t="s">
        <v>147</v>
      </c>
      <c r="AU283" s="266" t="s">
        <v>82</v>
      </c>
      <c r="AV283" s="13" t="s">
        <v>145</v>
      </c>
      <c r="AW283" s="13" t="s">
        <v>36</v>
      </c>
      <c r="AX283" s="13" t="s">
        <v>80</v>
      </c>
      <c r="AY283" s="266" t="s">
        <v>138</v>
      </c>
    </row>
    <row r="284" s="1" customFormat="1" ht="16.5" customHeight="1">
      <c r="B284" s="46"/>
      <c r="C284" s="267" t="s">
        <v>487</v>
      </c>
      <c r="D284" s="267" t="s">
        <v>310</v>
      </c>
      <c r="E284" s="268" t="s">
        <v>488</v>
      </c>
      <c r="F284" s="269" t="s">
        <v>489</v>
      </c>
      <c r="G284" s="270" t="s">
        <v>155</v>
      </c>
      <c r="H284" s="271">
        <v>5.665</v>
      </c>
      <c r="I284" s="272"/>
      <c r="J284" s="273">
        <f>ROUND(I284*H284,2)</f>
        <v>0</v>
      </c>
      <c r="K284" s="269" t="s">
        <v>144</v>
      </c>
      <c r="L284" s="274"/>
      <c r="M284" s="275" t="s">
        <v>21</v>
      </c>
      <c r="N284" s="276" t="s">
        <v>43</v>
      </c>
      <c r="O284" s="47"/>
      <c r="P284" s="231">
        <f>O284*H284</f>
        <v>0</v>
      </c>
      <c r="Q284" s="231">
        <v>0.13100000000000001</v>
      </c>
      <c r="R284" s="231">
        <f>Q284*H284</f>
        <v>0.74211500000000008</v>
      </c>
      <c r="S284" s="231">
        <v>0</v>
      </c>
      <c r="T284" s="232">
        <f>S284*H284</f>
        <v>0</v>
      </c>
      <c r="AR284" s="24" t="s">
        <v>105</v>
      </c>
      <c r="AT284" s="24" t="s">
        <v>310</v>
      </c>
      <c r="AU284" s="24" t="s">
        <v>82</v>
      </c>
      <c r="AY284" s="24" t="s">
        <v>138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24" t="s">
        <v>80</v>
      </c>
      <c r="BK284" s="233">
        <f>ROUND(I284*H284,2)</f>
        <v>0</v>
      </c>
      <c r="BL284" s="24" t="s">
        <v>145</v>
      </c>
      <c r="BM284" s="24" t="s">
        <v>490</v>
      </c>
    </row>
    <row r="285" s="12" customFormat="1">
      <c r="B285" s="245"/>
      <c r="C285" s="246"/>
      <c r="D285" s="236" t="s">
        <v>147</v>
      </c>
      <c r="E285" s="247" t="s">
        <v>21</v>
      </c>
      <c r="F285" s="248" t="s">
        <v>491</v>
      </c>
      <c r="G285" s="246"/>
      <c r="H285" s="249">
        <v>5.665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AT285" s="255" t="s">
        <v>147</v>
      </c>
      <c r="AU285" s="255" t="s">
        <v>82</v>
      </c>
      <c r="AV285" s="12" t="s">
        <v>82</v>
      </c>
      <c r="AW285" s="12" t="s">
        <v>36</v>
      </c>
      <c r="AX285" s="12" t="s">
        <v>80</v>
      </c>
      <c r="AY285" s="255" t="s">
        <v>138</v>
      </c>
    </row>
    <row r="286" s="1" customFormat="1" ht="16.5" customHeight="1">
      <c r="B286" s="46"/>
      <c r="C286" s="267" t="s">
        <v>492</v>
      </c>
      <c r="D286" s="267" t="s">
        <v>310</v>
      </c>
      <c r="E286" s="268" t="s">
        <v>493</v>
      </c>
      <c r="F286" s="269" t="s">
        <v>494</v>
      </c>
      <c r="G286" s="270" t="s">
        <v>155</v>
      </c>
      <c r="H286" s="271">
        <v>111.09999999999999</v>
      </c>
      <c r="I286" s="272"/>
      <c r="J286" s="273">
        <f>ROUND(I286*H286,2)</f>
        <v>0</v>
      </c>
      <c r="K286" s="269" t="s">
        <v>144</v>
      </c>
      <c r="L286" s="274"/>
      <c r="M286" s="275" t="s">
        <v>21</v>
      </c>
      <c r="N286" s="276" t="s">
        <v>43</v>
      </c>
      <c r="O286" s="47"/>
      <c r="P286" s="231">
        <f>O286*H286</f>
        <v>0</v>
      </c>
      <c r="Q286" s="231">
        <v>0.13100000000000001</v>
      </c>
      <c r="R286" s="231">
        <f>Q286*H286</f>
        <v>14.5541</v>
      </c>
      <c r="S286" s="231">
        <v>0</v>
      </c>
      <c r="T286" s="232">
        <f>S286*H286</f>
        <v>0</v>
      </c>
      <c r="AR286" s="24" t="s">
        <v>105</v>
      </c>
      <c r="AT286" s="24" t="s">
        <v>310</v>
      </c>
      <c r="AU286" s="24" t="s">
        <v>82</v>
      </c>
      <c r="AY286" s="24" t="s">
        <v>138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24" t="s">
        <v>80</v>
      </c>
      <c r="BK286" s="233">
        <f>ROUND(I286*H286,2)</f>
        <v>0</v>
      </c>
      <c r="BL286" s="24" t="s">
        <v>145</v>
      </c>
      <c r="BM286" s="24" t="s">
        <v>495</v>
      </c>
    </row>
    <row r="287" s="12" customFormat="1">
      <c r="B287" s="245"/>
      <c r="C287" s="246"/>
      <c r="D287" s="236" t="s">
        <v>147</v>
      </c>
      <c r="E287" s="247" t="s">
        <v>21</v>
      </c>
      <c r="F287" s="248" t="s">
        <v>496</v>
      </c>
      <c r="G287" s="246"/>
      <c r="H287" s="249">
        <v>111.09999999999999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AT287" s="255" t="s">
        <v>147</v>
      </c>
      <c r="AU287" s="255" t="s">
        <v>82</v>
      </c>
      <c r="AV287" s="12" t="s">
        <v>82</v>
      </c>
      <c r="AW287" s="12" t="s">
        <v>36</v>
      </c>
      <c r="AX287" s="12" t="s">
        <v>80</v>
      </c>
      <c r="AY287" s="255" t="s">
        <v>138</v>
      </c>
    </row>
    <row r="288" s="1" customFormat="1" ht="25.5" customHeight="1">
      <c r="B288" s="46"/>
      <c r="C288" s="222" t="s">
        <v>497</v>
      </c>
      <c r="D288" s="222" t="s">
        <v>140</v>
      </c>
      <c r="E288" s="223" t="s">
        <v>498</v>
      </c>
      <c r="F288" s="224" t="s">
        <v>499</v>
      </c>
      <c r="G288" s="225" t="s">
        <v>155</v>
      </c>
      <c r="H288" s="226">
        <v>115.5</v>
      </c>
      <c r="I288" s="227"/>
      <c r="J288" s="228">
        <f>ROUND(I288*H288,2)</f>
        <v>0</v>
      </c>
      <c r="K288" s="224" t="s">
        <v>144</v>
      </c>
      <c r="L288" s="72"/>
      <c r="M288" s="229" t="s">
        <v>21</v>
      </c>
      <c r="N288" s="230" t="s">
        <v>43</v>
      </c>
      <c r="O288" s="47"/>
      <c r="P288" s="231">
        <f>O288*H288</f>
        <v>0</v>
      </c>
      <c r="Q288" s="231">
        <v>0</v>
      </c>
      <c r="R288" s="231">
        <f>Q288*H288</f>
        <v>0</v>
      </c>
      <c r="S288" s="231">
        <v>0</v>
      </c>
      <c r="T288" s="232">
        <f>S288*H288</f>
        <v>0</v>
      </c>
      <c r="AR288" s="24" t="s">
        <v>145</v>
      </c>
      <c r="AT288" s="24" t="s">
        <v>140</v>
      </c>
      <c r="AU288" s="24" t="s">
        <v>82</v>
      </c>
      <c r="AY288" s="24" t="s">
        <v>138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24" t="s">
        <v>80</v>
      </c>
      <c r="BK288" s="233">
        <f>ROUND(I288*H288,2)</f>
        <v>0</v>
      </c>
      <c r="BL288" s="24" t="s">
        <v>145</v>
      </c>
      <c r="BM288" s="24" t="s">
        <v>500</v>
      </c>
    </row>
    <row r="289" s="12" customFormat="1">
      <c r="B289" s="245"/>
      <c r="C289" s="246"/>
      <c r="D289" s="236" t="s">
        <v>147</v>
      </c>
      <c r="E289" s="247" t="s">
        <v>21</v>
      </c>
      <c r="F289" s="248" t="s">
        <v>501</v>
      </c>
      <c r="G289" s="246"/>
      <c r="H289" s="249">
        <v>115.5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AT289" s="255" t="s">
        <v>147</v>
      </c>
      <c r="AU289" s="255" t="s">
        <v>82</v>
      </c>
      <c r="AV289" s="12" t="s">
        <v>82</v>
      </c>
      <c r="AW289" s="12" t="s">
        <v>36</v>
      </c>
      <c r="AX289" s="12" t="s">
        <v>80</v>
      </c>
      <c r="AY289" s="255" t="s">
        <v>138</v>
      </c>
    </row>
    <row r="290" s="1" customFormat="1" ht="25.5" customHeight="1">
      <c r="B290" s="46"/>
      <c r="C290" s="222" t="s">
        <v>502</v>
      </c>
      <c r="D290" s="222" t="s">
        <v>140</v>
      </c>
      <c r="E290" s="223" t="s">
        <v>503</v>
      </c>
      <c r="F290" s="224" t="s">
        <v>504</v>
      </c>
      <c r="G290" s="225" t="s">
        <v>155</v>
      </c>
      <c r="H290" s="226">
        <v>627</v>
      </c>
      <c r="I290" s="227"/>
      <c r="J290" s="228">
        <f>ROUND(I290*H290,2)</f>
        <v>0</v>
      </c>
      <c r="K290" s="224" t="s">
        <v>144</v>
      </c>
      <c r="L290" s="72"/>
      <c r="M290" s="229" t="s">
        <v>21</v>
      </c>
      <c r="N290" s="230" t="s">
        <v>43</v>
      </c>
      <c r="O290" s="47"/>
      <c r="P290" s="231">
        <f>O290*H290</f>
        <v>0</v>
      </c>
      <c r="Q290" s="231">
        <v>0.085650000000000004</v>
      </c>
      <c r="R290" s="231">
        <f>Q290*H290</f>
        <v>53.702550000000002</v>
      </c>
      <c r="S290" s="231">
        <v>0</v>
      </c>
      <c r="T290" s="232">
        <f>S290*H290</f>
        <v>0</v>
      </c>
      <c r="AR290" s="24" t="s">
        <v>145</v>
      </c>
      <c r="AT290" s="24" t="s">
        <v>140</v>
      </c>
      <c r="AU290" s="24" t="s">
        <v>82</v>
      </c>
      <c r="AY290" s="24" t="s">
        <v>138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24" t="s">
        <v>80</v>
      </c>
      <c r="BK290" s="233">
        <f>ROUND(I290*H290,2)</f>
        <v>0</v>
      </c>
      <c r="BL290" s="24" t="s">
        <v>145</v>
      </c>
      <c r="BM290" s="24" t="s">
        <v>505</v>
      </c>
    </row>
    <row r="291" s="11" customFormat="1">
      <c r="B291" s="234"/>
      <c r="C291" s="235"/>
      <c r="D291" s="236" t="s">
        <v>147</v>
      </c>
      <c r="E291" s="237" t="s">
        <v>21</v>
      </c>
      <c r="F291" s="238" t="s">
        <v>506</v>
      </c>
      <c r="G291" s="235"/>
      <c r="H291" s="237" t="s">
        <v>21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AT291" s="244" t="s">
        <v>147</v>
      </c>
      <c r="AU291" s="244" t="s">
        <v>82</v>
      </c>
      <c r="AV291" s="11" t="s">
        <v>80</v>
      </c>
      <c r="AW291" s="11" t="s">
        <v>36</v>
      </c>
      <c r="AX291" s="11" t="s">
        <v>72</v>
      </c>
      <c r="AY291" s="244" t="s">
        <v>138</v>
      </c>
    </row>
    <row r="292" s="11" customFormat="1">
      <c r="B292" s="234"/>
      <c r="C292" s="235"/>
      <c r="D292" s="236" t="s">
        <v>147</v>
      </c>
      <c r="E292" s="237" t="s">
        <v>21</v>
      </c>
      <c r="F292" s="238" t="s">
        <v>507</v>
      </c>
      <c r="G292" s="235"/>
      <c r="H292" s="237" t="s">
        <v>21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AT292" s="244" t="s">
        <v>147</v>
      </c>
      <c r="AU292" s="244" t="s">
        <v>82</v>
      </c>
      <c r="AV292" s="11" t="s">
        <v>80</v>
      </c>
      <c r="AW292" s="11" t="s">
        <v>36</v>
      </c>
      <c r="AX292" s="11" t="s">
        <v>72</v>
      </c>
      <c r="AY292" s="244" t="s">
        <v>138</v>
      </c>
    </row>
    <row r="293" s="12" customFormat="1">
      <c r="B293" s="245"/>
      <c r="C293" s="246"/>
      <c r="D293" s="236" t="s">
        <v>147</v>
      </c>
      <c r="E293" s="247" t="s">
        <v>21</v>
      </c>
      <c r="F293" s="248" t="s">
        <v>508</v>
      </c>
      <c r="G293" s="246"/>
      <c r="H293" s="249">
        <v>321.69999999999999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AT293" s="255" t="s">
        <v>147</v>
      </c>
      <c r="AU293" s="255" t="s">
        <v>82</v>
      </c>
      <c r="AV293" s="12" t="s">
        <v>82</v>
      </c>
      <c r="AW293" s="12" t="s">
        <v>36</v>
      </c>
      <c r="AX293" s="12" t="s">
        <v>72</v>
      </c>
      <c r="AY293" s="255" t="s">
        <v>138</v>
      </c>
    </row>
    <row r="294" s="11" customFormat="1">
      <c r="B294" s="234"/>
      <c r="C294" s="235"/>
      <c r="D294" s="236" t="s">
        <v>147</v>
      </c>
      <c r="E294" s="237" t="s">
        <v>21</v>
      </c>
      <c r="F294" s="238" t="s">
        <v>509</v>
      </c>
      <c r="G294" s="235"/>
      <c r="H294" s="237" t="s">
        <v>21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AT294" s="244" t="s">
        <v>147</v>
      </c>
      <c r="AU294" s="244" t="s">
        <v>82</v>
      </c>
      <c r="AV294" s="11" t="s">
        <v>80</v>
      </c>
      <c r="AW294" s="11" t="s">
        <v>36</v>
      </c>
      <c r="AX294" s="11" t="s">
        <v>72</v>
      </c>
      <c r="AY294" s="244" t="s">
        <v>138</v>
      </c>
    </row>
    <row r="295" s="11" customFormat="1">
      <c r="B295" s="234"/>
      <c r="C295" s="235"/>
      <c r="D295" s="236" t="s">
        <v>147</v>
      </c>
      <c r="E295" s="237" t="s">
        <v>21</v>
      </c>
      <c r="F295" s="238" t="s">
        <v>510</v>
      </c>
      <c r="G295" s="235"/>
      <c r="H295" s="237" t="s">
        <v>21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AT295" s="244" t="s">
        <v>147</v>
      </c>
      <c r="AU295" s="244" t="s">
        <v>82</v>
      </c>
      <c r="AV295" s="11" t="s">
        <v>80</v>
      </c>
      <c r="AW295" s="11" t="s">
        <v>36</v>
      </c>
      <c r="AX295" s="11" t="s">
        <v>72</v>
      </c>
      <c r="AY295" s="244" t="s">
        <v>138</v>
      </c>
    </row>
    <row r="296" s="12" customFormat="1">
      <c r="B296" s="245"/>
      <c r="C296" s="246"/>
      <c r="D296" s="236" t="s">
        <v>147</v>
      </c>
      <c r="E296" s="247" t="s">
        <v>21</v>
      </c>
      <c r="F296" s="248" t="s">
        <v>511</v>
      </c>
      <c r="G296" s="246"/>
      <c r="H296" s="249">
        <v>241.69999999999999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AT296" s="255" t="s">
        <v>147</v>
      </c>
      <c r="AU296" s="255" t="s">
        <v>82</v>
      </c>
      <c r="AV296" s="12" t="s">
        <v>82</v>
      </c>
      <c r="AW296" s="12" t="s">
        <v>36</v>
      </c>
      <c r="AX296" s="12" t="s">
        <v>72</v>
      </c>
      <c r="AY296" s="255" t="s">
        <v>138</v>
      </c>
    </row>
    <row r="297" s="11" customFormat="1">
      <c r="B297" s="234"/>
      <c r="C297" s="235"/>
      <c r="D297" s="236" t="s">
        <v>147</v>
      </c>
      <c r="E297" s="237" t="s">
        <v>21</v>
      </c>
      <c r="F297" s="238" t="s">
        <v>512</v>
      </c>
      <c r="G297" s="235"/>
      <c r="H297" s="237" t="s">
        <v>21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AT297" s="244" t="s">
        <v>147</v>
      </c>
      <c r="AU297" s="244" t="s">
        <v>82</v>
      </c>
      <c r="AV297" s="11" t="s">
        <v>80</v>
      </c>
      <c r="AW297" s="11" t="s">
        <v>36</v>
      </c>
      <c r="AX297" s="11" t="s">
        <v>72</v>
      </c>
      <c r="AY297" s="244" t="s">
        <v>138</v>
      </c>
    </row>
    <row r="298" s="11" customFormat="1">
      <c r="B298" s="234"/>
      <c r="C298" s="235"/>
      <c r="D298" s="236" t="s">
        <v>147</v>
      </c>
      <c r="E298" s="237" t="s">
        <v>21</v>
      </c>
      <c r="F298" s="238" t="s">
        <v>513</v>
      </c>
      <c r="G298" s="235"/>
      <c r="H298" s="237" t="s">
        <v>21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AT298" s="244" t="s">
        <v>147</v>
      </c>
      <c r="AU298" s="244" t="s">
        <v>82</v>
      </c>
      <c r="AV298" s="11" t="s">
        <v>80</v>
      </c>
      <c r="AW298" s="11" t="s">
        <v>36</v>
      </c>
      <c r="AX298" s="11" t="s">
        <v>72</v>
      </c>
      <c r="AY298" s="244" t="s">
        <v>138</v>
      </c>
    </row>
    <row r="299" s="12" customFormat="1">
      <c r="B299" s="245"/>
      <c r="C299" s="246"/>
      <c r="D299" s="236" t="s">
        <v>147</v>
      </c>
      <c r="E299" s="247" t="s">
        <v>21</v>
      </c>
      <c r="F299" s="248" t="s">
        <v>514</v>
      </c>
      <c r="G299" s="246"/>
      <c r="H299" s="249">
        <v>63.600000000000001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AT299" s="255" t="s">
        <v>147</v>
      </c>
      <c r="AU299" s="255" t="s">
        <v>82</v>
      </c>
      <c r="AV299" s="12" t="s">
        <v>82</v>
      </c>
      <c r="AW299" s="12" t="s">
        <v>36</v>
      </c>
      <c r="AX299" s="12" t="s">
        <v>72</v>
      </c>
      <c r="AY299" s="255" t="s">
        <v>138</v>
      </c>
    </row>
    <row r="300" s="13" customFormat="1">
      <c r="B300" s="256"/>
      <c r="C300" s="257"/>
      <c r="D300" s="236" t="s">
        <v>147</v>
      </c>
      <c r="E300" s="258" t="s">
        <v>21</v>
      </c>
      <c r="F300" s="259" t="s">
        <v>197</v>
      </c>
      <c r="G300" s="257"/>
      <c r="H300" s="260">
        <v>627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AT300" s="266" t="s">
        <v>147</v>
      </c>
      <c r="AU300" s="266" t="s">
        <v>82</v>
      </c>
      <c r="AV300" s="13" t="s">
        <v>145</v>
      </c>
      <c r="AW300" s="13" t="s">
        <v>36</v>
      </c>
      <c r="AX300" s="13" t="s">
        <v>80</v>
      </c>
      <c r="AY300" s="266" t="s">
        <v>138</v>
      </c>
    </row>
    <row r="301" s="1" customFormat="1" ht="16.5" customHeight="1">
      <c r="B301" s="46"/>
      <c r="C301" s="267" t="s">
        <v>515</v>
      </c>
      <c r="D301" s="267" t="s">
        <v>310</v>
      </c>
      <c r="E301" s="268" t="s">
        <v>516</v>
      </c>
      <c r="F301" s="269" t="s">
        <v>517</v>
      </c>
      <c r="G301" s="270" t="s">
        <v>155</v>
      </c>
      <c r="H301" s="271">
        <v>569.03399999999999</v>
      </c>
      <c r="I301" s="272"/>
      <c r="J301" s="273">
        <f>ROUND(I301*H301,2)</f>
        <v>0</v>
      </c>
      <c r="K301" s="269" t="s">
        <v>144</v>
      </c>
      <c r="L301" s="274"/>
      <c r="M301" s="275" t="s">
        <v>21</v>
      </c>
      <c r="N301" s="276" t="s">
        <v>43</v>
      </c>
      <c r="O301" s="47"/>
      <c r="P301" s="231">
        <f>O301*H301</f>
        <v>0</v>
      </c>
      <c r="Q301" s="231">
        <v>0.161</v>
      </c>
      <c r="R301" s="231">
        <f>Q301*H301</f>
        <v>91.614474000000001</v>
      </c>
      <c r="S301" s="231">
        <v>0</v>
      </c>
      <c r="T301" s="232">
        <f>S301*H301</f>
        <v>0</v>
      </c>
      <c r="AR301" s="24" t="s">
        <v>105</v>
      </c>
      <c r="AT301" s="24" t="s">
        <v>310</v>
      </c>
      <c r="AU301" s="24" t="s">
        <v>82</v>
      </c>
      <c r="AY301" s="24" t="s">
        <v>138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24" t="s">
        <v>80</v>
      </c>
      <c r="BK301" s="233">
        <f>ROUND(I301*H301,2)</f>
        <v>0</v>
      </c>
      <c r="BL301" s="24" t="s">
        <v>145</v>
      </c>
      <c r="BM301" s="24" t="s">
        <v>518</v>
      </c>
    </row>
    <row r="302" s="11" customFormat="1">
      <c r="B302" s="234"/>
      <c r="C302" s="235"/>
      <c r="D302" s="236" t="s">
        <v>147</v>
      </c>
      <c r="E302" s="237" t="s">
        <v>21</v>
      </c>
      <c r="F302" s="238" t="s">
        <v>519</v>
      </c>
      <c r="G302" s="235"/>
      <c r="H302" s="237" t="s">
        <v>21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AT302" s="244" t="s">
        <v>147</v>
      </c>
      <c r="AU302" s="244" t="s">
        <v>82</v>
      </c>
      <c r="AV302" s="11" t="s">
        <v>80</v>
      </c>
      <c r="AW302" s="11" t="s">
        <v>36</v>
      </c>
      <c r="AX302" s="11" t="s">
        <v>72</v>
      </c>
      <c r="AY302" s="244" t="s">
        <v>138</v>
      </c>
    </row>
    <row r="303" s="12" customFormat="1">
      <c r="B303" s="245"/>
      <c r="C303" s="246"/>
      <c r="D303" s="236" t="s">
        <v>147</v>
      </c>
      <c r="E303" s="247" t="s">
        <v>21</v>
      </c>
      <c r="F303" s="248" t="s">
        <v>520</v>
      </c>
      <c r="G303" s="246"/>
      <c r="H303" s="249">
        <v>324.91699999999997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AT303" s="255" t="s">
        <v>147</v>
      </c>
      <c r="AU303" s="255" t="s">
        <v>82</v>
      </c>
      <c r="AV303" s="12" t="s">
        <v>82</v>
      </c>
      <c r="AW303" s="12" t="s">
        <v>36</v>
      </c>
      <c r="AX303" s="12" t="s">
        <v>72</v>
      </c>
      <c r="AY303" s="255" t="s">
        <v>138</v>
      </c>
    </row>
    <row r="304" s="11" customFormat="1">
      <c r="B304" s="234"/>
      <c r="C304" s="235"/>
      <c r="D304" s="236" t="s">
        <v>147</v>
      </c>
      <c r="E304" s="237" t="s">
        <v>21</v>
      </c>
      <c r="F304" s="238" t="s">
        <v>521</v>
      </c>
      <c r="G304" s="235"/>
      <c r="H304" s="237" t="s">
        <v>21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AT304" s="244" t="s">
        <v>147</v>
      </c>
      <c r="AU304" s="244" t="s">
        <v>82</v>
      </c>
      <c r="AV304" s="11" t="s">
        <v>80</v>
      </c>
      <c r="AW304" s="11" t="s">
        <v>36</v>
      </c>
      <c r="AX304" s="11" t="s">
        <v>72</v>
      </c>
      <c r="AY304" s="244" t="s">
        <v>138</v>
      </c>
    </row>
    <row r="305" s="12" customFormat="1">
      <c r="B305" s="245"/>
      <c r="C305" s="246"/>
      <c r="D305" s="236" t="s">
        <v>147</v>
      </c>
      <c r="E305" s="247" t="s">
        <v>21</v>
      </c>
      <c r="F305" s="248" t="s">
        <v>522</v>
      </c>
      <c r="G305" s="246"/>
      <c r="H305" s="249">
        <v>244.11699999999999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AT305" s="255" t="s">
        <v>147</v>
      </c>
      <c r="AU305" s="255" t="s">
        <v>82</v>
      </c>
      <c r="AV305" s="12" t="s">
        <v>82</v>
      </c>
      <c r="AW305" s="12" t="s">
        <v>36</v>
      </c>
      <c r="AX305" s="12" t="s">
        <v>72</v>
      </c>
      <c r="AY305" s="255" t="s">
        <v>138</v>
      </c>
    </row>
    <row r="306" s="13" customFormat="1">
      <c r="B306" s="256"/>
      <c r="C306" s="257"/>
      <c r="D306" s="236" t="s">
        <v>147</v>
      </c>
      <c r="E306" s="258" t="s">
        <v>21</v>
      </c>
      <c r="F306" s="259" t="s">
        <v>197</v>
      </c>
      <c r="G306" s="257"/>
      <c r="H306" s="260">
        <v>569.03399999999999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AT306" s="266" t="s">
        <v>147</v>
      </c>
      <c r="AU306" s="266" t="s">
        <v>82</v>
      </c>
      <c r="AV306" s="13" t="s">
        <v>145</v>
      </c>
      <c r="AW306" s="13" t="s">
        <v>36</v>
      </c>
      <c r="AX306" s="13" t="s">
        <v>80</v>
      </c>
      <c r="AY306" s="266" t="s">
        <v>138</v>
      </c>
    </row>
    <row r="307" s="1" customFormat="1" ht="16.5" customHeight="1">
      <c r="B307" s="46"/>
      <c r="C307" s="267" t="s">
        <v>523</v>
      </c>
      <c r="D307" s="267" t="s">
        <v>310</v>
      </c>
      <c r="E307" s="268" t="s">
        <v>524</v>
      </c>
      <c r="F307" s="269" t="s">
        <v>525</v>
      </c>
      <c r="G307" s="270" t="s">
        <v>155</v>
      </c>
      <c r="H307" s="271">
        <v>64.236000000000004</v>
      </c>
      <c r="I307" s="272"/>
      <c r="J307" s="273">
        <f>ROUND(I307*H307,2)</f>
        <v>0</v>
      </c>
      <c r="K307" s="269" t="s">
        <v>144</v>
      </c>
      <c r="L307" s="274"/>
      <c r="M307" s="275" t="s">
        <v>21</v>
      </c>
      <c r="N307" s="276" t="s">
        <v>43</v>
      </c>
      <c r="O307" s="47"/>
      <c r="P307" s="231">
        <f>O307*H307</f>
        <v>0</v>
      </c>
      <c r="Q307" s="231">
        <v>0.13100000000000001</v>
      </c>
      <c r="R307" s="231">
        <f>Q307*H307</f>
        <v>8.4149160000000016</v>
      </c>
      <c r="S307" s="231">
        <v>0</v>
      </c>
      <c r="T307" s="232">
        <f>S307*H307</f>
        <v>0</v>
      </c>
      <c r="AR307" s="24" t="s">
        <v>105</v>
      </c>
      <c r="AT307" s="24" t="s">
        <v>310</v>
      </c>
      <c r="AU307" s="24" t="s">
        <v>82</v>
      </c>
      <c r="AY307" s="24" t="s">
        <v>138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24" t="s">
        <v>80</v>
      </c>
      <c r="BK307" s="233">
        <f>ROUND(I307*H307,2)</f>
        <v>0</v>
      </c>
      <c r="BL307" s="24" t="s">
        <v>145</v>
      </c>
      <c r="BM307" s="24" t="s">
        <v>526</v>
      </c>
    </row>
    <row r="308" s="12" customFormat="1">
      <c r="B308" s="245"/>
      <c r="C308" s="246"/>
      <c r="D308" s="236" t="s">
        <v>147</v>
      </c>
      <c r="E308" s="247" t="s">
        <v>21</v>
      </c>
      <c r="F308" s="248" t="s">
        <v>527</v>
      </c>
      <c r="G308" s="246"/>
      <c r="H308" s="249">
        <v>64.236000000000004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AT308" s="255" t="s">
        <v>147</v>
      </c>
      <c r="AU308" s="255" t="s">
        <v>82</v>
      </c>
      <c r="AV308" s="12" t="s">
        <v>82</v>
      </c>
      <c r="AW308" s="12" t="s">
        <v>36</v>
      </c>
      <c r="AX308" s="12" t="s">
        <v>80</v>
      </c>
      <c r="AY308" s="255" t="s">
        <v>138</v>
      </c>
    </row>
    <row r="309" s="1" customFormat="1" ht="25.5" customHeight="1">
      <c r="B309" s="46"/>
      <c r="C309" s="222" t="s">
        <v>528</v>
      </c>
      <c r="D309" s="222" t="s">
        <v>140</v>
      </c>
      <c r="E309" s="223" t="s">
        <v>529</v>
      </c>
      <c r="F309" s="224" t="s">
        <v>530</v>
      </c>
      <c r="G309" s="225" t="s">
        <v>155</v>
      </c>
      <c r="H309" s="226">
        <v>627</v>
      </c>
      <c r="I309" s="227"/>
      <c r="J309" s="228">
        <f>ROUND(I309*H309,2)</f>
        <v>0</v>
      </c>
      <c r="K309" s="224" t="s">
        <v>144</v>
      </c>
      <c r="L309" s="72"/>
      <c r="M309" s="229" t="s">
        <v>21</v>
      </c>
      <c r="N309" s="230" t="s">
        <v>43</v>
      </c>
      <c r="O309" s="47"/>
      <c r="P309" s="231">
        <f>O309*H309</f>
        <v>0</v>
      </c>
      <c r="Q309" s="231">
        <v>0</v>
      </c>
      <c r="R309" s="231">
        <f>Q309*H309</f>
        <v>0</v>
      </c>
      <c r="S309" s="231">
        <v>0</v>
      </c>
      <c r="T309" s="232">
        <f>S309*H309</f>
        <v>0</v>
      </c>
      <c r="AR309" s="24" t="s">
        <v>145</v>
      </c>
      <c r="AT309" s="24" t="s">
        <v>140</v>
      </c>
      <c r="AU309" s="24" t="s">
        <v>82</v>
      </c>
      <c r="AY309" s="24" t="s">
        <v>138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24" t="s">
        <v>80</v>
      </c>
      <c r="BK309" s="233">
        <f>ROUND(I309*H309,2)</f>
        <v>0</v>
      </c>
      <c r="BL309" s="24" t="s">
        <v>145</v>
      </c>
      <c r="BM309" s="24" t="s">
        <v>531</v>
      </c>
    </row>
    <row r="310" s="12" customFormat="1">
      <c r="B310" s="245"/>
      <c r="C310" s="246"/>
      <c r="D310" s="236" t="s">
        <v>147</v>
      </c>
      <c r="E310" s="247" t="s">
        <v>21</v>
      </c>
      <c r="F310" s="248" t="s">
        <v>532</v>
      </c>
      <c r="G310" s="246"/>
      <c r="H310" s="249">
        <v>627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AT310" s="255" t="s">
        <v>147</v>
      </c>
      <c r="AU310" s="255" t="s">
        <v>82</v>
      </c>
      <c r="AV310" s="12" t="s">
        <v>82</v>
      </c>
      <c r="AW310" s="12" t="s">
        <v>36</v>
      </c>
      <c r="AX310" s="12" t="s">
        <v>80</v>
      </c>
      <c r="AY310" s="255" t="s">
        <v>138</v>
      </c>
    </row>
    <row r="311" s="10" customFormat="1" ht="29.88" customHeight="1">
      <c r="B311" s="206"/>
      <c r="C311" s="207"/>
      <c r="D311" s="208" t="s">
        <v>71</v>
      </c>
      <c r="E311" s="220" t="s">
        <v>105</v>
      </c>
      <c r="F311" s="220" t="s">
        <v>533</v>
      </c>
      <c r="G311" s="207"/>
      <c r="H311" s="207"/>
      <c r="I311" s="210"/>
      <c r="J311" s="221">
        <f>BK311</f>
        <v>0</v>
      </c>
      <c r="K311" s="207"/>
      <c r="L311" s="212"/>
      <c r="M311" s="213"/>
      <c r="N311" s="214"/>
      <c r="O311" s="214"/>
      <c r="P311" s="215">
        <f>SUM(P312:P321)</f>
        <v>0</v>
      </c>
      <c r="Q311" s="214"/>
      <c r="R311" s="215">
        <f>SUM(R312:R321)</f>
        <v>1.3540400000000001</v>
      </c>
      <c r="S311" s="214"/>
      <c r="T311" s="216">
        <f>SUM(T312:T321)</f>
        <v>0</v>
      </c>
      <c r="AR311" s="217" t="s">
        <v>80</v>
      </c>
      <c r="AT311" s="218" t="s">
        <v>71</v>
      </c>
      <c r="AU311" s="218" t="s">
        <v>80</v>
      </c>
      <c r="AY311" s="217" t="s">
        <v>138</v>
      </c>
      <c r="BK311" s="219">
        <f>SUM(BK312:BK321)</f>
        <v>0</v>
      </c>
    </row>
    <row r="312" s="1" customFormat="1" ht="16.5" customHeight="1">
      <c r="B312" s="46"/>
      <c r="C312" s="222" t="s">
        <v>534</v>
      </c>
      <c r="D312" s="222" t="s">
        <v>140</v>
      </c>
      <c r="E312" s="223" t="s">
        <v>535</v>
      </c>
      <c r="F312" s="224" t="s">
        <v>536</v>
      </c>
      <c r="G312" s="225" t="s">
        <v>143</v>
      </c>
      <c r="H312" s="226">
        <v>1</v>
      </c>
      <c r="I312" s="227"/>
      <c r="J312" s="228">
        <f>ROUND(I312*H312,2)</f>
        <v>0</v>
      </c>
      <c r="K312" s="224" t="s">
        <v>21</v>
      </c>
      <c r="L312" s="72"/>
      <c r="M312" s="229" t="s">
        <v>21</v>
      </c>
      <c r="N312" s="230" t="s">
        <v>43</v>
      </c>
      <c r="O312" s="47"/>
      <c r="P312" s="231">
        <f>O312*H312</f>
        <v>0</v>
      </c>
      <c r="Q312" s="231">
        <v>0</v>
      </c>
      <c r="R312" s="231">
        <f>Q312*H312</f>
        <v>0</v>
      </c>
      <c r="S312" s="231">
        <v>0</v>
      </c>
      <c r="T312" s="232">
        <f>S312*H312</f>
        <v>0</v>
      </c>
      <c r="AR312" s="24" t="s">
        <v>145</v>
      </c>
      <c r="AT312" s="24" t="s">
        <v>140</v>
      </c>
      <c r="AU312" s="24" t="s">
        <v>82</v>
      </c>
      <c r="AY312" s="24" t="s">
        <v>138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24" t="s">
        <v>80</v>
      </c>
      <c r="BK312" s="233">
        <f>ROUND(I312*H312,2)</f>
        <v>0</v>
      </c>
      <c r="BL312" s="24" t="s">
        <v>145</v>
      </c>
      <c r="BM312" s="24" t="s">
        <v>537</v>
      </c>
    </row>
    <row r="313" s="11" customFormat="1">
      <c r="B313" s="234"/>
      <c r="C313" s="235"/>
      <c r="D313" s="236" t="s">
        <v>147</v>
      </c>
      <c r="E313" s="237" t="s">
        <v>21</v>
      </c>
      <c r="F313" s="238" t="s">
        <v>538</v>
      </c>
      <c r="G313" s="235"/>
      <c r="H313" s="237" t="s">
        <v>21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AT313" s="244" t="s">
        <v>147</v>
      </c>
      <c r="AU313" s="244" t="s">
        <v>82</v>
      </c>
      <c r="AV313" s="11" t="s">
        <v>80</v>
      </c>
      <c r="AW313" s="11" t="s">
        <v>36</v>
      </c>
      <c r="AX313" s="11" t="s">
        <v>72</v>
      </c>
      <c r="AY313" s="244" t="s">
        <v>138</v>
      </c>
    </row>
    <row r="314" s="11" customFormat="1">
      <c r="B314" s="234"/>
      <c r="C314" s="235"/>
      <c r="D314" s="236" t="s">
        <v>147</v>
      </c>
      <c r="E314" s="237" t="s">
        <v>21</v>
      </c>
      <c r="F314" s="238" t="s">
        <v>148</v>
      </c>
      <c r="G314" s="235"/>
      <c r="H314" s="237" t="s">
        <v>21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AT314" s="244" t="s">
        <v>147</v>
      </c>
      <c r="AU314" s="244" t="s">
        <v>82</v>
      </c>
      <c r="AV314" s="11" t="s">
        <v>80</v>
      </c>
      <c r="AW314" s="11" t="s">
        <v>36</v>
      </c>
      <c r="AX314" s="11" t="s">
        <v>72</v>
      </c>
      <c r="AY314" s="244" t="s">
        <v>138</v>
      </c>
    </row>
    <row r="315" s="12" customFormat="1">
      <c r="B315" s="245"/>
      <c r="C315" s="246"/>
      <c r="D315" s="236" t="s">
        <v>147</v>
      </c>
      <c r="E315" s="247" t="s">
        <v>21</v>
      </c>
      <c r="F315" s="248" t="s">
        <v>80</v>
      </c>
      <c r="G315" s="246"/>
      <c r="H315" s="249">
        <v>1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AT315" s="255" t="s">
        <v>147</v>
      </c>
      <c r="AU315" s="255" t="s">
        <v>82</v>
      </c>
      <c r="AV315" s="12" t="s">
        <v>82</v>
      </c>
      <c r="AW315" s="12" t="s">
        <v>36</v>
      </c>
      <c r="AX315" s="12" t="s">
        <v>80</v>
      </c>
      <c r="AY315" s="255" t="s">
        <v>138</v>
      </c>
    </row>
    <row r="316" s="1" customFormat="1" ht="16.5" customHeight="1">
      <c r="B316" s="46"/>
      <c r="C316" s="222" t="s">
        <v>539</v>
      </c>
      <c r="D316" s="222" t="s">
        <v>140</v>
      </c>
      <c r="E316" s="223" t="s">
        <v>540</v>
      </c>
      <c r="F316" s="224" t="s">
        <v>541</v>
      </c>
      <c r="G316" s="225" t="s">
        <v>143</v>
      </c>
      <c r="H316" s="226">
        <v>1</v>
      </c>
      <c r="I316" s="227"/>
      <c r="J316" s="228">
        <f>ROUND(I316*H316,2)</f>
        <v>0</v>
      </c>
      <c r="K316" s="224" t="s">
        <v>144</v>
      </c>
      <c r="L316" s="72"/>
      <c r="M316" s="229" t="s">
        <v>21</v>
      </c>
      <c r="N316" s="230" t="s">
        <v>43</v>
      </c>
      <c r="O316" s="47"/>
      <c r="P316" s="231">
        <f>O316*H316</f>
        <v>0</v>
      </c>
      <c r="Q316" s="231">
        <v>0.42080000000000001</v>
      </c>
      <c r="R316" s="231">
        <f>Q316*H316</f>
        <v>0.42080000000000001</v>
      </c>
      <c r="S316" s="231">
        <v>0</v>
      </c>
      <c r="T316" s="232">
        <f>S316*H316</f>
        <v>0</v>
      </c>
      <c r="AR316" s="24" t="s">
        <v>145</v>
      </c>
      <c r="AT316" s="24" t="s">
        <v>140</v>
      </c>
      <c r="AU316" s="24" t="s">
        <v>82</v>
      </c>
      <c r="AY316" s="24" t="s">
        <v>138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24" t="s">
        <v>80</v>
      </c>
      <c r="BK316" s="233">
        <f>ROUND(I316*H316,2)</f>
        <v>0</v>
      </c>
      <c r="BL316" s="24" t="s">
        <v>145</v>
      </c>
      <c r="BM316" s="24" t="s">
        <v>542</v>
      </c>
    </row>
    <row r="317" s="11" customFormat="1">
      <c r="B317" s="234"/>
      <c r="C317" s="235"/>
      <c r="D317" s="236" t="s">
        <v>147</v>
      </c>
      <c r="E317" s="237" t="s">
        <v>21</v>
      </c>
      <c r="F317" s="238" t="s">
        <v>148</v>
      </c>
      <c r="G317" s="235"/>
      <c r="H317" s="237" t="s">
        <v>21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AT317" s="244" t="s">
        <v>147</v>
      </c>
      <c r="AU317" s="244" t="s">
        <v>82</v>
      </c>
      <c r="AV317" s="11" t="s">
        <v>80</v>
      </c>
      <c r="AW317" s="11" t="s">
        <v>36</v>
      </c>
      <c r="AX317" s="11" t="s">
        <v>72</v>
      </c>
      <c r="AY317" s="244" t="s">
        <v>138</v>
      </c>
    </row>
    <row r="318" s="12" customFormat="1">
      <c r="B318" s="245"/>
      <c r="C318" s="246"/>
      <c r="D318" s="236" t="s">
        <v>147</v>
      </c>
      <c r="E318" s="247" t="s">
        <v>21</v>
      </c>
      <c r="F318" s="248" t="s">
        <v>80</v>
      </c>
      <c r="G318" s="246"/>
      <c r="H318" s="249">
        <v>1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AT318" s="255" t="s">
        <v>147</v>
      </c>
      <c r="AU318" s="255" t="s">
        <v>82</v>
      </c>
      <c r="AV318" s="12" t="s">
        <v>82</v>
      </c>
      <c r="AW318" s="12" t="s">
        <v>36</v>
      </c>
      <c r="AX318" s="12" t="s">
        <v>80</v>
      </c>
      <c r="AY318" s="255" t="s">
        <v>138</v>
      </c>
    </row>
    <row r="319" s="1" customFormat="1" ht="25.5" customHeight="1">
      <c r="B319" s="46"/>
      <c r="C319" s="222" t="s">
        <v>543</v>
      </c>
      <c r="D319" s="222" t="s">
        <v>140</v>
      </c>
      <c r="E319" s="223" t="s">
        <v>544</v>
      </c>
      <c r="F319" s="224" t="s">
        <v>545</v>
      </c>
      <c r="G319" s="225" t="s">
        <v>143</v>
      </c>
      <c r="H319" s="226">
        <v>3</v>
      </c>
      <c r="I319" s="227"/>
      <c r="J319" s="228">
        <f>ROUND(I319*H319,2)</f>
        <v>0</v>
      </c>
      <c r="K319" s="224" t="s">
        <v>144</v>
      </c>
      <c r="L319" s="72"/>
      <c r="M319" s="229" t="s">
        <v>21</v>
      </c>
      <c r="N319" s="230" t="s">
        <v>43</v>
      </c>
      <c r="O319" s="47"/>
      <c r="P319" s="231">
        <f>O319*H319</f>
        <v>0</v>
      </c>
      <c r="Q319" s="231">
        <v>0.31108000000000002</v>
      </c>
      <c r="R319" s="231">
        <f>Q319*H319</f>
        <v>0.93324000000000007</v>
      </c>
      <c r="S319" s="231">
        <v>0</v>
      </c>
      <c r="T319" s="232">
        <f>S319*H319</f>
        <v>0</v>
      </c>
      <c r="AR319" s="24" t="s">
        <v>145</v>
      </c>
      <c r="AT319" s="24" t="s">
        <v>140</v>
      </c>
      <c r="AU319" s="24" t="s">
        <v>82</v>
      </c>
      <c r="AY319" s="24" t="s">
        <v>138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24" t="s">
        <v>80</v>
      </c>
      <c r="BK319" s="233">
        <f>ROUND(I319*H319,2)</f>
        <v>0</v>
      </c>
      <c r="BL319" s="24" t="s">
        <v>145</v>
      </c>
      <c r="BM319" s="24" t="s">
        <v>546</v>
      </c>
    </row>
    <row r="320" s="11" customFormat="1">
      <c r="B320" s="234"/>
      <c r="C320" s="235"/>
      <c r="D320" s="236" t="s">
        <v>147</v>
      </c>
      <c r="E320" s="237" t="s">
        <v>21</v>
      </c>
      <c r="F320" s="238" t="s">
        <v>148</v>
      </c>
      <c r="G320" s="235"/>
      <c r="H320" s="237" t="s">
        <v>21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AT320" s="244" t="s">
        <v>147</v>
      </c>
      <c r="AU320" s="244" t="s">
        <v>82</v>
      </c>
      <c r="AV320" s="11" t="s">
        <v>80</v>
      </c>
      <c r="AW320" s="11" t="s">
        <v>36</v>
      </c>
      <c r="AX320" s="11" t="s">
        <v>72</v>
      </c>
      <c r="AY320" s="244" t="s">
        <v>138</v>
      </c>
    </row>
    <row r="321" s="12" customFormat="1">
      <c r="B321" s="245"/>
      <c r="C321" s="246"/>
      <c r="D321" s="236" t="s">
        <v>147</v>
      </c>
      <c r="E321" s="247" t="s">
        <v>21</v>
      </c>
      <c r="F321" s="248" t="s">
        <v>99</v>
      </c>
      <c r="G321" s="246"/>
      <c r="H321" s="249">
        <v>3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AT321" s="255" t="s">
        <v>147</v>
      </c>
      <c r="AU321" s="255" t="s">
        <v>82</v>
      </c>
      <c r="AV321" s="12" t="s">
        <v>82</v>
      </c>
      <c r="AW321" s="12" t="s">
        <v>36</v>
      </c>
      <c r="AX321" s="12" t="s">
        <v>80</v>
      </c>
      <c r="AY321" s="255" t="s">
        <v>138</v>
      </c>
    </row>
    <row r="322" s="10" customFormat="1" ht="29.88" customHeight="1">
      <c r="B322" s="206"/>
      <c r="C322" s="207"/>
      <c r="D322" s="208" t="s">
        <v>71</v>
      </c>
      <c r="E322" s="220" t="s">
        <v>187</v>
      </c>
      <c r="F322" s="220" t="s">
        <v>547</v>
      </c>
      <c r="G322" s="207"/>
      <c r="H322" s="207"/>
      <c r="I322" s="210"/>
      <c r="J322" s="221">
        <f>BK322</f>
        <v>0</v>
      </c>
      <c r="K322" s="207"/>
      <c r="L322" s="212"/>
      <c r="M322" s="213"/>
      <c r="N322" s="214"/>
      <c r="O322" s="214"/>
      <c r="P322" s="215">
        <f>SUM(P323:P387)</f>
        <v>0</v>
      </c>
      <c r="Q322" s="214"/>
      <c r="R322" s="215">
        <f>SUM(R323:R387)</f>
        <v>121.9828443</v>
      </c>
      <c r="S322" s="214"/>
      <c r="T322" s="216">
        <f>SUM(T323:T387)</f>
        <v>11.987</v>
      </c>
      <c r="AR322" s="217" t="s">
        <v>80</v>
      </c>
      <c r="AT322" s="218" t="s">
        <v>71</v>
      </c>
      <c r="AU322" s="218" t="s">
        <v>80</v>
      </c>
      <c r="AY322" s="217" t="s">
        <v>138</v>
      </c>
      <c r="BK322" s="219">
        <f>SUM(BK323:BK387)</f>
        <v>0</v>
      </c>
    </row>
    <row r="323" s="1" customFormat="1" ht="25.5" customHeight="1">
      <c r="B323" s="46"/>
      <c r="C323" s="222" t="s">
        <v>548</v>
      </c>
      <c r="D323" s="222" t="s">
        <v>140</v>
      </c>
      <c r="E323" s="223" t="s">
        <v>549</v>
      </c>
      <c r="F323" s="224" t="s">
        <v>550</v>
      </c>
      <c r="G323" s="225" t="s">
        <v>143</v>
      </c>
      <c r="H323" s="226">
        <v>8</v>
      </c>
      <c r="I323" s="227"/>
      <c r="J323" s="228">
        <f>ROUND(I323*H323,2)</f>
        <v>0</v>
      </c>
      <c r="K323" s="224" t="s">
        <v>144</v>
      </c>
      <c r="L323" s="72"/>
      <c r="M323" s="229" t="s">
        <v>21</v>
      </c>
      <c r="N323" s="230" t="s">
        <v>43</v>
      </c>
      <c r="O323" s="47"/>
      <c r="P323" s="231">
        <f>O323*H323</f>
        <v>0</v>
      </c>
      <c r="Q323" s="231">
        <v>0.00069999999999999999</v>
      </c>
      <c r="R323" s="231">
        <f>Q323*H323</f>
        <v>0.0055999999999999999</v>
      </c>
      <c r="S323" s="231">
        <v>0</v>
      </c>
      <c r="T323" s="232">
        <f>S323*H323</f>
        <v>0</v>
      </c>
      <c r="AR323" s="24" t="s">
        <v>145</v>
      </c>
      <c r="AT323" s="24" t="s">
        <v>140</v>
      </c>
      <c r="AU323" s="24" t="s">
        <v>82</v>
      </c>
      <c r="AY323" s="24" t="s">
        <v>138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24" t="s">
        <v>80</v>
      </c>
      <c r="BK323" s="233">
        <f>ROUND(I323*H323,2)</f>
        <v>0</v>
      </c>
      <c r="BL323" s="24" t="s">
        <v>145</v>
      </c>
      <c r="BM323" s="24" t="s">
        <v>551</v>
      </c>
    </row>
    <row r="324" s="11" customFormat="1">
      <c r="B324" s="234"/>
      <c r="C324" s="235"/>
      <c r="D324" s="236" t="s">
        <v>147</v>
      </c>
      <c r="E324" s="237" t="s">
        <v>21</v>
      </c>
      <c r="F324" s="238" t="s">
        <v>148</v>
      </c>
      <c r="G324" s="235"/>
      <c r="H324" s="237" t="s">
        <v>21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AT324" s="244" t="s">
        <v>147</v>
      </c>
      <c r="AU324" s="244" t="s">
        <v>82</v>
      </c>
      <c r="AV324" s="11" t="s">
        <v>80</v>
      </c>
      <c r="AW324" s="11" t="s">
        <v>36</v>
      </c>
      <c r="AX324" s="11" t="s">
        <v>72</v>
      </c>
      <c r="AY324" s="244" t="s">
        <v>138</v>
      </c>
    </row>
    <row r="325" s="12" customFormat="1">
      <c r="B325" s="245"/>
      <c r="C325" s="246"/>
      <c r="D325" s="236" t="s">
        <v>147</v>
      </c>
      <c r="E325" s="247" t="s">
        <v>21</v>
      </c>
      <c r="F325" s="248" t="s">
        <v>552</v>
      </c>
      <c r="G325" s="246"/>
      <c r="H325" s="249">
        <v>6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AT325" s="255" t="s">
        <v>147</v>
      </c>
      <c r="AU325" s="255" t="s">
        <v>82</v>
      </c>
      <c r="AV325" s="12" t="s">
        <v>82</v>
      </c>
      <c r="AW325" s="12" t="s">
        <v>36</v>
      </c>
      <c r="AX325" s="12" t="s">
        <v>72</v>
      </c>
      <c r="AY325" s="255" t="s">
        <v>138</v>
      </c>
    </row>
    <row r="326" s="12" customFormat="1">
      <c r="B326" s="245"/>
      <c r="C326" s="246"/>
      <c r="D326" s="236" t="s">
        <v>147</v>
      </c>
      <c r="E326" s="247" t="s">
        <v>21</v>
      </c>
      <c r="F326" s="248" t="s">
        <v>553</v>
      </c>
      <c r="G326" s="246"/>
      <c r="H326" s="249">
        <v>1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AT326" s="255" t="s">
        <v>147</v>
      </c>
      <c r="AU326" s="255" t="s">
        <v>82</v>
      </c>
      <c r="AV326" s="12" t="s">
        <v>82</v>
      </c>
      <c r="AW326" s="12" t="s">
        <v>36</v>
      </c>
      <c r="AX326" s="12" t="s">
        <v>72</v>
      </c>
      <c r="AY326" s="255" t="s">
        <v>138</v>
      </c>
    </row>
    <row r="327" s="11" customFormat="1">
      <c r="B327" s="234"/>
      <c r="C327" s="235"/>
      <c r="D327" s="236" t="s">
        <v>147</v>
      </c>
      <c r="E327" s="237" t="s">
        <v>21</v>
      </c>
      <c r="F327" s="238" t="s">
        <v>554</v>
      </c>
      <c r="G327" s="235"/>
      <c r="H327" s="237" t="s">
        <v>21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AT327" s="244" t="s">
        <v>147</v>
      </c>
      <c r="AU327" s="244" t="s">
        <v>82</v>
      </c>
      <c r="AV327" s="11" t="s">
        <v>80</v>
      </c>
      <c r="AW327" s="11" t="s">
        <v>36</v>
      </c>
      <c r="AX327" s="11" t="s">
        <v>72</v>
      </c>
      <c r="AY327" s="244" t="s">
        <v>138</v>
      </c>
    </row>
    <row r="328" s="12" customFormat="1">
      <c r="B328" s="245"/>
      <c r="C328" s="246"/>
      <c r="D328" s="236" t="s">
        <v>147</v>
      </c>
      <c r="E328" s="247" t="s">
        <v>21</v>
      </c>
      <c r="F328" s="248" t="s">
        <v>555</v>
      </c>
      <c r="G328" s="246"/>
      <c r="H328" s="249">
        <v>1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AT328" s="255" t="s">
        <v>147</v>
      </c>
      <c r="AU328" s="255" t="s">
        <v>82</v>
      </c>
      <c r="AV328" s="12" t="s">
        <v>82</v>
      </c>
      <c r="AW328" s="12" t="s">
        <v>36</v>
      </c>
      <c r="AX328" s="12" t="s">
        <v>72</v>
      </c>
      <c r="AY328" s="255" t="s">
        <v>138</v>
      </c>
    </row>
    <row r="329" s="13" customFormat="1">
      <c r="B329" s="256"/>
      <c r="C329" s="257"/>
      <c r="D329" s="236" t="s">
        <v>147</v>
      </c>
      <c r="E329" s="258" t="s">
        <v>21</v>
      </c>
      <c r="F329" s="259" t="s">
        <v>197</v>
      </c>
      <c r="G329" s="257"/>
      <c r="H329" s="260">
        <v>8</v>
      </c>
      <c r="I329" s="261"/>
      <c r="J329" s="257"/>
      <c r="K329" s="257"/>
      <c r="L329" s="262"/>
      <c r="M329" s="263"/>
      <c r="N329" s="264"/>
      <c r="O329" s="264"/>
      <c r="P329" s="264"/>
      <c r="Q329" s="264"/>
      <c r="R329" s="264"/>
      <c r="S329" s="264"/>
      <c r="T329" s="265"/>
      <c r="AT329" s="266" t="s">
        <v>147</v>
      </c>
      <c r="AU329" s="266" t="s">
        <v>82</v>
      </c>
      <c r="AV329" s="13" t="s">
        <v>145</v>
      </c>
      <c r="AW329" s="13" t="s">
        <v>36</v>
      </c>
      <c r="AX329" s="13" t="s">
        <v>80</v>
      </c>
      <c r="AY329" s="266" t="s">
        <v>138</v>
      </c>
    </row>
    <row r="330" s="1" customFormat="1" ht="16.5" customHeight="1">
      <c r="B330" s="46"/>
      <c r="C330" s="267" t="s">
        <v>556</v>
      </c>
      <c r="D330" s="267" t="s">
        <v>310</v>
      </c>
      <c r="E330" s="268" t="s">
        <v>557</v>
      </c>
      <c r="F330" s="269" t="s">
        <v>558</v>
      </c>
      <c r="G330" s="270" t="s">
        <v>143</v>
      </c>
      <c r="H330" s="271">
        <v>1</v>
      </c>
      <c r="I330" s="272"/>
      <c r="J330" s="273">
        <f>ROUND(I330*H330,2)</f>
        <v>0</v>
      </c>
      <c r="K330" s="269" t="s">
        <v>144</v>
      </c>
      <c r="L330" s="274"/>
      <c r="M330" s="275" t="s">
        <v>21</v>
      </c>
      <c r="N330" s="276" t="s">
        <v>43</v>
      </c>
      <c r="O330" s="47"/>
      <c r="P330" s="231">
        <f>O330*H330</f>
        <v>0</v>
      </c>
      <c r="Q330" s="231">
        <v>0.0016999999999999999</v>
      </c>
      <c r="R330" s="231">
        <f>Q330*H330</f>
        <v>0.0016999999999999999</v>
      </c>
      <c r="S330" s="231">
        <v>0</v>
      </c>
      <c r="T330" s="232">
        <f>S330*H330</f>
        <v>0</v>
      </c>
      <c r="AR330" s="24" t="s">
        <v>105</v>
      </c>
      <c r="AT330" s="24" t="s">
        <v>310</v>
      </c>
      <c r="AU330" s="24" t="s">
        <v>82</v>
      </c>
      <c r="AY330" s="24" t="s">
        <v>138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24" t="s">
        <v>80</v>
      </c>
      <c r="BK330" s="233">
        <f>ROUND(I330*H330,2)</f>
        <v>0</v>
      </c>
      <c r="BL330" s="24" t="s">
        <v>145</v>
      </c>
      <c r="BM330" s="24" t="s">
        <v>559</v>
      </c>
    </row>
    <row r="331" s="12" customFormat="1">
      <c r="B331" s="245"/>
      <c r="C331" s="246"/>
      <c r="D331" s="236" t="s">
        <v>147</v>
      </c>
      <c r="E331" s="247" t="s">
        <v>21</v>
      </c>
      <c r="F331" s="248" t="s">
        <v>80</v>
      </c>
      <c r="G331" s="246"/>
      <c r="H331" s="249">
        <v>1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AT331" s="255" t="s">
        <v>147</v>
      </c>
      <c r="AU331" s="255" t="s">
        <v>82</v>
      </c>
      <c r="AV331" s="12" t="s">
        <v>82</v>
      </c>
      <c r="AW331" s="12" t="s">
        <v>36</v>
      </c>
      <c r="AX331" s="12" t="s">
        <v>80</v>
      </c>
      <c r="AY331" s="255" t="s">
        <v>138</v>
      </c>
    </row>
    <row r="332" s="1" customFormat="1" ht="16.5" customHeight="1">
      <c r="B332" s="46"/>
      <c r="C332" s="267" t="s">
        <v>560</v>
      </c>
      <c r="D332" s="267" t="s">
        <v>310</v>
      </c>
      <c r="E332" s="268" t="s">
        <v>561</v>
      </c>
      <c r="F332" s="269" t="s">
        <v>562</v>
      </c>
      <c r="G332" s="270" t="s">
        <v>143</v>
      </c>
      <c r="H332" s="271">
        <v>7</v>
      </c>
      <c r="I332" s="272"/>
      <c r="J332" s="273">
        <f>ROUND(I332*H332,2)</f>
        <v>0</v>
      </c>
      <c r="K332" s="269" t="s">
        <v>144</v>
      </c>
      <c r="L332" s="274"/>
      <c r="M332" s="275" t="s">
        <v>21</v>
      </c>
      <c r="N332" s="276" t="s">
        <v>43</v>
      </c>
      <c r="O332" s="47"/>
      <c r="P332" s="231">
        <f>O332*H332</f>
        <v>0</v>
      </c>
      <c r="Q332" s="231">
        <v>0.0035999999999999999</v>
      </c>
      <c r="R332" s="231">
        <f>Q332*H332</f>
        <v>0.0252</v>
      </c>
      <c r="S332" s="231">
        <v>0</v>
      </c>
      <c r="T332" s="232">
        <f>S332*H332</f>
        <v>0</v>
      </c>
      <c r="AR332" s="24" t="s">
        <v>105</v>
      </c>
      <c r="AT332" s="24" t="s">
        <v>310</v>
      </c>
      <c r="AU332" s="24" t="s">
        <v>82</v>
      </c>
      <c r="AY332" s="24" t="s">
        <v>138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24" t="s">
        <v>80</v>
      </c>
      <c r="BK332" s="233">
        <f>ROUND(I332*H332,2)</f>
        <v>0</v>
      </c>
      <c r="BL332" s="24" t="s">
        <v>145</v>
      </c>
      <c r="BM332" s="24" t="s">
        <v>563</v>
      </c>
    </row>
    <row r="333" s="12" customFormat="1">
      <c r="B333" s="245"/>
      <c r="C333" s="246"/>
      <c r="D333" s="236" t="s">
        <v>147</v>
      </c>
      <c r="E333" s="247" t="s">
        <v>21</v>
      </c>
      <c r="F333" s="248" t="s">
        <v>175</v>
      </c>
      <c r="G333" s="246"/>
      <c r="H333" s="249">
        <v>7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AT333" s="255" t="s">
        <v>147</v>
      </c>
      <c r="AU333" s="255" t="s">
        <v>82</v>
      </c>
      <c r="AV333" s="12" t="s">
        <v>82</v>
      </c>
      <c r="AW333" s="12" t="s">
        <v>36</v>
      </c>
      <c r="AX333" s="12" t="s">
        <v>80</v>
      </c>
      <c r="AY333" s="255" t="s">
        <v>138</v>
      </c>
    </row>
    <row r="334" s="1" customFormat="1" ht="16.5" customHeight="1">
      <c r="B334" s="46"/>
      <c r="C334" s="222" t="s">
        <v>564</v>
      </c>
      <c r="D334" s="222" t="s">
        <v>140</v>
      </c>
      <c r="E334" s="223" t="s">
        <v>565</v>
      </c>
      <c r="F334" s="224" t="s">
        <v>566</v>
      </c>
      <c r="G334" s="225" t="s">
        <v>143</v>
      </c>
      <c r="H334" s="226">
        <v>7</v>
      </c>
      <c r="I334" s="227"/>
      <c r="J334" s="228">
        <f>ROUND(I334*H334,2)</f>
        <v>0</v>
      </c>
      <c r="K334" s="224" t="s">
        <v>144</v>
      </c>
      <c r="L334" s="72"/>
      <c r="M334" s="229" t="s">
        <v>21</v>
      </c>
      <c r="N334" s="230" t="s">
        <v>43</v>
      </c>
      <c r="O334" s="47"/>
      <c r="P334" s="231">
        <f>O334*H334</f>
        <v>0</v>
      </c>
      <c r="Q334" s="231">
        <v>0.10940999999999999</v>
      </c>
      <c r="R334" s="231">
        <f>Q334*H334</f>
        <v>0.76586999999999994</v>
      </c>
      <c r="S334" s="231">
        <v>0</v>
      </c>
      <c r="T334" s="232">
        <f>S334*H334</f>
        <v>0</v>
      </c>
      <c r="AR334" s="24" t="s">
        <v>145</v>
      </c>
      <c r="AT334" s="24" t="s">
        <v>140</v>
      </c>
      <c r="AU334" s="24" t="s">
        <v>82</v>
      </c>
      <c r="AY334" s="24" t="s">
        <v>138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24" t="s">
        <v>80</v>
      </c>
      <c r="BK334" s="233">
        <f>ROUND(I334*H334,2)</f>
        <v>0</v>
      </c>
      <c r="BL334" s="24" t="s">
        <v>145</v>
      </c>
      <c r="BM334" s="24" t="s">
        <v>567</v>
      </c>
    </row>
    <row r="335" s="11" customFormat="1">
      <c r="B335" s="234"/>
      <c r="C335" s="235"/>
      <c r="D335" s="236" t="s">
        <v>147</v>
      </c>
      <c r="E335" s="237" t="s">
        <v>21</v>
      </c>
      <c r="F335" s="238" t="s">
        <v>148</v>
      </c>
      <c r="G335" s="235"/>
      <c r="H335" s="237" t="s">
        <v>21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AT335" s="244" t="s">
        <v>147</v>
      </c>
      <c r="AU335" s="244" t="s">
        <v>82</v>
      </c>
      <c r="AV335" s="11" t="s">
        <v>80</v>
      </c>
      <c r="AW335" s="11" t="s">
        <v>36</v>
      </c>
      <c r="AX335" s="11" t="s">
        <v>72</v>
      </c>
      <c r="AY335" s="244" t="s">
        <v>138</v>
      </c>
    </row>
    <row r="336" s="12" customFormat="1">
      <c r="B336" s="245"/>
      <c r="C336" s="246"/>
      <c r="D336" s="236" t="s">
        <v>147</v>
      </c>
      <c r="E336" s="247" t="s">
        <v>21</v>
      </c>
      <c r="F336" s="248" t="s">
        <v>175</v>
      </c>
      <c r="G336" s="246"/>
      <c r="H336" s="249">
        <v>7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AT336" s="255" t="s">
        <v>147</v>
      </c>
      <c r="AU336" s="255" t="s">
        <v>82</v>
      </c>
      <c r="AV336" s="12" t="s">
        <v>82</v>
      </c>
      <c r="AW336" s="12" t="s">
        <v>36</v>
      </c>
      <c r="AX336" s="12" t="s">
        <v>80</v>
      </c>
      <c r="AY336" s="255" t="s">
        <v>138</v>
      </c>
    </row>
    <row r="337" s="1" customFormat="1" ht="16.5" customHeight="1">
      <c r="B337" s="46"/>
      <c r="C337" s="267" t="s">
        <v>568</v>
      </c>
      <c r="D337" s="267" t="s">
        <v>310</v>
      </c>
      <c r="E337" s="268" t="s">
        <v>569</v>
      </c>
      <c r="F337" s="269" t="s">
        <v>570</v>
      </c>
      <c r="G337" s="270" t="s">
        <v>143</v>
      </c>
      <c r="H337" s="271">
        <v>7</v>
      </c>
      <c r="I337" s="272"/>
      <c r="J337" s="273">
        <f>ROUND(I337*H337,2)</f>
        <v>0</v>
      </c>
      <c r="K337" s="269" t="s">
        <v>144</v>
      </c>
      <c r="L337" s="274"/>
      <c r="M337" s="275" t="s">
        <v>21</v>
      </c>
      <c r="N337" s="276" t="s">
        <v>43</v>
      </c>
      <c r="O337" s="47"/>
      <c r="P337" s="231">
        <f>O337*H337</f>
        <v>0</v>
      </c>
      <c r="Q337" s="231">
        <v>0.0064999999999999997</v>
      </c>
      <c r="R337" s="231">
        <f>Q337*H337</f>
        <v>0.045499999999999999</v>
      </c>
      <c r="S337" s="231">
        <v>0</v>
      </c>
      <c r="T337" s="232">
        <f>S337*H337</f>
        <v>0</v>
      </c>
      <c r="AR337" s="24" t="s">
        <v>105</v>
      </c>
      <c r="AT337" s="24" t="s">
        <v>310</v>
      </c>
      <c r="AU337" s="24" t="s">
        <v>82</v>
      </c>
      <c r="AY337" s="24" t="s">
        <v>138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24" t="s">
        <v>80</v>
      </c>
      <c r="BK337" s="233">
        <f>ROUND(I337*H337,2)</f>
        <v>0</v>
      </c>
      <c r="BL337" s="24" t="s">
        <v>145</v>
      </c>
      <c r="BM337" s="24" t="s">
        <v>571</v>
      </c>
    </row>
    <row r="338" s="12" customFormat="1">
      <c r="B338" s="245"/>
      <c r="C338" s="246"/>
      <c r="D338" s="236" t="s">
        <v>147</v>
      </c>
      <c r="E338" s="247" t="s">
        <v>21</v>
      </c>
      <c r="F338" s="248" t="s">
        <v>175</v>
      </c>
      <c r="G338" s="246"/>
      <c r="H338" s="249">
        <v>7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AT338" s="255" t="s">
        <v>147</v>
      </c>
      <c r="AU338" s="255" t="s">
        <v>82</v>
      </c>
      <c r="AV338" s="12" t="s">
        <v>82</v>
      </c>
      <c r="AW338" s="12" t="s">
        <v>36</v>
      </c>
      <c r="AX338" s="12" t="s">
        <v>80</v>
      </c>
      <c r="AY338" s="255" t="s">
        <v>138</v>
      </c>
    </row>
    <row r="339" s="1" customFormat="1" ht="25.5" customHeight="1">
      <c r="B339" s="46"/>
      <c r="C339" s="222" t="s">
        <v>572</v>
      </c>
      <c r="D339" s="222" t="s">
        <v>140</v>
      </c>
      <c r="E339" s="223" t="s">
        <v>573</v>
      </c>
      <c r="F339" s="224" t="s">
        <v>574</v>
      </c>
      <c r="G339" s="225" t="s">
        <v>178</v>
      </c>
      <c r="H339" s="226">
        <v>30.5</v>
      </c>
      <c r="I339" s="227"/>
      <c r="J339" s="228">
        <f>ROUND(I339*H339,2)</f>
        <v>0</v>
      </c>
      <c r="K339" s="224" t="s">
        <v>144</v>
      </c>
      <c r="L339" s="72"/>
      <c r="M339" s="229" t="s">
        <v>21</v>
      </c>
      <c r="N339" s="230" t="s">
        <v>43</v>
      </c>
      <c r="O339" s="47"/>
      <c r="P339" s="231">
        <f>O339*H339</f>
        <v>0</v>
      </c>
      <c r="Q339" s="231">
        <v>0.15540000000000001</v>
      </c>
      <c r="R339" s="231">
        <f>Q339*H339</f>
        <v>4.7397</v>
      </c>
      <c r="S339" s="231">
        <v>0</v>
      </c>
      <c r="T339" s="232">
        <f>S339*H339</f>
        <v>0</v>
      </c>
      <c r="AR339" s="24" t="s">
        <v>145</v>
      </c>
      <c r="AT339" s="24" t="s">
        <v>140</v>
      </c>
      <c r="AU339" s="24" t="s">
        <v>82</v>
      </c>
      <c r="AY339" s="24" t="s">
        <v>138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24" t="s">
        <v>80</v>
      </c>
      <c r="BK339" s="233">
        <f>ROUND(I339*H339,2)</f>
        <v>0</v>
      </c>
      <c r="BL339" s="24" t="s">
        <v>145</v>
      </c>
      <c r="BM339" s="24" t="s">
        <v>575</v>
      </c>
    </row>
    <row r="340" s="11" customFormat="1">
      <c r="B340" s="234"/>
      <c r="C340" s="235"/>
      <c r="D340" s="236" t="s">
        <v>147</v>
      </c>
      <c r="E340" s="237" t="s">
        <v>21</v>
      </c>
      <c r="F340" s="238" t="s">
        <v>576</v>
      </c>
      <c r="G340" s="235"/>
      <c r="H340" s="237" t="s">
        <v>21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AT340" s="244" t="s">
        <v>147</v>
      </c>
      <c r="AU340" s="244" t="s">
        <v>82</v>
      </c>
      <c r="AV340" s="11" t="s">
        <v>80</v>
      </c>
      <c r="AW340" s="11" t="s">
        <v>36</v>
      </c>
      <c r="AX340" s="11" t="s">
        <v>72</v>
      </c>
      <c r="AY340" s="244" t="s">
        <v>138</v>
      </c>
    </row>
    <row r="341" s="11" customFormat="1">
      <c r="B341" s="234"/>
      <c r="C341" s="235"/>
      <c r="D341" s="236" t="s">
        <v>147</v>
      </c>
      <c r="E341" s="237" t="s">
        <v>21</v>
      </c>
      <c r="F341" s="238" t="s">
        <v>195</v>
      </c>
      <c r="G341" s="235"/>
      <c r="H341" s="237" t="s">
        <v>21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AT341" s="244" t="s">
        <v>147</v>
      </c>
      <c r="AU341" s="244" t="s">
        <v>82</v>
      </c>
      <c r="AV341" s="11" t="s">
        <v>80</v>
      </c>
      <c r="AW341" s="11" t="s">
        <v>36</v>
      </c>
      <c r="AX341" s="11" t="s">
        <v>72</v>
      </c>
      <c r="AY341" s="244" t="s">
        <v>138</v>
      </c>
    </row>
    <row r="342" s="12" customFormat="1">
      <c r="B342" s="245"/>
      <c r="C342" s="246"/>
      <c r="D342" s="236" t="s">
        <v>147</v>
      </c>
      <c r="E342" s="247" t="s">
        <v>21</v>
      </c>
      <c r="F342" s="248" t="s">
        <v>577</v>
      </c>
      <c r="G342" s="246"/>
      <c r="H342" s="249">
        <v>19.399999999999999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AT342" s="255" t="s">
        <v>147</v>
      </c>
      <c r="AU342" s="255" t="s">
        <v>82</v>
      </c>
      <c r="AV342" s="12" t="s">
        <v>82</v>
      </c>
      <c r="AW342" s="12" t="s">
        <v>36</v>
      </c>
      <c r="AX342" s="12" t="s">
        <v>72</v>
      </c>
      <c r="AY342" s="255" t="s">
        <v>138</v>
      </c>
    </row>
    <row r="343" s="11" customFormat="1">
      <c r="B343" s="234"/>
      <c r="C343" s="235"/>
      <c r="D343" s="236" t="s">
        <v>147</v>
      </c>
      <c r="E343" s="237" t="s">
        <v>21</v>
      </c>
      <c r="F343" s="238" t="s">
        <v>578</v>
      </c>
      <c r="G343" s="235"/>
      <c r="H343" s="237" t="s">
        <v>21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AT343" s="244" t="s">
        <v>147</v>
      </c>
      <c r="AU343" s="244" t="s">
        <v>82</v>
      </c>
      <c r="AV343" s="11" t="s">
        <v>80</v>
      </c>
      <c r="AW343" s="11" t="s">
        <v>36</v>
      </c>
      <c r="AX343" s="11" t="s">
        <v>72</v>
      </c>
      <c r="AY343" s="244" t="s">
        <v>138</v>
      </c>
    </row>
    <row r="344" s="11" customFormat="1">
      <c r="B344" s="234"/>
      <c r="C344" s="235"/>
      <c r="D344" s="236" t="s">
        <v>147</v>
      </c>
      <c r="E344" s="237" t="s">
        <v>21</v>
      </c>
      <c r="F344" s="238" t="s">
        <v>195</v>
      </c>
      <c r="G344" s="235"/>
      <c r="H344" s="237" t="s">
        <v>21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AT344" s="244" t="s">
        <v>147</v>
      </c>
      <c r="AU344" s="244" t="s">
        <v>82</v>
      </c>
      <c r="AV344" s="11" t="s">
        <v>80</v>
      </c>
      <c r="AW344" s="11" t="s">
        <v>36</v>
      </c>
      <c r="AX344" s="11" t="s">
        <v>72</v>
      </c>
      <c r="AY344" s="244" t="s">
        <v>138</v>
      </c>
    </row>
    <row r="345" s="12" customFormat="1">
      <c r="B345" s="245"/>
      <c r="C345" s="246"/>
      <c r="D345" s="236" t="s">
        <v>147</v>
      </c>
      <c r="E345" s="247" t="s">
        <v>21</v>
      </c>
      <c r="F345" s="248" t="s">
        <v>579</v>
      </c>
      <c r="G345" s="246"/>
      <c r="H345" s="249">
        <v>9.0999999999999996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AT345" s="255" t="s">
        <v>147</v>
      </c>
      <c r="AU345" s="255" t="s">
        <v>82</v>
      </c>
      <c r="AV345" s="12" t="s">
        <v>82</v>
      </c>
      <c r="AW345" s="12" t="s">
        <v>36</v>
      </c>
      <c r="AX345" s="12" t="s">
        <v>72</v>
      </c>
      <c r="AY345" s="255" t="s">
        <v>138</v>
      </c>
    </row>
    <row r="346" s="11" customFormat="1">
      <c r="B346" s="234"/>
      <c r="C346" s="235"/>
      <c r="D346" s="236" t="s">
        <v>147</v>
      </c>
      <c r="E346" s="237" t="s">
        <v>21</v>
      </c>
      <c r="F346" s="238" t="s">
        <v>580</v>
      </c>
      <c r="G346" s="235"/>
      <c r="H346" s="237" t="s">
        <v>21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AT346" s="244" t="s">
        <v>147</v>
      </c>
      <c r="AU346" s="244" t="s">
        <v>82</v>
      </c>
      <c r="AV346" s="11" t="s">
        <v>80</v>
      </c>
      <c r="AW346" s="11" t="s">
        <v>36</v>
      </c>
      <c r="AX346" s="11" t="s">
        <v>72</v>
      </c>
      <c r="AY346" s="244" t="s">
        <v>138</v>
      </c>
    </row>
    <row r="347" s="11" customFormat="1">
      <c r="B347" s="234"/>
      <c r="C347" s="235"/>
      <c r="D347" s="236" t="s">
        <v>147</v>
      </c>
      <c r="E347" s="237" t="s">
        <v>21</v>
      </c>
      <c r="F347" s="238" t="s">
        <v>148</v>
      </c>
      <c r="G347" s="235"/>
      <c r="H347" s="237" t="s">
        <v>21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AT347" s="244" t="s">
        <v>147</v>
      </c>
      <c r="AU347" s="244" t="s">
        <v>82</v>
      </c>
      <c r="AV347" s="11" t="s">
        <v>80</v>
      </c>
      <c r="AW347" s="11" t="s">
        <v>36</v>
      </c>
      <c r="AX347" s="11" t="s">
        <v>72</v>
      </c>
      <c r="AY347" s="244" t="s">
        <v>138</v>
      </c>
    </row>
    <row r="348" s="12" customFormat="1">
      <c r="B348" s="245"/>
      <c r="C348" s="246"/>
      <c r="D348" s="236" t="s">
        <v>147</v>
      </c>
      <c r="E348" s="247" t="s">
        <v>21</v>
      </c>
      <c r="F348" s="248" t="s">
        <v>229</v>
      </c>
      <c r="G348" s="246"/>
      <c r="H348" s="249">
        <v>2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AT348" s="255" t="s">
        <v>147</v>
      </c>
      <c r="AU348" s="255" t="s">
        <v>82</v>
      </c>
      <c r="AV348" s="12" t="s">
        <v>82</v>
      </c>
      <c r="AW348" s="12" t="s">
        <v>36</v>
      </c>
      <c r="AX348" s="12" t="s">
        <v>72</v>
      </c>
      <c r="AY348" s="255" t="s">
        <v>138</v>
      </c>
    </row>
    <row r="349" s="13" customFormat="1">
      <c r="B349" s="256"/>
      <c r="C349" s="257"/>
      <c r="D349" s="236" t="s">
        <v>147</v>
      </c>
      <c r="E349" s="258" t="s">
        <v>21</v>
      </c>
      <c r="F349" s="259" t="s">
        <v>197</v>
      </c>
      <c r="G349" s="257"/>
      <c r="H349" s="260">
        <v>30.5</v>
      </c>
      <c r="I349" s="261"/>
      <c r="J349" s="257"/>
      <c r="K349" s="257"/>
      <c r="L349" s="262"/>
      <c r="M349" s="263"/>
      <c r="N349" s="264"/>
      <c r="O349" s="264"/>
      <c r="P349" s="264"/>
      <c r="Q349" s="264"/>
      <c r="R349" s="264"/>
      <c r="S349" s="264"/>
      <c r="T349" s="265"/>
      <c r="AT349" s="266" t="s">
        <v>147</v>
      </c>
      <c r="AU349" s="266" t="s">
        <v>82</v>
      </c>
      <c r="AV349" s="13" t="s">
        <v>145</v>
      </c>
      <c r="AW349" s="13" t="s">
        <v>36</v>
      </c>
      <c r="AX349" s="13" t="s">
        <v>80</v>
      </c>
      <c r="AY349" s="266" t="s">
        <v>138</v>
      </c>
    </row>
    <row r="350" s="1" customFormat="1" ht="16.5" customHeight="1">
      <c r="B350" s="46"/>
      <c r="C350" s="267" t="s">
        <v>581</v>
      </c>
      <c r="D350" s="267" t="s">
        <v>310</v>
      </c>
      <c r="E350" s="268" t="s">
        <v>582</v>
      </c>
      <c r="F350" s="269" t="s">
        <v>583</v>
      </c>
      <c r="G350" s="270" t="s">
        <v>178</v>
      </c>
      <c r="H350" s="271">
        <v>19.594000000000001</v>
      </c>
      <c r="I350" s="272"/>
      <c r="J350" s="273">
        <f>ROUND(I350*H350,2)</f>
        <v>0</v>
      </c>
      <c r="K350" s="269" t="s">
        <v>21</v>
      </c>
      <c r="L350" s="274"/>
      <c r="M350" s="275" t="s">
        <v>21</v>
      </c>
      <c r="N350" s="276" t="s">
        <v>43</v>
      </c>
      <c r="O350" s="47"/>
      <c r="P350" s="231">
        <f>O350*H350</f>
        <v>0</v>
      </c>
      <c r="Q350" s="231">
        <v>0.081000000000000003</v>
      </c>
      <c r="R350" s="231">
        <f>Q350*H350</f>
        <v>1.5871140000000001</v>
      </c>
      <c r="S350" s="231">
        <v>0</v>
      </c>
      <c r="T350" s="232">
        <f>S350*H350</f>
        <v>0</v>
      </c>
      <c r="AR350" s="24" t="s">
        <v>105</v>
      </c>
      <c r="AT350" s="24" t="s">
        <v>310</v>
      </c>
      <c r="AU350" s="24" t="s">
        <v>82</v>
      </c>
      <c r="AY350" s="24" t="s">
        <v>138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24" t="s">
        <v>80</v>
      </c>
      <c r="BK350" s="233">
        <f>ROUND(I350*H350,2)</f>
        <v>0</v>
      </c>
      <c r="BL350" s="24" t="s">
        <v>145</v>
      </c>
      <c r="BM350" s="24" t="s">
        <v>584</v>
      </c>
    </row>
    <row r="351" s="12" customFormat="1">
      <c r="B351" s="245"/>
      <c r="C351" s="246"/>
      <c r="D351" s="236" t="s">
        <v>147</v>
      </c>
      <c r="E351" s="247" t="s">
        <v>21</v>
      </c>
      <c r="F351" s="248" t="s">
        <v>585</v>
      </c>
      <c r="G351" s="246"/>
      <c r="H351" s="249">
        <v>19.594000000000001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AT351" s="255" t="s">
        <v>147</v>
      </c>
      <c r="AU351" s="255" t="s">
        <v>82</v>
      </c>
      <c r="AV351" s="12" t="s">
        <v>82</v>
      </c>
      <c r="AW351" s="12" t="s">
        <v>36</v>
      </c>
      <c r="AX351" s="12" t="s">
        <v>80</v>
      </c>
      <c r="AY351" s="255" t="s">
        <v>138</v>
      </c>
    </row>
    <row r="352" s="1" customFormat="1" ht="16.5" customHeight="1">
      <c r="B352" s="46"/>
      <c r="C352" s="267" t="s">
        <v>586</v>
      </c>
      <c r="D352" s="267" t="s">
        <v>310</v>
      </c>
      <c r="E352" s="268" t="s">
        <v>587</v>
      </c>
      <c r="F352" s="269" t="s">
        <v>588</v>
      </c>
      <c r="G352" s="270" t="s">
        <v>178</v>
      </c>
      <c r="H352" s="271">
        <v>9.1910000000000007</v>
      </c>
      <c r="I352" s="272"/>
      <c r="J352" s="273">
        <f>ROUND(I352*H352,2)</f>
        <v>0</v>
      </c>
      <c r="K352" s="269" t="s">
        <v>144</v>
      </c>
      <c r="L352" s="274"/>
      <c r="M352" s="275" t="s">
        <v>21</v>
      </c>
      <c r="N352" s="276" t="s">
        <v>43</v>
      </c>
      <c r="O352" s="47"/>
      <c r="P352" s="231">
        <f>O352*H352</f>
        <v>0</v>
      </c>
      <c r="Q352" s="231">
        <v>0.048300000000000003</v>
      </c>
      <c r="R352" s="231">
        <f>Q352*H352</f>
        <v>0.44392530000000008</v>
      </c>
      <c r="S352" s="231">
        <v>0</v>
      </c>
      <c r="T352" s="232">
        <f>S352*H352</f>
        <v>0</v>
      </c>
      <c r="AR352" s="24" t="s">
        <v>105</v>
      </c>
      <c r="AT352" s="24" t="s">
        <v>310</v>
      </c>
      <c r="AU352" s="24" t="s">
        <v>82</v>
      </c>
      <c r="AY352" s="24" t="s">
        <v>138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24" t="s">
        <v>80</v>
      </c>
      <c r="BK352" s="233">
        <f>ROUND(I352*H352,2)</f>
        <v>0</v>
      </c>
      <c r="BL352" s="24" t="s">
        <v>145</v>
      </c>
      <c r="BM352" s="24" t="s">
        <v>589</v>
      </c>
    </row>
    <row r="353" s="12" customFormat="1">
      <c r="B353" s="245"/>
      <c r="C353" s="246"/>
      <c r="D353" s="236" t="s">
        <v>147</v>
      </c>
      <c r="E353" s="247" t="s">
        <v>21</v>
      </c>
      <c r="F353" s="248" t="s">
        <v>590</v>
      </c>
      <c r="G353" s="246"/>
      <c r="H353" s="249">
        <v>9.1910000000000007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AT353" s="255" t="s">
        <v>147</v>
      </c>
      <c r="AU353" s="255" t="s">
        <v>82</v>
      </c>
      <c r="AV353" s="12" t="s">
        <v>82</v>
      </c>
      <c r="AW353" s="12" t="s">
        <v>36</v>
      </c>
      <c r="AX353" s="12" t="s">
        <v>80</v>
      </c>
      <c r="AY353" s="255" t="s">
        <v>138</v>
      </c>
    </row>
    <row r="354" s="1" customFormat="1" ht="16.5" customHeight="1">
      <c r="B354" s="46"/>
      <c r="C354" s="267" t="s">
        <v>591</v>
      </c>
      <c r="D354" s="267" t="s">
        <v>310</v>
      </c>
      <c r="E354" s="268" t="s">
        <v>592</v>
      </c>
      <c r="F354" s="269" t="s">
        <v>593</v>
      </c>
      <c r="G354" s="270" t="s">
        <v>178</v>
      </c>
      <c r="H354" s="271">
        <v>2.02</v>
      </c>
      <c r="I354" s="272"/>
      <c r="J354" s="273">
        <f>ROUND(I354*H354,2)</f>
        <v>0</v>
      </c>
      <c r="K354" s="269" t="s">
        <v>144</v>
      </c>
      <c r="L354" s="274"/>
      <c r="M354" s="275" t="s">
        <v>21</v>
      </c>
      <c r="N354" s="276" t="s">
        <v>43</v>
      </c>
      <c r="O354" s="47"/>
      <c r="P354" s="231">
        <f>O354*H354</f>
        <v>0</v>
      </c>
      <c r="Q354" s="231">
        <v>0.064000000000000001</v>
      </c>
      <c r="R354" s="231">
        <f>Q354*H354</f>
        <v>0.12928000000000001</v>
      </c>
      <c r="S354" s="231">
        <v>0</v>
      </c>
      <c r="T354" s="232">
        <f>S354*H354</f>
        <v>0</v>
      </c>
      <c r="AR354" s="24" t="s">
        <v>105</v>
      </c>
      <c r="AT354" s="24" t="s">
        <v>310</v>
      </c>
      <c r="AU354" s="24" t="s">
        <v>82</v>
      </c>
      <c r="AY354" s="24" t="s">
        <v>138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24" t="s">
        <v>80</v>
      </c>
      <c r="BK354" s="233">
        <f>ROUND(I354*H354,2)</f>
        <v>0</v>
      </c>
      <c r="BL354" s="24" t="s">
        <v>145</v>
      </c>
      <c r="BM354" s="24" t="s">
        <v>594</v>
      </c>
    </row>
    <row r="355" s="12" customFormat="1">
      <c r="B355" s="245"/>
      <c r="C355" s="246"/>
      <c r="D355" s="236" t="s">
        <v>147</v>
      </c>
      <c r="E355" s="247" t="s">
        <v>21</v>
      </c>
      <c r="F355" s="248" t="s">
        <v>595</v>
      </c>
      <c r="G355" s="246"/>
      <c r="H355" s="249">
        <v>2.02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AT355" s="255" t="s">
        <v>147</v>
      </c>
      <c r="AU355" s="255" t="s">
        <v>82</v>
      </c>
      <c r="AV355" s="12" t="s">
        <v>82</v>
      </c>
      <c r="AW355" s="12" t="s">
        <v>36</v>
      </c>
      <c r="AX355" s="12" t="s">
        <v>80</v>
      </c>
      <c r="AY355" s="255" t="s">
        <v>138</v>
      </c>
    </row>
    <row r="356" s="1" customFormat="1" ht="25.5" customHeight="1">
      <c r="B356" s="46"/>
      <c r="C356" s="222" t="s">
        <v>596</v>
      </c>
      <c r="D356" s="222" t="s">
        <v>140</v>
      </c>
      <c r="E356" s="223" t="s">
        <v>597</v>
      </c>
      <c r="F356" s="224" t="s">
        <v>598</v>
      </c>
      <c r="G356" s="225" t="s">
        <v>178</v>
      </c>
      <c r="H356" s="226">
        <v>604</v>
      </c>
      <c r="I356" s="227"/>
      <c r="J356" s="228">
        <f>ROUND(I356*H356,2)</f>
        <v>0</v>
      </c>
      <c r="K356" s="224" t="s">
        <v>144</v>
      </c>
      <c r="L356" s="72"/>
      <c r="M356" s="229" t="s">
        <v>21</v>
      </c>
      <c r="N356" s="230" t="s">
        <v>43</v>
      </c>
      <c r="O356" s="47"/>
      <c r="P356" s="231">
        <f>O356*H356</f>
        <v>0</v>
      </c>
      <c r="Q356" s="231">
        <v>0.1295</v>
      </c>
      <c r="R356" s="231">
        <f>Q356*H356</f>
        <v>78.218000000000004</v>
      </c>
      <c r="S356" s="231">
        <v>0</v>
      </c>
      <c r="T356" s="232">
        <f>S356*H356</f>
        <v>0</v>
      </c>
      <c r="AR356" s="24" t="s">
        <v>145</v>
      </c>
      <c r="AT356" s="24" t="s">
        <v>140</v>
      </c>
      <c r="AU356" s="24" t="s">
        <v>82</v>
      </c>
      <c r="AY356" s="24" t="s">
        <v>138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24" t="s">
        <v>80</v>
      </c>
      <c r="BK356" s="233">
        <f>ROUND(I356*H356,2)</f>
        <v>0</v>
      </c>
      <c r="BL356" s="24" t="s">
        <v>145</v>
      </c>
      <c r="BM356" s="24" t="s">
        <v>599</v>
      </c>
    </row>
    <row r="357" s="11" customFormat="1">
      <c r="B357" s="234"/>
      <c r="C357" s="235"/>
      <c r="D357" s="236" t="s">
        <v>147</v>
      </c>
      <c r="E357" s="237" t="s">
        <v>21</v>
      </c>
      <c r="F357" s="238" t="s">
        <v>195</v>
      </c>
      <c r="G357" s="235"/>
      <c r="H357" s="237" t="s">
        <v>21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AT357" s="244" t="s">
        <v>147</v>
      </c>
      <c r="AU357" s="244" t="s">
        <v>82</v>
      </c>
      <c r="AV357" s="11" t="s">
        <v>80</v>
      </c>
      <c r="AW357" s="11" t="s">
        <v>36</v>
      </c>
      <c r="AX357" s="11" t="s">
        <v>72</v>
      </c>
      <c r="AY357" s="244" t="s">
        <v>138</v>
      </c>
    </row>
    <row r="358" s="12" customFormat="1">
      <c r="B358" s="245"/>
      <c r="C358" s="246"/>
      <c r="D358" s="236" t="s">
        <v>147</v>
      </c>
      <c r="E358" s="247" t="s">
        <v>21</v>
      </c>
      <c r="F358" s="248" t="s">
        <v>600</v>
      </c>
      <c r="G358" s="246"/>
      <c r="H358" s="249">
        <v>604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AT358" s="255" t="s">
        <v>147</v>
      </c>
      <c r="AU358" s="255" t="s">
        <v>82</v>
      </c>
      <c r="AV358" s="12" t="s">
        <v>82</v>
      </c>
      <c r="AW358" s="12" t="s">
        <v>36</v>
      </c>
      <c r="AX358" s="12" t="s">
        <v>80</v>
      </c>
      <c r="AY358" s="255" t="s">
        <v>138</v>
      </c>
    </row>
    <row r="359" s="1" customFormat="1" ht="16.5" customHeight="1">
      <c r="B359" s="46"/>
      <c r="C359" s="267" t="s">
        <v>601</v>
      </c>
      <c r="D359" s="267" t="s">
        <v>310</v>
      </c>
      <c r="E359" s="268" t="s">
        <v>602</v>
      </c>
      <c r="F359" s="269" t="s">
        <v>603</v>
      </c>
      <c r="G359" s="270" t="s">
        <v>178</v>
      </c>
      <c r="H359" s="271">
        <v>610.03999999999996</v>
      </c>
      <c r="I359" s="272"/>
      <c r="J359" s="273">
        <f>ROUND(I359*H359,2)</f>
        <v>0</v>
      </c>
      <c r="K359" s="269" t="s">
        <v>144</v>
      </c>
      <c r="L359" s="274"/>
      <c r="M359" s="275" t="s">
        <v>21</v>
      </c>
      <c r="N359" s="276" t="s">
        <v>43</v>
      </c>
      <c r="O359" s="47"/>
      <c r="P359" s="231">
        <f>O359*H359</f>
        <v>0</v>
      </c>
      <c r="Q359" s="231">
        <v>0.058000000000000003</v>
      </c>
      <c r="R359" s="231">
        <f>Q359*H359</f>
        <v>35.38232</v>
      </c>
      <c r="S359" s="231">
        <v>0</v>
      </c>
      <c r="T359" s="232">
        <f>S359*H359</f>
        <v>0</v>
      </c>
      <c r="AR359" s="24" t="s">
        <v>105</v>
      </c>
      <c r="AT359" s="24" t="s">
        <v>310</v>
      </c>
      <c r="AU359" s="24" t="s">
        <v>82</v>
      </c>
      <c r="AY359" s="24" t="s">
        <v>138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24" t="s">
        <v>80</v>
      </c>
      <c r="BK359" s="233">
        <f>ROUND(I359*H359,2)</f>
        <v>0</v>
      </c>
      <c r="BL359" s="24" t="s">
        <v>145</v>
      </c>
      <c r="BM359" s="24" t="s">
        <v>604</v>
      </c>
    </row>
    <row r="360" s="12" customFormat="1">
      <c r="B360" s="245"/>
      <c r="C360" s="246"/>
      <c r="D360" s="236" t="s">
        <v>147</v>
      </c>
      <c r="E360" s="247" t="s">
        <v>21</v>
      </c>
      <c r="F360" s="248" t="s">
        <v>605</v>
      </c>
      <c r="G360" s="246"/>
      <c r="H360" s="249">
        <v>610.03999999999996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AT360" s="255" t="s">
        <v>147</v>
      </c>
      <c r="AU360" s="255" t="s">
        <v>82</v>
      </c>
      <c r="AV360" s="12" t="s">
        <v>82</v>
      </c>
      <c r="AW360" s="12" t="s">
        <v>36</v>
      </c>
      <c r="AX360" s="12" t="s">
        <v>80</v>
      </c>
      <c r="AY360" s="255" t="s">
        <v>138</v>
      </c>
    </row>
    <row r="361" s="1" customFormat="1" ht="25.5" customHeight="1">
      <c r="B361" s="46"/>
      <c r="C361" s="222" t="s">
        <v>606</v>
      </c>
      <c r="D361" s="222" t="s">
        <v>140</v>
      </c>
      <c r="E361" s="223" t="s">
        <v>607</v>
      </c>
      <c r="F361" s="224" t="s">
        <v>608</v>
      </c>
      <c r="G361" s="225" t="s">
        <v>178</v>
      </c>
      <c r="H361" s="226">
        <v>18.600000000000001</v>
      </c>
      <c r="I361" s="227"/>
      <c r="J361" s="228">
        <f>ROUND(I361*H361,2)</f>
        <v>0</v>
      </c>
      <c r="K361" s="224" t="s">
        <v>144</v>
      </c>
      <c r="L361" s="72"/>
      <c r="M361" s="229" t="s">
        <v>21</v>
      </c>
      <c r="N361" s="230" t="s">
        <v>43</v>
      </c>
      <c r="O361" s="47"/>
      <c r="P361" s="231">
        <f>O361*H361</f>
        <v>0</v>
      </c>
      <c r="Q361" s="231">
        <v>0</v>
      </c>
      <c r="R361" s="231">
        <f>Q361*H361</f>
        <v>0</v>
      </c>
      <c r="S361" s="231">
        <v>0</v>
      </c>
      <c r="T361" s="232">
        <f>S361*H361</f>
        <v>0</v>
      </c>
      <c r="AR361" s="24" t="s">
        <v>145</v>
      </c>
      <c r="AT361" s="24" t="s">
        <v>140</v>
      </c>
      <c r="AU361" s="24" t="s">
        <v>82</v>
      </c>
      <c r="AY361" s="24" t="s">
        <v>138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24" t="s">
        <v>80</v>
      </c>
      <c r="BK361" s="233">
        <f>ROUND(I361*H361,2)</f>
        <v>0</v>
      </c>
      <c r="BL361" s="24" t="s">
        <v>145</v>
      </c>
      <c r="BM361" s="24" t="s">
        <v>609</v>
      </c>
    </row>
    <row r="362" s="11" customFormat="1">
      <c r="B362" s="234"/>
      <c r="C362" s="235"/>
      <c r="D362" s="236" t="s">
        <v>147</v>
      </c>
      <c r="E362" s="237" t="s">
        <v>21</v>
      </c>
      <c r="F362" s="238" t="s">
        <v>477</v>
      </c>
      <c r="G362" s="235"/>
      <c r="H362" s="237" t="s">
        <v>21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AT362" s="244" t="s">
        <v>147</v>
      </c>
      <c r="AU362" s="244" t="s">
        <v>82</v>
      </c>
      <c r="AV362" s="11" t="s">
        <v>80</v>
      </c>
      <c r="AW362" s="11" t="s">
        <v>36</v>
      </c>
      <c r="AX362" s="11" t="s">
        <v>72</v>
      </c>
      <c r="AY362" s="244" t="s">
        <v>138</v>
      </c>
    </row>
    <row r="363" s="12" customFormat="1">
      <c r="B363" s="245"/>
      <c r="C363" s="246"/>
      <c r="D363" s="236" t="s">
        <v>147</v>
      </c>
      <c r="E363" s="247" t="s">
        <v>21</v>
      </c>
      <c r="F363" s="248" t="s">
        <v>610</v>
      </c>
      <c r="G363" s="246"/>
      <c r="H363" s="249">
        <v>18.600000000000001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AT363" s="255" t="s">
        <v>147</v>
      </c>
      <c r="AU363" s="255" t="s">
        <v>82</v>
      </c>
      <c r="AV363" s="12" t="s">
        <v>82</v>
      </c>
      <c r="AW363" s="12" t="s">
        <v>36</v>
      </c>
      <c r="AX363" s="12" t="s">
        <v>80</v>
      </c>
      <c r="AY363" s="255" t="s">
        <v>138</v>
      </c>
    </row>
    <row r="364" s="1" customFormat="1" ht="16.5" customHeight="1">
      <c r="B364" s="46"/>
      <c r="C364" s="267" t="s">
        <v>611</v>
      </c>
      <c r="D364" s="267" t="s">
        <v>310</v>
      </c>
      <c r="E364" s="268" t="s">
        <v>612</v>
      </c>
      <c r="F364" s="269" t="s">
        <v>613</v>
      </c>
      <c r="G364" s="270" t="s">
        <v>178</v>
      </c>
      <c r="H364" s="271">
        <v>18.600000000000001</v>
      </c>
      <c r="I364" s="272"/>
      <c r="J364" s="273">
        <f>ROUND(I364*H364,2)</f>
        <v>0</v>
      </c>
      <c r="K364" s="269" t="s">
        <v>144</v>
      </c>
      <c r="L364" s="274"/>
      <c r="M364" s="275" t="s">
        <v>21</v>
      </c>
      <c r="N364" s="276" t="s">
        <v>43</v>
      </c>
      <c r="O364" s="47"/>
      <c r="P364" s="231">
        <f>O364*H364</f>
        <v>0</v>
      </c>
      <c r="Q364" s="231">
        <v>0.0086999999999999994</v>
      </c>
      <c r="R364" s="231">
        <f>Q364*H364</f>
        <v>0.16181999999999999</v>
      </c>
      <c r="S364" s="231">
        <v>0</v>
      </c>
      <c r="T364" s="232">
        <f>S364*H364</f>
        <v>0</v>
      </c>
      <c r="AR364" s="24" t="s">
        <v>105</v>
      </c>
      <c r="AT364" s="24" t="s">
        <v>310</v>
      </c>
      <c r="AU364" s="24" t="s">
        <v>82</v>
      </c>
      <c r="AY364" s="24" t="s">
        <v>138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24" t="s">
        <v>80</v>
      </c>
      <c r="BK364" s="233">
        <f>ROUND(I364*H364,2)</f>
        <v>0</v>
      </c>
      <c r="BL364" s="24" t="s">
        <v>145</v>
      </c>
      <c r="BM364" s="24" t="s">
        <v>614</v>
      </c>
    </row>
    <row r="365" s="1" customFormat="1" ht="25.5" customHeight="1">
      <c r="B365" s="46"/>
      <c r="C365" s="222" t="s">
        <v>615</v>
      </c>
      <c r="D365" s="222" t="s">
        <v>140</v>
      </c>
      <c r="E365" s="223" t="s">
        <v>616</v>
      </c>
      <c r="F365" s="224" t="s">
        <v>617</v>
      </c>
      <c r="G365" s="225" t="s">
        <v>155</v>
      </c>
      <c r="H365" s="226">
        <v>1014.5</v>
      </c>
      <c r="I365" s="227"/>
      <c r="J365" s="228">
        <f>ROUND(I365*H365,2)</f>
        <v>0</v>
      </c>
      <c r="K365" s="224" t="s">
        <v>144</v>
      </c>
      <c r="L365" s="72"/>
      <c r="M365" s="229" t="s">
        <v>21</v>
      </c>
      <c r="N365" s="230" t="s">
        <v>43</v>
      </c>
      <c r="O365" s="47"/>
      <c r="P365" s="231">
        <f>O365*H365</f>
        <v>0</v>
      </c>
      <c r="Q365" s="231">
        <v>0.00046999999999999999</v>
      </c>
      <c r="R365" s="231">
        <f>Q365*H365</f>
        <v>0.47681499999999999</v>
      </c>
      <c r="S365" s="231">
        <v>0</v>
      </c>
      <c r="T365" s="232">
        <f>S365*H365</f>
        <v>0</v>
      </c>
      <c r="AR365" s="24" t="s">
        <v>145</v>
      </c>
      <c r="AT365" s="24" t="s">
        <v>140</v>
      </c>
      <c r="AU365" s="24" t="s">
        <v>82</v>
      </c>
      <c r="AY365" s="24" t="s">
        <v>138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24" t="s">
        <v>80</v>
      </c>
      <c r="BK365" s="233">
        <f>ROUND(I365*H365,2)</f>
        <v>0</v>
      </c>
      <c r="BL365" s="24" t="s">
        <v>145</v>
      </c>
      <c r="BM365" s="24" t="s">
        <v>618</v>
      </c>
    </row>
    <row r="366" s="11" customFormat="1">
      <c r="B366" s="234"/>
      <c r="C366" s="235"/>
      <c r="D366" s="236" t="s">
        <v>147</v>
      </c>
      <c r="E366" s="237" t="s">
        <v>21</v>
      </c>
      <c r="F366" s="238" t="s">
        <v>195</v>
      </c>
      <c r="G366" s="235"/>
      <c r="H366" s="237" t="s">
        <v>21</v>
      </c>
      <c r="I366" s="239"/>
      <c r="J366" s="235"/>
      <c r="K366" s="235"/>
      <c r="L366" s="240"/>
      <c r="M366" s="241"/>
      <c r="N366" s="242"/>
      <c r="O366" s="242"/>
      <c r="P366" s="242"/>
      <c r="Q366" s="242"/>
      <c r="R366" s="242"/>
      <c r="S366" s="242"/>
      <c r="T366" s="243"/>
      <c r="AT366" s="244" t="s">
        <v>147</v>
      </c>
      <c r="AU366" s="244" t="s">
        <v>82</v>
      </c>
      <c r="AV366" s="11" t="s">
        <v>80</v>
      </c>
      <c r="AW366" s="11" t="s">
        <v>36</v>
      </c>
      <c r="AX366" s="11" t="s">
        <v>72</v>
      </c>
      <c r="AY366" s="244" t="s">
        <v>138</v>
      </c>
    </row>
    <row r="367" s="12" customFormat="1">
      <c r="B367" s="245"/>
      <c r="C367" s="246"/>
      <c r="D367" s="236" t="s">
        <v>147</v>
      </c>
      <c r="E367" s="247" t="s">
        <v>21</v>
      </c>
      <c r="F367" s="248" t="s">
        <v>619</v>
      </c>
      <c r="G367" s="246"/>
      <c r="H367" s="249">
        <v>1014.5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AT367" s="255" t="s">
        <v>147</v>
      </c>
      <c r="AU367" s="255" t="s">
        <v>82</v>
      </c>
      <c r="AV367" s="12" t="s">
        <v>82</v>
      </c>
      <c r="AW367" s="12" t="s">
        <v>36</v>
      </c>
      <c r="AX367" s="12" t="s">
        <v>80</v>
      </c>
      <c r="AY367" s="255" t="s">
        <v>138</v>
      </c>
    </row>
    <row r="368" s="1" customFormat="1" ht="16.5" customHeight="1">
      <c r="B368" s="46"/>
      <c r="C368" s="222" t="s">
        <v>620</v>
      </c>
      <c r="D368" s="222" t="s">
        <v>140</v>
      </c>
      <c r="E368" s="223" t="s">
        <v>621</v>
      </c>
      <c r="F368" s="224" t="s">
        <v>622</v>
      </c>
      <c r="G368" s="225" t="s">
        <v>178</v>
      </c>
      <c r="H368" s="226">
        <v>90.599999999999994</v>
      </c>
      <c r="I368" s="227"/>
      <c r="J368" s="228">
        <f>ROUND(I368*H368,2)</f>
        <v>0</v>
      </c>
      <c r="K368" s="224" t="s">
        <v>21</v>
      </c>
      <c r="L368" s="72"/>
      <c r="M368" s="229" t="s">
        <v>21</v>
      </c>
      <c r="N368" s="230" t="s">
        <v>43</v>
      </c>
      <c r="O368" s="47"/>
      <c r="P368" s="231">
        <f>O368*H368</f>
        <v>0</v>
      </c>
      <c r="Q368" s="231">
        <v>0</v>
      </c>
      <c r="R368" s="231">
        <f>Q368*H368</f>
        <v>0</v>
      </c>
      <c r="S368" s="231">
        <v>0</v>
      </c>
      <c r="T368" s="232">
        <f>S368*H368</f>
        <v>0</v>
      </c>
      <c r="AR368" s="24" t="s">
        <v>145</v>
      </c>
      <c r="AT368" s="24" t="s">
        <v>140</v>
      </c>
      <c r="AU368" s="24" t="s">
        <v>82</v>
      </c>
      <c r="AY368" s="24" t="s">
        <v>138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24" t="s">
        <v>80</v>
      </c>
      <c r="BK368" s="233">
        <f>ROUND(I368*H368,2)</f>
        <v>0</v>
      </c>
      <c r="BL368" s="24" t="s">
        <v>145</v>
      </c>
      <c r="BM368" s="24" t="s">
        <v>623</v>
      </c>
    </row>
    <row r="369" s="11" customFormat="1">
      <c r="B369" s="234"/>
      <c r="C369" s="235"/>
      <c r="D369" s="236" t="s">
        <v>147</v>
      </c>
      <c r="E369" s="237" t="s">
        <v>21</v>
      </c>
      <c r="F369" s="238" t="s">
        <v>148</v>
      </c>
      <c r="G369" s="235"/>
      <c r="H369" s="237" t="s">
        <v>21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AT369" s="244" t="s">
        <v>147</v>
      </c>
      <c r="AU369" s="244" t="s">
        <v>82</v>
      </c>
      <c r="AV369" s="11" t="s">
        <v>80</v>
      </c>
      <c r="AW369" s="11" t="s">
        <v>36</v>
      </c>
      <c r="AX369" s="11" t="s">
        <v>72</v>
      </c>
      <c r="AY369" s="244" t="s">
        <v>138</v>
      </c>
    </row>
    <row r="370" s="12" customFormat="1">
      <c r="B370" s="245"/>
      <c r="C370" s="246"/>
      <c r="D370" s="236" t="s">
        <v>147</v>
      </c>
      <c r="E370" s="247" t="s">
        <v>21</v>
      </c>
      <c r="F370" s="248" t="s">
        <v>624</v>
      </c>
      <c r="G370" s="246"/>
      <c r="H370" s="249">
        <v>90.599999999999994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AT370" s="255" t="s">
        <v>147</v>
      </c>
      <c r="AU370" s="255" t="s">
        <v>82</v>
      </c>
      <c r="AV370" s="12" t="s">
        <v>82</v>
      </c>
      <c r="AW370" s="12" t="s">
        <v>36</v>
      </c>
      <c r="AX370" s="12" t="s">
        <v>80</v>
      </c>
      <c r="AY370" s="255" t="s">
        <v>138</v>
      </c>
    </row>
    <row r="371" s="1" customFormat="1" ht="16.5" customHeight="1">
      <c r="B371" s="46"/>
      <c r="C371" s="222" t="s">
        <v>625</v>
      </c>
      <c r="D371" s="222" t="s">
        <v>140</v>
      </c>
      <c r="E371" s="223" t="s">
        <v>626</v>
      </c>
      <c r="F371" s="224" t="s">
        <v>627</v>
      </c>
      <c r="G371" s="225" t="s">
        <v>178</v>
      </c>
      <c r="H371" s="226">
        <v>90.599999999999994</v>
      </c>
      <c r="I371" s="227"/>
      <c r="J371" s="228">
        <f>ROUND(I371*H371,2)</f>
        <v>0</v>
      </c>
      <c r="K371" s="224" t="s">
        <v>144</v>
      </c>
      <c r="L371" s="72"/>
      <c r="M371" s="229" t="s">
        <v>21</v>
      </c>
      <c r="N371" s="230" t="s">
        <v>43</v>
      </c>
      <c r="O371" s="47"/>
      <c r="P371" s="231">
        <f>O371*H371</f>
        <v>0</v>
      </c>
      <c r="Q371" s="231">
        <v>0</v>
      </c>
      <c r="R371" s="231">
        <f>Q371*H371</f>
        <v>0</v>
      </c>
      <c r="S371" s="231">
        <v>0</v>
      </c>
      <c r="T371" s="232">
        <f>S371*H371</f>
        <v>0</v>
      </c>
      <c r="AR371" s="24" t="s">
        <v>145</v>
      </c>
      <c r="AT371" s="24" t="s">
        <v>140</v>
      </c>
      <c r="AU371" s="24" t="s">
        <v>82</v>
      </c>
      <c r="AY371" s="24" t="s">
        <v>138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24" t="s">
        <v>80</v>
      </c>
      <c r="BK371" s="233">
        <f>ROUND(I371*H371,2)</f>
        <v>0</v>
      </c>
      <c r="BL371" s="24" t="s">
        <v>145</v>
      </c>
      <c r="BM371" s="24" t="s">
        <v>628</v>
      </c>
    </row>
    <row r="372" s="11" customFormat="1">
      <c r="B372" s="234"/>
      <c r="C372" s="235"/>
      <c r="D372" s="236" t="s">
        <v>147</v>
      </c>
      <c r="E372" s="237" t="s">
        <v>21</v>
      </c>
      <c r="F372" s="238" t="s">
        <v>148</v>
      </c>
      <c r="G372" s="235"/>
      <c r="H372" s="237" t="s">
        <v>21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AT372" s="244" t="s">
        <v>147</v>
      </c>
      <c r="AU372" s="244" t="s">
        <v>82</v>
      </c>
      <c r="AV372" s="11" t="s">
        <v>80</v>
      </c>
      <c r="AW372" s="11" t="s">
        <v>36</v>
      </c>
      <c r="AX372" s="11" t="s">
        <v>72</v>
      </c>
      <c r="AY372" s="244" t="s">
        <v>138</v>
      </c>
    </row>
    <row r="373" s="12" customFormat="1">
      <c r="B373" s="245"/>
      <c r="C373" s="246"/>
      <c r="D373" s="236" t="s">
        <v>147</v>
      </c>
      <c r="E373" s="247" t="s">
        <v>21</v>
      </c>
      <c r="F373" s="248" t="s">
        <v>629</v>
      </c>
      <c r="G373" s="246"/>
      <c r="H373" s="249">
        <v>90.599999999999994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AT373" s="255" t="s">
        <v>147</v>
      </c>
      <c r="AU373" s="255" t="s">
        <v>82</v>
      </c>
      <c r="AV373" s="12" t="s">
        <v>82</v>
      </c>
      <c r="AW373" s="12" t="s">
        <v>36</v>
      </c>
      <c r="AX373" s="12" t="s">
        <v>80</v>
      </c>
      <c r="AY373" s="255" t="s">
        <v>138</v>
      </c>
    </row>
    <row r="374" s="1" customFormat="1" ht="16.5" customHeight="1">
      <c r="B374" s="46"/>
      <c r="C374" s="222" t="s">
        <v>630</v>
      </c>
      <c r="D374" s="222" t="s">
        <v>140</v>
      </c>
      <c r="E374" s="223" t="s">
        <v>631</v>
      </c>
      <c r="F374" s="224" t="s">
        <v>632</v>
      </c>
      <c r="G374" s="225" t="s">
        <v>178</v>
      </c>
      <c r="H374" s="226">
        <v>13.300000000000001</v>
      </c>
      <c r="I374" s="227"/>
      <c r="J374" s="228">
        <f>ROUND(I374*H374,2)</f>
        <v>0</v>
      </c>
      <c r="K374" s="224" t="s">
        <v>144</v>
      </c>
      <c r="L374" s="72"/>
      <c r="M374" s="229" t="s">
        <v>21</v>
      </c>
      <c r="N374" s="230" t="s">
        <v>43</v>
      </c>
      <c r="O374" s="47"/>
      <c r="P374" s="231">
        <f>O374*H374</f>
        <v>0</v>
      </c>
      <c r="Q374" s="231">
        <v>0</v>
      </c>
      <c r="R374" s="231">
        <f>Q374*H374</f>
        <v>0</v>
      </c>
      <c r="S374" s="231">
        <v>0.085999999999999993</v>
      </c>
      <c r="T374" s="232">
        <f>S374*H374</f>
        <v>1.1437999999999999</v>
      </c>
      <c r="AR374" s="24" t="s">
        <v>145</v>
      </c>
      <c r="AT374" s="24" t="s">
        <v>140</v>
      </c>
      <c r="AU374" s="24" t="s">
        <v>82</v>
      </c>
      <c r="AY374" s="24" t="s">
        <v>138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24" t="s">
        <v>80</v>
      </c>
      <c r="BK374" s="233">
        <f>ROUND(I374*H374,2)</f>
        <v>0</v>
      </c>
      <c r="BL374" s="24" t="s">
        <v>145</v>
      </c>
      <c r="BM374" s="24" t="s">
        <v>633</v>
      </c>
    </row>
    <row r="375" s="11" customFormat="1">
      <c r="B375" s="234"/>
      <c r="C375" s="235"/>
      <c r="D375" s="236" t="s">
        <v>147</v>
      </c>
      <c r="E375" s="237" t="s">
        <v>21</v>
      </c>
      <c r="F375" s="238" t="s">
        <v>634</v>
      </c>
      <c r="G375" s="235"/>
      <c r="H375" s="237" t="s">
        <v>21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AT375" s="244" t="s">
        <v>147</v>
      </c>
      <c r="AU375" s="244" t="s">
        <v>82</v>
      </c>
      <c r="AV375" s="11" t="s">
        <v>80</v>
      </c>
      <c r="AW375" s="11" t="s">
        <v>36</v>
      </c>
      <c r="AX375" s="11" t="s">
        <v>72</v>
      </c>
      <c r="AY375" s="244" t="s">
        <v>138</v>
      </c>
    </row>
    <row r="376" s="11" customFormat="1">
      <c r="B376" s="234"/>
      <c r="C376" s="235"/>
      <c r="D376" s="236" t="s">
        <v>147</v>
      </c>
      <c r="E376" s="237" t="s">
        <v>21</v>
      </c>
      <c r="F376" s="238" t="s">
        <v>477</v>
      </c>
      <c r="G376" s="235"/>
      <c r="H376" s="237" t="s">
        <v>21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AT376" s="244" t="s">
        <v>147</v>
      </c>
      <c r="AU376" s="244" t="s">
        <v>82</v>
      </c>
      <c r="AV376" s="11" t="s">
        <v>80</v>
      </c>
      <c r="AW376" s="11" t="s">
        <v>36</v>
      </c>
      <c r="AX376" s="11" t="s">
        <v>72</v>
      </c>
      <c r="AY376" s="244" t="s">
        <v>138</v>
      </c>
    </row>
    <row r="377" s="12" customFormat="1">
      <c r="B377" s="245"/>
      <c r="C377" s="246"/>
      <c r="D377" s="236" t="s">
        <v>147</v>
      </c>
      <c r="E377" s="247" t="s">
        <v>21</v>
      </c>
      <c r="F377" s="248" t="s">
        <v>635</v>
      </c>
      <c r="G377" s="246"/>
      <c r="H377" s="249">
        <v>13.300000000000001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AT377" s="255" t="s">
        <v>147</v>
      </c>
      <c r="AU377" s="255" t="s">
        <v>82</v>
      </c>
      <c r="AV377" s="12" t="s">
        <v>82</v>
      </c>
      <c r="AW377" s="12" t="s">
        <v>36</v>
      </c>
      <c r="AX377" s="12" t="s">
        <v>80</v>
      </c>
      <c r="AY377" s="255" t="s">
        <v>138</v>
      </c>
    </row>
    <row r="378" s="1" customFormat="1" ht="16.5" customHeight="1">
      <c r="B378" s="46"/>
      <c r="C378" s="222" t="s">
        <v>636</v>
      </c>
      <c r="D378" s="222" t="s">
        <v>140</v>
      </c>
      <c r="E378" s="223" t="s">
        <v>637</v>
      </c>
      <c r="F378" s="224" t="s">
        <v>638</v>
      </c>
      <c r="G378" s="225" t="s">
        <v>178</v>
      </c>
      <c r="H378" s="226">
        <v>63</v>
      </c>
      <c r="I378" s="227"/>
      <c r="J378" s="228">
        <f>ROUND(I378*H378,2)</f>
        <v>0</v>
      </c>
      <c r="K378" s="224" t="s">
        <v>21</v>
      </c>
      <c r="L378" s="72"/>
      <c r="M378" s="229" t="s">
        <v>21</v>
      </c>
      <c r="N378" s="230" t="s">
        <v>43</v>
      </c>
      <c r="O378" s="47"/>
      <c r="P378" s="231">
        <f>O378*H378</f>
        <v>0</v>
      </c>
      <c r="Q378" s="231">
        <v>0</v>
      </c>
      <c r="R378" s="231">
        <f>Q378*H378</f>
        <v>0</v>
      </c>
      <c r="S378" s="231">
        <v>0</v>
      </c>
      <c r="T378" s="232">
        <f>S378*H378</f>
        <v>0</v>
      </c>
      <c r="AR378" s="24" t="s">
        <v>145</v>
      </c>
      <c r="AT378" s="24" t="s">
        <v>140</v>
      </c>
      <c r="AU378" s="24" t="s">
        <v>82</v>
      </c>
      <c r="AY378" s="24" t="s">
        <v>138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24" t="s">
        <v>80</v>
      </c>
      <c r="BK378" s="233">
        <f>ROUND(I378*H378,2)</f>
        <v>0</v>
      </c>
      <c r="BL378" s="24" t="s">
        <v>145</v>
      </c>
      <c r="BM378" s="24" t="s">
        <v>639</v>
      </c>
    </row>
    <row r="379" s="11" customFormat="1">
      <c r="B379" s="234"/>
      <c r="C379" s="235"/>
      <c r="D379" s="236" t="s">
        <v>147</v>
      </c>
      <c r="E379" s="237" t="s">
        <v>21</v>
      </c>
      <c r="F379" s="238" t="s">
        <v>148</v>
      </c>
      <c r="G379" s="235"/>
      <c r="H379" s="237" t="s">
        <v>21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AT379" s="244" t="s">
        <v>147</v>
      </c>
      <c r="AU379" s="244" t="s">
        <v>82</v>
      </c>
      <c r="AV379" s="11" t="s">
        <v>80</v>
      </c>
      <c r="AW379" s="11" t="s">
        <v>36</v>
      </c>
      <c r="AX379" s="11" t="s">
        <v>72</v>
      </c>
      <c r="AY379" s="244" t="s">
        <v>138</v>
      </c>
    </row>
    <row r="380" s="11" customFormat="1">
      <c r="B380" s="234"/>
      <c r="C380" s="235"/>
      <c r="D380" s="236" t="s">
        <v>147</v>
      </c>
      <c r="E380" s="237" t="s">
        <v>21</v>
      </c>
      <c r="F380" s="238" t="s">
        <v>640</v>
      </c>
      <c r="G380" s="235"/>
      <c r="H380" s="237" t="s">
        <v>21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AT380" s="244" t="s">
        <v>147</v>
      </c>
      <c r="AU380" s="244" t="s">
        <v>82</v>
      </c>
      <c r="AV380" s="11" t="s">
        <v>80</v>
      </c>
      <c r="AW380" s="11" t="s">
        <v>36</v>
      </c>
      <c r="AX380" s="11" t="s">
        <v>72</v>
      </c>
      <c r="AY380" s="244" t="s">
        <v>138</v>
      </c>
    </row>
    <row r="381" s="12" customFormat="1">
      <c r="B381" s="245"/>
      <c r="C381" s="246"/>
      <c r="D381" s="236" t="s">
        <v>147</v>
      </c>
      <c r="E381" s="247" t="s">
        <v>21</v>
      </c>
      <c r="F381" s="248" t="s">
        <v>335</v>
      </c>
      <c r="G381" s="246"/>
      <c r="H381" s="249">
        <v>36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AT381" s="255" t="s">
        <v>147</v>
      </c>
      <c r="AU381" s="255" t="s">
        <v>82</v>
      </c>
      <c r="AV381" s="12" t="s">
        <v>82</v>
      </c>
      <c r="AW381" s="12" t="s">
        <v>36</v>
      </c>
      <c r="AX381" s="12" t="s">
        <v>72</v>
      </c>
      <c r="AY381" s="255" t="s">
        <v>138</v>
      </c>
    </row>
    <row r="382" s="11" customFormat="1">
      <c r="B382" s="234"/>
      <c r="C382" s="235"/>
      <c r="D382" s="236" t="s">
        <v>147</v>
      </c>
      <c r="E382" s="237" t="s">
        <v>21</v>
      </c>
      <c r="F382" s="238" t="s">
        <v>641</v>
      </c>
      <c r="G382" s="235"/>
      <c r="H382" s="237" t="s">
        <v>21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AT382" s="244" t="s">
        <v>147</v>
      </c>
      <c r="AU382" s="244" t="s">
        <v>82</v>
      </c>
      <c r="AV382" s="11" t="s">
        <v>80</v>
      </c>
      <c r="AW382" s="11" t="s">
        <v>36</v>
      </c>
      <c r="AX382" s="11" t="s">
        <v>72</v>
      </c>
      <c r="AY382" s="244" t="s">
        <v>138</v>
      </c>
    </row>
    <row r="383" s="12" customFormat="1">
      <c r="B383" s="245"/>
      <c r="C383" s="246"/>
      <c r="D383" s="236" t="s">
        <v>147</v>
      </c>
      <c r="E383" s="247" t="s">
        <v>21</v>
      </c>
      <c r="F383" s="248" t="s">
        <v>285</v>
      </c>
      <c r="G383" s="246"/>
      <c r="H383" s="249">
        <v>27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AT383" s="255" t="s">
        <v>147</v>
      </c>
      <c r="AU383" s="255" t="s">
        <v>82</v>
      </c>
      <c r="AV383" s="12" t="s">
        <v>82</v>
      </c>
      <c r="AW383" s="12" t="s">
        <v>36</v>
      </c>
      <c r="AX383" s="12" t="s">
        <v>72</v>
      </c>
      <c r="AY383" s="255" t="s">
        <v>138</v>
      </c>
    </row>
    <row r="384" s="13" customFormat="1">
      <c r="B384" s="256"/>
      <c r="C384" s="257"/>
      <c r="D384" s="236" t="s">
        <v>147</v>
      </c>
      <c r="E384" s="258" t="s">
        <v>21</v>
      </c>
      <c r="F384" s="259" t="s">
        <v>197</v>
      </c>
      <c r="G384" s="257"/>
      <c r="H384" s="260">
        <v>63</v>
      </c>
      <c r="I384" s="261"/>
      <c r="J384" s="257"/>
      <c r="K384" s="257"/>
      <c r="L384" s="262"/>
      <c r="M384" s="263"/>
      <c r="N384" s="264"/>
      <c r="O384" s="264"/>
      <c r="P384" s="264"/>
      <c r="Q384" s="264"/>
      <c r="R384" s="264"/>
      <c r="S384" s="264"/>
      <c r="T384" s="265"/>
      <c r="AT384" s="266" t="s">
        <v>147</v>
      </c>
      <c r="AU384" s="266" t="s">
        <v>82</v>
      </c>
      <c r="AV384" s="13" t="s">
        <v>145</v>
      </c>
      <c r="AW384" s="13" t="s">
        <v>36</v>
      </c>
      <c r="AX384" s="13" t="s">
        <v>80</v>
      </c>
      <c r="AY384" s="266" t="s">
        <v>138</v>
      </c>
    </row>
    <row r="385" s="1" customFormat="1" ht="16.5" customHeight="1">
      <c r="B385" s="46"/>
      <c r="C385" s="222" t="s">
        <v>642</v>
      </c>
      <c r="D385" s="222" t="s">
        <v>140</v>
      </c>
      <c r="E385" s="223" t="s">
        <v>643</v>
      </c>
      <c r="F385" s="224" t="s">
        <v>644</v>
      </c>
      <c r="G385" s="225" t="s">
        <v>178</v>
      </c>
      <c r="H385" s="226">
        <v>14.4</v>
      </c>
      <c r="I385" s="227"/>
      <c r="J385" s="228">
        <f>ROUND(I385*H385,2)</f>
        <v>0</v>
      </c>
      <c r="K385" s="224" t="s">
        <v>144</v>
      </c>
      <c r="L385" s="72"/>
      <c r="M385" s="229" t="s">
        <v>21</v>
      </c>
      <c r="N385" s="230" t="s">
        <v>43</v>
      </c>
      <c r="O385" s="47"/>
      <c r="P385" s="231">
        <f>O385*H385</f>
        <v>0</v>
      </c>
      <c r="Q385" s="231">
        <v>0</v>
      </c>
      <c r="R385" s="231">
        <f>Q385*H385</f>
        <v>0</v>
      </c>
      <c r="S385" s="231">
        <v>0.753</v>
      </c>
      <c r="T385" s="232">
        <f>S385*H385</f>
        <v>10.8432</v>
      </c>
      <c r="AR385" s="24" t="s">
        <v>145</v>
      </c>
      <c r="AT385" s="24" t="s">
        <v>140</v>
      </c>
      <c r="AU385" s="24" t="s">
        <v>82</v>
      </c>
      <c r="AY385" s="24" t="s">
        <v>138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24" t="s">
        <v>80</v>
      </c>
      <c r="BK385" s="233">
        <f>ROUND(I385*H385,2)</f>
        <v>0</v>
      </c>
      <c r="BL385" s="24" t="s">
        <v>145</v>
      </c>
      <c r="BM385" s="24" t="s">
        <v>645</v>
      </c>
    </row>
    <row r="386" s="11" customFormat="1">
      <c r="B386" s="234"/>
      <c r="C386" s="235"/>
      <c r="D386" s="236" t="s">
        <v>147</v>
      </c>
      <c r="E386" s="237" t="s">
        <v>21</v>
      </c>
      <c r="F386" s="238" t="s">
        <v>148</v>
      </c>
      <c r="G386" s="235"/>
      <c r="H386" s="237" t="s">
        <v>21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AT386" s="244" t="s">
        <v>147</v>
      </c>
      <c r="AU386" s="244" t="s">
        <v>82</v>
      </c>
      <c r="AV386" s="11" t="s">
        <v>80</v>
      </c>
      <c r="AW386" s="11" t="s">
        <v>36</v>
      </c>
      <c r="AX386" s="11" t="s">
        <v>72</v>
      </c>
      <c r="AY386" s="244" t="s">
        <v>138</v>
      </c>
    </row>
    <row r="387" s="12" customFormat="1">
      <c r="B387" s="245"/>
      <c r="C387" s="246"/>
      <c r="D387" s="236" t="s">
        <v>147</v>
      </c>
      <c r="E387" s="247" t="s">
        <v>21</v>
      </c>
      <c r="F387" s="248" t="s">
        <v>646</v>
      </c>
      <c r="G387" s="246"/>
      <c r="H387" s="249">
        <v>14.4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AT387" s="255" t="s">
        <v>147</v>
      </c>
      <c r="AU387" s="255" t="s">
        <v>82</v>
      </c>
      <c r="AV387" s="12" t="s">
        <v>82</v>
      </c>
      <c r="AW387" s="12" t="s">
        <v>36</v>
      </c>
      <c r="AX387" s="12" t="s">
        <v>80</v>
      </c>
      <c r="AY387" s="255" t="s">
        <v>138</v>
      </c>
    </row>
    <row r="388" s="10" customFormat="1" ht="29.88" customHeight="1">
      <c r="B388" s="206"/>
      <c r="C388" s="207"/>
      <c r="D388" s="208" t="s">
        <v>71</v>
      </c>
      <c r="E388" s="220" t="s">
        <v>647</v>
      </c>
      <c r="F388" s="220" t="s">
        <v>648</v>
      </c>
      <c r="G388" s="207"/>
      <c r="H388" s="207"/>
      <c r="I388" s="210"/>
      <c r="J388" s="221">
        <f>BK388</f>
        <v>0</v>
      </c>
      <c r="K388" s="207"/>
      <c r="L388" s="212"/>
      <c r="M388" s="213"/>
      <c r="N388" s="214"/>
      <c r="O388" s="214"/>
      <c r="P388" s="215">
        <f>SUM(P389:P435)</f>
        <v>0</v>
      </c>
      <c r="Q388" s="214"/>
      <c r="R388" s="215">
        <f>SUM(R389:R435)</f>
        <v>0.52472639999999993</v>
      </c>
      <c r="S388" s="214"/>
      <c r="T388" s="216">
        <f>SUM(T389:T435)</f>
        <v>0</v>
      </c>
      <c r="AR388" s="217" t="s">
        <v>80</v>
      </c>
      <c r="AT388" s="218" t="s">
        <v>71</v>
      </c>
      <c r="AU388" s="218" t="s">
        <v>80</v>
      </c>
      <c r="AY388" s="217" t="s">
        <v>138</v>
      </c>
      <c r="BK388" s="219">
        <f>SUM(BK389:BK435)</f>
        <v>0</v>
      </c>
    </row>
    <row r="389" s="1" customFormat="1" ht="16.5" customHeight="1">
      <c r="B389" s="46"/>
      <c r="C389" s="222" t="s">
        <v>649</v>
      </c>
      <c r="D389" s="222" t="s">
        <v>140</v>
      </c>
      <c r="E389" s="223" t="s">
        <v>650</v>
      </c>
      <c r="F389" s="224" t="s">
        <v>651</v>
      </c>
      <c r="G389" s="225" t="s">
        <v>652</v>
      </c>
      <c r="H389" s="226">
        <v>6</v>
      </c>
      <c r="I389" s="227"/>
      <c r="J389" s="228">
        <f>ROUND(I389*H389,2)</f>
        <v>0</v>
      </c>
      <c r="K389" s="224" t="s">
        <v>21</v>
      </c>
      <c r="L389" s="72"/>
      <c r="M389" s="229" t="s">
        <v>21</v>
      </c>
      <c r="N389" s="230" t="s">
        <v>43</v>
      </c>
      <c r="O389" s="47"/>
      <c r="P389" s="231">
        <f>O389*H389</f>
        <v>0</v>
      </c>
      <c r="Q389" s="231">
        <v>0</v>
      </c>
      <c r="R389" s="231">
        <f>Q389*H389</f>
        <v>0</v>
      </c>
      <c r="S389" s="231">
        <v>0</v>
      </c>
      <c r="T389" s="232">
        <f>S389*H389</f>
        <v>0</v>
      </c>
      <c r="AR389" s="24" t="s">
        <v>145</v>
      </c>
      <c r="AT389" s="24" t="s">
        <v>140</v>
      </c>
      <c r="AU389" s="24" t="s">
        <v>82</v>
      </c>
      <c r="AY389" s="24" t="s">
        <v>138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24" t="s">
        <v>80</v>
      </c>
      <c r="BK389" s="233">
        <f>ROUND(I389*H389,2)</f>
        <v>0</v>
      </c>
      <c r="BL389" s="24" t="s">
        <v>145</v>
      </c>
      <c r="BM389" s="24" t="s">
        <v>653</v>
      </c>
    </row>
    <row r="390" s="11" customFormat="1">
      <c r="B390" s="234"/>
      <c r="C390" s="235"/>
      <c r="D390" s="236" t="s">
        <v>147</v>
      </c>
      <c r="E390" s="237" t="s">
        <v>21</v>
      </c>
      <c r="F390" s="238" t="s">
        <v>654</v>
      </c>
      <c r="G390" s="235"/>
      <c r="H390" s="237" t="s">
        <v>21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AT390" s="244" t="s">
        <v>147</v>
      </c>
      <c r="AU390" s="244" t="s">
        <v>82</v>
      </c>
      <c r="AV390" s="11" t="s">
        <v>80</v>
      </c>
      <c r="AW390" s="11" t="s">
        <v>36</v>
      </c>
      <c r="AX390" s="11" t="s">
        <v>72</v>
      </c>
      <c r="AY390" s="244" t="s">
        <v>138</v>
      </c>
    </row>
    <row r="391" s="11" customFormat="1">
      <c r="B391" s="234"/>
      <c r="C391" s="235"/>
      <c r="D391" s="236" t="s">
        <v>147</v>
      </c>
      <c r="E391" s="237" t="s">
        <v>21</v>
      </c>
      <c r="F391" s="238" t="s">
        <v>655</v>
      </c>
      <c r="G391" s="235"/>
      <c r="H391" s="237" t="s">
        <v>21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AT391" s="244" t="s">
        <v>147</v>
      </c>
      <c r="AU391" s="244" t="s">
        <v>82</v>
      </c>
      <c r="AV391" s="11" t="s">
        <v>80</v>
      </c>
      <c r="AW391" s="11" t="s">
        <v>36</v>
      </c>
      <c r="AX391" s="11" t="s">
        <v>72</v>
      </c>
      <c r="AY391" s="244" t="s">
        <v>138</v>
      </c>
    </row>
    <row r="392" s="12" customFormat="1">
      <c r="B392" s="245"/>
      <c r="C392" s="246"/>
      <c r="D392" s="236" t="s">
        <v>147</v>
      </c>
      <c r="E392" s="247" t="s">
        <v>21</v>
      </c>
      <c r="F392" s="248" t="s">
        <v>656</v>
      </c>
      <c r="G392" s="246"/>
      <c r="H392" s="249">
        <v>6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AT392" s="255" t="s">
        <v>147</v>
      </c>
      <c r="AU392" s="255" t="s">
        <v>82</v>
      </c>
      <c r="AV392" s="12" t="s">
        <v>82</v>
      </c>
      <c r="AW392" s="12" t="s">
        <v>36</v>
      </c>
      <c r="AX392" s="12" t="s">
        <v>72</v>
      </c>
      <c r="AY392" s="255" t="s">
        <v>138</v>
      </c>
    </row>
    <row r="393" s="13" customFormat="1">
      <c r="B393" s="256"/>
      <c r="C393" s="257"/>
      <c r="D393" s="236" t="s">
        <v>147</v>
      </c>
      <c r="E393" s="258" t="s">
        <v>21</v>
      </c>
      <c r="F393" s="259" t="s">
        <v>197</v>
      </c>
      <c r="G393" s="257"/>
      <c r="H393" s="260">
        <v>6</v>
      </c>
      <c r="I393" s="261"/>
      <c r="J393" s="257"/>
      <c r="K393" s="257"/>
      <c r="L393" s="262"/>
      <c r="M393" s="263"/>
      <c r="N393" s="264"/>
      <c r="O393" s="264"/>
      <c r="P393" s="264"/>
      <c r="Q393" s="264"/>
      <c r="R393" s="264"/>
      <c r="S393" s="264"/>
      <c r="T393" s="265"/>
      <c r="AT393" s="266" t="s">
        <v>147</v>
      </c>
      <c r="AU393" s="266" t="s">
        <v>82</v>
      </c>
      <c r="AV393" s="13" t="s">
        <v>145</v>
      </c>
      <c r="AW393" s="13" t="s">
        <v>36</v>
      </c>
      <c r="AX393" s="13" t="s">
        <v>80</v>
      </c>
      <c r="AY393" s="266" t="s">
        <v>138</v>
      </c>
    </row>
    <row r="394" s="1" customFormat="1" ht="16.5" customHeight="1">
      <c r="B394" s="46"/>
      <c r="C394" s="222" t="s">
        <v>657</v>
      </c>
      <c r="D394" s="222" t="s">
        <v>140</v>
      </c>
      <c r="E394" s="223" t="s">
        <v>658</v>
      </c>
      <c r="F394" s="224" t="s">
        <v>659</v>
      </c>
      <c r="G394" s="225" t="s">
        <v>155</v>
      </c>
      <c r="H394" s="226">
        <v>2.2120000000000002</v>
      </c>
      <c r="I394" s="227"/>
      <c r="J394" s="228">
        <f>ROUND(I394*H394,2)</f>
        <v>0</v>
      </c>
      <c r="K394" s="224" t="s">
        <v>660</v>
      </c>
      <c r="L394" s="72"/>
      <c r="M394" s="229" t="s">
        <v>21</v>
      </c>
      <c r="N394" s="230" t="s">
        <v>43</v>
      </c>
      <c r="O394" s="47"/>
      <c r="P394" s="231">
        <f>O394*H394</f>
        <v>0</v>
      </c>
      <c r="Q394" s="231">
        <v>0</v>
      </c>
      <c r="R394" s="231">
        <f>Q394*H394</f>
        <v>0</v>
      </c>
      <c r="S394" s="231">
        <v>0</v>
      </c>
      <c r="T394" s="232">
        <f>S394*H394</f>
        <v>0</v>
      </c>
      <c r="AR394" s="24" t="s">
        <v>145</v>
      </c>
      <c r="AT394" s="24" t="s">
        <v>140</v>
      </c>
      <c r="AU394" s="24" t="s">
        <v>82</v>
      </c>
      <c r="AY394" s="24" t="s">
        <v>138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24" t="s">
        <v>80</v>
      </c>
      <c r="BK394" s="233">
        <f>ROUND(I394*H394,2)</f>
        <v>0</v>
      </c>
      <c r="BL394" s="24" t="s">
        <v>145</v>
      </c>
      <c r="BM394" s="24" t="s">
        <v>661</v>
      </c>
    </row>
    <row r="395" s="11" customFormat="1">
      <c r="B395" s="234"/>
      <c r="C395" s="235"/>
      <c r="D395" s="236" t="s">
        <v>147</v>
      </c>
      <c r="E395" s="237" t="s">
        <v>21</v>
      </c>
      <c r="F395" s="238" t="s">
        <v>662</v>
      </c>
      <c r="G395" s="235"/>
      <c r="H395" s="237" t="s">
        <v>21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AT395" s="244" t="s">
        <v>147</v>
      </c>
      <c r="AU395" s="244" t="s">
        <v>82</v>
      </c>
      <c r="AV395" s="11" t="s">
        <v>80</v>
      </c>
      <c r="AW395" s="11" t="s">
        <v>36</v>
      </c>
      <c r="AX395" s="11" t="s">
        <v>72</v>
      </c>
      <c r="AY395" s="244" t="s">
        <v>138</v>
      </c>
    </row>
    <row r="396" s="12" customFormat="1">
      <c r="B396" s="245"/>
      <c r="C396" s="246"/>
      <c r="D396" s="236" t="s">
        <v>147</v>
      </c>
      <c r="E396" s="247" t="s">
        <v>21</v>
      </c>
      <c r="F396" s="248" t="s">
        <v>663</v>
      </c>
      <c r="G396" s="246"/>
      <c r="H396" s="249">
        <v>2.2120000000000002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AT396" s="255" t="s">
        <v>147</v>
      </c>
      <c r="AU396" s="255" t="s">
        <v>82</v>
      </c>
      <c r="AV396" s="12" t="s">
        <v>82</v>
      </c>
      <c r="AW396" s="12" t="s">
        <v>36</v>
      </c>
      <c r="AX396" s="12" t="s">
        <v>72</v>
      </c>
      <c r="AY396" s="255" t="s">
        <v>138</v>
      </c>
    </row>
    <row r="397" s="13" customFormat="1">
      <c r="B397" s="256"/>
      <c r="C397" s="257"/>
      <c r="D397" s="236" t="s">
        <v>147</v>
      </c>
      <c r="E397" s="258" t="s">
        <v>21</v>
      </c>
      <c r="F397" s="259" t="s">
        <v>197</v>
      </c>
      <c r="G397" s="257"/>
      <c r="H397" s="260">
        <v>2.2120000000000002</v>
      </c>
      <c r="I397" s="261"/>
      <c r="J397" s="257"/>
      <c r="K397" s="257"/>
      <c r="L397" s="262"/>
      <c r="M397" s="263"/>
      <c r="N397" s="264"/>
      <c r="O397" s="264"/>
      <c r="P397" s="264"/>
      <c r="Q397" s="264"/>
      <c r="R397" s="264"/>
      <c r="S397" s="264"/>
      <c r="T397" s="265"/>
      <c r="AT397" s="266" t="s">
        <v>147</v>
      </c>
      <c r="AU397" s="266" t="s">
        <v>82</v>
      </c>
      <c r="AV397" s="13" t="s">
        <v>145</v>
      </c>
      <c r="AW397" s="13" t="s">
        <v>36</v>
      </c>
      <c r="AX397" s="13" t="s">
        <v>80</v>
      </c>
      <c r="AY397" s="266" t="s">
        <v>138</v>
      </c>
    </row>
    <row r="398" s="1" customFormat="1" ht="16.5" customHeight="1">
      <c r="B398" s="46"/>
      <c r="C398" s="222" t="s">
        <v>664</v>
      </c>
      <c r="D398" s="222" t="s">
        <v>140</v>
      </c>
      <c r="E398" s="223" t="s">
        <v>665</v>
      </c>
      <c r="F398" s="224" t="s">
        <v>666</v>
      </c>
      <c r="G398" s="225" t="s">
        <v>143</v>
      </c>
      <c r="H398" s="226">
        <v>20</v>
      </c>
      <c r="I398" s="227"/>
      <c r="J398" s="228">
        <f>ROUND(I398*H398,2)</f>
        <v>0</v>
      </c>
      <c r="K398" s="224" t="s">
        <v>21</v>
      </c>
      <c r="L398" s="72"/>
      <c r="M398" s="229" t="s">
        <v>21</v>
      </c>
      <c r="N398" s="230" t="s">
        <v>43</v>
      </c>
      <c r="O398" s="47"/>
      <c r="P398" s="231">
        <f>O398*H398</f>
        <v>0</v>
      </c>
      <c r="Q398" s="231">
        <v>0</v>
      </c>
      <c r="R398" s="231">
        <f>Q398*H398</f>
        <v>0</v>
      </c>
      <c r="S398" s="231">
        <v>0</v>
      </c>
      <c r="T398" s="232">
        <f>S398*H398</f>
        <v>0</v>
      </c>
      <c r="AR398" s="24" t="s">
        <v>145</v>
      </c>
      <c r="AT398" s="24" t="s">
        <v>140</v>
      </c>
      <c r="AU398" s="24" t="s">
        <v>82</v>
      </c>
      <c r="AY398" s="24" t="s">
        <v>138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24" t="s">
        <v>80</v>
      </c>
      <c r="BK398" s="233">
        <f>ROUND(I398*H398,2)</f>
        <v>0</v>
      </c>
      <c r="BL398" s="24" t="s">
        <v>145</v>
      </c>
      <c r="BM398" s="24" t="s">
        <v>667</v>
      </c>
    </row>
    <row r="399" s="11" customFormat="1">
      <c r="B399" s="234"/>
      <c r="C399" s="235"/>
      <c r="D399" s="236" t="s">
        <v>147</v>
      </c>
      <c r="E399" s="237" t="s">
        <v>21</v>
      </c>
      <c r="F399" s="238" t="s">
        <v>668</v>
      </c>
      <c r="G399" s="235"/>
      <c r="H399" s="237" t="s">
        <v>21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AT399" s="244" t="s">
        <v>147</v>
      </c>
      <c r="AU399" s="244" t="s">
        <v>82</v>
      </c>
      <c r="AV399" s="11" t="s">
        <v>80</v>
      </c>
      <c r="AW399" s="11" t="s">
        <v>36</v>
      </c>
      <c r="AX399" s="11" t="s">
        <v>72</v>
      </c>
      <c r="AY399" s="244" t="s">
        <v>138</v>
      </c>
    </row>
    <row r="400" s="11" customFormat="1">
      <c r="B400" s="234"/>
      <c r="C400" s="235"/>
      <c r="D400" s="236" t="s">
        <v>147</v>
      </c>
      <c r="E400" s="237" t="s">
        <v>21</v>
      </c>
      <c r="F400" s="238" t="s">
        <v>669</v>
      </c>
      <c r="G400" s="235"/>
      <c r="H400" s="237" t="s">
        <v>21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AT400" s="244" t="s">
        <v>147</v>
      </c>
      <c r="AU400" s="244" t="s">
        <v>82</v>
      </c>
      <c r="AV400" s="11" t="s">
        <v>80</v>
      </c>
      <c r="AW400" s="11" t="s">
        <v>36</v>
      </c>
      <c r="AX400" s="11" t="s">
        <v>72</v>
      </c>
      <c r="AY400" s="244" t="s">
        <v>138</v>
      </c>
    </row>
    <row r="401" s="12" customFormat="1">
      <c r="B401" s="245"/>
      <c r="C401" s="246"/>
      <c r="D401" s="236" t="s">
        <v>147</v>
      </c>
      <c r="E401" s="247" t="s">
        <v>21</v>
      </c>
      <c r="F401" s="248" t="s">
        <v>670</v>
      </c>
      <c r="G401" s="246"/>
      <c r="H401" s="249">
        <v>20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AT401" s="255" t="s">
        <v>147</v>
      </c>
      <c r="AU401" s="255" t="s">
        <v>82</v>
      </c>
      <c r="AV401" s="12" t="s">
        <v>82</v>
      </c>
      <c r="AW401" s="12" t="s">
        <v>36</v>
      </c>
      <c r="AX401" s="12" t="s">
        <v>72</v>
      </c>
      <c r="AY401" s="255" t="s">
        <v>138</v>
      </c>
    </row>
    <row r="402" s="13" customFormat="1">
      <c r="B402" s="256"/>
      <c r="C402" s="257"/>
      <c r="D402" s="236" t="s">
        <v>147</v>
      </c>
      <c r="E402" s="258" t="s">
        <v>21</v>
      </c>
      <c r="F402" s="259" t="s">
        <v>197</v>
      </c>
      <c r="G402" s="257"/>
      <c r="H402" s="260">
        <v>20</v>
      </c>
      <c r="I402" s="261"/>
      <c r="J402" s="257"/>
      <c r="K402" s="257"/>
      <c r="L402" s="262"/>
      <c r="M402" s="263"/>
      <c r="N402" s="264"/>
      <c r="O402" s="264"/>
      <c r="P402" s="264"/>
      <c r="Q402" s="264"/>
      <c r="R402" s="264"/>
      <c r="S402" s="264"/>
      <c r="T402" s="265"/>
      <c r="AT402" s="266" t="s">
        <v>147</v>
      </c>
      <c r="AU402" s="266" t="s">
        <v>82</v>
      </c>
      <c r="AV402" s="13" t="s">
        <v>145</v>
      </c>
      <c r="AW402" s="13" t="s">
        <v>36</v>
      </c>
      <c r="AX402" s="13" t="s">
        <v>80</v>
      </c>
      <c r="AY402" s="266" t="s">
        <v>138</v>
      </c>
    </row>
    <row r="403" s="1" customFormat="1" ht="16.5" customHeight="1">
      <c r="B403" s="46"/>
      <c r="C403" s="222" t="s">
        <v>671</v>
      </c>
      <c r="D403" s="222" t="s">
        <v>140</v>
      </c>
      <c r="E403" s="223" t="s">
        <v>672</v>
      </c>
      <c r="F403" s="224" t="s">
        <v>673</v>
      </c>
      <c r="G403" s="225" t="s">
        <v>143</v>
      </c>
      <c r="H403" s="226">
        <v>30</v>
      </c>
      <c r="I403" s="227"/>
      <c r="J403" s="228">
        <f>ROUND(I403*H403,2)</f>
        <v>0</v>
      </c>
      <c r="K403" s="224" t="s">
        <v>21</v>
      </c>
      <c r="L403" s="72"/>
      <c r="M403" s="229" t="s">
        <v>21</v>
      </c>
      <c r="N403" s="230" t="s">
        <v>43</v>
      </c>
      <c r="O403" s="47"/>
      <c r="P403" s="231">
        <f>O403*H403</f>
        <v>0</v>
      </c>
      <c r="Q403" s="231">
        <v>1.0879999999999999E-05</v>
      </c>
      <c r="R403" s="231">
        <f>Q403*H403</f>
        <v>0.00032639999999999996</v>
      </c>
      <c r="S403" s="231">
        <v>0</v>
      </c>
      <c r="T403" s="232">
        <f>S403*H403</f>
        <v>0</v>
      </c>
      <c r="AR403" s="24" t="s">
        <v>145</v>
      </c>
      <c r="AT403" s="24" t="s">
        <v>140</v>
      </c>
      <c r="AU403" s="24" t="s">
        <v>82</v>
      </c>
      <c r="AY403" s="24" t="s">
        <v>138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24" t="s">
        <v>80</v>
      </c>
      <c r="BK403" s="233">
        <f>ROUND(I403*H403,2)</f>
        <v>0</v>
      </c>
      <c r="BL403" s="24" t="s">
        <v>145</v>
      </c>
      <c r="BM403" s="24" t="s">
        <v>674</v>
      </c>
    </row>
    <row r="404" s="11" customFormat="1">
      <c r="B404" s="234"/>
      <c r="C404" s="235"/>
      <c r="D404" s="236" t="s">
        <v>147</v>
      </c>
      <c r="E404" s="237" t="s">
        <v>21</v>
      </c>
      <c r="F404" s="238" t="s">
        <v>675</v>
      </c>
      <c r="G404" s="235"/>
      <c r="H404" s="237" t="s">
        <v>21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AT404" s="244" t="s">
        <v>147</v>
      </c>
      <c r="AU404" s="244" t="s">
        <v>82</v>
      </c>
      <c r="AV404" s="11" t="s">
        <v>80</v>
      </c>
      <c r="AW404" s="11" t="s">
        <v>36</v>
      </c>
      <c r="AX404" s="11" t="s">
        <v>72</v>
      </c>
      <c r="AY404" s="244" t="s">
        <v>138</v>
      </c>
    </row>
    <row r="405" s="11" customFormat="1">
      <c r="B405" s="234"/>
      <c r="C405" s="235"/>
      <c r="D405" s="236" t="s">
        <v>147</v>
      </c>
      <c r="E405" s="237" t="s">
        <v>21</v>
      </c>
      <c r="F405" s="238" t="s">
        <v>676</v>
      </c>
      <c r="G405" s="235"/>
      <c r="H405" s="237" t="s">
        <v>21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AT405" s="244" t="s">
        <v>147</v>
      </c>
      <c r="AU405" s="244" t="s">
        <v>82</v>
      </c>
      <c r="AV405" s="11" t="s">
        <v>80</v>
      </c>
      <c r="AW405" s="11" t="s">
        <v>36</v>
      </c>
      <c r="AX405" s="11" t="s">
        <v>72</v>
      </c>
      <c r="AY405" s="244" t="s">
        <v>138</v>
      </c>
    </row>
    <row r="406" s="12" customFormat="1">
      <c r="B406" s="245"/>
      <c r="C406" s="246"/>
      <c r="D406" s="236" t="s">
        <v>147</v>
      </c>
      <c r="E406" s="247" t="s">
        <v>21</v>
      </c>
      <c r="F406" s="248" t="s">
        <v>677</v>
      </c>
      <c r="G406" s="246"/>
      <c r="H406" s="249">
        <v>30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AT406" s="255" t="s">
        <v>147</v>
      </c>
      <c r="AU406" s="255" t="s">
        <v>82</v>
      </c>
      <c r="AV406" s="12" t="s">
        <v>82</v>
      </c>
      <c r="AW406" s="12" t="s">
        <v>36</v>
      </c>
      <c r="AX406" s="12" t="s">
        <v>72</v>
      </c>
      <c r="AY406" s="255" t="s">
        <v>138</v>
      </c>
    </row>
    <row r="407" s="13" customFormat="1">
      <c r="B407" s="256"/>
      <c r="C407" s="257"/>
      <c r="D407" s="236" t="s">
        <v>147</v>
      </c>
      <c r="E407" s="258" t="s">
        <v>21</v>
      </c>
      <c r="F407" s="259" t="s">
        <v>197</v>
      </c>
      <c r="G407" s="257"/>
      <c r="H407" s="260">
        <v>30</v>
      </c>
      <c r="I407" s="261"/>
      <c r="J407" s="257"/>
      <c r="K407" s="257"/>
      <c r="L407" s="262"/>
      <c r="M407" s="263"/>
      <c r="N407" s="264"/>
      <c r="O407" s="264"/>
      <c r="P407" s="264"/>
      <c r="Q407" s="264"/>
      <c r="R407" s="264"/>
      <c r="S407" s="264"/>
      <c r="T407" s="265"/>
      <c r="AT407" s="266" t="s">
        <v>147</v>
      </c>
      <c r="AU407" s="266" t="s">
        <v>82</v>
      </c>
      <c r="AV407" s="13" t="s">
        <v>145</v>
      </c>
      <c r="AW407" s="13" t="s">
        <v>36</v>
      </c>
      <c r="AX407" s="13" t="s">
        <v>80</v>
      </c>
      <c r="AY407" s="266" t="s">
        <v>138</v>
      </c>
    </row>
    <row r="408" s="1" customFormat="1" ht="16.5" customHeight="1">
      <c r="B408" s="46"/>
      <c r="C408" s="222" t="s">
        <v>678</v>
      </c>
      <c r="D408" s="222" t="s">
        <v>140</v>
      </c>
      <c r="E408" s="223" t="s">
        <v>679</v>
      </c>
      <c r="F408" s="224" t="s">
        <v>680</v>
      </c>
      <c r="G408" s="225" t="s">
        <v>155</v>
      </c>
      <c r="H408" s="226">
        <v>11.310000000000001</v>
      </c>
      <c r="I408" s="227"/>
      <c r="J408" s="228">
        <f>ROUND(I408*H408,2)</f>
        <v>0</v>
      </c>
      <c r="K408" s="224" t="s">
        <v>21</v>
      </c>
      <c r="L408" s="72"/>
      <c r="M408" s="229" t="s">
        <v>21</v>
      </c>
      <c r="N408" s="230" t="s">
        <v>43</v>
      </c>
      <c r="O408" s="47"/>
      <c r="P408" s="231">
        <f>O408*H408</f>
        <v>0</v>
      </c>
      <c r="Q408" s="231">
        <v>0</v>
      </c>
      <c r="R408" s="231">
        <f>Q408*H408</f>
        <v>0</v>
      </c>
      <c r="S408" s="231">
        <v>0</v>
      </c>
      <c r="T408" s="232">
        <f>S408*H408</f>
        <v>0</v>
      </c>
      <c r="AR408" s="24" t="s">
        <v>145</v>
      </c>
      <c r="AT408" s="24" t="s">
        <v>140</v>
      </c>
      <c r="AU408" s="24" t="s">
        <v>82</v>
      </c>
      <c r="AY408" s="24" t="s">
        <v>138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24" t="s">
        <v>80</v>
      </c>
      <c r="BK408" s="233">
        <f>ROUND(I408*H408,2)</f>
        <v>0</v>
      </c>
      <c r="BL408" s="24" t="s">
        <v>145</v>
      </c>
      <c r="BM408" s="24" t="s">
        <v>681</v>
      </c>
    </row>
    <row r="409" s="11" customFormat="1">
      <c r="B409" s="234"/>
      <c r="C409" s="235"/>
      <c r="D409" s="236" t="s">
        <v>147</v>
      </c>
      <c r="E409" s="237" t="s">
        <v>21</v>
      </c>
      <c r="F409" s="238" t="s">
        <v>682</v>
      </c>
      <c r="G409" s="235"/>
      <c r="H409" s="237" t="s">
        <v>21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AT409" s="244" t="s">
        <v>147</v>
      </c>
      <c r="AU409" s="244" t="s">
        <v>82</v>
      </c>
      <c r="AV409" s="11" t="s">
        <v>80</v>
      </c>
      <c r="AW409" s="11" t="s">
        <v>36</v>
      </c>
      <c r="AX409" s="11" t="s">
        <v>72</v>
      </c>
      <c r="AY409" s="244" t="s">
        <v>138</v>
      </c>
    </row>
    <row r="410" s="12" customFormat="1">
      <c r="B410" s="245"/>
      <c r="C410" s="246"/>
      <c r="D410" s="236" t="s">
        <v>147</v>
      </c>
      <c r="E410" s="247" t="s">
        <v>21</v>
      </c>
      <c r="F410" s="248" t="s">
        <v>683</v>
      </c>
      <c r="G410" s="246"/>
      <c r="H410" s="249">
        <v>1.131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AT410" s="255" t="s">
        <v>147</v>
      </c>
      <c r="AU410" s="255" t="s">
        <v>82</v>
      </c>
      <c r="AV410" s="12" t="s">
        <v>82</v>
      </c>
      <c r="AW410" s="12" t="s">
        <v>36</v>
      </c>
      <c r="AX410" s="12" t="s">
        <v>72</v>
      </c>
      <c r="AY410" s="255" t="s">
        <v>138</v>
      </c>
    </row>
    <row r="411" s="14" customFormat="1">
      <c r="B411" s="277"/>
      <c r="C411" s="278"/>
      <c r="D411" s="236" t="s">
        <v>147</v>
      </c>
      <c r="E411" s="279" t="s">
        <v>21</v>
      </c>
      <c r="F411" s="280" t="s">
        <v>684</v>
      </c>
      <c r="G411" s="278"/>
      <c r="H411" s="281">
        <v>1.131</v>
      </c>
      <c r="I411" s="282"/>
      <c r="J411" s="278"/>
      <c r="K411" s="278"/>
      <c r="L411" s="283"/>
      <c r="M411" s="284"/>
      <c r="N411" s="285"/>
      <c r="O411" s="285"/>
      <c r="P411" s="285"/>
      <c r="Q411" s="285"/>
      <c r="R411" s="285"/>
      <c r="S411" s="285"/>
      <c r="T411" s="286"/>
      <c r="AT411" s="287" t="s">
        <v>147</v>
      </c>
      <c r="AU411" s="287" t="s">
        <v>82</v>
      </c>
      <c r="AV411" s="14" t="s">
        <v>99</v>
      </c>
      <c r="AW411" s="14" t="s">
        <v>36</v>
      </c>
      <c r="AX411" s="14" t="s">
        <v>72</v>
      </c>
      <c r="AY411" s="287" t="s">
        <v>138</v>
      </c>
    </row>
    <row r="412" s="12" customFormat="1">
      <c r="B412" s="245"/>
      <c r="C412" s="246"/>
      <c r="D412" s="236" t="s">
        <v>147</v>
      </c>
      <c r="E412" s="247" t="s">
        <v>21</v>
      </c>
      <c r="F412" s="248" t="s">
        <v>685</v>
      </c>
      <c r="G412" s="246"/>
      <c r="H412" s="249">
        <v>11.310000000000001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AT412" s="255" t="s">
        <v>147</v>
      </c>
      <c r="AU412" s="255" t="s">
        <v>82</v>
      </c>
      <c r="AV412" s="12" t="s">
        <v>82</v>
      </c>
      <c r="AW412" s="12" t="s">
        <v>36</v>
      </c>
      <c r="AX412" s="12" t="s">
        <v>72</v>
      </c>
      <c r="AY412" s="255" t="s">
        <v>138</v>
      </c>
    </row>
    <row r="413" s="14" customFormat="1">
      <c r="B413" s="277"/>
      <c r="C413" s="278"/>
      <c r="D413" s="236" t="s">
        <v>147</v>
      </c>
      <c r="E413" s="279" t="s">
        <v>21</v>
      </c>
      <c r="F413" s="280" t="s">
        <v>684</v>
      </c>
      <c r="G413" s="278"/>
      <c r="H413" s="281">
        <v>11.310000000000001</v>
      </c>
      <c r="I413" s="282"/>
      <c r="J413" s="278"/>
      <c r="K413" s="278"/>
      <c r="L413" s="283"/>
      <c r="M413" s="284"/>
      <c r="N413" s="285"/>
      <c r="O413" s="285"/>
      <c r="P413" s="285"/>
      <c r="Q413" s="285"/>
      <c r="R413" s="285"/>
      <c r="S413" s="285"/>
      <c r="T413" s="286"/>
      <c r="AT413" s="287" t="s">
        <v>147</v>
      </c>
      <c r="AU413" s="287" t="s">
        <v>82</v>
      </c>
      <c r="AV413" s="14" t="s">
        <v>99</v>
      </c>
      <c r="AW413" s="14" t="s">
        <v>36</v>
      </c>
      <c r="AX413" s="14" t="s">
        <v>80</v>
      </c>
      <c r="AY413" s="287" t="s">
        <v>138</v>
      </c>
    </row>
    <row r="414" s="1" customFormat="1" ht="16.5" customHeight="1">
      <c r="B414" s="46"/>
      <c r="C414" s="267" t="s">
        <v>686</v>
      </c>
      <c r="D414" s="267" t="s">
        <v>310</v>
      </c>
      <c r="E414" s="268" t="s">
        <v>687</v>
      </c>
      <c r="F414" s="269" t="s">
        <v>385</v>
      </c>
      <c r="G414" s="270" t="s">
        <v>183</v>
      </c>
      <c r="H414" s="271">
        <v>0.874</v>
      </c>
      <c r="I414" s="272"/>
      <c r="J414" s="273">
        <f>ROUND(I414*H414,2)</f>
        <v>0</v>
      </c>
      <c r="K414" s="269" t="s">
        <v>21</v>
      </c>
      <c r="L414" s="274"/>
      <c r="M414" s="275" t="s">
        <v>21</v>
      </c>
      <c r="N414" s="276" t="s">
        <v>43</v>
      </c>
      <c r="O414" s="47"/>
      <c r="P414" s="231">
        <f>O414*H414</f>
        <v>0</v>
      </c>
      <c r="Q414" s="231">
        <v>0.59999999999999998</v>
      </c>
      <c r="R414" s="231">
        <f>Q414*H414</f>
        <v>0.52439999999999998</v>
      </c>
      <c r="S414" s="231">
        <v>0</v>
      </c>
      <c r="T414" s="232">
        <f>S414*H414</f>
        <v>0</v>
      </c>
      <c r="AR414" s="24" t="s">
        <v>105</v>
      </c>
      <c r="AT414" s="24" t="s">
        <v>310</v>
      </c>
      <c r="AU414" s="24" t="s">
        <v>82</v>
      </c>
      <c r="AY414" s="24" t="s">
        <v>138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24" t="s">
        <v>80</v>
      </c>
      <c r="BK414" s="233">
        <f>ROUND(I414*H414,2)</f>
        <v>0</v>
      </c>
      <c r="BL414" s="24" t="s">
        <v>145</v>
      </c>
      <c r="BM414" s="24" t="s">
        <v>688</v>
      </c>
    </row>
    <row r="415" s="11" customFormat="1">
      <c r="B415" s="234"/>
      <c r="C415" s="235"/>
      <c r="D415" s="236" t="s">
        <v>147</v>
      </c>
      <c r="E415" s="237" t="s">
        <v>21</v>
      </c>
      <c r="F415" s="238" t="s">
        <v>689</v>
      </c>
      <c r="G415" s="235"/>
      <c r="H415" s="237" t="s">
        <v>21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AT415" s="244" t="s">
        <v>147</v>
      </c>
      <c r="AU415" s="244" t="s">
        <v>82</v>
      </c>
      <c r="AV415" s="11" t="s">
        <v>80</v>
      </c>
      <c r="AW415" s="11" t="s">
        <v>36</v>
      </c>
      <c r="AX415" s="11" t="s">
        <v>72</v>
      </c>
      <c r="AY415" s="244" t="s">
        <v>138</v>
      </c>
    </row>
    <row r="416" s="11" customFormat="1">
      <c r="B416" s="234"/>
      <c r="C416" s="235"/>
      <c r="D416" s="236" t="s">
        <v>147</v>
      </c>
      <c r="E416" s="237" t="s">
        <v>21</v>
      </c>
      <c r="F416" s="238" t="s">
        <v>690</v>
      </c>
      <c r="G416" s="235"/>
      <c r="H416" s="237" t="s">
        <v>21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AT416" s="244" t="s">
        <v>147</v>
      </c>
      <c r="AU416" s="244" t="s">
        <v>82</v>
      </c>
      <c r="AV416" s="11" t="s">
        <v>80</v>
      </c>
      <c r="AW416" s="11" t="s">
        <v>36</v>
      </c>
      <c r="AX416" s="11" t="s">
        <v>72</v>
      </c>
      <c r="AY416" s="244" t="s">
        <v>138</v>
      </c>
    </row>
    <row r="417" s="12" customFormat="1">
      <c r="B417" s="245"/>
      <c r="C417" s="246"/>
      <c r="D417" s="236" t="s">
        <v>147</v>
      </c>
      <c r="E417" s="247" t="s">
        <v>21</v>
      </c>
      <c r="F417" s="248" t="s">
        <v>691</v>
      </c>
      <c r="G417" s="246"/>
      <c r="H417" s="249">
        <v>0.874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AT417" s="255" t="s">
        <v>147</v>
      </c>
      <c r="AU417" s="255" t="s">
        <v>82</v>
      </c>
      <c r="AV417" s="12" t="s">
        <v>82</v>
      </c>
      <c r="AW417" s="12" t="s">
        <v>36</v>
      </c>
      <c r="AX417" s="12" t="s">
        <v>72</v>
      </c>
      <c r="AY417" s="255" t="s">
        <v>138</v>
      </c>
    </row>
    <row r="418" s="13" customFormat="1">
      <c r="B418" s="256"/>
      <c r="C418" s="257"/>
      <c r="D418" s="236" t="s">
        <v>147</v>
      </c>
      <c r="E418" s="258" t="s">
        <v>21</v>
      </c>
      <c r="F418" s="259" t="s">
        <v>197</v>
      </c>
      <c r="G418" s="257"/>
      <c r="H418" s="260">
        <v>0.874</v>
      </c>
      <c r="I418" s="261"/>
      <c r="J418" s="257"/>
      <c r="K418" s="257"/>
      <c r="L418" s="262"/>
      <c r="M418" s="263"/>
      <c r="N418" s="264"/>
      <c r="O418" s="264"/>
      <c r="P418" s="264"/>
      <c r="Q418" s="264"/>
      <c r="R418" s="264"/>
      <c r="S418" s="264"/>
      <c r="T418" s="265"/>
      <c r="AT418" s="266" t="s">
        <v>147</v>
      </c>
      <c r="AU418" s="266" t="s">
        <v>82</v>
      </c>
      <c r="AV418" s="13" t="s">
        <v>145</v>
      </c>
      <c r="AW418" s="13" t="s">
        <v>36</v>
      </c>
      <c r="AX418" s="13" t="s">
        <v>80</v>
      </c>
      <c r="AY418" s="266" t="s">
        <v>138</v>
      </c>
    </row>
    <row r="419" s="1" customFormat="1" ht="16.5" customHeight="1">
      <c r="B419" s="46"/>
      <c r="C419" s="222" t="s">
        <v>692</v>
      </c>
      <c r="D419" s="222" t="s">
        <v>140</v>
      </c>
      <c r="E419" s="223" t="s">
        <v>693</v>
      </c>
      <c r="F419" s="224" t="s">
        <v>694</v>
      </c>
      <c r="G419" s="225" t="s">
        <v>183</v>
      </c>
      <c r="H419" s="226">
        <v>8</v>
      </c>
      <c r="I419" s="227"/>
      <c r="J419" s="228">
        <f>ROUND(I419*H419,2)</f>
        <v>0</v>
      </c>
      <c r="K419" s="224" t="s">
        <v>21</v>
      </c>
      <c r="L419" s="72"/>
      <c r="M419" s="229" t="s">
        <v>21</v>
      </c>
      <c r="N419" s="230" t="s">
        <v>43</v>
      </c>
      <c r="O419" s="47"/>
      <c r="P419" s="231">
        <f>O419*H419</f>
        <v>0</v>
      </c>
      <c r="Q419" s="231">
        <v>0</v>
      </c>
      <c r="R419" s="231">
        <f>Q419*H419</f>
        <v>0</v>
      </c>
      <c r="S419" s="231">
        <v>0</v>
      </c>
      <c r="T419" s="232">
        <f>S419*H419</f>
        <v>0</v>
      </c>
      <c r="AR419" s="24" t="s">
        <v>145</v>
      </c>
      <c r="AT419" s="24" t="s">
        <v>140</v>
      </c>
      <c r="AU419" s="24" t="s">
        <v>82</v>
      </c>
      <c r="AY419" s="24" t="s">
        <v>138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24" t="s">
        <v>80</v>
      </c>
      <c r="BK419" s="233">
        <f>ROUND(I419*H419,2)</f>
        <v>0</v>
      </c>
      <c r="BL419" s="24" t="s">
        <v>145</v>
      </c>
      <c r="BM419" s="24" t="s">
        <v>695</v>
      </c>
    </row>
    <row r="420" s="11" customFormat="1">
      <c r="B420" s="234"/>
      <c r="C420" s="235"/>
      <c r="D420" s="236" t="s">
        <v>147</v>
      </c>
      <c r="E420" s="237" t="s">
        <v>21</v>
      </c>
      <c r="F420" s="238" t="s">
        <v>696</v>
      </c>
      <c r="G420" s="235"/>
      <c r="H420" s="237" t="s">
        <v>21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AT420" s="244" t="s">
        <v>147</v>
      </c>
      <c r="AU420" s="244" t="s">
        <v>82</v>
      </c>
      <c r="AV420" s="11" t="s">
        <v>80</v>
      </c>
      <c r="AW420" s="11" t="s">
        <v>36</v>
      </c>
      <c r="AX420" s="11" t="s">
        <v>72</v>
      </c>
      <c r="AY420" s="244" t="s">
        <v>138</v>
      </c>
    </row>
    <row r="421" s="11" customFormat="1">
      <c r="B421" s="234"/>
      <c r="C421" s="235"/>
      <c r="D421" s="236" t="s">
        <v>147</v>
      </c>
      <c r="E421" s="237" t="s">
        <v>21</v>
      </c>
      <c r="F421" s="238" t="s">
        <v>697</v>
      </c>
      <c r="G421" s="235"/>
      <c r="H421" s="237" t="s">
        <v>21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AT421" s="244" t="s">
        <v>147</v>
      </c>
      <c r="AU421" s="244" t="s">
        <v>82</v>
      </c>
      <c r="AV421" s="11" t="s">
        <v>80</v>
      </c>
      <c r="AW421" s="11" t="s">
        <v>36</v>
      </c>
      <c r="AX421" s="11" t="s">
        <v>72</v>
      </c>
      <c r="AY421" s="244" t="s">
        <v>138</v>
      </c>
    </row>
    <row r="422" s="12" customFormat="1">
      <c r="B422" s="245"/>
      <c r="C422" s="246"/>
      <c r="D422" s="236" t="s">
        <v>147</v>
      </c>
      <c r="E422" s="247" t="s">
        <v>21</v>
      </c>
      <c r="F422" s="248" t="s">
        <v>698</v>
      </c>
      <c r="G422" s="246"/>
      <c r="H422" s="249">
        <v>8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AT422" s="255" t="s">
        <v>147</v>
      </c>
      <c r="AU422" s="255" t="s">
        <v>82</v>
      </c>
      <c r="AV422" s="12" t="s">
        <v>82</v>
      </c>
      <c r="AW422" s="12" t="s">
        <v>36</v>
      </c>
      <c r="AX422" s="12" t="s">
        <v>72</v>
      </c>
      <c r="AY422" s="255" t="s">
        <v>138</v>
      </c>
    </row>
    <row r="423" s="13" customFormat="1">
      <c r="B423" s="256"/>
      <c r="C423" s="257"/>
      <c r="D423" s="236" t="s">
        <v>147</v>
      </c>
      <c r="E423" s="258" t="s">
        <v>103</v>
      </c>
      <c r="F423" s="259" t="s">
        <v>197</v>
      </c>
      <c r="G423" s="257"/>
      <c r="H423" s="260">
        <v>8</v>
      </c>
      <c r="I423" s="261"/>
      <c r="J423" s="257"/>
      <c r="K423" s="257"/>
      <c r="L423" s="262"/>
      <c r="M423" s="263"/>
      <c r="N423" s="264"/>
      <c r="O423" s="264"/>
      <c r="P423" s="264"/>
      <c r="Q423" s="264"/>
      <c r="R423" s="264"/>
      <c r="S423" s="264"/>
      <c r="T423" s="265"/>
      <c r="AT423" s="266" t="s">
        <v>147</v>
      </c>
      <c r="AU423" s="266" t="s">
        <v>82</v>
      </c>
      <c r="AV423" s="13" t="s">
        <v>145</v>
      </c>
      <c r="AW423" s="13" t="s">
        <v>36</v>
      </c>
      <c r="AX423" s="13" t="s">
        <v>80</v>
      </c>
      <c r="AY423" s="266" t="s">
        <v>138</v>
      </c>
    </row>
    <row r="424" s="1" customFormat="1" ht="16.5" customHeight="1">
      <c r="B424" s="46"/>
      <c r="C424" s="222" t="s">
        <v>699</v>
      </c>
      <c r="D424" s="222" t="s">
        <v>140</v>
      </c>
      <c r="E424" s="223" t="s">
        <v>700</v>
      </c>
      <c r="F424" s="224" t="s">
        <v>396</v>
      </c>
      <c r="G424" s="225" t="s">
        <v>183</v>
      </c>
      <c r="H424" s="226">
        <v>8</v>
      </c>
      <c r="I424" s="227"/>
      <c r="J424" s="228">
        <f>ROUND(I424*H424,2)</f>
        <v>0</v>
      </c>
      <c r="K424" s="224" t="s">
        <v>701</v>
      </c>
      <c r="L424" s="72"/>
      <c r="M424" s="229" t="s">
        <v>21</v>
      </c>
      <c r="N424" s="230" t="s">
        <v>43</v>
      </c>
      <c r="O424" s="47"/>
      <c r="P424" s="231">
        <f>O424*H424</f>
        <v>0</v>
      </c>
      <c r="Q424" s="231">
        <v>0</v>
      </c>
      <c r="R424" s="231">
        <f>Q424*H424</f>
        <v>0</v>
      </c>
      <c r="S424" s="231">
        <v>0</v>
      </c>
      <c r="T424" s="232">
        <f>S424*H424</f>
        <v>0</v>
      </c>
      <c r="AR424" s="24" t="s">
        <v>145</v>
      </c>
      <c r="AT424" s="24" t="s">
        <v>140</v>
      </c>
      <c r="AU424" s="24" t="s">
        <v>82</v>
      </c>
      <c r="AY424" s="24" t="s">
        <v>138</v>
      </c>
      <c r="BE424" s="233">
        <f>IF(N424="základní",J424,0)</f>
        <v>0</v>
      </c>
      <c r="BF424" s="233">
        <f>IF(N424="snížená",J424,0)</f>
        <v>0</v>
      </c>
      <c r="BG424" s="233">
        <f>IF(N424="zákl. přenesená",J424,0)</f>
        <v>0</v>
      </c>
      <c r="BH424" s="233">
        <f>IF(N424="sníž. přenesená",J424,0)</f>
        <v>0</v>
      </c>
      <c r="BI424" s="233">
        <f>IF(N424="nulová",J424,0)</f>
        <v>0</v>
      </c>
      <c r="BJ424" s="24" t="s">
        <v>80</v>
      </c>
      <c r="BK424" s="233">
        <f>ROUND(I424*H424,2)</f>
        <v>0</v>
      </c>
      <c r="BL424" s="24" t="s">
        <v>145</v>
      </c>
      <c r="BM424" s="24" t="s">
        <v>702</v>
      </c>
    </row>
    <row r="425" s="11" customFormat="1">
      <c r="B425" s="234"/>
      <c r="C425" s="235"/>
      <c r="D425" s="236" t="s">
        <v>147</v>
      </c>
      <c r="E425" s="237" t="s">
        <v>21</v>
      </c>
      <c r="F425" s="238" t="s">
        <v>703</v>
      </c>
      <c r="G425" s="235"/>
      <c r="H425" s="237" t="s">
        <v>21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AT425" s="244" t="s">
        <v>147</v>
      </c>
      <c r="AU425" s="244" t="s">
        <v>82</v>
      </c>
      <c r="AV425" s="11" t="s">
        <v>80</v>
      </c>
      <c r="AW425" s="11" t="s">
        <v>36</v>
      </c>
      <c r="AX425" s="11" t="s">
        <v>72</v>
      </c>
      <c r="AY425" s="244" t="s">
        <v>138</v>
      </c>
    </row>
    <row r="426" s="12" customFormat="1">
      <c r="B426" s="245"/>
      <c r="C426" s="246"/>
      <c r="D426" s="236" t="s">
        <v>147</v>
      </c>
      <c r="E426" s="247" t="s">
        <v>21</v>
      </c>
      <c r="F426" s="248" t="s">
        <v>103</v>
      </c>
      <c r="G426" s="246"/>
      <c r="H426" s="249">
        <v>8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AT426" s="255" t="s">
        <v>147</v>
      </c>
      <c r="AU426" s="255" t="s">
        <v>82</v>
      </c>
      <c r="AV426" s="12" t="s">
        <v>82</v>
      </c>
      <c r="AW426" s="12" t="s">
        <v>36</v>
      </c>
      <c r="AX426" s="12" t="s">
        <v>72</v>
      </c>
      <c r="AY426" s="255" t="s">
        <v>138</v>
      </c>
    </row>
    <row r="427" s="13" customFormat="1">
      <c r="B427" s="256"/>
      <c r="C427" s="257"/>
      <c r="D427" s="236" t="s">
        <v>147</v>
      </c>
      <c r="E427" s="258" t="s">
        <v>21</v>
      </c>
      <c r="F427" s="259" t="s">
        <v>197</v>
      </c>
      <c r="G427" s="257"/>
      <c r="H427" s="260">
        <v>8</v>
      </c>
      <c r="I427" s="261"/>
      <c r="J427" s="257"/>
      <c r="K427" s="257"/>
      <c r="L427" s="262"/>
      <c r="M427" s="263"/>
      <c r="N427" s="264"/>
      <c r="O427" s="264"/>
      <c r="P427" s="264"/>
      <c r="Q427" s="264"/>
      <c r="R427" s="264"/>
      <c r="S427" s="264"/>
      <c r="T427" s="265"/>
      <c r="AT427" s="266" t="s">
        <v>147</v>
      </c>
      <c r="AU427" s="266" t="s">
        <v>82</v>
      </c>
      <c r="AV427" s="13" t="s">
        <v>145</v>
      </c>
      <c r="AW427" s="13" t="s">
        <v>36</v>
      </c>
      <c r="AX427" s="13" t="s">
        <v>80</v>
      </c>
      <c r="AY427" s="266" t="s">
        <v>138</v>
      </c>
    </row>
    <row r="428" s="1" customFormat="1" ht="25.5" customHeight="1">
      <c r="B428" s="46"/>
      <c r="C428" s="222" t="s">
        <v>704</v>
      </c>
      <c r="D428" s="222" t="s">
        <v>140</v>
      </c>
      <c r="E428" s="223" t="s">
        <v>705</v>
      </c>
      <c r="F428" s="224" t="s">
        <v>706</v>
      </c>
      <c r="G428" s="225" t="s">
        <v>143</v>
      </c>
      <c r="H428" s="226">
        <v>10</v>
      </c>
      <c r="I428" s="227"/>
      <c r="J428" s="228">
        <f>ROUND(I428*H428,2)</f>
        <v>0</v>
      </c>
      <c r="K428" s="224" t="s">
        <v>21</v>
      </c>
      <c r="L428" s="72"/>
      <c r="M428" s="229" t="s">
        <v>21</v>
      </c>
      <c r="N428" s="230" t="s">
        <v>43</v>
      </c>
      <c r="O428" s="47"/>
      <c r="P428" s="231">
        <f>O428*H428</f>
        <v>0</v>
      </c>
      <c r="Q428" s="231">
        <v>0</v>
      </c>
      <c r="R428" s="231">
        <f>Q428*H428</f>
        <v>0</v>
      </c>
      <c r="S428" s="231">
        <v>0</v>
      </c>
      <c r="T428" s="232">
        <f>S428*H428</f>
        <v>0</v>
      </c>
      <c r="AR428" s="24" t="s">
        <v>145</v>
      </c>
      <c r="AT428" s="24" t="s">
        <v>140</v>
      </c>
      <c r="AU428" s="24" t="s">
        <v>82</v>
      </c>
      <c r="AY428" s="24" t="s">
        <v>138</v>
      </c>
      <c r="BE428" s="233">
        <f>IF(N428="základní",J428,0)</f>
        <v>0</v>
      </c>
      <c r="BF428" s="233">
        <f>IF(N428="snížená",J428,0)</f>
        <v>0</v>
      </c>
      <c r="BG428" s="233">
        <f>IF(N428="zákl. přenesená",J428,0)</f>
        <v>0</v>
      </c>
      <c r="BH428" s="233">
        <f>IF(N428="sníž. přenesená",J428,0)</f>
        <v>0</v>
      </c>
      <c r="BI428" s="233">
        <f>IF(N428="nulová",J428,0)</f>
        <v>0</v>
      </c>
      <c r="BJ428" s="24" t="s">
        <v>80</v>
      </c>
      <c r="BK428" s="233">
        <f>ROUND(I428*H428,2)</f>
        <v>0</v>
      </c>
      <c r="BL428" s="24" t="s">
        <v>145</v>
      </c>
      <c r="BM428" s="24" t="s">
        <v>707</v>
      </c>
    </row>
    <row r="429" s="11" customFormat="1">
      <c r="B429" s="234"/>
      <c r="C429" s="235"/>
      <c r="D429" s="236" t="s">
        <v>147</v>
      </c>
      <c r="E429" s="237" t="s">
        <v>21</v>
      </c>
      <c r="F429" s="238" t="s">
        <v>708</v>
      </c>
      <c r="G429" s="235"/>
      <c r="H429" s="237" t="s">
        <v>21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AT429" s="244" t="s">
        <v>147</v>
      </c>
      <c r="AU429" s="244" t="s">
        <v>82</v>
      </c>
      <c r="AV429" s="11" t="s">
        <v>80</v>
      </c>
      <c r="AW429" s="11" t="s">
        <v>36</v>
      </c>
      <c r="AX429" s="11" t="s">
        <v>72</v>
      </c>
      <c r="AY429" s="244" t="s">
        <v>138</v>
      </c>
    </row>
    <row r="430" s="12" customFormat="1">
      <c r="B430" s="245"/>
      <c r="C430" s="246"/>
      <c r="D430" s="236" t="s">
        <v>147</v>
      </c>
      <c r="E430" s="247" t="s">
        <v>21</v>
      </c>
      <c r="F430" s="248" t="s">
        <v>709</v>
      </c>
      <c r="G430" s="246"/>
      <c r="H430" s="249">
        <v>10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AT430" s="255" t="s">
        <v>147</v>
      </c>
      <c r="AU430" s="255" t="s">
        <v>82</v>
      </c>
      <c r="AV430" s="12" t="s">
        <v>82</v>
      </c>
      <c r="AW430" s="12" t="s">
        <v>36</v>
      </c>
      <c r="AX430" s="12" t="s">
        <v>72</v>
      </c>
      <c r="AY430" s="255" t="s">
        <v>138</v>
      </c>
    </row>
    <row r="431" s="13" customFormat="1">
      <c r="B431" s="256"/>
      <c r="C431" s="257"/>
      <c r="D431" s="236" t="s">
        <v>147</v>
      </c>
      <c r="E431" s="258" t="s">
        <v>21</v>
      </c>
      <c r="F431" s="259" t="s">
        <v>197</v>
      </c>
      <c r="G431" s="257"/>
      <c r="H431" s="260">
        <v>10</v>
      </c>
      <c r="I431" s="261"/>
      <c r="J431" s="257"/>
      <c r="K431" s="257"/>
      <c r="L431" s="262"/>
      <c r="M431" s="263"/>
      <c r="N431" s="264"/>
      <c r="O431" s="264"/>
      <c r="P431" s="264"/>
      <c r="Q431" s="264"/>
      <c r="R431" s="264"/>
      <c r="S431" s="264"/>
      <c r="T431" s="265"/>
      <c r="AT431" s="266" t="s">
        <v>147</v>
      </c>
      <c r="AU431" s="266" t="s">
        <v>82</v>
      </c>
      <c r="AV431" s="13" t="s">
        <v>145</v>
      </c>
      <c r="AW431" s="13" t="s">
        <v>36</v>
      </c>
      <c r="AX431" s="13" t="s">
        <v>80</v>
      </c>
      <c r="AY431" s="266" t="s">
        <v>138</v>
      </c>
    </row>
    <row r="432" s="1" customFormat="1" ht="25.5" customHeight="1">
      <c r="B432" s="46"/>
      <c r="C432" s="222" t="s">
        <v>710</v>
      </c>
      <c r="D432" s="222" t="s">
        <v>140</v>
      </c>
      <c r="E432" s="223" t="s">
        <v>711</v>
      </c>
      <c r="F432" s="224" t="s">
        <v>712</v>
      </c>
      <c r="G432" s="225" t="s">
        <v>143</v>
      </c>
      <c r="H432" s="226">
        <v>10</v>
      </c>
      <c r="I432" s="227"/>
      <c r="J432" s="228">
        <f>ROUND(I432*H432,2)</f>
        <v>0</v>
      </c>
      <c r="K432" s="224" t="s">
        <v>21</v>
      </c>
      <c r="L432" s="72"/>
      <c r="M432" s="229" t="s">
        <v>21</v>
      </c>
      <c r="N432" s="230" t="s">
        <v>43</v>
      </c>
      <c r="O432" s="47"/>
      <c r="P432" s="231">
        <f>O432*H432</f>
        <v>0</v>
      </c>
      <c r="Q432" s="231">
        <v>0</v>
      </c>
      <c r="R432" s="231">
        <f>Q432*H432</f>
        <v>0</v>
      </c>
      <c r="S432" s="231">
        <v>0</v>
      </c>
      <c r="T432" s="232">
        <f>S432*H432</f>
        <v>0</v>
      </c>
      <c r="AR432" s="24" t="s">
        <v>145</v>
      </c>
      <c r="AT432" s="24" t="s">
        <v>140</v>
      </c>
      <c r="AU432" s="24" t="s">
        <v>82</v>
      </c>
      <c r="AY432" s="24" t="s">
        <v>138</v>
      </c>
      <c r="BE432" s="233">
        <f>IF(N432="základní",J432,0)</f>
        <v>0</v>
      </c>
      <c r="BF432" s="233">
        <f>IF(N432="snížená",J432,0)</f>
        <v>0</v>
      </c>
      <c r="BG432" s="233">
        <f>IF(N432="zákl. přenesená",J432,0)</f>
        <v>0</v>
      </c>
      <c r="BH432" s="233">
        <f>IF(N432="sníž. přenesená",J432,0)</f>
        <v>0</v>
      </c>
      <c r="BI432" s="233">
        <f>IF(N432="nulová",J432,0)</f>
        <v>0</v>
      </c>
      <c r="BJ432" s="24" t="s">
        <v>80</v>
      </c>
      <c r="BK432" s="233">
        <f>ROUND(I432*H432,2)</f>
        <v>0</v>
      </c>
      <c r="BL432" s="24" t="s">
        <v>145</v>
      </c>
      <c r="BM432" s="24" t="s">
        <v>713</v>
      </c>
    </row>
    <row r="433" s="11" customFormat="1">
      <c r="B433" s="234"/>
      <c r="C433" s="235"/>
      <c r="D433" s="236" t="s">
        <v>147</v>
      </c>
      <c r="E433" s="237" t="s">
        <v>21</v>
      </c>
      <c r="F433" s="238" t="s">
        <v>708</v>
      </c>
      <c r="G433" s="235"/>
      <c r="H433" s="237" t="s">
        <v>21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AT433" s="244" t="s">
        <v>147</v>
      </c>
      <c r="AU433" s="244" t="s">
        <v>82</v>
      </c>
      <c r="AV433" s="11" t="s">
        <v>80</v>
      </c>
      <c r="AW433" s="11" t="s">
        <v>36</v>
      </c>
      <c r="AX433" s="11" t="s">
        <v>72</v>
      </c>
      <c r="AY433" s="244" t="s">
        <v>138</v>
      </c>
    </row>
    <row r="434" s="12" customFormat="1">
      <c r="B434" s="245"/>
      <c r="C434" s="246"/>
      <c r="D434" s="236" t="s">
        <v>147</v>
      </c>
      <c r="E434" s="247" t="s">
        <v>21</v>
      </c>
      <c r="F434" s="248" t="s">
        <v>709</v>
      </c>
      <c r="G434" s="246"/>
      <c r="H434" s="249">
        <v>10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AT434" s="255" t="s">
        <v>147</v>
      </c>
      <c r="AU434" s="255" t="s">
        <v>82</v>
      </c>
      <c r="AV434" s="12" t="s">
        <v>82</v>
      </c>
      <c r="AW434" s="12" t="s">
        <v>36</v>
      </c>
      <c r="AX434" s="12" t="s">
        <v>72</v>
      </c>
      <c r="AY434" s="255" t="s">
        <v>138</v>
      </c>
    </row>
    <row r="435" s="13" customFormat="1">
      <c r="B435" s="256"/>
      <c r="C435" s="257"/>
      <c r="D435" s="236" t="s">
        <v>147</v>
      </c>
      <c r="E435" s="258" t="s">
        <v>21</v>
      </c>
      <c r="F435" s="259" t="s">
        <v>197</v>
      </c>
      <c r="G435" s="257"/>
      <c r="H435" s="260">
        <v>10</v>
      </c>
      <c r="I435" s="261"/>
      <c r="J435" s="257"/>
      <c r="K435" s="257"/>
      <c r="L435" s="262"/>
      <c r="M435" s="263"/>
      <c r="N435" s="264"/>
      <c r="O435" s="264"/>
      <c r="P435" s="264"/>
      <c r="Q435" s="264"/>
      <c r="R435" s="264"/>
      <c r="S435" s="264"/>
      <c r="T435" s="265"/>
      <c r="AT435" s="266" t="s">
        <v>147</v>
      </c>
      <c r="AU435" s="266" t="s">
        <v>82</v>
      </c>
      <c r="AV435" s="13" t="s">
        <v>145</v>
      </c>
      <c r="AW435" s="13" t="s">
        <v>36</v>
      </c>
      <c r="AX435" s="13" t="s">
        <v>80</v>
      </c>
      <c r="AY435" s="266" t="s">
        <v>138</v>
      </c>
    </row>
    <row r="436" s="10" customFormat="1" ht="29.88" customHeight="1">
      <c r="B436" s="206"/>
      <c r="C436" s="207"/>
      <c r="D436" s="208" t="s">
        <v>71</v>
      </c>
      <c r="E436" s="220" t="s">
        <v>714</v>
      </c>
      <c r="F436" s="220" t="s">
        <v>715</v>
      </c>
      <c r="G436" s="207"/>
      <c r="H436" s="207"/>
      <c r="I436" s="210"/>
      <c r="J436" s="221">
        <f>BK436</f>
        <v>0</v>
      </c>
      <c r="K436" s="207"/>
      <c r="L436" s="212"/>
      <c r="M436" s="213"/>
      <c r="N436" s="214"/>
      <c r="O436" s="214"/>
      <c r="P436" s="215">
        <f>SUM(P437:P446)</f>
        <v>0</v>
      </c>
      <c r="Q436" s="214"/>
      <c r="R436" s="215">
        <f>SUM(R437:R446)</f>
        <v>0</v>
      </c>
      <c r="S436" s="214"/>
      <c r="T436" s="216">
        <f>SUM(T437:T446)</f>
        <v>0</v>
      </c>
      <c r="AR436" s="217" t="s">
        <v>80</v>
      </c>
      <c r="AT436" s="218" t="s">
        <v>71</v>
      </c>
      <c r="AU436" s="218" t="s">
        <v>80</v>
      </c>
      <c r="AY436" s="217" t="s">
        <v>138</v>
      </c>
      <c r="BK436" s="219">
        <f>SUM(BK437:BK446)</f>
        <v>0</v>
      </c>
    </row>
    <row r="437" s="1" customFormat="1" ht="16.5" customHeight="1">
      <c r="B437" s="46"/>
      <c r="C437" s="222" t="s">
        <v>716</v>
      </c>
      <c r="D437" s="222" t="s">
        <v>140</v>
      </c>
      <c r="E437" s="223" t="s">
        <v>717</v>
      </c>
      <c r="F437" s="224" t="s">
        <v>718</v>
      </c>
      <c r="G437" s="225" t="s">
        <v>300</v>
      </c>
      <c r="H437" s="226">
        <v>438.91300000000001</v>
      </c>
      <c r="I437" s="227"/>
      <c r="J437" s="228">
        <f>ROUND(I437*H437,2)</f>
        <v>0</v>
      </c>
      <c r="K437" s="224" t="s">
        <v>144</v>
      </c>
      <c r="L437" s="72"/>
      <c r="M437" s="229" t="s">
        <v>21</v>
      </c>
      <c r="N437" s="230" t="s">
        <v>43</v>
      </c>
      <c r="O437" s="47"/>
      <c r="P437" s="231">
        <f>O437*H437</f>
        <v>0</v>
      </c>
      <c r="Q437" s="231">
        <v>0</v>
      </c>
      <c r="R437" s="231">
        <f>Q437*H437</f>
        <v>0</v>
      </c>
      <c r="S437" s="231">
        <v>0</v>
      </c>
      <c r="T437" s="232">
        <f>S437*H437</f>
        <v>0</v>
      </c>
      <c r="AR437" s="24" t="s">
        <v>145</v>
      </c>
      <c r="AT437" s="24" t="s">
        <v>140</v>
      </c>
      <c r="AU437" s="24" t="s">
        <v>82</v>
      </c>
      <c r="AY437" s="24" t="s">
        <v>138</v>
      </c>
      <c r="BE437" s="233">
        <f>IF(N437="základní",J437,0)</f>
        <v>0</v>
      </c>
      <c r="BF437" s="233">
        <f>IF(N437="snížená",J437,0)</f>
        <v>0</v>
      </c>
      <c r="BG437" s="233">
        <f>IF(N437="zákl. přenesená",J437,0)</f>
        <v>0</v>
      </c>
      <c r="BH437" s="233">
        <f>IF(N437="sníž. přenesená",J437,0)</f>
        <v>0</v>
      </c>
      <c r="BI437" s="233">
        <f>IF(N437="nulová",J437,0)</f>
        <v>0</v>
      </c>
      <c r="BJ437" s="24" t="s">
        <v>80</v>
      </c>
      <c r="BK437" s="233">
        <f>ROUND(I437*H437,2)</f>
        <v>0</v>
      </c>
      <c r="BL437" s="24" t="s">
        <v>145</v>
      </c>
      <c r="BM437" s="24" t="s">
        <v>719</v>
      </c>
    </row>
    <row r="438" s="1" customFormat="1" ht="16.5" customHeight="1">
      <c r="B438" s="46"/>
      <c r="C438" s="222" t="s">
        <v>720</v>
      </c>
      <c r="D438" s="222" t="s">
        <v>140</v>
      </c>
      <c r="E438" s="223" t="s">
        <v>721</v>
      </c>
      <c r="F438" s="224" t="s">
        <v>722</v>
      </c>
      <c r="G438" s="225" t="s">
        <v>300</v>
      </c>
      <c r="H438" s="226">
        <v>8339.3469999999998</v>
      </c>
      <c r="I438" s="227"/>
      <c r="J438" s="228">
        <f>ROUND(I438*H438,2)</f>
        <v>0</v>
      </c>
      <c r="K438" s="224" t="s">
        <v>144</v>
      </c>
      <c r="L438" s="72"/>
      <c r="M438" s="229" t="s">
        <v>21</v>
      </c>
      <c r="N438" s="230" t="s">
        <v>43</v>
      </c>
      <c r="O438" s="47"/>
      <c r="P438" s="231">
        <f>O438*H438</f>
        <v>0</v>
      </c>
      <c r="Q438" s="231">
        <v>0</v>
      </c>
      <c r="R438" s="231">
        <f>Q438*H438</f>
        <v>0</v>
      </c>
      <c r="S438" s="231">
        <v>0</v>
      </c>
      <c r="T438" s="232">
        <f>S438*H438</f>
        <v>0</v>
      </c>
      <c r="AR438" s="24" t="s">
        <v>145</v>
      </c>
      <c r="AT438" s="24" t="s">
        <v>140</v>
      </c>
      <c r="AU438" s="24" t="s">
        <v>82</v>
      </c>
      <c r="AY438" s="24" t="s">
        <v>138</v>
      </c>
      <c r="BE438" s="233">
        <f>IF(N438="základní",J438,0)</f>
        <v>0</v>
      </c>
      <c r="BF438" s="233">
        <f>IF(N438="snížená",J438,0)</f>
        <v>0</v>
      </c>
      <c r="BG438" s="233">
        <f>IF(N438="zákl. přenesená",J438,0)</f>
        <v>0</v>
      </c>
      <c r="BH438" s="233">
        <f>IF(N438="sníž. přenesená",J438,0)</f>
        <v>0</v>
      </c>
      <c r="BI438" s="233">
        <f>IF(N438="nulová",J438,0)</f>
        <v>0</v>
      </c>
      <c r="BJ438" s="24" t="s">
        <v>80</v>
      </c>
      <c r="BK438" s="233">
        <f>ROUND(I438*H438,2)</f>
        <v>0</v>
      </c>
      <c r="BL438" s="24" t="s">
        <v>145</v>
      </c>
      <c r="BM438" s="24" t="s">
        <v>723</v>
      </c>
    </row>
    <row r="439" s="12" customFormat="1">
      <c r="B439" s="245"/>
      <c r="C439" s="246"/>
      <c r="D439" s="236" t="s">
        <v>147</v>
      </c>
      <c r="E439" s="247" t="s">
        <v>21</v>
      </c>
      <c r="F439" s="248" t="s">
        <v>724</v>
      </c>
      <c r="G439" s="246"/>
      <c r="H439" s="249">
        <v>8339.3469999999998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AT439" s="255" t="s">
        <v>147</v>
      </c>
      <c r="AU439" s="255" t="s">
        <v>82</v>
      </c>
      <c r="AV439" s="12" t="s">
        <v>82</v>
      </c>
      <c r="AW439" s="12" t="s">
        <v>36</v>
      </c>
      <c r="AX439" s="12" t="s">
        <v>80</v>
      </c>
      <c r="AY439" s="255" t="s">
        <v>138</v>
      </c>
    </row>
    <row r="440" s="1" customFormat="1" ht="16.5" customHeight="1">
      <c r="B440" s="46"/>
      <c r="C440" s="222" t="s">
        <v>725</v>
      </c>
      <c r="D440" s="222" t="s">
        <v>140</v>
      </c>
      <c r="E440" s="223" t="s">
        <v>726</v>
      </c>
      <c r="F440" s="224" t="s">
        <v>727</v>
      </c>
      <c r="G440" s="225" t="s">
        <v>300</v>
      </c>
      <c r="H440" s="226">
        <v>438.91300000000001</v>
      </c>
      <c r="I440" s="227"/>
      <c r="J440" s="228">
        <f>ROUND(I440*H440,2)</f>
        <v>0</v>
      </c>
      <c r="K440" s="224" t="s">
        <v>144</v>
      </c>
      <c r="L440" s="72"/>
      <c r="M440" s="229" t="s">
        <v>21</v>
      </c>
      <c r="N440" s="230" t="s">
        <v>43</v>
      </c>
      <c r="O440" s="47"/>
      <c r="P440" s="231">
        <f>O440*H440</f>
        <v>0</v>
      </c>
      <c r="Q440" s="231">
        <v>0</v>
      </c>
      <c r="R440" s="231">
        <f>Q440*H440</f>
        <v>0</v>
      </c>
      <c r="S440" s="231">
        <v>0</v>
      </c>
      <c r="T440" s="232">
        <f>S440*H440</f>
        <v>0</v>
      </c>
      <c r="AR440" s="24" t="s">
        <v>145</v>
      </c>
      <c r="AT440" s="24" t="s">
        <v>140</v>
      </c>
      <c r="AU440" s="24" t="s">
        <v>82</v>
      </c>
      <c r="AY440" s="24" t="s">
        <v>138</v>
      </c>
      <c r="BE440" s="233">
        <f>IF(N440="základní",J440,0)</f>
        <v>0</v>
      </c>
      <c r="BF440" s="233">
        <f>IF(N440="snížená",J440,0)</f>
        <v>0</v>
      </c>
      <c r="BG440" s="233">
        <f>IF(N440="zákl. přenesená",J440,0)</f>
        <v>0</v>
      </c>
      <c r="BH440" s="233">
        <f>IF(N440="sníž. přenesená",J440,0)</f>
        <v>0</v>
      </c>
      <c r="BI440" s="233">
        <f>IF(N440="nulová",J440,0)</f>
        <v>0</v>
      </c>
      <c r="BJ440" s="24" t="s">
        <v>80</v>
      </c>
      <c r="BK440" s="233">
        <f>ROUND(I440*H440,2)</f>
        <v>0</v>
      </c>
      <c r="BL440" s="24" t="s">
        <v>145</v>
      </c>
      <c r="BM440" s="24" t="s">
        <v>728</v>
      </c>
    </row>
    <row r="441" s="1" customFormat="1" ht="25.5" customHeight="1">
      <c r="B441" s="46"/>
      <c r="C441" s="222" t="s">
        <v>729</v>
      </c>
      <c r="D441" s="222" t="s">
        <v>140</v>
      </c>
      <c r="E441" s="223" t="s">
        <v>730</v>
      </c>
      <c r="F441" s="224" t="s">
        <v>731</v>
      </c>
      <c r="G441" s="225" t="s">
        <v>300</v>
      </c>
      <c r="H441" s="226">
        <v>57.112000000000002</v>
      </c>
      <c r="I441" s="227"/>
      <c r="J441" s="228">
        <f>ROUND(I441*H441,2)</f>
        <v>0</v>
      </c>
      <c r="K441" s="224" t="s">
        <v>144</v>
      </c>
      <c r="L441" s="72"/>
      <c r="M441" s="229" t="s">
        <v>21</v>
      </c>
      <c r="N441" s="230" t="s">
        <v>43</v>
      </c>
      <c r="O441" s="47"/>
      <c r="P441" s="231">
        <f>O441*H441</f>
        <v>0</v>
      </c>
      <c r="Q441" s="231">
        <v>0</v>
      </c>
      <c r="R441" s="231">
        <f>Q441*H441</f>
        <v>0</v>
      </c>
      <c r="S441" s="231">
        <v>0</v>
      </c>
      <c r="T441" s="232">
        <f>S441*H441</f>
        <v>0</v>
      </c>
      <c r="AR441" s="24" t="s">
        <v>145</v>
      </c>
      <c r="AT441" s="24" t="s">
        <v>140</v>
      </c>
      <c r="AU441" s="24" t="s">
        <v>82</v>
      </c>
      <c r="AY441" s="24" t="s">
        <v>138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24" t="s">
        <v>80</v>
      </c>
      <c r="BK441" s="233">
        <f>ROUND(I441*H441,2)</f>
        <v>0</v>
      </c>
      <c r="BL441" s="24" t="s">
        <v>145</v>
      </c>
      <c r="BM441" s="24" t="s">
        <v>732</v>
      </c>
    </row>
    <row r="442" s="12" customFormat="1">
      <c r="B442" s="245"/>
      <c r="C442" s="246"/>
      <c r="D442" s="236" t="s">
        <v>147</v>
      </c>
      <c r="E442" s="247" t="s">
        <v>21</v>
      </c>
      <c r="F442" s="248" t="s">
        <v>733</v>
      </c>
      <c r="G442" s="246"/>
      <c r="H442" s="249">
        <v>57.112000000000002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AT442" s="255" t="s">
        <v>147</v>
      </c>
      <c r="AU442" s="255" t="s">
        <v>82</v>
      </c>
      <c r="AV442" s="12" t="s">
        <v>82</v>
      </c>
      <c r="AW442" s="12" t="s">
        <v>36</v>
      </c>
      <c r="AX442" s="12" t="s">
        <v>80</v>
      </c>
      <c r="AY442" s="255" t="s">
        <v>138</v>
      </c>
    </row>
    <row r="443" s="1" customFormat="1" ht="25.5" customHeight="1">
      <c r="B443" s="46"/>
      <c r="C443" s="222" t="s">
        <v>734</v>
      </c>
      <c r="D443" s="222" t="s">
        <v>140</v>
      </c>
      <c r="E443" s="223" t="s">
        <v>735</v>
      </c>
      <c r="F443" s="224" t="s">
        <v>736</v>
      </c>
      <c r="G443" s="225" t="s">
        <v>300</v>
      </c>
      <c r="H443" s="226">
        <v>151.68199999999999</v>
      </c>
      <c r="I443" s="227"/>
      <c r="J443" s="228">
        <f>ROUND(I443*H443,2)</f>
        <v>0</v>
      </c>
      <c r="K443" s="224" t="s">
        <v>144</v>
      </c>
      <c r="L443" s="72"/>
      <c r="M443" s="229" t="s">
        <v>21</v>
      </c>
      <c r="N443" s="230" t="s">
        <v>43</v>
      </c>
      <c r="O443" s="47"/>
      <c r="P443" s="231">
        <f>O443*H443</f>
        <v>0</v>
      </c>
      <c r="Q443" s="231">
        <v>0</v>
      </c>
      <c r="R443" s="231">
        <f>Q443*H443</f>
        <v>0</v>
      </c>
      <c r="S443" s="231">
        <v>0</v>
      </c>
      <c r="T443" s="232">
        <f>S443*H443</f>
        <v>0</v>
      </c>
      <c r="AR443" s="24" t="s">
        <v>145</v>
      </c>
      <c r="AT443" s="24" t="s">
        <v>140</v>
      </c>
      <c r="AU443" s="24" t="s">
        <v>82</v>
      </c>
      <c r="AY443" s="24" t="s">
        <v>138</v>
      </c>
      <c r="BE443" s="233">
        <f>IF(N443="základní",J443,0)</f>
        <v>0</v>
      </c>
      <c r="BF443" s="233">
        <f>IF(N443="snížená",J443,0)</f>
        <v>0</v>
      </c>
      <c r="BG443" s="233">
        <f>IF(N443="zákl. přenesená",J443,0)</f>
        <v>0</v>
      </c>
      <c r="BH443" s="233">
        <f>IF(N443="sníž. přenesená",J443,0)</f>
        <v>0</v>
      </c>
      <c r="BI443" s="233">
        <f>IF(N443="nulová",J443,0)</f>
        <v>0</v>
      </c>
      <c r="BJ443" s="24" t="s">
        <v>80</v>
      </c>
      <c r="BK443" s="233">
        <f>ROUND(I443*H443,2)</f>
        <v>0</v>
      </c>
      <c r="BL443" s="24" t="s">
        <v>145</v>
      </c>
      <c r="BM443" s="24" t="s">
        <v>737</v>
      </c>
    </row>
    <row r="444" s="12" customFormat="1">
      <c r="B444" s="245"/>
      <c r="C444" s="246"/>
      <c r="D444" s="236" t="s">
        <v>147</v>
      </c>
      <c r="E444" s="247" t="s">
        <v>21</v>
      </c>
      <c r="F444" s="248" t="s">
        <v>738</v>
      </c>
      <c r="G444" s="246"/>
      <c r="H444" s="249">
        <v>151.68199999999999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AT444" s="255" t="s">
        <v>147</v>
      </c>
      <c r="AU444" s="255" t="s">
        <v>82</v>
      </c>
      <c r="AV444" s="12" t="s">
        <v>82</v>
      </c>
      <c r="AW444" s="12" t="s">
        <v>36</v>
      </c>
      <c r="AX444" s="12" t="s">
        <v>80</v>
      </c>
      <c r="AY444" s="255" t="s">
        <v>138</v>
      </c>
    </row>
    <row r="445" s="1" customFormat="1" ht="25.5" customHeight="1">
      <c r="B445" s="46"/>
      <c r="C445" s="222" t="s">
        <v>739</v>
      </c>
      <c r="D445" s="222" t="s">
        <v>140</v>
      </c>
      <c r="E445" s="223" t="s">
        <v>740</v>
      </c>
      <c r="F445" s="224" t="s">
        <v>741</v>
      </c>
      <c r="G445" s="225" t="s">
        <v>300</v>
      </c>
      <c r="H445" s="226">
        <v>227.012</v>
      </c>
      <c r="I445" s="227"/>
      <c r="J445" s="228">
        <f>ROUND(I445*H445,2)</f>
        <v>0</v>
      </c>
      <c r="K445" s="224" t="s">
        <v>144</v>
      </c>
      <c r="L445" s="72"/>
      <c r="M445" s="229" t="s">
        <v>21</v>
      </c>
      <c r="N445" s="230" t="s">
        <v>43</v>
      </c>
      <c r="O445" s="47"/>
      <c r="P445" s="231">
        <f>O445*H445</f>
        <v>0</v>
      </c>
      <c r="Q445" s="231">
        <v>0</v>
      </c>
      <c r="R445" s="231">
        <f>Q445*H445</f>
        <v>0</v>
      </c>
      <c r="S445" s="231">
        <v>0</v>
      </c>
      <c r="T445" s="232">
        <f>S445*H445</f>
        <v>0</v>
      </c>
      <c r="AR445" s="24" t="s">
        <v>145</v>
      </c>
      <c r="AT445" s="24" t="s">
        <v>140</v>
      </c>
      <c r="AU445" s="24" t="s">
        <v>82</v>
      </c>
      <c r="AY445" s="24" t="s">
        <v>138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24" t="s">
        <v>80</v>
      </c>
      <c r="BK445" s="233">
        <f>ROUND(I445*H445,2)</f>
        <v>0</v>
      </c>
      <c r="BL445" s="24" t="s">
        <v>145</v>
      </c>
      <c r="BM445" s="24" t="s">
        <v>742</v>
      </c>
    </row>
    <row r="446" s="12" customFormat="1">
      <c r="B446" s="245"/>
      <c r="C446" s="246"/>
      <c r="D446" s="236" t="s">
        <v>147</v>
      </c>
      <c r="E446" s="247" t="s">
        <v>21</v>
      </c>
      <c r="F446" s="248" t="s">
        <v>743</v>
      </c>
      <c r="G446" s="246"/>
      <c r="H446" s="249">
        <v>227.012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AT446" s="255" t="s">
        <v>147</v>
      </c>
      <c r="AU446" s="255" t="s">
        <v>82</v>
      </c>
      <c r="AV446" s="12" t="s">
        <v>82</v>
      </c>
      <c r="AW446" s="12" t="s">
        <v>36</v>
      </c>
      <c r="AX446" s="12" t="s">
        <v>80</v>
      </c>
      <c r="AY446" s="255" t="s">
        <v>138</v>
      </c>
    </row>
    <row r="447" s="10" customFormat="1" ht="29.88" customHeight="1">
      <c r="B447" s="206"/>
      <c r="C447" s="207"/>
      <c r="D447" s="208" t="s">
        <v>71</v>
      </c>
      <c r="E447" s="220" t="s">
        <v>744</v>
      </c>
      <c r="F447" s="220" t="s">
        <v>745</v>
      </c>
      <c r="G447" s="207"/>
      <c r="H447" s="207"/>
      <c r="I447" s="210"/>
      <c r="J447" s="221">
        <f>BK447</f>
        <v>0</v>
      </c>
      <c r="K447" s="207"/>
      <c r="L447" s="212"/>
      <c r="M447" s="213"/>
      <c r="N447" s="214"/>
      <c r="O447" s="214"/>
      <c r="P447" s="215">
        <f>P448</f>
        <v>0</v>
      </c>
      <c r="Q447" s="214"/>
      <c r="R447" s="215">
        <f>R448</f>
        <v>0</v>
      </c>
      <c r="S447" s="214"/>
      <c r="T447" s="216">
        <f>T448</f>
        <v>0</v>
      </c>
      <c r="AR447" s="217" t="s">
        <v>80</v>
      </c>
      <c r="AT447" s="218" t="s">
        <v>71</v>
      </c>
      <c r="AU447" s="218" t="s">
        <v>80</v>
      </c>
      <c r="AY447" s="217" t="s">
        <v>138</v>
      </c>
      <c r="BK447" s="219">
        <f>BK448</f>
        <v>0</v>
      </c>
    </row>
    <row r="448" s="1" customFormat="1" ht="16.5" customHeight="1">
      <c r="B448" s="46"/>
      <c r="C448" s="222" t="s">
        <v>746</v>
      </c>
      <c r="D448" s="222" t="s">
        <v>140</v>
      </c>
      <c r="E448" s="223" t="s">
        <v>747</v>
      </c>
      <c r="F448" s="224" t="s">
        <v>748</v>
      </c>
      <c r="G448" s="225" t="s">
        <v>300</v>
      </c>
      <c r="H448" s="226">
        <v>333.13600000000002</v>
      </c>
      <c r="I448" s="227"/>
      <c r="J448" s="228">
        <f>ROUND(I448*H448,2)</f>
        <v>0</v>
      </c>
      <c r="K448" s="224" t="s">
        <v>144</v>
      </c>
      <c r="L448" s="72"/>
      <c r="M448" s="229" t="s">
        <v>21</v>
      </c>
      <c r="N448" s="288" t="s">
        <v>43</v>
      </c>
      <c r="O448" s="289"/>
      <c r="P448" s="290">
        <f>O448*H448</f>
        <v>0</v>
      </c>
      <c r="Q448" s="290">
        <v>0</v>
      </c>
      <c r="R448" s="290">
        <f>Q448*H448</f>
        <v>0</v>
      </c>
      <c r="S448" s="290">
        <v>0</v>
      </c>
      <c r="T448" s="291">
        <f>S448*H448</f>
        <v>0</v>
      </c>
      <c r="AR448" s="24" t="s">
        <v>145</v>
      </c>
      <c r="AT448" s="24" t="s">
        <v>140</v>
      </c>
      <c r="AU448" s="24" t="s">
        <v>82</v>
      </c>
      <c r="AY448" s="24" t="s">
        <v>138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24" t="s">
        <v>80</v>
      </c>
      <c r="BK448" s="233">
        <f>ROUND(I448*H448,2)</f>
        <v>0</v>
      </c>
      <c r="BL448" s="24" t="s">
        <v>145</v>
      </c>
      <c r="BM448" s="24" t="s">
        <v>749</v>
      </c>
    </row>
    <row r="449" s="1" customFormat="1" ht="6.96" customHeight="1">
      <c r="B449" s="67"/>
      <c r="C449" s="68"/>
      <c r="D449" s="68"/>
      <c r="E449" s="68"/>
      <c r="F449" s="68"/>
      <c r="G449" s="68"/>
      <c r="H449" s="68"/>
      <c r="I449" s="167"/>
      <c r="J449" s="68"/>
      <c r="K449" s="68"/>
      <c r="L449" s="72"/>
    </row>
  </sheetData>
  <sheetProtection sheet="1" autoFilter="0" formatColumns="0" formatRows="0" objects="1" scenarios="1" spinCount="100000" saltValue="el7RRc0yhs6py1ELPVnjlCkPN11MODiRFOhWuaswKJt67ktDmobEHOesTiGz29ICGVOicVrW7upKtLxBtcBiZw==" hashValue="2iRbNibohZhwYeKX1tnPCskxacQkxb1NkbHJYM8oAqjqawqUq4OYS5+EETNrvnM6gYOH9nIhkjeemIOQEsHYeA==" algorithmName="SHA-512" password="CC35"/>
  <autoFilter ref="C84:K448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92</v>
      </c>
      <c r="G1" s="139" t="s">
        <v>93</v>
      </c>
      <c r="H1" s="139"/>
      <c r="I1" s="140"/>
      <c r="J1" s="139" t="s">
        <v>94</v>
      </c>
      <c r="K1" s="138" t="s">
        <v>95</v>
      </c>
      <c r="L1" s="139" t="s">
        <v>96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82</v>
      </c>
    </row>
    <row r="4" ht="36.96" customHeight="1">
      <c r="B4" s="28"/>
      <c r="C4" s="29"/>
      <c r="D4" s="30" t="s">
        <v>102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Stezka pro pěší a cyklisty Pískoviště - Nábřežní, Šternberk</v>
      </c>
      <c r="F7" s="40"/>
      <c r="G7" s="40"/>
      <c r="H7" s="40"/>
      <c r="I7" s="143"/>
      <c r="J7" s="29"/>
      <c r="K7" s="31"/>
    </row>
    <row r="8" s="1" customFormat="1">
      <c r="B8" s="46"/>
      <c r="C8" s="47"/>
      <c r="D8" s="40" t="s">
        <v>106</v>
      </c>
      <c r="E8" s="47"/>
      <c r="F8" s="47"/>
      <c r="G8" s="47"/>
      <c r="H8" s="47"/>
      <c r="I8" s="145"/>
      <c r="J8" s="47"/>
      <c r="K8" s="51"/>
    </row>
    <row r="9" s="1" customFormat="1" ht="36.96" customHeight="1">
      <c r="B9" s="46"/>
      <c r="C9" s="47"/>
      <c r="D9" s="47"/>
      <c r="E9" s="146" t="s">
        <v>750</v>
      </c>
      <c r="F9" s="47"/>
      <c r="G9" s="47"/>
      <c r="H9" s="47"/>
      <c r="I9" s="145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7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7" t="s">
        <v>25</v>
      </c>
      <c r="J12" s="148" t="str">
        <f>'Rekapitulace stavby'!AN8</f>
        <v>9. 2. 2018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7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7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7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7" t="s">
        <v>28</v>
      </c>
      <c r="J20" s="35" t="s">
        <v>34</v>
      </c>
      <c r="K20" s="51"/>
    </row>
    <row r="21" s="1" customFormat="1" ht="18" customHeight="1">
      <c r="B21" s="46"/>
      <c r="C21" s="47"/>
      <c r="D21" s="47"/>
      <c r="E21" s="35" t="s">
        <v>35</v>
      </c>
      <c r="F21" s="47"/>
      <c r="G21" s="47"/>
      <c r="H21" s="47"/>
      <c r="I21" s="147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37</v>
      </c>
      <c r="E23" s="47"/>
      <c r="F23" s="47"/>
      <c r="G23" s="47"/>
      <c r="H23" s="47"/>
      <c r="I23" s="145"/>
      <c r="J23" s="47"/>
      <c r="K23" s="51"/>
    </row>
    <row r="24" s="6" customFormat="1" ht="16.5" customHeight="1">
      <c r="B24" s="149"/>
      <c r="C24" s="150"/>
      <c r="D24" s="150"/>
      <c r="E24" s="44" t="s">
        <v>21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38</v>
      </c>
      <c r="E27" s="47"/>
      <c r="F27" s="47"/>
      <c r="G27" s="47"/>
      <c r="H27" s="47"/>
      <c r="I27" s="145"/>
      <c r="J27" s="156">
        <f>ROUND(J85,2)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7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8">
        <f>ROUND(SUM(BE85:BE151), 2)</f>
        <v>0</v>
      </c>
      <c r="G30" s="47"/>
      <c r="H30" s="47"/>
      <c r="I30" s="159">
        <v>0.20999999999999999</v>
      </c>
      <c r="J30" s="158">
        <f>ROUND(ROUND((SUM(BE85:BE151)),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8">
        <f>ROUND(SUM(BF85:BF151), 2)</f>
        <v>0</v>
      </c>
      <c r="G31" s="47"/>
      <c r="H31" s="47"/>
      <c r="I31" s="159">
        <v>0.14999999999999999</v>
      </c>
      <c r="J31" s="158">
        <f>ROUND(ROUND((SUM(BF85:BF151)),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8">
        <f>ROUND(SUM(BG85:BG151),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8">
        <f>ROUND(SUM(BH85:BH151),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8">
        <f>ROUND(SUM(BI85:BI151),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48</v>
      </c>
      <c r="E36" s="98"/>
      <c r="F36" s="98"/>
      <c r="G36" s="162" t="s">
        <v>49</v>
      </c>
      <c r="H36" s="163" t="s">
        <v>50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108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Stezka pro pěší a cyklisty Pískoviště - Nábřežní, Šternberk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106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SO 701 - Úprava oplocení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Šternberk</v>
      </c>
      <c r="G49" s="47"/>
      <c r="H49" s="47"/>
      <c r="I49" s="147" t="s">
        <v>25</v>
      </c>
      <c r="J49" s="148" t="str">
        <f>IF(J12="","",J12)</f>
        <v>9. 2. 2018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7" t="s">
        <v>33</v>
      </c>
      <c r="J51" s="44" t="str">
        <f>E21</f>
        <v>Dopravní projektování s.r.o.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109</v>
      </c>
      <c r="D54" s="160"/>
      <c r="E54" s="160"/>
      <c r="F54" s="160"/>
      <c r="G54" s="160"/>
      <c r="H54" s="160"/>
      <c r="I54" s="174"/>
      <c r="J54" s="175" t="s">
        <v>110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111</v>
      </c>
      <c r="D56" s="47"/>
      <c r="E56" s="47"/>
      <c r="F56" s="47"/>
      <c r="G56" s="47"/>
      <c r="H56" s="47"/>
      <c r="I56" s="145"/>
      <c r="J56" s="156">
        <f>J85</f>
        <v>0</v>
      </c>
      <c r="K56" s="51"/>
      <c r="AU56" s="24" t="s">
        <v>112</v>
      </c>
    </row>
    <row r="57" s="7" customFormat="1" ht="24.96" customHeight="1">
      <c r="B57" s="178"/>
      <c r="C57" s="179"/>
      <c r="D57" s="180" t="s">
        <v>113</v>
      </c>
      <c r="E57" s="181"/>
      <c r="F57" s="181"/>
      <c r="G57" s="181"/>
      <c r="H57" s="181"/>
      <c r="I57" s="182"/>
      <c r="J57" s="183">
        <f>J86</f>
        <v>0</v>
      </c>
      <c r="K57" s="184"/>
    </row>
    <row r="58" s="8" customFormat="1" ht="19.92" customHeight="1">
      <c r="B58" s="185"/>
      <c r="C58" s="186"/>
      <c r="D58" s="187" t="s">
        <v>114</v>
      </c>
      <c r="E58" s="188"/>
      <c r="F58" s="188"/>
      <c r="G58" s="188"/>
      <c r="H58" s="188"/>
      <c r="I58" s="189"/>
      <c r="J58" s="190">
        <f>J87</f>
        <v>0</v>
      </c>
      <c r="K58" s="191"/>
    </row>
    <row r="59" s="8" customFormat="1" ht="19.92" customHeight="1">
      <c r="B59" s="185"/>
      <c r="C59" s="186"/>
      <c r="D59" s="187" t="s">
        <v>751</v>
      </c>
      <c r="E59" s="188"/>
      <c r="F59" s="188"/>
      <c r="G59" s="188"/>
      <c r="H59" s="188"/>
      <c r="I59" s="189"/>
      <c r="J59" s="190">
        <f>J100</f>
        <v>0</v>
      </c>
      <c r="K59" s="191"/>
    </row>
    <row r="60" s="8" customFormat="1" ht="19.92" customHeight="1">
      <c r="B60" s="185"/>
      <c r="C60" s="186"/>
      <c r="D60" s="187" t="s">
        <v>752</v>
      </c>
      <c r="E60" s="188"/>
      <c r="F60" s="188"/>
      <c r="G60" s="188"/>
      <c r="H60" s="188"/>
      <c r="I60" s="189"/>
      <c r="J60" s="190">
        <f>J105</f>
        <v>0</v>
      </c>
      <c r="K60" s="191"/>
    </row>
    <row r="61" s="8" customFormat="1" ht="19.92" customHeight="1">
      <c r="B61" s="185"/>
      <c r="C61" s="186"/>
      <c r="D61" s="187" t="s">
        <v>118</v>
      </c>
      <c r="E61" s="188"/>
      <c r="F61" s="188"/>
      <c r="G61" s="188"/>
      <c r="H61" s="188"/>
      <c r="I61" s="189"/>
      <c r="J61" s="190">
        <f>J116</f>
        <v>0</v>
      </c>
      <c r="K61" s="191"/>
    </row>
    <row r="62" s="8" customFormat="1" ht="19.92" customHeight="1">
      <c r="B62" s="185"/>
      <c r="C62" s="186"/>
      <c r="D62" s="187" t="s">
        <v>120</v>
      </c>
      <c r="E62" s="188"/>
      <c r="F62" s="188"/>
      <c r="G62" s="188"/>
      <c r="H62" s="188"/>
      <c r="I62" s="189"/>
      <c r="J62" s="190">
        <f>J136</f>
        <v>0</v>
      </c>
      <c r="K62" s="191"/>
    </row>
    <row r="63" s="8" customFormat="1" ht="19.92" customHeight="1">
      <c r="B63" s="185"/>
      <c r="C63" s="186"/>
      <c r="D63" s="187" t="s">
        <v>121</v>
      </c>
      <c r="E63" s="188"/>
      <c r="F63" s="188"/>
      <c r="G63" s="188"/>
      <c r="H63" s="188"/>
      <c r="I63" s="189"/>
      <c r="J63" s="190">
        <f>J142</f>
        <v>0</v>
      </c>
      <c r="K63" s="191"/>
    </row>
    <row r="64" s="7" customFormat="1" ht="24.96" customHeight="1">
      <c r="B64" s="178"/>
      <c r="C64" s="179"/>
      <c r="D64" s="180" t="s">
        <v>753</v>
      </c>
      <c r="E64" s="181"/>
      <c r="F64" s="181"/>
      <c r="G64" s="181"/>
      <c r="H64" s="181"/>
      <c r="I64" s="182"/>
      <c r="J64" s="183">
        <f>J144</f>
        <v>0</v>
      </c>
      <c r="K64" s="184"/>
    </row>
    <row r="65" s="8" customFormat="1" ht="19.92" customHeight="1">
      <c r="B65" s="185"/>
      <c r="C65" s="186"/>
      <c r="D65" s="187" t="s">
        <v>754</v>
      </c>
      <c r="E65" s="188"/>
      <c r="F65" s="188"/>
      <c r="G65" s="188"/>
      <c r="H65" s="188"/>
      <c r="I65" s="189"/>
      <c r="J65" s="190">
        <f>J145</f>
        <v>0</v>
      </c>
      <c r="K65" s="191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45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67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70"/>
      <c r="J71" s="71"/>
      <c r="K71" s="71"/>
      <c r="L71" s="72"/>
    </row>
    <row r="72" s="1" customFormat="1" ht="36.96" customHeight="1">
      <c r="B72" s="46"/>
      <c r="C72" s="73" t="s">
        <v>122</v>
      </c>
      <c r="D72" s="74"/>
      <c r="E72" s="74"/>
      <c r="F72" s="74"/>
      <c r="G72" s="74"/>
      <c r="H72" s="74"/>
      <c r="I72" s="192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2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192"/>
      <c r="J74" s="74"/>
      <c r="K74" s="74"/>
      <c r="L74" s="72"/>
    </row>
    <row r="75" s="1" customFormat="1" ht="16.5" customHeight="1">
      <c r="B75" s="46"/>
      <c r="C75" s="74"/>
      <c r="D75" s="74"/>
      <c r="E75" s="193" t="str">
        <f>E7</f>
        <v>Stezka pro pěší a cyklisty Pískoviště - Nábřežní, Šternberk</v>
      </c>
      <c r="F75" s="76"/>
      <c r="G75" s="76"/>
      <c r="H75" s="76"/>
      <c r="I75" s="192"/>
      <c r="J75" s="74"/>
      <c r="K75" s="74"/>
      <c r="L75" s="72"/>
    </row>
    <row r="76" s="1" customFormat="1" ht="14.4" customHeight="1">
      <c r="B76" s="46"/>
      <c r="C76" s="76" t="s">
        <v>106</v>
      </c>
      <c r="D76" s="74"/>
      <c r="E76" s="74"/>
      <c r="F76" s="74"/>
      <c r="G76" s="74"/>
      <c r="H76" s="74"/>
      <c r="I76" s="192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E9</f>
        <v>SO 701 - Úprava oplocení</v>
      </c>
      <c r="F77" s="74"/>
      <c r="G77" s="74"/>
      <c r="H77" s="74"/>
      <c r="I77" s="192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2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194" t="str">
        <f>F12</f>
        <v>Šternberk</v>
      </c>
      <c r="G79" s="74"/>
      <c r="H79" s="74"/>
      <c r="I79" s="195" t="s">
        <v>25</v>
      </c>
      <c r="J79" s="85" t="str">
        <f>IF(J12="","",J12)</f>
        <v>9. 2. 2018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2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194" t="str">
        <f>E15</f>
        <v xml:space="preserve"> </v>
      </c>
      <c r="G81" s="74"/>
      <c r="H81" s="74"/>
      <c r="I81" s="195" t="s">
        <v>33</v>
      </c>
      <c r="J81" s="194" t="str">
        <f>E21</f>
        <v>Dopravní projektování s.r.o.</v>
      </c>
      <c r="K81" s="74"/>
      <c r="L81" s="72"/>
    </row>
    <row r="82" s="1" customFormat="1" ht="14.4" customHeight="1">
      <c r="B82" s="46"/>
      <c r="C82" s="76" t="s">
        <v>31</v>
      </c>
      <c r="D82" s="74"/>
      <c r="E82" s="74"/>
      <c r="F82" s="194" t="str">
        <f>IF(E18="","",E18)</f>
        <v/>
      </c>
      <c r="G82" s="74"/>
      <c r="H82" s="74"/>
      <c r="I82" s="192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192"/>
      <c r="J83" s="74"/>
      <c r="K83" s="74"/>
      <c r="L83" s="72"/>
    </row>
    <row r="84" s="9" customFormat="1" ht="29.28" customHeight="1">
      <c r="B84" s="196"/>
      <c r="C84" s="197" t="s">
        <v>123</v>
      </c>
      <c r="D84" s="198" t="s">
        <v>57</v>
      </c>
      <c r="E84" s="198" t="s">
        <v>53</v>
      </c>
      <c r="F84" s="198" t="s">
        <v>124</v>
      </c>
      <c r="G84" s="198" t="s">
        <v>125</v>
      </c>
      <c r="H84" s="198" t="s">
        <v>126</v>
      </c>
      <c r="I84" s="199" t="s">
        <v>127</v>
      </c>
      <c r="J84" s="198" t="s">
        <v>110</v>
      </c>
      <c r="K84" s="200" t="s">
        <v>128</v>
      </c>
      <c r="L84" s="201"/>
      <c r="M84" s="102" t="s">
        <v>129</v>
      </c>
      <c r="N84" s="103" t="s">
        <v>42</v>
      </c>
      <c r="O84" s="103" t="s">
        <v>130</v>
      </c>
      <c r="P84" s="103" t="s">
        <v>131</v>
      </c>
      <c r="Q84" s="103" t="s">
        <v>132</v>
      </c>
      <c r="R84" s="103" t="s">
        <v>133</v>
      </c>
      <c r="S84" s="103" t="s">
        <v>134</v>
      </c>
      <c r="T84" s="104" t="s">
        <v>135</v>
      </c>
    </row>
    <row r="85" s="1" customFormat="1" ht="29.28" customHeight="1">
      <c r="B85" s="46"/>
      <c r="C85" s="108" t="s">
        <v>111</v>
      </c>
      <c r="D85" s="74"/>
      <c r="E85" s="74"/>
      <c r="F85" s="74"/>
      <c r="G85" s="74"/>
      <c r="H85" s="74"/>
      <c r="I85" s="192"/>
      <c r="J85" s="202">
        <f>BK85</f>
        <v>0</v>
      </c>
      <c r="K85" s="74"/>
      <c r="L85" s="72"/>
      <c r="M85" s="105"/>
      <c r="N85" s="106"/>
      <c r="O85" s="106"/>
      <c r="P85" s="203">
        <f>P86+P144</f>
        <v>0</v>
      </c>
      <c r="Q85" s="106"/>
      <c r="R85" s="203">
        <f>R86+R144</f>
        <v>10.625378799999998</v>
      </c>
      <c r="S85" s="106"/>
      <c r="T85" s="204">
        <f>T86+T144</f>
        <v>1.7314000000000001</v>
      </c>
      <c r="AT85" s="24" t="s">
        <v>71</v>
      </c>
      <c r="AU85" s="24" t="s">
        <v>112</v>
      </c>
      <c r="BK85" s="205">
        <f>BK86+BK144</f>
        <v>0</v>
      </c>
    </row>
    <row r="86" s="10" customFormat="1" ht="37.44" customHeight="1">
      <c r="B86" s="206"/>
      <c r="C86" s="207"/>
      <c r="D86" s="208" t="s">
        <v>71</v>
      </c>
      <c r="E86" s="209" t="s">
        <v>136</v>
      </c>
      <c r="F86" s="209" t="s">
        <v>137</v>
      </c>
      <c r="G86" s="207"/>
      <c r="H86" s="207"/>
      <c r="I86" s="210"/>
      <c r="J86" s="211">
        <f>BK86</f>
        <v>0</v>
      </c>
      <c r="K86" s="207"/>
      <c r="L86" s="212"/>
      <c r="M86" s="213"/>
      <c r="N86" s="214"/>
      <c r="O86" s="214"/>
      <c r="P86" s="215">
        <f>P87+P100+P105+P116+P136+P142</f>
        <v>0</v>
      </c>
      <c r="Q86" s="214"/>
      <c r="R86" s="215">
        <f>R87+R100+R105+R116+R136+R142</f>
        <v>10.404878799999999</v>
      </c>
      <c r="S86" s="214"/>
      <c r="T86" s="216">
        <f>T87+T100+T105+T116+T136+T142</f>
        <v>1.7314000000000001</v>
      </c>
      <c r="AR86" s="217" t="s">
        <v>80</v>
      </c>
      <c r="AT86" s="218" t="s">
        <v>71</v>
      </c>
      <c r="AU86" s="218" t="s">
        <v>72</v>
      </c>
      <c r="AY86" s="217" t="s">
        <v>138</v>
      </c>
      <c r="BK86" s="219">
        <f>BK87+BK100+BK105+BK116+BK136+BK142</f>
        <v>0</v>
      </c>
    </row>
    <row r="87" s="10" customFormat="1" ht="19.92" customHeight="1">
      <c r="B87" s="206"/>
      <c r="C87" s="207"/>
      <c r="D87" s="208" t="s">
        <v>71</v>
      </c>
      <c r="E87" s="220" t="s">
        <v>80</v>
      </c>
      <c r="F87" s="220" t="s">
        <v>139</v>
      </c>
      <c r="G87" s="207"/>
      <c r="H87" s="207"/>
      <c r="I87" s="210"/>
      <c r="J87" s="221">
        <f>BK87</f>
        <v>0</v>
      </c>
      <c r="K87" s="207"/>
      <c r="L87" s="212"/>
      <c r="M87" s="213"/>
      <c r="N87" s="214"/>
      <c r="O87" s="214"/>
      <c r="P87" s="215">
        <f>SUM(P88:P99)</f>
        <v>0</v>
      </c>
      <c r="Q87" s="214"/>
      <c r="R87" s="215">
        <f>SUM(R88:R99)</f>
        <v>0</v>
      </c>
      <c r="S87" s="214"/>
      <c r="T87" s="216">
        <f>SUM(T88:T99)</f>
        <v>0</v>
      </c>
      <c r="AR87" s="217" t="s">
        <v>80</v>
      </c>
      <c r="AT87" s="218" t="s">
        <v>71</v>
      </c>
      <c r="AU87" s="218" t="s">
        <v>80</v>
      </c>
      <c r="AY87" s="217" t="s">
        <v>138</v>
      </c>
      <c r="BK87" s="219">
        <f>SUM(BK88:BK99)</f>
        <v>0</v>
      </c>
    </row>
    <row r="88" s="1" customFormat="1" ht="16.5" customHeight="1">
      <c r="B88" s="46"/>
      <c r="C88" s="222" t="s">
        <v>80</v>
      </c>
      <c r="D88" s="222" t="s">
        <v>140</v>
      </c>
      <c r="E88" s="223" t="s">
        <v>755</v>
      </c>
      <c r="F88" s="224" t="s">
        <v>756</v>
      </c>
      <c r="G88" s="225" t="s">
        <v>183</v>
      </c>
      <c r="H88" s="226">
        <v>2.7200000000000002</v>
      </c>
      <c r="I88" s="227"/>
      <c r="J88" s="228">
        <f>ROUND(I88*H88,2)</f>
        <v>0</v>
      </c>
      <c r="K88" s="224" t="s">
        <v>144</v>
      </c>
      <c r="L88" s="72"/>
      <c r="M88" s="229" t="s">
        <v>21</v>
      </c>
      <c r="N88" s="230" t="s">
        <v>43</v>
      </c>
      <c r="O88" s="47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AR88" s="24" t="s">
        <v>145</v>
      </c>
      <c r="AT88" s="24" t="s">
        <v>140</v>
      </c>
      <c r="AU88" s="24" t="s">
        <v>82</v>
      </c>
      <c r="AY88" s="24" t="s">
        <v>138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4" t="s">
        <v>80</v>
      </c>
      <c r="BK88" s="233">
        <f>ROUND(I88*H88,2)</f>
        <v>0</v>
      </c>
      <c r="BL88" s="24" t="s">
        <v>145</v>
      </c>
      <c r="BM88" s="24" t="s">
        <v>757</v>
      </c>
    </row>
    <row r="89" s="11" customFormat="1">
      <c r="B89" s="234"/>
      <c r="C89" s="235"/>
      <c r="D89" s="236" t="s">
        <v>147</v>
      </c>
      <c r="E89" s="237" t="s">
        <v>21</v>
      </c>
      <c r="F89" s="238" t="s">
        <v>758</v>
      </c>
      <c r="G89" s="235"/>
      <c r="H89" s="237" t="s">
        <v>21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AT89" s="244" t="s">
        <v>147</v>
      </c>
      <c r="AU89" s="244" t="s">
        <v>82</v>
      </c>
      <c r="AV89" s="11" t="s">
        <v>80</v>
      </c>
      <c r="AW89" s="11" t="s">
        <v>36</v>
      </c>
      <c r="AX89" s="11" t="s">
        <v>72</v>
      </c>
      <c r="AY89" s="244" t="s">
        <v>138</v>
      </c>
    </row>
    <row r="90" s="11" customFormat="1">
      <c r="B90" s="234"/>
      <c r="C90" s="235"/>
      <c r="D90" s="236" t="s">
        <v>147</v>
      </c>
      <c r="E90" s="237" t="s">
        <v>21</v>
      </c>
      <c r="F90" s="238" t="s">
        <v>759</v>
      </c>
      <c r="G90" s="235"/>
      <c r="H90" s="237" t="s">
        <v>21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AT90" s="244" t="s">
        <v>147</v>
      </c>
      <c r="AU90" s="244" t="s">
        <v>82</v>
      </c>
      <c r="AV90" s="11" t="s">
        <v>80</v>
      </c>
      <c r="AW90" s="11" t="s">
        <v>36</v>
      </c>
      <c r="AX90" s="11" t="s">
        <v>72</v>
      </c>
      <c r="AY90" s="244" t="s">
        <v>138</v>
      </c>
    </row>
    <row r="91" s="12" customFormat="1">
      <c r="B91" s="245"/>
      <c r="C91" s="246"/>
      <c r="D91" s="236" t="s">
        <v>147</v>
      </c>
      <c r="E91" s="247" t="s">
        <v>21</v>
      </c>
      <c r="F91" s="248" t="s">
        <v>760</v>
      </c>
      <c r="G91" s="246"/>
      <c r="H91" s="249">
        <v>2.7200000000000002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AT91" s="255" t="s">
        <v>147</v>
      </c>
      <c r="AU91" s="255" t="s">
        <v>82</v>
      </c>
      <c r="AV91" s="12" t="s">
        <v>82</v>
      </c>
      <c r="AW91" s="12" t="s">
        <v>36</v>
      </c>
      <c r="AX91" s="12" t="s">
        <v>80</v>
      </c>
      <c r="AY91" s="255" t="s">
        <v>138</v>
      </c>
    </row>
    <row r="92" s="1" customFormat="1" ht="16.5" customHeight="1">
      <c r="B92" s="46"/>
      <c r="C92" s="222" t="s">
        <v>82</v>
      </c>
      <c r="D92" s="222" t="s">
        <v>140</v>
      </c>
      <c r="E92" s="223" t="s">
        <v>252</v>
      </c>
      <c r="F92" s="224" t="s">
        <v>253</v>
      </c>
      <c r="G92" s="225" t="s">
        <v>183</v>
      </c>
      <c r="H92" s="226">
        <v>2.7200000000000002</v>
      </c>
      <c r="I92" s="227"/>
      <c r="J92" s="228">
        <f>ROUND(I92*H92,2)</f>
        <v>0</v>
      </c>
      <c r="K92" s="224" t="s">
        <v>144</v>
      </c>
      <c r="L92" s="72"/>
      <c r="M92" s="229" t="s">
        <v>21</v>
      </c>
      <c r="N92" s="230" t="s">
        <v>43</v>
      </c>
      <c r="O92" s="47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AR92" s="24" t="s">
        <v>145</v>
      </c>
      <c r="AT92" s="24" t="s">
        <v>140</v>
      </c>
      <c r="AU92" s="24" t="s">
        <v>82</v>
      </c>
      <c r="AY92" s="24" t="s">
        <v>138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24" t="s">
        <v>80</v>
      </c>
      <c r="BK92" s="233">
        <f>ROUND(I92*H92,2)</f>
        <v>0</v>
      </c>
      <c r="BL92" s="24" t="s">
        <v>145</v>
      </c>
      <c r="BM92" s="24" t="s">
        <v>761</v>
      </c>
    </row>
    <row r="93" s="12" customFormat="1">
      <c r="B93" s="245"/>
      <c r="C93" s="246"/>
      <c r="D93" s="236" t="s">
        <v>147</v>
      </c>
      <c r="E93" s="247" t="s">
        <v>21</v>
      </c>
      <c r="F93" s="248" t="s">
        <v>762</v>
      </c>
      <c r="G93" s="246"/>
      <c r="H93" s="249">
        <v>2.7200000000000002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AT93" s="255" t="s">
        <v>147</v>
      </c>
      <c r="AU93" s="255" t="s">
        <v>82</v>
      </c>
      <c r="AV93" s="12" t="s">
        <v>82</v>
      </c>
      <c r="AW93" s="12" t="s">
        <v>36</v>
      </c>
      <c r="AX93" s="12" t="s">
        <v>80</v>
      </c>
      <c r="AY93" s="255" t="s">
        <v>138</v>
      </c>
    </row>
    <row r="94" s="1" customFormat="1" ht="25.5" customHeight="1">
      <c r="B94" s="46"/>
      <c r="C94" s="222" t="s">
        <v>99</v>
      </c>
      <c r="D94" s="222" t="s">
        <v>140</v>
      </c>
      <c r="E94" s="223" t="s">
        <v>262</v>
      </c>
      <c r="F94" s="224" t="s">
        <v>263</v>
      </c>
      <c r="G94" s="225" t="s">
        <v>183</v>
      </c>
      <c r="H94" s="226">
        <v>27.199999999999999</v>
      </c>
      <c r="I94" s="227"/>
      <c r="J94" s="228">
        <f>ROUND(I94*H94,2)</f>
        <v>0</v>
      </c>
      <c r="K94" s="224" t="s">
        <v>144</v>
      </c>
      <c r="L94" s="72"/>
      <c r="M94" s="229" t="s">
        <v>21</v>
      </c>
      <c r="N94" s="230" t="s">
        <v>43</v>
      </c>
      <c r="O94" s="47"/>
      <c r="P94" s="231">
        <f>O94*H94</f>
        <v>0</v>
      </c>
      <c r="Q94" s="231">
        <v>0</v>
      </c>
      <c r="R94" s="231">
        <f>Q94*H94</f>
        <v>0</v>
      </c>
      <c r="S94" s="231">
        <v>0</v>
      </c>
      <c r="T94" s="232">
        <f>S94*H94</f>
        <v>0</v>
      </c>
      <c r="AR94" s="24" t="s">
        <v>145</v>
      </c>
      <c r="AT94" s="24" t="s">
        <v>140</v>
      </c>
      <c r="AU94" s="24" t="s">
        <v>82</v>
      </c>
      <c r="AY94" s="24" t="s">
        <v>138</v>
      </c>
      <c r="BE94" s="233">
        <f>IF(N94="základní",J94,0)</f>
        <v>0</v>
      </c>
      <c r="BF94" s="233">
        <f>IF(N94="snížená",J94,0)</f>
        <v>0</v>
      </c>
      <c r="BG94" s="233">
        <f>IF(N94="zákl. přenesená",J94,0)</f>
        <v>0</v>
      </c>
      <c r="BH94" s="233">
        <f>IF(N94="sníž. přenesená",J94,0)</f>
        <v>0</v>
      </c>
      <c r="BI94" s="233">
        <f>IF(N94="nulová",J94,0)</f>
        <v>0</v>
      </c>
      <c r="BJ94" s="24" t="s">
        <v>80</v>
      </c>
      <c r="BK94" s="233">
        <f>ROUND(I94*H94,2)</f>
        <v>0</v>
      </c>
      <c r="BL94" s="24" t="s">
        <v>145</v>
      </c>
      <c r="BM94" s="24" t="s">
        <v>763</v>
      </c>
    </row>
    <row r="95" s="12" customFormat="1">
      <c r="B95" s="245"/>
      <c r="C95" s="246"/>
      <c r="D95" s="236" t="s">
        <v>147</v>
      </c>
      <c r="E95" s="247" t="s">
        <v>21</v>
      </c>
      <c r="F95" s="248" t="s">
        <v>764</v>
      </c>
      <c r="G95" s="246"/>
      <c r="H95" s="249">
        <v>27.199999999999999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AT95" s="255" t="s">
        <v>147</v>
      </c>
      <c r="AU95" s="255" t="s">
        <v>82</v>
      </c>
      <c r="AV95" s="12" t="s">
        <v>82</v>
      </c>
      <c r="AW95" s="12" t="s">
        <v>36</v>
      </c>
      <c r="AX95" s="12" t="s">
        <v>80</v>
      </c>
      <c r="AY95" s="255" t="s">
        <v>138</v>
      </c>
    </row>
    <row r="96" s="1" customFormat="1" ht="16.5" customHeight="1">
      <c r="B96" s="46"/>
      <c r="C96" s="222" t="s">
        <v>145</v>
      </c>
      <c r="D96" s="222" t="s">
        <v>140</v>
      </c>
      <c r="E96" s="223" t="s">
        <v>267</v>
      </c>
      <c r="F96" s="224" t="s">
        <v>268</v>
      </c>
      <c r="G96" s="225" t="s">
        <v>183</v>
      </c>
      <c r="H96" s="226">
        <v>2.7200000000000002</v>
      </c>
      <c r="I96" s="227"/>
      <c r="J96" s="228">
        <f>ROUND(I96*H96,2)</f>
        <v>0</v>
      </c>
      <c r="K96" s="224" t="s">
        <v>144</v>
      </c>
      <c r="L96" s="72"/>
      <c r="M96" s="229" t="s">
        <v>21</v>
      </c>
      <c r="N96" s="230" t="s">
        <v>43</v>
      </c>
      <c r="O96" s="47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AR96" s="24" t="s">
        <v>145</v>
      </c>
      <c r="AT96" s="24" t="s">
        <v>140</v>
      </c>
      <c r="AU96" s="24" t="s">
        <v>82</v>
      </c>
      <c r="AY96" s="24" t="s">
        <v>138</v>
      </c>
      <c r="BE96" s="233">
        <f>IF(N96="základní",J96,0)</f>
        <v>0</v>
      </c>
      <c r="BF96" s="233">
        <f>IF(N96="snížená",J96,0)</f>
        <v>0</v>
      </c>
      <c r="BG96" s="233">
        <f>IF(N96="zákl. přenesená",J96,0)</f>
        <v>0</v>
      </c>
      <c r="BH96" s="233">
        <f>IF(N96="sníž. přenesená",J96,0)</f>
        <v>0</v>
      </c>
      <c r="BI96" s="233">
        <f>IF(N96="nulová",J96,0)</f>
        <v>0</v>
      </c>
      <c r="BJ96" s="24" t="s">
        <v>80</v>
      </c>
      <c r="BK96" s="233">
        <f>ROUND(I96*H96,2)</f>
        <v>0</v>
      </c>
      <c r="BL96" s="24" t="s">
        <v>145</v>
      </c>
      <c r="BM96" s="24" t="s">
        <v>765</v>
      </c>
    </row>
    <row r="97" s="12" customFormat="1">
      <c r="B97" s="245"/>
      <c r="C97" s="246"/>
      <c r="D97" s="236" t="s">
        <v>147</v>
      </c>
      <c r="E97" s="247" t="s">
        <v>21</v>
      </c>
      <c r="F97" s="248" t="s">
        <v>762</v>
      </c>
      <c r="G97" s="246"/>
      <c r="H97" s="249">
        <v>2.7200000000000002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AT97" s="255" t="s">
        <v>147</v>
      </c>
      <c r="AU97" s="255" t="s">
        <v>82</v>
      </c>
      <c r="AV97" s="12" t="s">
        <v>82</v>
      </c>
      <c r="AW97" s="12" t="s">
        <v>36</v>
      </c>
      <c r="AX97" s="12" t="s">
        <v>80</v>
      </c>
      <c r="AY97" s="255" t="s">
        <v>138</v>
      </c>
    </row>
    <row r="98" s="1" customFormat="1" ht="16.5" customHeight="1">
      <c r="B98" s="46"/>
      <c r="C98" s="222" t="s">
        <v>98</v>
      </c>
      <c r="D98" s="222" t="s">
        <v>140</v>
      </c>
      <c r="E98" s="223" t="s">
        <v>298</v>
      </c>
      <c r="F98" s="224" t="s">
        <v>299</v>
      </c>
      <c r="G98" s="225" t="s">
        <v>300</v>
      </c>
      <c r="H98" s="226">
        <v>4.8959999999999999</v>
      </c>
      <c r="I98" s="227"/>
      <c r="J98" s="228">
        <f>ROUND(I98*H98,2)</f>
        <v>0</v>
      </c>
      <c r="K98" s="224" t="s">
        <v>144</v>
      </c>
      <c r="L98" s="72"/>
      <c r="M98" s="229" t="s">
        <v>21</v>
      </c>
      <c r="N98" s="230" t="s">
        <v>43</v>
      </c>
      <c r="O98" s="47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AR98" s="24" t="s">
        <v>145</v>
      </c>
      <c r="AT98" s="24" t="s">
        <v>140</v>
      </c>
      <c r="AU98" s="24" t="s">
        <v>82</v>
      </c>
      <c r="AY98" s="24" t="s">
        <v>138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24" t="s">
        <v>80</v>
      </c>
      <c r="BK98" s="233">
        <f>ROUND(I98*H98,2)</f>
        <v>0</v>
      </c>
      <c r="BL98" s="24" t="s">
        <v>145</v>
      </c>
      <c r="BM98" s="24" t="s">
        <v>766</v>
      </c>
    </row>
    <row r="99" s="12" customFormat="1">
      <c r="B99" s="245"/>
      <c r="C99" s="246"/>
      <c r="D99" s="236" t="s">
        <v>147</v>
      </c>
      <c r="E99" s="247" t="s">
        <v>21</v>
      </c>
      <c r="F99" s="248" t="s">
        <v>767</v>
      </c>
      <c r="G99" s="246"/>
      <c r="H99" s="249">
        <v>4.8959999999999999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AT99" s="255" t="s">
        <v>147</v>
      </c>
      <c r="AU99" s="255" t="s">
        <v>82</v>
      </c>
      <c r="AV99" s="12" t="s">
        <v>82</v>
      </c>
      <c r="AW99" s="12" t="s">
        <v>36</v>
      </c>
      <c r="AX99" s="12" t="s">
        <v>80</v>
      </c>
      <c r="AY99" s="255" t="s">
        <v>138</v>
      </c>
    </row>
    <row r="100" s="10" customFormat="1" ht="29.88" customHeight="1">
      <c r="B100" s="206"/>
      <c r="C100" s="207"/>
      <c r="D100" s="208" t="s">
        <v>71</v>
      </c>
      <c r="E100" s="220" t="s">
        <v>82</v>
      </c>
      <c r="F100" s="220" t="s">
        <v>768</v>
      </c>
      <c r="G100" s="207"/>
      <c r="H100" s="207"/>
      <c r="I100" s="210"/>
      <c r="J100" s="221">
        <f>BK100</f>
        <v>0</v>
      </c>
      <c r="K100" s="207"/>
      <c r="L100" s="212"/>
      <c r="M100" s="213"/>
      <c r="N100" s="214"/>
      <c r="O100" s="214"/>
      <c r="P100" s="215">
        <f>SUM(P101:P104)</f>
        <v>0</v>
      </c>
      <c r="Q100" s="214"/>
      <c r="R100" s="215">
        <f>SUM(R101:R104)</f>
        <v>6.6729488000000003</v>
      </c>
      <c r="S100" s="214"/>
      <c r="T100" s="216">
        <f>SUM(T101:T104)</f>
        <v>0</v>
      </c>
      <c r="AR100" s="217" t="s">
        <v>80</v>
      </c>
      <c r="AT100" s="218" t="s">
        <v>71</v>
      </c>
      <c r="AU100" s="218" t="s">
        <v>80</v>
      </c>
      <c r="AY100" s="217" t="s">
        <v>138</v>
      </c>
      <c r="BK100" s="219">
        <f>SUM(BK101:BK104)</f>
        <v>0</v>
      </c>
    </row>
    <row r="101" s="1" customFormat="1" ht="16.5" customHeight="1">
      <c r="B101" s="46"/>
      <c r="C101" s="222" t="s">
        <v>169</v>
      </c>
      <c r="D101" s="222" t="s">
        <v>140</v>
      </c>
      <c r="E101" s="223" t="s">
        <v>769</v>
      </c>
      <c r="F101" s="224" t="s">
        <v>770</v>
      </c>
      <c r="G101" s="225" t="s">
        <v>183</v>
      </c>
      <c r="H101" s="226">
        <v>2.7200000000000002</v>
      </c>
      <c r="I101" s="227"/>
      <c r="J101" s="228">
        <f>ROUND(I101*H101,2)</f>
        <v>0</v>
      </c>
      <c r="K101" s="224" t="s">
        <v>144</v>
      </c>
      <c r="L101" s="72"/>
      <c r="M101" s="229" t="s">
        <v>21</v>
      </c>
      <c r="N101" s="230" t="s">
        <v>43</v>
      </c>
      <c r="O101" s="47"/>
      <c r="P101" s="231">
        <f>O101*H101</f>
        <v>0</v>
      </c>
      <c r="Q101" s="231">
        <v>2.45329</v>
      </c>
      <c r="R101" s="231">
        <f>Q101*H101</f>
        <v>6.6729488000000003</v>
      </c>
      <c r="S101" s="231">
        <v>0</v>
      </c>
      <c r="T101" s="232">
        <f>S101*H101</f>
        <v>0</v>
      </c>
      <c r="AR101" s="24" t="s">
        <v>145</v>
      </c>
      <c r="AT101" s="24" t="s">
        <v>140</v>
      </c>
      <c r="AU101" s="24" t="s">
        <v>82</v>
      </c>
      <c r="AY101" s="24" t="s">
        <v>138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4" t="s">
        <v>80</v>
      </c>
      <c r="BK101" s="233">
        <f>ROUND(I101*H101,2)</f>
        <v>0</v>
      </c>
      <c r="BL101" s="24" t="s">
        <v>145</v>
      </c>
      <c r="BM101" s="24" t="s">
        <v>771</v>
      </c>
    </row>
    <row r="102" s="11" customFormat="1">
      <c r="B102" s="234"/>
      <c r="C102" s="235"/>
      <c r="D102" s="236" t="s">
        <v>147</v>
      </c>
      <c r="E102" s="237" t="s">
        <v>21</v>
      </c>
      <c r="F102" s="238" t="s">
        <v>758</v>
      </c>
      <c r="G102" s="235"/>
      <c r="H102" s="237" t="s">
        <v>21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AT102" s="244" t="s">
        <v>147</v>
      </c>
      <c r="AU102" s="244" t="s">
        <v>82</v>
      </c>
      <c r="AV102" s="11" t="s">
        <v>80</v>
      </c>
      <c r="AW102" s="11" t="s">
        <v>36</v>
      </c>
      <c r="AX102" s="11" t="s">
        <v>72</v>
      </c>
      <c r="AY102" s="244" t="s">
        <v>138</v>
      </c>
    </row>
    <row r="103" s="11" customFormat="1">
      <c r="B103" s="234"/>
      <c r="C103" s="235"/>
      <c r="D103" s="236" t="s">
        <v>147</v>
      </c>
      <c r="E103" s="237" t="s">
        <v>21</v>
      </c>
      <c r="F103" s="238" t="s">
        <v>759</v>
      </c>
      <c r="G103" s="235"/>
      <c r="H103" s="237" t="s">
        <v>21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147</v>
      </c>
      <c r="AU103" s="244" t="s">
        <v>82</v>
      </c>
      <c r="AV103" s="11" t="s">
        <v>80</v>
      </c>
      <c r="AW103" s="11" t="s">
        <v>36</v>
      </c>
      <c r="AX103" s="11" t="s">
        <v>72</v>
      </c>
      <c r="AY103" s="244" t="s">
        <v>138</v>
      </c>
    </row>
    <row r="104" s="12" customFormat="1">
      <c r="B104" s="245"/>
      <c r="C104" s="246"/>
      <c r="D104" s="236" t="s">
        <v>147</v>
      </c>
      <c r="E104" s="247" t="s">
        <v>21</v>
      </c>
      <c r="F104" s="248" t="s">
        <v>760</v>
      </c>
      <c r="G104" s="246"/>
      <c r="H104" s="249">
        <v>2.7200000000000002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147</v>
      </c>
      <c r="AU104" s="255" t="s">
        <v>82</v>
      </c>
      <c r="AV104" s="12" t="s">
        <v>82</v>
      </c>
      <c r="AW104" s="12" t="s">
        <v>36</v>
      </c>
      <c r="AX104" s="12" t="s">
        <v>80</v>
      </c>
      <c r="AY104" s="255" t="s">
        <v>138</v>
      </c>
    </row>
    <row r="105" s="10" customFormat="1" ht="29.88" customHeight="1">
      <c r="B105" s="206"/>
      <c r="C105" s="207"/>
      <c r="D105" s="208" t="s">
        <v>71</v>
      </c>
      <c r="E105" s="220" t="s">
        <v>99</v>
      </c>
      <c r="F105" s="220" t="s">
        <v>772</v>
      </c>
      <c r="G105" s="207"/>
      <c r="H105" s="207"/>
      <c r="I105" s="210"/>
      <c r="J105" s="221">
        <f>BK105</f>
        <v>0</v>
      </c>
      <c r="K105" s="207"/>
      <c r="L105" s="212"/>
      <c r="M105" s="213"/>
      <c r="N105" s="214"/>
      <c r="O105" s="214"/>
      <c r="P105" s="215">
        <f>SUM(P106:P115)</f>
        <v>0</v>
      </c>
      <c r="Q105" s="214"/>
      <c r="R105" s="215">
        <f>SUM(R106:R115)</f>
        <v>3.7319299999999993</v>
      </c>
      <c r="S105" s="214"/>
      <c r="T105" s="216">
        <f>SUM(T106:T115)</f>
        <v>0</v>
      </c>
      <c r="AR105" s="217" t="s">
        <v>80</v>
      </c>
      <c r="AT105" s="218" t="s">
        <v>71</v>
      </c>
      <c r="AU105" s="218" t="s">
        <v>80</v>
      </c>
      <c r="AY105" s="217" t="s">
        <v>138</v>
      </c>
      <c r="BK105" s="219">
        <f>SUM(BK106:BK115)</f>
        <v>0</v>
      </c>
    </row>
    <row r="106" s="1" customFormat="1" ht="16.5" customHeight="1">
      <c r="B106" s="46"/>
      <c r="C106" s="222" t="s">
        <v>175</v>
      </c>
      <c r="D106" s="222" t="s">
        <v>140</v>
      </c>
      <c r="E106" s="223" t="s">
        <v>773</v>
      </c>
      <c r="F106" s="224" t="s">
        <v>774</v>
      </c>
      <c r="G106" s="225" t="s">
        <v>143</v>
      </c>
      <c r="H106" s="226">
        <v>17</v>
      </c>
      <c r="I106" s="227"/>
      <c r="J106" s="228">
        <f>ROUND(I106*H106,2)</f>
        <v>0</v>
      </c>
      <c r="K106" s="224" t="s">
        <v>144</v>
      </c>
      <c r="L106" s="72"/>
      <c r="M106" s="229" t="s">
        <v>21</v>
      </c>
      <c r="N106" s="230" t="s">
        <v>43</v>
      </c>
      <c r="O106" s="47"/>
      <c r="P106" s="231">
        <f>O106*H106</f>
        <v>0</v>
      </c>
      <c r="Q106" s="231">
        <v>0.17488999999999999</v>
      </c>
      <c r="R106" s="231">
        <f>Q106*H106</f>
        <v>2.9731299999999998</v>
      </c>
      <c r="S106" s="231">
        <v>0</v>
      </c>
      <c r="T106" s="232">
        <f>S106*H106</f>
        <v>0</v>
      </c>
      <c r="AR106" s="24" t="s">
        <v>145</v>
      </c>
      <c r="AT106" s="24" t="s">
        <v>140</v>
      </c>
      <c r="AU106" s="24" t="s">
        <v>82</v>
      </c>
      <c r="AY106" s="24" t="s">
        <v>138</v>
      </c>
      <c r="BE106" s="233">
        <f>IF(N106="základní",J106,0)</f>
        <v>0</v>
      </c>
      <c r="BF106" s="233">
        <f>IF(N106="snížená",J106,0)</f>
        <v>0</v>
      </c>
      <c r="BG106" s="233">
        <f>IF(N106="zákl. přenesená",J106,0)</f>
        <v>0</v>
      </c>
      <c r="BH106" s="233">
        <f>IF(N106="sníž. přenesená",J106,0)</f>
        <v>0</v>
      </c>
      <c r="BI106" s="233">
        <f>IF(N106="nulová",J106,0)</f>
        <v>0</v>
      </c>
      <c r="BJ106" s="24" t="s">
        <v>80</v>
      </c>
      <c r="BK106" s="233">
        <f>ROUND(I106*H106,2)</f>
        <v>0</v>
      </c>
      <c r="BL106" s="24" t="s">
        <v>145</v>
      </c>
      <c r="BM106" s="24" t="s">
        <v>775</v>
      </c>
    </row>
    <row r="107" s="1" customFormat="1" ht="16.5" customHeight="1">
      <c r="B107" s="46"/>
      <c r="C107" s="267" t="s">
        <v>105</v>
      </c>
      <c r="D107" s="267" t="s">
        <v>310</v>
      </c>
      <c r="E107" s="268" t="s">
        <v>776</v>
      </c>
      <c r="F107" s="269" t="s">
        <v>777</v>
      </c>
      <c r="G107" s="270" t="s">
        <v>300</v>
      </c>
      <c r="H107" s="271">
        <v>0.151</v>
      </c>
      <c r="I107" s="272"/>
      <c r="J107" s="273">
        <f>ROUND(I107*H107,2)</f>
        <v>0</v>
      </c>
      <c r="K107" s="269" t="s">
        <v>144</v>
      </c>
      <c r="L107" s="274"/>
      <c r="M107" s="275" t="s">
        <v>21</v>
      </c>
      <c r="N107" s="276" t="s">
        <v>43</v>
      </c>
      <c r="O107" s="47"/>
      <c r="P107" s="231">
        <f>O107*H107</f>
        <v>0</v>
      </c>
      <c r="Q107" s="231">
        <v>1</v>
      </c>
      <c r="R107" s="231">
        <f>Q107*H107</f>
        <v>0.151</v>
      </c>
      <c r="S107" s="231">
        <v>0</v>
      </c>
      <c r="T107" s="232">
        <f>S107*H107</f>
        <v>0</v>
      </c>
      <c r="AR107" s="24" t="s">
        <v>105</v>
      </c>
      <c r="AT107" s="24" t="s">
        <v>310</v>
      </c>
      <c r="AU107" s="24" t="s">
        <v>82</v>
      </c>
      <c r="AY107" s="24" t="s">
        <v>138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4" t="s">
        <v>80</v>
      </c>
      <c r="BK107" s="233">
        <f>ROUND(I107*H107,2)</f>
        <v>0</v>
      </c>
      <c r="BL107" s="24" t="s">
        <v>145</v>
      </c>
      <c r="BM107" s="24" t="s">
        <v>778</v>
      </c>
    </row>
    <row r="108" s="11" customFormat="1">
      <c r="B108" s="234"/>
      <c r="C108" s="235"/>
      <c r="D108" s="236" t="s">
        <v>147</v>
      </c>
      <c r="E108" s="237" t="s">
        <v>21</v>
      </c>
      <c r="F108" s="238" t="s">
        <v>779</v>
      </c>
      <c r="G108" s="235"/>
      <c r="H108" s="237" t="s">
        <v>21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AT108" s="244" t="s">
        <v>147</v>
      </c>
      <c r="AU108" s="244" t="s">
        <v>82</v>
      </c>
      <c r="AV108" s="11" t="s">
        <v>80</v>
      </c>
      <c r="AW108" s="11" t="s">
        <v>36</v>
      </c>
      <c r="AX108" s="11" t="s">
        <v>72</v>
      </c>
      <c r="AY108" s="244" t="s">
        <v>138</v>
      </c>
    </row>
    <row r="109" s="12" customFormat="1">
      <c r="B109" s="245"/>
      <c r="C109" s="246"/>
      <c r="D109" s="236" t="s">
        <v>147</v>
      </c>
      <c r="E109" s="247" t="s">
        <v>21</v>
      </c>
      <c r="F109" s="248" t="s">
        <v>780</v>
      </c>
      <c r="G109" s="246"/>
      <c r="H109" s="249">
        <v>0.151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AT109" s="255" t="s">
        <v>147</v>
      </c>
      <c r="AU109" s="255" t="s">
        <v>82</v>
      </c>
      <c r="AV109" s="12" t="s">
        <v>82</v>
      </c>
      <c r="AW109" s="12" t="s">
        <v>36</v>
      </c>
      <c r="AX109" s="12" t="s">
        <v>80</v>
      </c>
      <c r="AY109" s="255" t="s">
        <v>138</v>
      </c>
    </row>
    <row r="110" s="1" customFormat="1" ht="25.5" customHeight="1">
      <c r="B110" s="46"/>
      <c r="C110" s="222" t="s">
        <v>187</v>
      </c>
      <c r="D110" s="222" t="s">
        <v>140</v>
      </c>
      <c r="E110" s="223" t="s">
        <v>781</v>
      </c>
      <c r="F110" s="224" t="s">
        <v>782</v>
      </c>
      <c r="G110" s="225" t="s">
        <v>178</v>
      </c>
      <c r="H110" s="226">
        <v>49</v>
      </c>
      <c r="I110" s="227"/>
      <c r="J110" s="228">
        <f>ROUND(I110*H110,2)</f>
        <v>0</v>
      </c>
      <c r="K110" s="224" t="s">
        <v>144</v>
      </c>
      <c r="L110" s="72"/>
      <c r="M110" s="229" t="s">
        <v>21</v>
      </c>
      <c r="N110" s="230" t="s">
        <v>43</v>
      </c>
      <c r="O110" s="47"/>
      <c r="P110" s="231">
        <f>O110*H110</f>
        <v>0</v>
      </c>
      <c r="Q110" s="231">
        <v>0.00020000000000000001</v>
      </c>
      <c r="R110" s="231">
        <f>Q110*H110</f>
        <v>0.0097999999999999997</v>
      </c>
      <c r="S110" s="231">
        <v>0</v>
      </c>
      <c r="T110" s="232">
        <f>S110*H110</f>
        <v>0</v>
      </c>
      <c r="AR110" s="24" t="s">
        <v>145</v>
      </c>
      <c r="AT110" s="24" t="s">
        <v>140</v>
      </c>
      <c r="AU110" s="24" t="s">
        <v>82</v>
      </c>
      <c r="AY110" s="24" t="s">
        <v>138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24" t="s">
        <v>80</v>
      </c>
      <c r="BK110" s="233">
        <f>ROUND(I110*H110,2)</f>
        <v>0</v>
      </c>
      <c r="BL110" s="24" t="s">
        <v>145</v>
      </c>
      <c r="BM110" s="24" t="s">
        <v>783</v>
      </c>
    </row>
    <row r="111" s="11" customFormat="1">
      <c r="B111" s="234"/>
      <c r="C111" s="235"/>
      <c r="D111" s="236" t="s">
        <v>147</v>
      </c>
      <c r="E111" s="237" t="s">
        <v>21</v>
      </c>
      <c r="F111" s="238" t="s">
        <v>758</v>
      </c>
      <c r="G111" s="235"/>
      <c r="H111" s="237" t="s">
        <v>21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AT111" s="244" t="s">
        <v>147</v>
      </c>
      <c r="AU111" s="244" t="s">
        <v>82</v>
      </c>
      <c r="AV111" s="11" t="s">
        <v>80</v>
      </c>
      <c r="AW111" s="11" t="s">
        <v>36</v>
      </c>
      <c r="AX111" s="11" t="s">
        <v>72</v>
      </c>
      <c r="AY111" s="244" t="s">
        <v>138</v>
      </c>
    </row>
    <row r="112" s="11" customFormat="1">
      <c r="B112" s="234"/>
      <c r="C112" s="235"/>
      <c r="D112" s="236" t="s">
        <v>147</v>
      </c>
      <c r="E112" s="237" t="s">
        <v>21</v>
      </c>
      <c r="F112" s="238" t="s">
        <v>784</v>
      </c>
      <c r="G112" s="235"/>
      <c r="H112" s="237" t="s">
        <v>21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147</v>
      </c>
      <c r="AU112" s="244" t="s">
        <v>82</v>
      </c>
      <c r="AV112" s="11" t="s">
        <v>80</v>
      </c>
      <c r="AW112" s="11" t="s">
        <v>36</v>
      </c>
      <c r="AX112" s="11" t="s">
        <v>72</v>
      </c>
      <c r="AY112" s="244" t="s">
        <v>138</v>
      </c>
    </row>
    <row r="113" s="12" customFormat="1">
      <c r="B113" s="245"/>
      <c r="C113" s="246"/>
      <c r="D113" s="236" t="s">
        <v>147</v>
      </c>
      <c r="E113" s="247" t="s">
        <v>21</v>
      </c>
      <c r="F113" s="248" t="s">
        <v>400</v>
      </c>
      <c r="G113" s="246"/>
      <c r="H113" s="249">
        <v>49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AT113" s="255" t="s">
        <v>147</v>
      </c>
      <c r="AU113" s="255" t="s">
        <v>82</v>
      </c>
      <c r="AV113" s="12" t="s">
        <v>82</v>
      </c>
      <c r="AW113" s="12" t="s">
        <v>36</v>
      </c>
      <c r="AX113" s="12" t="s">
        <v>80</v>
      </c>
      <c r="AY113" s="255" t="s">
        <v>138</v>
      </c>
    </row>
    <row r="114" s="1" customFormat="1" ht="16.5" customHeight="1">
      <c r="B114" s="46"/>
      <c r="C114" s="267" t="s">
        <v>198</v>
      </c>
      <c r="D114" s="267" t="s">
        <v>310</v>
      </c>
      <c r="E114" s="268" t="s">
        <v>785</v>
      </c>
      <c r="F114" s="269" t="s">
        <v>786</v>
      </c>
      <c r="G114" s="270" t="s">
        <v>300</v>
      </c>
      <c r="H114" s="271">
        <v>0.59799999999999998</v>
      </c>
      <c r="I114" s="272"/>
      <c r="J114" s="273">
        <f>ROUND(I114*H114,2)</f>
        <v>0</v>
      </c>
      <c r="K114" s="269" t="s">
        <v>144</v>
      </c>
      <c r="L114" s="274"/>
      <c r="M114" s="275" t="s">
        <v>21</v>
      </c>
      <c r="N114" s="276" t="s">
        <v>43</v>
      </c>
      <c r="O114" s="47"/>
      <c r="P114" s="231">
        <f>O114*H114</f>
        <v>0</v>
      </c>
      <c r="Q114" s="231">
        <v>1</v>
      </c>
      <c r="R114" s="231">
        <f>Q114*H114</f>
        <v>0.59799999999999998</v>
      </c>
      <c r="S114" s="231">
        <v>0</v>
      </c>
      <c r="T114" s="232">
        <f>S114*H114</f>
        <v>0</v>
      </c>
      <c r="AR114" s="24" t="s">
        <v>105</v>
      </c>
      <c r="AT114" s="24" t="s">
        <v>310</v>
      </c>
      <c r="AU114" s="24" t="s">
        <v>82</v>
      </c>
      <c r="AY114" s="24" t="s">
        <v>138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24" t="s">
        <v>80</v>
      </c>
      <c r="BK114" s="233">
        <f>ROUND(I114*H114,2)</f>
        <v>0</v>
      </c>
      <c r="BL114" s="24" t="s">
        <v>145</v>
      </c>
      <c r="BM114" s="24" t="s">
        <v>787</v>
      </c>
    </row>
    <row r="115" s="12" customFormat="1">
      <c r="B115" s="245"/>
      <c r="C115" s="246"/>
      <c r="D115" s="236" t="s">
        <v>147</v>
      </c>
      <c r="E115" s="247" t="s">
        <v>21</v>
      </c>
      <c r="F115" s="248" t="s">
        <v>788</v>
      </c>
      <c r="G115" s="246"/>
      <c r="H115" s="249">
        <v>0.59799999999999998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AT115" s="255" t="s">
        <v>147</v>
      </c>
      <c r="AU115" s="255" t="s">
        <v>82</v>
      </c>
      <c r="AV115" s="12" t="s">
        <v>82</v>
      </c>
      <c r="AW115" s="12" t="s">
        <v>36</v>
      </c>
      <c r="AX115" s="12" t="s">
        <v>80</v>
      </c>
      <c r="AY115" s="255" t="s">
        <v>138</v>
      </c>
    </row>
    <row r="116" s="10" customFormat="1" ht="29.88" customHeight="1">
      <c r="B116" s="206"/>
      <c r="C116" s="207"/>
      <c r="D116" s="208" t="s">
        <v>71</v>
      </c>
      <c r="E116" s="220" t="s">
        <v>187</v>
      </c>
      <c r="F116" s="220" t="s">
        <v>547</v>
      </c>
      <c r="G116" s="207"/>
      <c r="H116" s="207"/>
      <c r="I116" s="210"/>
      <c r="J116" s="221">
        <f>BK116</f>
        <v>0</v>
      </c>
      <c r="K116" s="207"/>
      <c r="L116" s="212"/>
      <c r="M116" s="213"/>
      <c r="N116" s="214"/>
      <c r="O116" s="214"/>
      <c r="P116" s="215">
        <f>SUM(P117:P135)</f>
        <v>0</v>
      </c>
      <c r="Q116" s="214"/>
      <c r="R116" s="215">
        <f>SUM(R117:R135)</f>
        <v>0</v>
      </c>
      <c r="S116" s="214"/>
      <c r="T116" s="216">
        <f>SUM(T117:T135)</f>
        <v>1.7314000000000001</v>
      </c>
      <c r="AR116" s="217" t="s">
        <v>80</v>
      </c>
      <c r="AT116" s="218" t="s">
        <v>71</v>
      </c>
      <c r="AU116" s="218" t="s">
        <v>80</v>
      </c>
      <c r="AY116" s="217" t="s">
        <v>138</v>
      </c>
      <c r="BK116" s="219">
        <f>SUM(BK117:BK135)</f>
        <v>0</v>
      </c>
    </row>
    <row r="117" s="1" customFormat="1" ht="16.5" customHeight="1">
      <c r="B117" s="46"/>
      <c r="C117" s="222" t="s">
        <v>204</v>
      </c>
      <c r="D117" s="222" t="s">
        <v>140</v>
      </c>
      <c r="E117" s="223" t="s">
        <v>789</v>
      </c>
      <c r="F117" s="224" t="s">
        <v>790</v>
      </c>
      <c r="G117" s="225" t="s">
        <v>178</v>
      </c>
      <c r="H117" s="226">
        <v>113</v>
      </c>
      <c r="I117" s="227"/>
      <c r="J117" s="228">
        <f>ROUND(I117*H117,2)</f>
        <v>0</v>
      </c>
      <c r="K117" s="224" t="s">
        <v>144</v>
      </c>
      <c r="L117" s="72"/>
      <c r="M117" s="229" t="s">
        <v>21</v>
      </c>
      <c r="N117" s="230" t="s">
        <v>43</v>
      </c>
      <c r="O117" s="47"/>
      <c r="P117" s="231">
        <f>O117*H117</f>
        <v>0</v>
      </c>
      <c r="Q117" s="231">
        <v>0</v>
      </c>
      <c r="R117" s="231">
        <f>Q117*H117</f>
        <v>0</v>
      </c>
      <c r="S117" s="231">
        <v>0.00010000000000000001</v>
      </c>
      <c r="T117" s="232">
        <f>S117*H117</f>
        <v>0.011300000000000001</v>
      </c>
      <c r="AR117" s="24" t="s">
        <v>145</v>
      </c>
      <c r="AT117" s="24" t="s">
        <v>140</v>
      </c>
      <c r="AU117" s="24" t="s">
        <v>82</v>
      </c>
      <c r="AY117" s="24" t="s">
        <v>138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24" t="s">
        <v>80</v>
      </c>
      <c r="BK117" s="233">
        <f>ROUND(I117*H117,2)</f>
        <v>0</v>
      </c>
      <c r="BL117" s="24" t="s">
        <v>145</v>
      </c>
      <c r="BM117" s="24" t="s">
        <v>791</v>
      </c>
    </row>
    <row r="118" s="11" customFormat="1">
      <c r="B118" s="234"/>
      <c r="C118" s="235"/>
      <c r="D118" s="236" t="s">
        <v>147</v>
      </c>
      <c r="E118" s="237" t="s">
        <v>21</v>
      </c>
      <c r="F118" s="238" t="s">
        <v>792</v>
      </c>
      <c r="G118" s="235"/>
      <c r="H118" s="237" t="s">
        <v>21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AT118" s="244" t="s">
        <v>147</v>
      </c>
      <c r="AU118" s="244" t="s">
        <v>82</v>
      </c>
      <c r="AV118" s="11" t="s">
        <v>80</v>
      </c>
      <c r="AW118" s="11" t="s">
        <v>36</v>
      </c>
      <c r="AX118" s="11" t="s">
        <v>72</v>
      </c>
      <c r="AY118" s="244" t="s">
        <v>138</v>
      </c>
    </row>
    <row r="119" s="11" customFormat="1">
      <c r="B119" s="234"/>
      <c r="C119" s="235"/>
      <c r="D119" s="236" t="s">
        <v>147</v>
      </c>
      <c r="E119" s="237" t="s">
        <v>21</v>
      </c>
      <c r="F119" s="238" t="s">
        <v>793</v>
      </c>
      <c r="G119" s="235"/>
      <c r="H119" s="237" t="s">
        <v>21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AT119" s="244" t="s">
        <v>147</v>
      </c>
      <c r="AU119" s="244" t="s">
        <v>82</v>
      </c>
      <c r="AV119" s="11" t="s">
        <v>80</v>
      </c>
      <c r="AW119" s="11" t="s">
        <v>36</v>
      </c>
      <c r="AX119" s="11" t="s">
        <v>72</v>
      </c>
      <c r="AY119" s="244" t="s">
        <v>138</v>
      </c>
    </row>
    <row r="120" s="12" customFormat="1">
      <c r="B120" s="245"/>
      <c r="C120" s="246"/>
      <c r="D120" s="236" t="s">
        <v>147</v>
      </c>
      <c r="E120" s="247" t="s">
        <v>21</v>
      </c>
      <c r="F120" s="248" t="s">
        <v>794</v>
      </c>
      <c r="G120" s="246"/>
      <c r="H120" s="249">
        <v>113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AT120" s="255" t="s">
        <v>147</v>
      </c>
      <c r="AU120" s="255" t="s">
        <v>82</v>
      </c>
      <c r="AV120" s="12" t="s">
        <v>82</v>
      </c>
      <c r="AW120" s="12" t="s">
        <v>36</v>
      </c>
      <c r="AX120" s="12" t="s">
        <v>80</v>
      </c>
      <c r="AY120" s="255" t="s">
        <v>138</v>
      </c>
    </row>
    <row r="121" s="1" customFormat="1" ht="16.5" customHeight="1">
      <c r="B121" s="46"/>
      <c r="C121" s="222" t="s">
        <v>210</v>
      </c>
      <c r="D121" s="222" t="s">
        <v>140</v>
      </c>
      <c r="E121" s="223" t="s">
        <v>795</v>
      </c>
      <c r="F121" s="224" t="s">
        <v>796</v>
      </c>
      <c r="G121" s="225" t="s">
        <v>178</v>
      </c>
      <c r="H121" s="226">
        <v>56.5</v>
      </c>
      <c r="I121" s="227"/>
      <c r="J121" s="228">
        <f>ROUND(I121*H121,2)</f>
        <v>0</v>
      </c>
      <c r="K121" s="224" t="s">
        <v>144</v>
      </c>
      <c r="L121" s="72"/>
      <c r="M121" s="229" t="s">
        <v>21</v>
      </c>
      <c r="N121" s="230" t="s">
        <v>43</v>
      </c>
      <c r="O121" s="47"/>
      <c r="P121" s="231">
        <f>O121*H121</f>
        <v>0</v>
      </c>
      <c r="Q121" s="231">
        <v>0</v>
      </c>
      <c r="R121" s="231">
        <f>Q121*H121</f>
        <v>0</v>
      </c>
      <c r="S121" s="231">
        <v>0.025399999999999999</v>
      </c>
      <c r="T121" s="232">
        <f>S121*H121</f>
        <v>1.4351</v>
      </c>
      <c r="AR121" s="24" t="s">
        <v>145</v>
      </c>
      <c r="AT121" s="24" t="s">
        <v>140</v>
      </c>
      <c r="AU121" s="24" t="s">
        <v>82</v>
      </c>
      <c r="AY121" s="24" t="s">
        <v>138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24" t="s">
        <v>80</v>
      </c>
      <c r="BK121" s="233">
        <f>ROUND(I121*H121,2)</f>
        <v>0</v>
      </c>
      <c r="BL121" s="24" t="s">
        <v>145</v>
      </c>
      <c r="BM121" s="24" t="s">
        <v>797</v>
      </c>
    </row>
    <row r="122" s="11" customFormat="1">
      <c r="B122" s="234"/>
      <c r="C122" s="235"/>
      <c r="D122" s="236" t="s">
        <v>147</v>
      </c>
      <c r="E122" s="237" t="s">
        <v>21</v>
      </c>
      <c r="F122" s="238" t="s">
        <v>792</v>
      </c>
      <c r="G122" s="235"/>
      <c r="H122" s="237" t="s">
        <v>21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AT122" s="244" t="s">
        <v>147</v>
      </c>
      <c r="AU122" s="244" t="s">
        <v>82</v>
      </c>
      <c r="AV122" s="11" t="s">
        <v>80</v>
      </c>
      <c r="AW122" s="11" t="s">
        <v>36</v>
      </c>
      <c r="AX122" s="11" t="s">
        <v>72</v>
      </c>
      <c r="AY122" s="244" t="s">
        <v>138</v>
      </c>
    </row>
    <row r="123" s="11" customFormat="1">
      <c r="B123" s="234"/>
      <c r="C123" s="235"/>
      <c r="D123" s="236" t="s">
        <v>147</v>
      </c>
      <c r="E123" s="237" t="s">
        <v>21</v>
      </c>
      <c r="F123" s="238" t="s">
        <v>798</v>
      </c>
      <c r="G123" s="235"/>
      <c r="H123" s="237" t="s">
        <v>21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AT123" s="244" t="s">
        <v>147</v>
      </c>
      <c r="AU123" s="244" t="s">
        <v>82</v>
      </c>
      <c r="AV123" s="11" t="s">
        <v>80</v>
      </c>
      <c r="AW123" s="11" t="s">
        <v>36</v>
      </c>
      <c r="AX123" s="11" t="s">
        <v>72</v>
      </c>
      <c r="AY123" s="244" t="s">
        <v>138</v>
      </c>
    </row>
    <row r="124" s="12" customFormat="1">
      <c r="B124" s="245"/>
      <c r="C124" s="246"/>
      <c r="D124" s="236" t="s">
        <v>147</v>
      </c>
      <c r="E124" s="247" t="s">
        <v>21</v>
      </c>
      <c r="F124" s="248" t="s">
        <v>799</v>
      </c>
      <c r="G124" s="246"/>
      <c r="H124" s="249">
        <v>56.5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AT124" s="255" t="s">
        <v>147</v>
      </c>
      <c r="AU124" s="255" t="s">
        <v>82</v>
      </c>
      <c r="AV124" s="12" t="s">
        <v>82</v>
      </c>
      <c r="AW124" s="12" t="s">
        <v>36</v>
      </c>
      <c r="AX124" s="12" t="s">
        <v>80</v>
      </c>
      <c r="AY124" s="255" t="s">
        <v>138</v>
      </c>
    </row>
    <row r="125" s="1" customFormat="1" ht="16.5" customHeight="1">
      <c r="B125" s="46"/>
      <c r="C125" s="222" t="s">
        <v>214</v>
      </c>
      <c r="D125" s="222" t="s">
        <v>140</v>
      </c>
      <c r="E125" s="223" t="s">
        <v>800</v>
      </c>
      <c r="F125" s="224" t="s">
        <v>801</v>
      </c>
      <c r="G125" s="225" t="s">
        <v>143</v>
      </c>
      <c r="H125" s="226">
        <v>1</v>
      </c>
      <c r="I125" s="227"/>
      <c r="J125" s="228">
        <f>ROUND(I125*H125,2)</f>
        <v>0</v>
      </c>
      <c r="K125" s="224" t="s">
        <v>144</v>
      </c>
      <c r="L125" s="72"/>
      <c r="M125" s="229" t="s">
        <v>21</v>
      </c>
      <c r="N125" s="230" t="s">
        <v>43</v>
      </c>
      <c r="O125" s="47"/>
      <c r="P125" s="231">
        <f>O125*H125</f>
        <v>0</v>
      </c>
      <c r="Q125" s="231">
        <v>0</v>
      </c>
      <c r="R125" s="231">
        <f>Q125*H125</f>
        <v>0</v>
      </c>
      <c r="S125" s="231">
        <v>0.28499999999999998</v>
      </c>
      <c r="T125" s="232">
        <f>S125*H125</f>
        <v>0.28499999999999998</v>
      </c>
      <c r="AR125" s="24" t="s">
        <v>145</v>
      </c>
      <c r="AT125" s="24" t="s">
        <v>140</v>
      </c>
      <c r="AU125" s="24" t="s">
        <v>82</v>
      </c>
      <c r="AY125" s="24" t="s">
        <v>138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24" t="s">
        <v>80</v>
      </c>
      <c r="BK125" s="233">
        <f>ROUND(I125*H125,2)</f>
        <v>0</v>
      </c>
      <c r="BL125" s="24" t="s">
        <v>145</v>
      </c>
      <c r="BM125" s="24" t="s">
        <v>802</v>
      </c>
    </row>
    <row r="126" s="11" customFormat="1">
      <c r="B126" s="234"/>
      <c r="C126" s="235"/>
      <c r="D126" s="236" t="s">
        <v>147</v>
      </c>
      <c r="E126" s="237" t="s">
        <v>21</v>
      </c>
      <c r="F126" s="238" t="s">
        <v>792</v>
      </c>
      <c r="G126" s="235"/>
      <c r="H126" s="237" t="s">
        <v>21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AT126" s="244" t="s">
        <v>147</v>
      </c>
      <c r="AU126" s="244" t="s">
        <v>82</v>
      </c>
      <c r="AV126" s="11" t="s">
        <v>80</v>
      </c>
      <c r="AW126" s="11" t="s">
        <v>36</v>
      </c>
      <c r="AX126" s="11" t="s">
        <v>72</v>
      </c>
      <c r="AY126" s="244" t="s">
        <v>138</v>
      </c>
    </row>
    <row r="127" s="11" customFormat="1">
      <c r="B127" s="234"/>
      <c r="C127" s="235"/>
      <c r="D127" s="236" t="s">
        <v>147</v>
      </c>
      <c r="E127" s="237" t="s">
        <v>21</v>
      </c>
      <c r="F127" s="238" t="s">
        <v>803</v>
      </c>
      <c r="G127" s="235"/>
      <c r="H127" s="237" t="s">
        <v>21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AT127" s="244" t="s">
        <v>147</v>
      </c>
      <c r="AU127" s="244" t="s">
        <v>82</v>
      </c>
      <c r="AV127" s="11" t="s">
        <v>80</v>
      </c>
      <c r="AW127" s="11" t="s">
        <v>36</v>
      </c>
      <c r="AX127" s="11" t="s">
        <v>72</v>
      </c>
      <c r="AY127" s="244" t="s">
        <v>138</v>
      </c>
    </row>
    <row r="128" s="12" customFormat="1">
      <c r="B128" s="245"/>
      <c r="C128" s="246"/>
      <c r="D128" s="236" t="s">
        <v>147</v>
      </c>
      <c r="E128" s="247" t="s">
        <v>21</v>
      </c>
      <c r="F128" s="248" t="s">
        <v>80</v>
      </c>
      <c r="G128" s="246"/>
      <c r="H128" s="249">
        <v>1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AT128" s="255" t="s">
        <v>147</v>
      </c>
      <c r="AU128" s="255" t="s">
        <v>82</v>
      </c>
      <c r="AV128" s="12" t="s">
        <v>82</v>
      </c>
      <c r="AW128" s="12" t="s">
        <v>36</v>
      </c>
      <c r="AX128" s="12" t="s">
        <v>80</v>
      </c>
      <c r="AY128" s="255" t="s">
        <v>138</v>
      </c>
    </row>
    <row r="129" s="1" customFormat="1" ht="16.5" customHeight="1">
      <c r="B129" s="46"/>
      <c r="C129" s="222" t="s">
        <v>218</v>
      </c>
      <c r="D129" s="222" t="s">
        <v>140</v>
      </c>
      <c r="E129" s="223" t="s">
        <v>804</v>
      </c>
      <c r="F129" s="224" t="s">
        <v>805</v>
      </c>
      <c r="G129" s="225" t="s">
        <v>143</v>
      </c>
      <c r="H129" s="226">
        <v>1</v>
      </c>
      <c r="I129" s="227"/>
      <c r="J129" s="228">
        <f>ROUND(I129*H129,2)</f>
        <v>0</v>
      </c>
      <c r="K129" s="224" t="s">
        <v>21</v>
      </c>
      <c r="L129" s="72"/>
      <c r="M129" s="229" t="s">
        <v>21</v>
      </c>
      <c r="N129" s="230" t="s">
        <v>43</v>
      </c>
      <c r="O129" s="47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4" t="s">
        <v>806</v>
      </c>
      <c r="AT129" s="24" t="s">
        <v>140</v>
      </c>
      <c r="AU129" s="24" t="s">
        <v>82</v>
      </c>
      <c r="AY129" s="24" t="s">
        <v>138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24" t="s">
        <v>80</v>
      </c>
      <c r="BK129" s="233">
        <f>ROUND(I129*H129,2)</f>
        <v>0</v>
      </c>
      <c r="BL129" s="24" t="s">
        <v>806</v>
      </c>
      <c r="BM129" s="24" t="s">
        <v>807</v>
      </c>
    </row>
    <row r="130" s="11" customFormat="1">
      <c r="B130" s="234"/>
      <c r="C130" s="235"/>
      <c r="D130" s="236" t="s">
        <v>147</v>
      </c>
      <c r="E130" s="237" t="s">
        <v>21</v>
      </c>
      <c r="F130" s="238" t="s">
        <v>792</v>
      </c>
      <c r="G130" s="235"/>
      <c r="H130" s="237" t="s">
        <v>21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AT130" s="244" t="s">
        <v>147</v>
      </c>
      <c r="AU130" s="244" t="s">
        <v>82</v>
      </c>
      <c r="AV130" s="11" t="s">
        <v>80</v>
      </c>
      <c r="AW130" s="11" t="s">
        <v>36</v>
      </c>
      <c r="AX130" s="11" t="s">
        <v>72</v>
      </c>
      <c r="AY130" s="244" t="s">
        <v>138</v>
      </c>
    </row>
    <row r="131" s="11" customFormat="1">
      <c r="B131" s="234"/>
      <c r="C131" s="235"/>
      <c r="D131" s="236" t="s">
        <v>147</v>
      </c>
      <c r="E131" s="237" t="s">
        <v>21</v>
      </c>
      <c r="F131" s="238" t="s">
        <v>808</v>
      </c>
      <c r="G131" s="235"/>
      <c r="H131" s="237" t="s">
        <v>21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AT131" s="244" t="s">
        <v>147</v>
      </c>
      <c r="AU131" s="244" t="s">
        <v>82</v>
      </c>
      <c r="AV131" s="11" t="s">
        <v>80</v>
      </c>
      <c r="AW131" s="11" t="s">
        <v>36</v>
      </c>
      <c r="AX131" s="11" t="s">
        <v>72</v>
      </c>
      <c r="AY131" s="244" t="s">
        <v>138</v>
      </c>
    </row>
    <row r="132" s="11" customFormat="1">
      <c r="B132" s="234"/>
      <c r="C132" s="235"/>
      <c r="D132" s="236" t="s">
        <v>147</v>
      </c>
      <c r="E132" s="237" t="s">
        <v>21</v>
      </c>
      <c r="F132" s="238" t="s">
        <v>809</v>
      </c>
      <c r="G132" s="235"/>
      <c r="H132" s="237" t="s">
        <v>21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AT132" s="244" t="s">
        <v>147</v>
      </c>
      <c r="AU132" s="244" t="s">
        <v>82</v>
      </c>
      <c r="AV132" s="11" t="s">
        <v>80</v>
      </c>
      <c r="AW132" s="11" t="s">
        <v>36</v>
      </c>
      <c r="AX132" s="11" t="s">
        <v>72</v>
      </c>
      <c r="AY132" s="244" t="s">
        <v>138</v>
      </c>
    </row>
    <row r="133" s="11" customFormat="1">
      <c r="B133" s="234"/>
      <c r="C133" s="235"/>
      <c r="D133" s="236" t="s">
        <v>147</v>
      </c>
      <c r="E133" s="237" t="s">
        <v>21</v>
      </c>
      <c r="F133" s="238" t="s">
        <v>810</v>
      </c>
      <c r="G133" s="235"/>
      <c r="H133" s="237" t="s">
        <v>21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AT133" s="244" t="s">
        <v>147</v>
      </c>
      <c r="AU133" s="244" t="s">
        <v>82</v>
      </c>
      <c r="AV133" s="11" t="s">
        <v>80</v>
      </c>
      <c r="AW133" s="11" t="s">
        <v>36</v>
      </c>
      <c r="AX133" s="11" t="s">
        <v>72</v>
      </c>
      <c r="AY133" s="244" t="s">
        <v>138</v>
      </c>
    </row>
    <row r="134" s="11" customFormat="1">
      <c r="B134" s="234"/>
      <c r="C134" s="235"/>
      <c r="D134" s="236" t="s">
        <v>147</v>
      </c>
      <c r="E134" s="237" t="s">
        <v>21</v>
      </c>
      <c r="F134" s="238" t="s">
        <v>811</v>
      </c>
      <c r="G134" s="235"/>
      <c r="H134" s="237" t="s">
        <v>21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AT134" s="244" t="s">
        <v>147</v>
      </c>
      <c r="AU134" s="244" t="s">
        <v>82</v>
      </c>
      <c r="AV134" s="11" t="s">
        <v>80</v>
      </c>
      <c r="AW134" s="11" t="s">
        <v>36</v>
      </c>
      <c r="AX134" s="11" t="s">
        <v>72</v>
      </c>
      <c r="AY134" s="244" t="s">
        <v>138</v>
      </c>
    </row>
    <row r="135" s="12" customFormat="1">
      <c r="B135" s="245"/>
      <c r="C135" s="246"/>
      <c r="D135" s="236" t="s">
        <v>147</v>
      </c>
      <c r="E135" s="247" t="s">
        <v>21</v>
      </c>
      <c r="F135" s="248" t="s">
        <v>80</v>
      </c>
      <c r="G135" s="246"/>
      <c r="H135" s="249">
        <v>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AT135" s="255" t="s">
        <v>147</v>
      </c>
      <c r="AU135" s="255" t="s">
        <v>82</v>
      </c>
      <c r="AV135" s="12" t="s">
        <v>82</v>
      </c>
      <c r="AW135" s="12" t="s">
        <v>36</v>
      </c>
      <c r="AX135" s="12" t="s">
        <v>80</v>
      </c>
      <c r="AY135" s="255" t="s">
        <v>138</v>
      </c>
    </row>
    <row r="136" s="10" customFormat="1" ht="29.88" customHeight="1">
      <c r="B136" s="206"/>
      <c r="C136" s="207"/>
      <c r="D136" s="208" t="s">
        <v>71</v>
      </c>
      <c r="E136" s="220" t="s">
        <v>714</v>
      </c>
      <c r="F136" s="220" t="s">
        <v>715</v>
      </c>
      <c r="G136" s="207"/>
      <c r="H136" s="207"/>
      <c r="I136" s="210"/>
      <c r="J136" s="221">
        <f>BK136</f>
        <v>0</v>
      </c>
      <c r="K136" s="207"/>
      <c r="L136" s="212"/>
      <c r="M136" s="213"/>
      <c r="N136" s="214"/>
      <c r="O136" s="214"/>
      <c r="P136" s="215">
        <f>SUM(P137:P141)</f>
        <v>0</v>
      </c>
      <c r="Q136" s="214"/>
      <c r="R136" s="215">
        <f>SUM(R137:R141)</f>
        <v>0</v>
      </c>
      <c r="S136" s="214"/>
      <c r="T136" s="216">
        <f>SUM(T137:T141)</f>
        <v>0</v>
      </c>
      <c r="AR136" s="217" t="s">
        <v>80</v>
      </c>
      <c r="AT136" s="218" t="s">
        <v>71</v>
      </c>
      <c r="AU136" s="218" t="s">
        <v>80</v>
      </c>
      <c r="AY136" s="217" t="s">
        <v>138</v>
      </c>
      <c r="BK136" s="219">
        <f>SUM(BK137:BK141)</f>
        <v>0</v>
      </c>
    </row>
    <row r="137" s="1" customFormat="1" ht="16.5" customHeight="1">
      <c r="B137" s="46"/>
      <c r="C137" s="222" t="s">
        <v>10</v>
      </c>
      <c r="D137" s="222" t="s">
        <v>140</v>
      </c>
      <c r="E137" s="223" t="s">
        <v>812</v>
      </c>
      <c r="F137" s="224" t="s">
        <v>813</v>
      </c>
      <c r="G137" s="225" t="s">
        <v>300</v>
      </c>
      <c r="H137" s="226">
        <v>9.0700000000000003</v>
      </c>
      <c r="I137" s="227"/>
      <c r="J137" s="228">
        <f>ROUND(I137*H137,2)</f>
        <v>0</v>
      </c>
      <c r="K137" s="224" t="s">
        <v>144</v>
      </c>
      <c r="L137" s="72"/>
      <c r="M137" s="229" t="s">
        <v>21</v>
      </c>
      <c r="N137" s="230" t="s">
        <v>43</v>
      </c>
      <c r="O137" s="47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AR137" s="24" t="s">
        <v>145</v>
      </c>
      <c r="AT137" s="24" t="s">
        <v>140</v>
      </c>
      <c r="AU137" s="24" t="s">
        <v>82</v>
      </c>
      <c r="AY137" s="24" t="s">
        <v>138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24" t="s">
        <v>80</v>
      </c>
      <c r="BK137" s="233">
        <f>ROUND(I137*H137,2)</f>
        <v>0</v>
      </c>
      <c r="BL137" s="24" t="s">
        <v>145</v>
      </c>
      <c r="BM137" s="24" t="s">
        <v>814</v>
      </c>
    </row>
    <row r="138" s="1" customFormat="1" ht="16.5" customHeight="1">
      <c r="B138" s="46"/>
      <c r="C138" s="222" t="s">
        <v>225</v>
      </c>
      <c r="D138" s="222" t="s">
        <v>140</v>
      </c>
      <c r="E138" s="223" t="s">
        <v>815</v>
      </c>
      <c r="F138" s="224" t="s">
        <v>816</v>
      </c>
      <c r="G138" s="225" t="s">
        <v>300</v>
      </c>
      <c r="H138" s="226">
        <v>172.33000000000001</v>
      </c>
      <c r="I138" s="227"/>
      <c r="J138" s="228">
        <f>ROUND(I138*H138,2)</f>
        <v>0</v>
      </c>
      <c r="K138" s="224" t="s">
        <v>144</v>
      </c>
      <c r="L138" s="72"/>
      <c r="M138" s="229" t="s">
        <v>21</v>
      </c>
      <c r="N138" s="230" t="s">
        <v>43</v>
      </c>
      <c r="O138" s="47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AR138" s="24" t="s">
        <v>145</v>
      </c>
      <c r="AT138" s="24" t="s">
        <v>140</v>
      </c>
      <c r="AU138" s="24" t="s">
        <v>82</v>
      </c>
      <c r="AY138" s="24" t="s">
        <v>138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4" t="s">
        <v>80</v>
      </c>
      <c r="BK138" s="233">
        <f>ROUND(I138*H138,2)</f>
        <v>0</v>
      </c>
      <c r="BL138" s="24" t="s">
        <v>145</v>
      </c>
      <c r="BM138" s="24" t="s">
        <v>817</v>
      </c>
    </row>
    <row r="139" s="12" customFormat="1">
      <c r="B139" s="245"/>
      <c r="C139" s="246"/>
      <c r="D139" s="236" t="s">
        <v>147</v>
      </c>
      <c r="E139" s="247" t="s">
        <v>21</v>
      </c>
      <c r="F139" s="248" t="s">
        <v>818</v>
      </c>
      <c r="G139" s="246"/>
      <c r="H139" s="249">
        <v>172.33000000000001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AT139" s="255" t="s">
        <v>147</v>
      </c>
      <c r="AU139" s="255" t="s">
        <v>82</v>
      </c>
      <c r="AV139" s="12" t="s">
        <v>82</v>
      </c>
      <c r="AW139" s="12" t="s">
        <v>36</v>
      </c>
      <c r="AX139" s="12" t="s">
        <v>80</v>
      </c>
      <c r="AY139" s="255" t="s">
        <v>138</v>
      </c>
    </row>
    <row r="140" s="1" customFormat="1" ht="16.5" customHeight="1">
      <c r="B140" s="46"/>
      <c r="C140" s="222" t="s">
        <v>230</v>
      </c>
      <c r="D140" s="222" t="s">
        <v>140</v>
      </c>
      <c r="E140" s="223" t="s">
        <v>819</v>
      </c>
      <c r="F140" s="224" t="s">
        <v>820</v>
      </c>
      <c r="G140" s="225" t="s">
        <v>300</v>
      </c>
      <c r="H140" s="226">
        <v>9.0700000000000003</v>
      </c>
      <c r="I140" s="227"/>
      <c r="J140" s="228">
        <f>ROUND(I140*H140,2)</f>
        <v>0</v>
      </c>
      <c r="K140" s="224" t="s">
        <v>144</v>
      </c>
      <c r="L140" s="72"/>
      <c r="M140" s="229" t="s">
        <v>21</v>
      </c>
      <c r="N140" s="230" t="s">
        <v>43</v>
      </c>
      <c r="O140" s="47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AR140" s="24" t="s">
        <v>145</v>
      </c>
      <c r="AT140" s="24" t="s">
        <v>140</v>
      </c>
      <c r="AU140" s="24" t="s">
        <v>82</v>
      </c>
      <c r="AY140" s="24" t="s">
        <v>138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24" t="s">
        <v>80</v>
      </c>
      <c r="BK140" s="233">
        <f>ROUND(I140*H140,2)</f>
        <v>0</v>
      </c>
      <c r="BL140" s="24" t="s">
        <v>145</v>
      </c>
      <c r="BM140" s="24" t="s">
        <v>821</v>
      </c>
    </row>
    <row r="141" s="1" customFormat="1" ht="16.5" customHeight="1">
      <c r="B141" s="46"/>
      <c r="C141" s="222" t="s">
        <v>235</v>
      </c>
      <c r="D141" s="222" t="s">
        <v>140</v>
      </c>
      <c r="E141" s="223" t="s">
        <v>822</v>
      </c>
      <c r="F141" s="224" t="s">
        <v>823</v>
      </c>
      <c r="G141" s="225" t="s">
        <v>327</v>
      </c>
      <c r="H141" s="226">
        <v>9070</v>
      </c>
      <c r="I141" s="227"/>
      <c r="J141" s="228">
        <f>ROUND(I141*H141,2)</f>
        <v>0</v>
      </c>
      <c r="K141" s="224" t="s">
        <v>21</v>
      </c>
      <c r="L141" s="72"/>
      <c r="M141" s="229" t="s">
        <v>21</v>
      </c>
      <c r="N141" s="230" t="s">
        <v>43</v>
      </c>
      <c r="O141" s="47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AR141" s="24" t="s">
        <v>145</v>
      </c>
      <c r="AT141" s="24" t="s">
        <v>140</v>
      </c>
      <c r="AU141" s="24" t="s">
        <v>82</v>
      </c>
      <c r="AY141" s="24" t="s">
        <v>138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24" t="s">
        <v>80</v>
      </c>
      <c r="BK141" s="233">
        <f>ROUND(I141*H141,2)</f>
        <v>0</v>
      </c>
      <c r="BL141" s="24" t="s">
        <v>145</v>
      </c>
      <c r="BM141" s="24" t="s">
        <v>824</v>
      </c>
    </row>
    <row r="142" s="10" customFormat="1" ht="29.88" customHeight="1">
      <c r="B142" s="206"/>
      <c r="C142" s="207"/>
      <c r="D142" s="208" t="s">
        <v>71</v>
      </c>
      <c r="E142" s="220" t="s">
        <v>744</v>
      </c>
      <c r="F142" s="220" t="s">
        <v>745</v>
      </c>
      <c r="G142" s="207"/>
      <c r="H142" s="207"/>
      <c r="I142" s="210"/>
      <c r="J142" s="221">
        <f>BK142</f>
        <v>0</v>
      </c>
      <c r="K142" s="207"/>
      <c r="L142" s="212"/>
      <c r="M142" s="213"/>
      <c r="N142" s="214"/>
      <c r="O142" s="214"/>
      <c r="P142" s="215">
        <f>P143</f>
        <v>0</v>
      </c>
      <c r="Q142" s="214"/>
      <c r="R142" s="215">
        <f>R143</f>
        <v>0</v>
      </c>
      <c r="S142" s="214"/>
      <c r="T142" s="216">
        <f>T143</f>
        <v>0</v>
      </c>
      <c r="AR142" s="217" t="s">
        <v>80</v>
      </c>
      <c r="AT142" s="218" t="s">
        <v>71</v>
      </c>
      <c r="AU142" s="218" t="s">
        <v>80</v>
      </c>
      <c r="AY142" s="217" t="s">
        <v>138</v>
      </c>
      <c r="BK142" s="219">
        <f>BK143</f>
        <v>0</v>
      </c>
    </row>
    <row r="143" s="1" customFormat="1" ht="16.5" customHeight="1">
      <c r="B143" s="46"/>
      <c r="C143" s="222" t="s">
        <v>240</v>
      </c>
      <c r="D143" s="222" t="s">
        <v>140</v>
      </c>
      <c r="E143" s="223" t="s">
        <v>825</v>
      </c>
      <c r="F143" s="224" t="s">
        <v>826</v>
      </c>
      <c r="G143" s="225" t="s">
        <v>300</v>
      </c>
      <c r="H143" s="226">
        <v>10.404999999999999</v>
      </c>
      <c r="I143" s="227"/>
      <c r="J143" s="228">
        <f>ROUND(I143*H143,2)</f>
        <v>0</v>
      </c>
      <c r="K143" s="224" t="s">
        <v>144</v>
      </c>
      <c r="L143" s="72"/>
      <c r="M143" s="229" t="s">
        <v>21</v>
      </c>
      <c r="N143" s="230" t="s">
        <v>43</v>
      </c>
      <c r="O143" s="47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AR143" s="24" t="s">
        <v>145</v>
      </c>
      <c r="AT143" s="24" t="s">
        <v>140</v>
      </c>
      <c r="AU143" s="24" t="s">
        <v>82</v>
      </c>
      <c r="AY143" s="24" t="s">
        <v>138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24" t="s">
        <v>80</v>
      </c>
      <c r="BK143" s="233">
        <f>ROUND(I143*H143,2)</f>
        <v>0</v>
      </c>
      <c r="BL143" s="24" t="s">
        <v>145</v>
      </c>
      <c r="BM143" s="24" t="s">
        <v>827</v>
      </c>
    </row>
    <row r="144" s="10" customFormat="1" ht="37.44" customHeight="1">
      <c r="B144" s="206"/>
      <c r="C144" s="207"/>
      <c r="D144" s="208" t="s">
        <v>71</v>
      </c>
      <c r="E144" s="209" t="s">
        <v>828</v>
      </c>
      <c r="F144" s="209" t="s">
        <v>829</v>
      </c>
      <c r="G144" s="207"/>
      <c r="H144" s="207"/>
      <c r="I144" s="210"/>
      <c r="J144" s="211">
        <f>BK144</f>
        <v>0</v>
      </c>
      <c r="K144" s="207"/>
      <c r="L144" s="212"/>
      <c r="M144" s="213"/>
      <c r="N144" s="214"/>
      <c r="O144" s="214"/>
      <c r="P144" s="215">
        <f>P145</f>
        <v>0</v>
      </c>
      <c r="Q144" s="214"/>
      <c r="R144" s="215">
        <f>R145</f>
        <v>0.2205</v>
      </c>
      <c r="S144" s="214"/>
      <c r="T144" s="216">
        <f>T145</f>
        <v>0</v>
      </c>
      <c r="AR144" s="217" t="s">
        <v>82</v>
      </c>
      <c r="AT144" s="218" t="s">
        <v>71</v>
      </c>
      <c r="AU144" s="218" t="s">
        <v>72</v>
      </c>
      <c r="AY144" s="217" t="s">
        <v>138</v>
      </c>
      <c r="BK144" s="219">
        <f>BK145</f>
        <v>0</v>
      </c>
    </row>
    <row r="145" s="10" customFormat="1" ht="19.92" customHeight="1">
      <c r="B145" s="206"/>
      <c r="C145" s="207"/>
      <c r="D145" s="208" t="s">
        <v>71</v>
      </c>
      <c r="E145" s="220" t="s">
        <v>830</v>
      </c>
      <c r="F145" s="220" t="s">
        <v>831</v>
      </c>
      <c r="G145" s="207"/>
      <c r="H145" s="207"/>
      <c r="I145" s="210"/>
      <c r="J145" s="221">
        <f>BK145</f>
        <v>0</v>
      </c>
      <c r="K145" s="207"/>
      <c r="L145" s="212"/>
      <c r="M145" s="213"/>
      <c r="N145" s="214"/>
      <c r="O145" s="214"/>
      <c r="P145" s="215">
        <f>SUM(P146:P151)</f>
        <v>0</v>
      </c>
      <c r="Q145" s="214"/>
      <c r="R145" s="215">
        <f>SUM(R146:R151)</f>
        <v>0.2205</v>
      </c>
      <c r="S145" s="214"/>
      <c r="T145" s="216">
        <f>SUM(T146:T151)</f>
        <v>0</v>
      </c>
      <c r="AR145" s="217" t="s">
        <v>82</v>
      </c>
      <c r="AT145" s="218" t="s">
        <v>71</v>
      </c>
      <c r="AU145" s="218" t="s">
        <v>80</v>
      </c>
      <c r="AY145" s="217" t="s">
        <v>138</v>
      </c>
      <c r="BK145" s="219">
        <f>SUM(BK146:BK151)</f>
        <v>0</v>
      </c>
    </row>
    <row r="146" s="1" customFormat="1" ht="16.5" customHeight="1">
      <c r="B146" s="46"/>
      <c r="C146" s="222" t="s">
        <v>244</v>
      </c>
      <c r="D146" s="222" t="s">
        <v>140</v>
      </c>
      <c r="E146" s="223" t="s">
        <v>832</v>
      </c>
      <c r="F146" s="224" t="s">
        <v>833</v>
      </c>
      <c r="G146" s="225" t="s">
        <v>327</v>
      </c>
      <c r="H146" s="226">
        <v>220.5</v>
      </c>
      <c r="I146" s="227"/>
      <c r="J146" s="228">
        <f>ROUND(I146*H146,2)</f>
        <v>0</v>
      </c>
      <c r="K146" s="224" t="s">
        <v>21</v>
      </c>
      <c r="L146" s="72"/>
      <c r="M146" s="229" t="s">
        <v>21</v>
      </c>
      <c r="N146" s="230" t="s">
        <v>43</v>
      </c>
      <c r="O146" s="47"/>
      <c r="P146" s="231">
        <f>O146*H146</f>
        <v>0</v>
      </c>
      <c r="Q146" s="231">
        <v>0.001</v>
      </c>
      <c r="R146" s="231">
        <f>Q146*H146</f>
        <v>0.2205</v>
      </c>
      <c r="S146" s="231">
        <v>0</v>
      </c>
      <c r="T146" s="232">
        <f>S146*H146</f>
        <v>0</v>
      </c>
      <c r="AR146" s="24" t="s">
        <v>225</v>
      </c>
      <c r="AT146" s="24" t="s">
        <v>140</v>
      </c>
      <c r="AU146" s="24" t="s">
        <v>82</v>
      </c>
      <c r="AY146" s="24" t="s">
        <v>138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24" t="s">
        <v>80</v>
      </c>
      <c r="BK146" s="233">
        <f>ROUND(I146*H146,2)</f>
        <v>0</v>
      </c>
      <c r="BL146" s="24" t="s">
        <v>225</v>
      </c>
      <c r="BM146" s="24" t="s">
        <v>834</v>
      </c>
    </row>
    <row r="147" s="11" customFormat="1">
      <c r="B147" s="234"/>
      <c r="C147" s="235"/>
      <c r="D147" s="236" t="s">
        <v>147</v>
      </c>
      <c r="E147" s="237" t="s">
        <v>21</v>
      </c>
      <c r="F147" s="238" t="s">
        <v>758</v>
      </c>
      <c r="G147" s="235"/>
      <c r="H147" s="237" t="s">
        <v>21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AT147" s="244" t="s">
        <v>147</v>
      </c>
      <c r="AU147" s="244" t="s">
        <v>82</v>
      </c>
      <c r="AV147" s="11" t="s">
        <v>80</v>
      </c>
      <c r="AW147" s="11" t="s">
        <v>36</v>
      </c>
      <c r="AX147" s="11" t="s">
        <v>72</v>
      </c>
      <c r="AY147" s="244" t="s">
        <v>138</v>
      </c>
    </row>
    <row r="148" s="11" customFormat="1">
      <c r="B148" s="234"/>
      <c r="C148" s="235"/>
      <c r="D148" s="236" t="s">
        <v>147</v>
      </c>
      <c r="E148" s="237" t="s">
        <v>21</v>
      </c>
      <c r="F148" s="238" t="s">
        <v>835</v>
      </c>
      <c r="G148" s="235"/>
      <c r="H148" s="237" t="s">
        <v>21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AT148" s="244" t="s">
        <v>147</v>
      </c>
      <c r="AU148" s="244" t="s">
        <v>82</v>
      </c>
      <c r="AV148" s="11" t="s">
        <v>80</v>
      </c>
      <c r="AW148" s="11" t="s">
        <v>36</v>
      </c>
      <c r="AX148" s="11" t="s">
        <v>72</v>
      </c>
      <c r="AY148" s="244" t="s">
        <v>138</v>
      </c>
    </row>
    <row r="149" s="11" customFormat="1">
      <c r="B149" s="234"/>
      <c r="C149" s="235"/>
      <c r="D149" s="236" t="s">
        <v>147</v>
      </c>
      <c r="E149" s="237" t="s">
        <v>21</v>
      </c>
      <c r="F149" s="238" t="s">
        <v>836</v>
      </c>
      <c r="G149" s="235"/>
      <c r="H149" s="237" t="s">
        <v>21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AT149" s="244" t="s">
        <v>147</v>
      </c>
      <c r="AU149" s="244" t="s">
        <v>82</v>
      </c>
      <c r="AV149" s="11" t="s">
        <v>80</v>
      </c>
      <c r="AW149" s="11" t="s">
        <v>36</v>
      </c>
      <c r="AX149" s="11" t="s">
        <v>72</v>
      </c>
      <c r="AY149" s="244" t="s">
        <v>138</v>
      </c>
    </row>
    <row r="150" s="12" customFormat="1">
      <c r="B150" s="245"/>
      <c r="C150" s="246"/>
      <c r="D150" s="236" t="s">
        <v>147</v>
      </c>
      <c r="E150" s="247" t="s">
        <v>21</v>
      </c>
      <c r="F150" s="248" t="s">
        <v>837</v>
      </c>
      <c r="G150" s="246"/>
      <c r="H150" s="249">
        <v>220.5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AT150" s="255" t="s">
        <v>147</v>
      </c>
      <c r="AU150" s="255" t="s">
        <v>82</v>
      </c>
      <c r="AV150" s="12" t="s">
        <v>82</v>
      </c>
      <c r="AW150" s="12" t="s">
        <v>36</v>
      </c>
      <c r="AX150" s="12" t="s">
        <v>80</v>
      </c>
      <c r="AY150" s="255" t="s">
        <v>138</v>
      </c>
    </row>
    <row r="151" s="1" customFormat="1" ht="16.5" customHeight="1">
      <c r="B151" s="46"/>
      <c r="C151" s="222" t="s">
        <v>9</v>
      </c>
      <c r="D151" s="222" t="s">
        <v>140</v>
      </c>
      <c r="E151" s="223" t="s">
        <v>838</v>
      </c>
      <c r="F151" s="224" t="s">
        <v>839</v>
      </c>
      <c r="G151" s="225" t="s">
        <v>300</v>
      </c>
      <c r="H151" s="226">
        <v>0.221</v>
      </c>
      <c r="I151" s="227"/>
      <c r="J151" s="228">
        <f>ROUND(I151*H151,2)</f>
        <v>0</v>
      </c>
      <c r="K151" s="224" t="s">
        <v>144</v>
      </c>
      <c r="L151" s="72"/>
      <c r="M151" s="229" t="s">
        <v>21</v>
      </c>
      <c r="N151" s="288" t="s">
        <v>43</v>
      </c>
      <c r="O151" s="289"/>
      <c r="P151" s="290">
        <f>O151*H151</f>
        <v>0</v>
      </c>
      <c r="Q151" s="290">
        <v>0</v>
      </c>
      <c r="R151" s="290">
        <f>Q151*H151</f>
        <v>0</v>
      </c>
      <c r="S151" s="290">
        <v>0</v>
      </c>
      <c r="T151" s="291">
        <f>S151*H151</f>
        <v>0</v>
      </c>
      <c r="AR151" s="24" t="s">
        <v>225</v>
      </c>
      <c r="AT151" s="24" t="s">
        <v>140</v>
      </c>
      <c r="AU151" s="24" t="s">
        <v>82</v>
      </c>
      <c r="AY151" s="24" t="s">
        <v>138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24" t="s">
        <v>80</v>
      </c>
      <c r="BK151" s="233">
        <f>ROUND(I151*H151,2)</f>
        <v>0</v>
      </c>
      <c r="BL151" s="24" t="s">
        <v>225</v>
      </c>
      <c r="BM151" s="24" t="s">
        <v>840</v>
      </c>
    </row>
    <row r="152" s="1" customFormat="1" ht="6.96" customHeight="1">
      <c r="B152" s="67"/>
      <c r="C152" s="68"/>
      <c r="D152" s="68"/>
      <c r="E152" s="68"/>
      <c r="F152" s="68"/>
      <c r="G152" s="68"/>
      <c r="H152" s="68"/>
      <c r="I152" s="167"/>
      <c r="J152" s="68"/>
      <c r="K152" s="68"/>
      <c r="L152" s="72"/>
    </row>
  </sheetData>
  <sheetProtection sheet="1" autoFilter="0" formatColumns="0" formatRows="0" objects="1" scenarios="1" spinCount="100000" saltValue="KT3UQ/P69ZMGlHDcajuAH0ej5sw1w4YxKXrrZ1ZQ0eSJhZu8nLib6+9PR3f7+B6GMob0N9p29D2vdzgwOvcaKg==" hashValue="RTb3nFPOlDI0yPddx1CHs2bMw9L4aS6zvhAmE65FgsYqR/oiFcf8FqKdYfN3u1m+u9au6NPbslwn9gilze7Ypg==" algorithmName="SHA-512" password="CC35"/>
  <autoFilter ref="C84:K151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92</v>
      </c>
      <c r="G1" s="139" t="s">
        <v>93</v>
      </c>
      <c r="H1" s="139"/>
      <c r="I1" s="140"/>
      <c r="J1" s="139" t="s">
        <v>94</v>
      </c>
      <c r="K1" s="138" t="s">
        <v>95</v>
      </c>
      <c r="L1" s="139" t="s">
        <v>96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82</v>
      </c>
    </row>
    <row r="4" ht="36.96" customHeight="1">
      <c r="B4" s="28"/>
      <c r="C4" s="29"/>
      <c r="D4" s="30" t="s">
        <v>102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Stezka pro pěší a cyklisty Pískoviště - Nábřežní, Šternberk</v>
      </c>
      <c r="F7" s="40"/>
      <c r="G7" s="40"/>
      <c r="H7" s="40"/>
      <c r="I7" s="143"/>
      <c r="J7" s="29"/>
      <c r="K7" s="31"/>
    </row>
    <row r="8" s="1" customFormat="1">
      <c r="B8" s="46"/>
      <c r="C8" s="47"/>
      <c r="D8" s="40" t="s">
        <v>106</v>
      </c>
      <c r="E8" s="47"/>
      <c r="F8" s="47"/>
      <c r="G8" s="47"/>
      <c r="H8" s="47"/>
      <c r="I8" s="145"/>
      <c r="J8" s="47"/>
      <c r="K8" s="51"/>
    </row>
    <row r="9" s="1" customFormat="1" ht="36.96" customHeight="1">
      <c r="B9" s="46"/>
      <c r="C9" s="47"/>
      <c r="D9" s="47"/>
      <c r="E9" s="146" t="s">
        <v>841</v>
      </c>
      <c r="F9" s="47"/>
      <c r="G9" s="47"/>
      <c r="H9" s="47"/>
      <c r="I9" s="145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7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842</v>
      </c>
      <c r="G12" s="47"/>
      <c r="H12" s="47"/>
      <c r="I12" s="147" t="s">
        <v>25</v>
      </c>
      <c r="J12" s="148" t="str">
        <f>'Rekapitulace stavby'!AN8</f>
        <v>9. 2. 2018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7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843</v>
      </c>
      <c r="F15" s="47"/>
      <c r="G15" s="47"/>
      <c r="H15" s="47"/>
      <c r="I15" s="147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7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7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29</v>
      </c>
      <c r="F21" s="47"/>
      <c r="G21" s="47"/>
      <c r="H21" s="47"/>
      <c r="I21" s="147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37</v>
      </c>
      <c r="E23" s="47"/>
      <c r="F23" s="47"/>
      <c r="G23" s="47"/>
      <c r="H23" s="47"/>
      <c r="I23" s="145"/>
      <c r="J23" s="47"/>
      <c r="K23" s="51"/>
    </row>
    <row r="24" s="6" customFormat="1" ht="16.5" customHeight="1">
      <c r="B24" s="149"/>
      <c r="C24" s="150"/>
      <c r="D24" s="150"/>
      <c r="E24" s="44" t="s">
        <v>21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38</v>
      </c>
      <c r="E27" s="47"/>
      <c r="F27" s="47"/>
      <c r="G27" s="47"/>
      <c r="H27" s="47"/>
      <c r="I27" s="145"/>
      <c r="J27" s="156">
        <f>ROUND(J83,2)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7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8">
        <f>ROUND(SUM(BE83:BE120), 2)</f>
        <v>0</v>
      </c>
      <c r="G30" s="47"/>
      <c r="H30" s="47"/>
      <c r="I30" s="159">
        <v>0.20999999999999999</v>
      </c>
      <c r="J30" s="158">
        <f>ROUND(ROUND((SUM(BE83:BE120)),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8">
        <f>ROUND(SUM(BF83:BF120), 2)</f>
        <v>0</v>
      </c>
      <c r="G31" s="47"/>
      <c r="H31" s="47"/>
      <c r="I31" s="159">
        <v>0.14999999999999999</v>
      </c>
      <c r="J31" s="158">
        <f>ROUND(ROUND((SUM(BF83:BF120)),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8">
        <f>ROUND(SUM(BG83:BG120),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8">
        <f>ROUND(SUM(BH83:BH120),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8">
        <f>ROUND(SUM(BI83:BI120),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48</v>
      </c>
      <c r="E36" s="98"/>
      <c r="F36" s="98"/>
      <c r="G36" s="162" t="s">
        <v>49</v>
      </c>
      <c r="H36" s="163" t="s">
        <v>50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108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Stezka pro pěší a cyklisty Pískoviště - Nábřežní, Šternberk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106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SO 401 - Veřejné osvětlení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PÍSKOVIŠTĚ - NÁBŘEŽNÍ, ŠTERNBERK</v>
      </c>
      <c r="G49" s="47"/>
      <c r="H49" s="47"/>
      <c r="I49" s="147" t="s">
        <v>25</v>
      </c>
      <c r="J49" s="148" t="str">
        <f>IF(J12="","",J12)</f>
        <v>9. 2. 2018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MĚSTO ŠTERNBERK</v>
      </c>
      <c r="G51" s="47"/>
      <c r="H51" s="47"/>
      <c r="I51" s="147" t="s">
        <v>33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109</v>
      </c>
      <c r="D54" s="160"/>
      <c r="E54" s="160"/>
      <c r="F54" s="160"/>
      <c r="G54" s="160"/>
      <c r="H54" s="160"/>
      <c r="I54" s="174"/>
      <c r="J54" s="175" t="s">
        <v>110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111</v>
      </c>
      <c r="D56" s="47"/>
      <c r="E56" s="47"/>
      <c r="F56" s="47"/>
      <c r="G56" s="47"/>
      <c r="H56" s="47"/>
      <c r="I56" s="145"/>
      <c r="J56" s="156">
        <f>J83</f>
        <v>0</v>
      </c>
      <c r="K56" s="51"/>
      <c r="AU56" s="24" t="s">
        <v>112</v>
      </c>
    </row>
    <row r="57" s="7" customFormat="1" ht="24.96" customHeight="1">
      <c r="B57" s="178"/>
      <c r="C57" s="179"/>
      <c r="D57" s="180" t="s">
        <v>844</v>
      </c>
      <c r="E57" s="181"/>
      <c r="F57" s="181"/>
      <c r="G57" s="181"/>
      <c r="H57" s="181"/>
      <c r="I57" s="182"/>
      <c r="J57" s="183">
        <f>J84</f>
        <v>0</v>
      </c>
      <c r="K57" s="184"/>
    </row>
    <row r="58" s="8" customFormat="1" ht="19.92" customHeight="1">
      <c r="B58" s="185"/>
      <c r="C58" s="186"/>
      <c r="D58" s="187" t="s">
        <v>845</v>
      </c>
      <c r="E58" s="188"/>
      <c r="F58" s="188"/>
      <c r="G58" s="188"/>
      <c r="H58" s="188"/>
      <c r="I58" s="189"/>
      <c r="J58" s="190">
        <f>J85</f>
        <v>0</v>
      </c>
      <c r="K58" s="191"/>
    </row>
    <row r="59" s="8" customFormat="1" ht="19.92" customHeight="1">
      <c r="B59" s="185"/>
      <c r="C59" s="186"/>
      <c r="D59" s="187" t="s">
        <v>846</v>
      </c>
      <c r="E59" s="188"/>
      <c r="F59" s="188"/>
      <c r="G59" s="188"/>
      <c r="H59" s="188"/>
      <c r="I59" s="189"/>
      <c r="J59" s="190">
        <f>J91</f>
        <v>0</v>
      </c>
      <c r="K59" s="191"/>
    </row>
    <row r="60" s="8" customFormat="1" ht="19.92" customHeight="1">
      <c r="B60" s="185"/>
      <c r="C60" s="186"/>
      <c r="D60" s="187" t="s">
        <v>847</v>
      </c>
      <c r="E60" s="188"/>
      <c r="F60" s="188"/>
      <c r="G60" s="188"/>
      <c r="H60" s="188"/>
      <c r="I60" s="189"/>
      <c r="J60" s="190">
        <f>J96</f>
        <v>0</v>
      </c>
      <c r="K60" s="191"/>
    </row>
    <row r="61" s="8" customFormat="1" ht="19.92" customHeight="1">
      <c r="B61" s="185"/>
      <c r="C61" s="186"/>
      <c r="D61" s="187" t="s">
        <v>848</v>
      </c>
      <c r="E61" s="188"/>
      <c r="F61" s="188"/>
      <c r="G61" s="188"/>
      <c r="H61" s="188"/>
      <c r="I61" s="189"/>
      <c r="J61" s="190">
        <f>J99</f>
        <v>0</v>
      </c>
      <c r="K61" s="191"/>
    </row>
    <row r="62" s="7" customFormat="1" ht="24.96" customHeight="1">
      <c r="B62" s="178"/>
      <c r="C62" s="179"/>
      <c r="D62" s="180" t="s">
        <v>849</v>
      </c>
      <c r="E62" s="181"/>
      <c r="F62" s="181"/>
      <c r="G62" s="181"/>
      <c r="H62" s="181"/>
      <c r="I62" s="182"/>
      <c r="J62" s="183">
        <f>J109</f>
        <v>0</v>
      </c>
      <c r="K62" s="184"/>
    </row>
    <row r="63" s="8" customFormat="1" ht="19.92" customHeight="1">
      <c r="B63" s="185"/>
      <c r="C63" s="186"/>
      <c r="D63" s="187" t="s">
        <v>850</v>
      </c>
      <c r="E63" s="188"/>
      <c r="F63" s="188"/>
      <c r="G63" s="188"/>
      <c r="H63" s="188"/>
      <c r="I63" s="189"/>
      <c r="J63" s="190">
        <f>J110</f>
        <v>0</v>
      </c>
      <c r="K63" s="191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45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67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70"/>
      <c r="J69" s="71"/>
      <c r="K69" s="71"/>
      <c r="L69" s="72"/>
    </row>
    <row r="70" s="1" customFormat="1" ht="36.96" customHeight="1">
      <c r="B70" s="46"/>
      <c r="C70" s="73" t="s">
        <v>122</v>
      </c>
      <c r="D70" s="74"/>
      <c r="E70" s="74"/>
      <c r="F70" s="74"/>
      <c r="G70" s="74"/>
      <c r="H70" s="74"/>
      <c r="I70" s="192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2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192"/>
      <c r="J72" s="74"/>
      <c r="K72" s="74"/>
      <c r="L72" s="72"/>
    </row>
    <row r="73" s="1" customFormat="1" ht="16.5" customHeight="1">
      <c r="B73" s="46"/>
      <c r="C73" s="74"/>
      <c r="D73" s="74"/>
      <c r="E73" s="193" t="str">
        <f>E7</f>
        <v>Stezka pro pěší a cyklisty Pískoviště - Nábřežní, Šternberk</v>
      </c>
      <c r="F73" s="76"/>
      <c r="G73" s="76"/>
      <c r="H73" s="76"/>
      <c r="I73" s="192"/>
      <c r="J73" s="74"/>
      <c r="K73" s="74"/>
      <c r="L73" s="72"/>
    </row>
    <row r="74" s="1" customFormat="1" ht="14.4" customHeight="1">
      <c r="B74" s="46"/>
      <c r="C74" s="76" t="s">
        <v>106</v>
      </c>
      <c r="D74" s="74"/>
      <c r="E74" s="74"/>
      <c r="F74" s="74"/>
      <c r="G74" s="74"/>
      <c r="H74" s="74"/>
      <c r="I74" s="192"/>
      <c r="J74" s="74"/>
      <c r="K74" s="74"/>
      <c r="L74" s="72"/>
    </row>
    <row r="75" s="1" customFormat="1" ht="17.25" customHeight="1">
      <c r="B75" s="46"/>
      <c r="C75" s="74"/>
      <c r="D75" s="74"/>
      <c r="E75" s="82" t="str">
        <f>E9</f>
        <v>SO 401 - Veřejné osvětlení</v>
      </c>
      <c r="F75" s="74"/>
      <c r="G75" s="74"/>
      <c r="H75" s="74"/>
      <c r="I75" s="192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192"/>
      <c r="J76" s="74"/>
      <c r="K76" s="74"/>
      <c r="L76" s="72"/>
    </row>
    <row r="77" s="1" customFormat="1" ht="18" customHeight="1">
      <c r="B77" s="46"/>
      <c r="C77" s="76" t="s">
        <v>23</v>
      </c>
      <c r="D77" s="74"/>
      <c r="E77" s="74"/>
      <c r="F77" s="194" t="str">
        <f>F12</f>
        <v>PÍSKOVIŠTĚ - NÁBŘEŽNÍ, ŠTERNBERK</v>
      </c>
      <c r="G77" s="74"/>
      <c r="H77" s="74"/>
      <c r="I77" s="195" t="s">
        <v>25</v>
      </c>
      <c r="J77" s="85" t="str">
        <f>IF(J12="","",J12)</f>
        <v>9. 2. 2018</v>
      </c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2"/>
      <c r="J78" s="74"/>
      <c r="K78" s="74"/>
      <c r="L78" s="72"/>
    </row>
    <row r="79" s="1" customFormat="1">
      <c r="B79" s="46"/>
      <c r="C79" s="76" t="s">
        <v>27</v>
      </c>
      <c r="D79" s="74"/>
      <c r="E79" s="74"/>
      <c r="F79" s="194" t="str">
        <f>E15</f>
        <v>MĚSTO ŠTERNBERK</v>
      </c>
      <c r="G79" s="74"/>
      <c r="H79" s="74"/>
      <c r="I79" s="195" t="s">
        <v>33</v>
      </c>
      <c r="J79" s="194" t="str">
        <f>E21</f>
        <v xml:space="preserve"> </v>
      </c>
      <c r="K79" s="74"/>
      <c r="L79" s="72"/>
    </row>
    <row r="80" s="1" customFormat="1" ht="14.4" customHeight="1">
      <c r="B80" s="46"/>
      <c r="C80" s="76" t="s">
        <v>31</v>
      </c>
      <c r="D80" s="74"/>
      <c r="E80" s="74"/>
      <c r="F80" s="194" t="str">
        <f>IF(E18="","",E18)</f>
        <v/>
      </c>
      <c r="G80" s="74"/>
      <c r="H80" s="74"/>
      <c r="I80" s="192"/>
      <c r="J80" s="74"/>
      <c r="K80" s="74"/>
      <c r="L80" s="72"/>
    </row>
    <row r="81" s="1" customFormat="1" ht="10.32" customHeight="1">
      <c r="B81" s="46"/>
      <c r="C81" s="74"/>
      <c r="D81" s="74"/>
      <c r="E81" s="74"/>
      <c r="F81" s="74"/>
      <c r="G81" s="74"/>
      <c r="H81" s="74"/>
      <c r="I81" s="192"/>
      <c r="J81" s="74"/>
      <c r="K81" s="74"/>
      <c r="L81" s="72"/>
    </row>
    <row r="82" s="9" customFormat="1" ht="29.28" customHeight="1">
      <c r="B82" s="196"/>
      <c r="C82" s="197" t="s">
        <v>123</v>
      </c>
      <c r="D82" s="198" t="s">
        <v>57</v>
      </c>
      <c r="E82" s="198" t="s">
        <v>53</v>
      </c>
      <c r="F82" s="198" t="s">
        <v>124</v>
      </c>
      <c r="G82" s="198" t="s">
        <v>125</v>
      </c>
      <c r="H82" s="198" t="s">
        <v>126</v>
      </c>
      <c r="I82" s="199" t="s">
        <v>127</v>
      </c>
      <c r="J82" s="198" t="s">
        <v>110</v>
      </c>
      <c r="K82" s="200" t="s">
        <v>128</v>
      </c>
      <c r="L82" s="201"/>
      <c r="M82" s="102" t="s">
        <v>129</v>
      </c>
      <c r="N82" s="103" t="s">
        <v>42</v>
      </c>
      <c r="O82" s="103" t="s">
        <v>130</v>
      </c>
      <c r="P82" s="103" t="s">
        <v>131</v>
      </c>
      <c r="Q82" s="103" t="s">
        <v>132</v>
      </c>
      <c r="R82" s="103" t="s">
        <v>133</v>
      </c>
      <c r="S82" s="103" t="s">
        <v>134</v>
      </c>
      <c r="T82" s="104" t="s">
        <v>135</v>
      </c>
    </row>
    <row r="83" s="1" customFormat="1" ht="29.28" customHeight="1">
      <c r="B83" s="46"/>
      <c r="C83" s="108" t="s">
        <v>111</v>
      </c>
      <c r="D83" s="74"/>
      <c r="E83" s="74"/>
      <c r="F83" s="74"/>
      <c r="G83" s="74"/>
      <c r="H83" s="74"/>
      <c r="I83" s="192"/>
      <c r="J83" s="202">
        <f>BK83</f>
        <v>0</v>
      </c>
      <c r="K83" s="74"/>
      <c r="L83" s="72"/>
      <c r="M83" s="105"/>
      <c r="N83" s="106"/>
      <c r="O83" s="106"/>
      <c r="P83" s="203">
        <f>P84+P109</f>
        <v>0</v>
      </c>
      <c r="Q83" s="106"/>
      <c r="R83" s="203">
        <f>R84+R109</f>
        <v>30.259356400000001</v>
      </c>
      <c r="S83" s="106"/>
      <c r="T83" s="204">
        <f>T84+T109</f>
        <v>0</v>
      </c>
      <c r="AT83" s="24" t="s">
        <v>71</v>
      </c>
      <c r="AU83" s="24" t="s">
        <v>112</v>
      </c>
      <c r="BK83" s="205">
        <f>BK84+BK109</f>
        <v>0</v>
      </c>
    </row>
    <row r="84" s="10" customFormat="1" ht="37.44" customHeight="1">
      <c r="B84" s="206"/>
      <c r="C84" s="207"/>
      <c r="D84" s="208" t="s">
        <v>71</v>
      </c>
      <c r="E84" s="209" t="s">
        <v>828</v>
      </c>
      <c r="F84" s="209" t="s">
        <v>851</v>
      </c>
      <c r="G84" s="207"/>
      <c r="H84" s="207"/>
      <c r="I84" s="210"/>
      <c r="J84" s="211">
        <f>BK84</f>
        <v>0</v>
      </c>
      <c r="K84" s="207"/>
      <c r="L84" s="212"/>
      <c r="M84" s="213"/>
      <c r="N84" s="214"/>
      <c r="O84" s="214"/>
      <c r="P84" s="215">
        <f>P85+P91+P96+P99</f>
        <v>0</v>
      </c>
      <c r="Q84" s="214"/>
      <c r="R84" s="215">
        <f>R85+R91+R96+R99</f>
        <v>0.46338400000000002</v>
      </c>
      <c r="S84" s="214"/>
      <c r="T84" s="216">
        <f>T85+T91+T96+T99</f>
        <v>0</v>
      </c>
      <c r="AR84" s="217" t="s">
        <v>82</v>
      </c>
      <c r="AT84" s="218" t="s">
        <v>71</v>
      </c>
      <c r="AU84" s="218" t="s">
        <v>72</v>
      </c>
      <c r="AY84" s="217" t="s">
        <v>138</v>
      </c>
      <c r="BK84" s="219">
        <f>BK85+BK91+BK96+BK99</f>
        <v>0</v>
      </c>
    </row>
    <row r="85" s="10" customFormat="1" ht="19.92" customHeight="1">
      <c r="B85" s="206"/>
      <c r="C85" s="207"/>
      <c r="D85" s="208" t="s">
        <v>71</v>
      </c>
      <c r="E85" s="220" t="s">
        <v>852</v>
      </c>
      <c r="F85" s="220" t="s">
        <v>853</v>
      </c>
      <c r="G85" s="207"/>
      <c r="H85" s="207"/>
      <c r="I85" s="210"/>
      <c r="J85" s="221">
        <f>BK85</f>
        <v>0</v>
      </c>
      <c r="K85" s="207"/>
      <c r="L85" s="212"/>
      <c r="M85" s="213"/>
      <c r="N85" s="214"/>
      <c r="O85" s="214"/>
      <c r="P85" s="215">
        <f>SUM(P86:P90)</f>
        <v>0</v>
      </c>
      <c r="Q85" s="214"/>
      <c r="R85" s="215">
        <f>SUM(R86:R90)</f>
        <v>0.098780000000000007</v>
      </c>
      <c r="S85" s="214"/>
      <c r="T85" s="216">
        <f>SUM(T86:T90)</f>
        <v>0</v>
      </c>
      <c r="AR85" s="217" t="s">
        <v>82</v>
      </c>
      <c r="AT85" s="218" t="s">
        <v>71</v>
      </c>
      <c r="AU85" s="218" t="s">
        <v>80</v>
      </c>
      <c r="AY85" s="217" t="s">
        <v>138</v>
      </c>
      <c r="BK85" s="219">
        <f>SUM(BK86:BK90)</f>
        <v>0</v>
      </c>
    </row>
    <row r="86" s="1" customFormat="1" ht="16.5" customHeight="1">
      <c r="B86" s="46"/>
      <c r="C86" s="222" t="s">
        <v>80</v>
      </c>
      <c r="D86" s="222" t="s">
        <v>140</v>
      </c>
      <c r="E86" s="223" t="s">
        <v>854</v>
      </c>
      <c r="F86" s="224" t="s">
        <v>855</v>
      </c>
      <c r="G86" s="225" t="s">
        <v>178</v>
      </c>
      <c r="H86" s="226">
        <v>147</v>
      </c>
      <c r="I86" s="227"/>
      <c r="J86" s="228">
        <f>ROUND(I86*H86,2)</f>
        <v>0</v>
      </c>
      <c r="K86" s="224" t="s">
        <v>21</v>
      </c>
      <c r="L86" s="72"/>
      <c r="M86" s="229" t="s">
        <v>21</v>
      </c>
      <c r="N86" s="230" t="s">
        <v>43</v>
      </c>
      <c r="O86" s="47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AR86" s="24" t="s">
        <v>225</v>
      </c>
      <c r="AT86" s="24" t="s">
        <v>140</v>
      </c>
      <c r="AU86" s="24" t="s">
        <v>82</v>
      </c>
      <c r="AY86" s="24" t="s">
        <v>138</v>
      </c>
      <c r="BE86" s="233">
        <f>IF(N86="základní",J86,0)</f>
        <v>0</v>
      </c>
      <c r="BF86" s="233">
        <f>IF(N86="snížená",J86,0)</f>
        <v>0</v>
      </c>
      <c r="BG86" s="233">
        <f>IF(N86="zákl. přenesená",J86,0)</f>
        <v>0</v>
      </c>
      <c r="BH86" s="233">
        <f>IF(N86="sníž. přenesená",J86,0)</f>
        <v>0</v>
      </c>
      <c r="BI86" s="233">
        <f>IF(N86="nulová",J86,0)</f>
        <v>0</v>
      </c>
      <c r="BJ86" s="24" t="s">
        <v>80</v>
      </c>
      <c r="BK86" s="233">
        <f>ROUND(I86*H86,2)</f>
        <v>0</v>
      </c>
      <c r="BL86" s="24" t="s">
        <v>225</v>
      </c>
      <c r="BM86" s="24" t="s">
        <v>856</v>
      </c>
    </row>
    <row r="87" s="1" customFormat="1" ht="16.5" customHeight="1">
      <c r="B87" s="46"/>
      <c r="C87" s="267" t="s">
        <v>82</v>
      </c>
      <c r="D87" s="267" t="s">
        <v>310</v>
      </c>
      <c r="E87" s="268" t="s">
        <v>857</v>
      </c>
      <c r="F87" s="269" t="s">
        <v>858</v>
      </c>
      <c r="G87" s="270" t="s">
        <v>327</v>
      </c>
      <c r="H87" s="271">
        <v>91.140000000000001</v>
      </c>
      <c r="I87" s="272"/>
      <c r="J87" s="273">
        <f>ROUND(I87*H87,2)</f>
        <v>0</v>
      </c>
      <c r="K87" s="269" t="s">
        <v>21</v>
      </c>
      <c r="L87" s="274"/>
      <c r="M87" s="275" t="s">
        <v>21</v>
      </c>
      <c r="N87" s="276" t="s">
        <v>43</v>
      </c>
      <c r="O87" s="47"/>
      <c r="P87" s="231">
        <f>O87*H87</f>
        <v>0</v>
      </c>
      <c r="Q87" s="231">
        <v>0.001</v>
      </c>
      <c r="R87" s="231">
        <f>Q87*H87</f>
        <v>0.091139999999999999</v>
      </c>
      <c r="S87" s="231">
        <v>0</v>
      </c>
      <c r="T87" s="232">
        <f>S87*H87</f>
        <v>0</v>
      </c>
      <c r="AR87" s="24" t="s">
        <v>315</v>
      </c>
      <c r="AT87" s="24" t="s">
        <v>310</v>
      </c>
      <c r="AU87" s="24" t="s">
        <v>82</v>
      </c>
      <c r="AY87" s="24" t="s">
        <v>138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4" t="s">
        <v>80</v>
      </c>
      <c r="BK87" s="233">
        <f>ROUND(I87*H87,2)</f>
        <v>0</v>
      </c>
      <c r="BL87" s="24" t="s">
        <v>225</v>
      </c>
      <c r="BM87" s="24" t="s">
        <v>859</v>
      </c>
    </row>
    <row r="88" s="1" customFormat="1" ht="16.5" customHeight="1">
      <c r="B88" s="46"/>
      <c r="C88" s="222" t="s">
        <v>99</v>
      </c>
      <c r="D88" s="222" t="s">
        <v>140</v>
      </c>
      <c r="E88" s="223" t="s">
        <v>860</v>
      </c>
      <c r="F88" s="224" t="s">
        <v>861</v>
      </c>
      <c r="G88" s="225" t="s">
        <v>143</v>
      </c>
      <c r="H88" s="226">
        <v>14</v>
      </c>
      <c r="I88" s="227"/>
      <c r="J88" s="228">
        <f>ROUND(I88*H88,2)</f>
        <v>0</v>
      </c>
      <c r="K88" s="224" t="s">
        <v>21</v>
      </c>
      <c r="L88" s="72"/>
      <c r="M88" s="229" t="s">
        <v>21</v>
      </c>
      <c r="N88" s="230" t="s">
        <v>43</v>
      </c>
      <c r="O88" s="47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AR88" s="24" t="s">
        <v>225</v>
      </c>
      <c r="AT88" s="24" t="s">
        <v>140</v>
      </c>
      <c r="AU88" s="24" t="s">
        <v>82</v>
      </c>
      <c r="AY88" s="24" t="s">
        <v>138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4" t="s">
        <v>80</v>
      </c>
      <c r="BK88" s="233">
        <f>ROUND(I88*H88,2)</f>
        <v>0</v>
      </c>
      <c r="BL88" s="24" t="s">
        <v>225</v>
      </c>
      <c r="BM88" s="24" t="s">
        <v>862</v>
      </c>
    </row>
    <row r="89" s="1" customFormat="1" ht="16.5" customHeight="1">
      <c r="B89" s="46"/>
      <c r="C89" s="267" t="s">
        <v>145</v>
      </c>
      <c r="D89" s="267" t="s">
        <v>310</v>
      </c>
      <c r="E89" s="268" t="s">
        <v>863</v>
      </c>
      <c r="F89" s="269" t="s">
        <v>864</v>
      </c>
      <c r="G89" s="270" t="s">
        <v>143</v>
      </c>
      <c r="H89" s="271">
        <v>4</v>
      </c>
      <c r="I89" s="272"/>
      <c r="J89" s="273">
        <f>ROUND(I89*H89,2)</f>
        <v>0</v>
      </c>
      <c r="K89" s="269" t="s">
        <v>21</v>
      </c>
      <c r="L89" s="274"/>
      <c r="M89" s="275" t="s">
        <v>21</v>
      </c>
      <c r="N89" s="276" t="s">
        <v>43</v>
      </c>
      <c r="O89" s="47"/>
      <c r="P89" s="231">
        <f>O89*H89</f>
        <v>0</v>
      </c>
      <c r="Q89" s="231">
        <v>0.00016000000000000001</v>
      </c>
      <c r="R89" s="231">
        <f>Q89*H89</f>
        <v>0.00064000000000000005</v>
      </c>
      <c r="S89" s="231">
        <v>0</v>
      </c>
      <c r="T89" s="232">
        <f>S89*H89</f>
        <v>0</v>
      </c>
      <c r="AR89" s="24" t="s">
        <v>315</v>
      </c>
      <c r="AT89" s="24" t="s">
        <v>310</v>
      </c>
      <c r="AU89" s="24" t="s">
        <v>82</v>
      </c>
      <c r="AY89" s="24" t="s">
        <v>138</v>
      </c>
      <c r="BE89" s="233">
        <f>IF(N89="základní",J89,0)</f>
        <v>0</v>
      </c>
      <c r="BF89" s="233">
        <f>IF(N89="snížená",J89,0)</f>
        <v>0</v>
      </c>
      <c r="BG89" s="233">
        <f>IF(N89="zákl. přenesená",J89,0)</f>
        <v>0</v>
      </c>
      <c r="BH89" s="233">
        <f>IF(N89="sníž. přenesená",J89,0)</f>
        <v>0</v>
      </c>
      <c r="BI89" s="233">
        <f>IF(N89="nulová",J89,0)</f>
        <v>0</v>
      </c>
      <c r="BJ89" s="24" t="s">
        <v>80</v>
      </c>
      <c r="BK89" s="233">
        <f>ROUND(I89*H89,2)</f>
        <v>0</v>
      </c>
      <c r="BL89" s="24" t="s">
        <v>225</v>
      </c>
      <c r="BM89" s="24" t="s">
        <v>865</v>
      </c>
    </row>
    <row r="90" s="1" customFormat="1" ht="25.5" customHeight="1">
      <c r="B90" s="46"/>
      <c r="C90" s="267" t="s">
        <v>98</v>
      </c>
      <c r="D90" s="267" t="s">
        <v>310</v>
      </c>
      <c r="E90" s="268" t="s">
        <v>866</v>
      </c>
      <c r="F90" s="269" t="s">
        <v>867</v>
      </c>
      <c r="G90" s="270" t="s">
        <v>143</v>
      </c>
      <c r="H90" s="271">
        <v>10</v>
      </c>
      <c r="I90" s="272"/>
      <c r="J90" s="273">
        <f>ROUND(I90*H90,2)</f>
        <v>0</v>
      </c>
      <c r="K90" s="269" t="s">
        <v>21</v>
      </c>
      <c r="L90" s="274"/>
      <c r="M90" s="275" t="s">
        <v>21</v>
      </c>
      <c r="N90" s="276" t="s">
        <v>43</v>
      </c>
      <c r="O90" s="47"/>
      <c r="P90" s="231">
        <f>O90*H90</f>
        <v>0</v>
      </c>
      <c r="Q90" s="231">
        <v>0.00069999999999999999</v>
      </c>
      <c r="R90" s="231">
        <f>Q90*H90</f>
        <v>0.0070000000000000001</v>
      </c>
      <c r="S90" s="231">
        <v>0</v>
      </c>
      <c r="T90" s="232">
        <f>S90*H90</f>
        <v>0</v>
      </c>
      <c r="AR90" s="24" t="s">
        <v>315</v>
      </c>
      <c r="AT90" s="24" t="s">
        <v>310</v>
      </c>
      <c r="AU90" s="24" t="s">
        <v>82</v>
      </c>
      <c r="AY90" s="24" t="s">
        <v>138</v>
      </c>
      <c r="BE90" s="233">
        <f>IF(N90="základní",J90,0)</f>
        <v>0</v>
      </c>
      <c r="BF90" s="233">
        <f>IF(N90="snížená",J90,0)</f>
        <v>0</v>
      </c>
      <c r="BG90" s="233">
        <f>IF(N90="zákl. přenesená",J90,0)</f>
        <v>0</v>
      </c>
      <c r="BH90" s="233">
        <f>IF(N90="sníž. přenesená",J90,0)</f>
        <v>0</v>
      </c>
      <c r="BI90" s="233">
        <f>IF(N90="nulová",J90,0)</f>
        <v>0</v>
      </c>
      <c r="BJ90" s="24" t="s">
        <v>80</v>
      </c>
      <c r="BK90" s="233">
        <f>ROUND(I90*H90,2)</f>
        <v>0</v>
      </c>
      <c r="BL90" s="24" t="s">
        <v>225</v>
      </c>
      <c r="BM90" s="24" t="s">
        <v>868</v>
      </c>
    </row>
    <row r="91" s="10" customFormat="1" ht="29.88" customHeight="1">
      <c r="B91" s="206"/>
      <c r="C91" s="207"/>
      <c r="D91" s="208" t="s">
        <v>71</v>
      </c>
      <c r="E91" s="220" t="s">
        <v>869</v>
      </c>
      <c r="F91" s="220" t="s">
        <v>853</v>
      </c>
      <c r="G91" s="207"/>
      <c r="H91" s="207"/>
      <c r="I91" s="210"/>
      <c r="J91" s="221">
        <f>BK91</f>
        <v>0</v>
      </c>
      <c r="K91" s="207"/>
      <c r="L91" s="212"/>
      <c r="M91" s="213"/>
      <c r="N91" s="214"/>
      <c r="O91" s="214"/>
      <c r="P91" s="215">
        <f>SUM(P92:P95)</f>
        <v>0</v>
      </c>
      <c r="Q91" s="214"/>
      <c r="R91" s="215">
        <f>SUM(R92:R95)</f>
        <v>0.15277400000000002</v>
      </c>
      <c r="S91" s="214"/>
      <c r="T91" s="216">
        <f>SUM(T92:T95)</f>
        <v>0</v>
      </c>
      <c r="AR91" s="217" t="s">
        <v>82</v>
      </c>
      <c r="AT91" s="218" t="s">
        <v>71</v>
      </c>
      <c r="AU91" s="218" t="s">
        <v>80</v>
      </c>
      <c r="AY91" s="217" t="s">
        <v>138</v>
      </c>
      <c r="BK91" s="219">
        <f>SUM(BK92:BK95)</f>
        <v>0</v>
      </c>
    </row>
    <row r="92" s="1" customFormat="1" ht="16.5" customHeight="1">
      <c r="B92" s="46"/>
      <c r="C92" s="222" t="s">
        <v>169</v>
      </c>
      <c r="D92" s="222" t="s">
        <v>140</v>
      </c>
      <c r="E92" s="223" t="s">
        <v>870</v>
      </c>
      <c r="F92" s="224" t="s">
        <v>871</v>
      </c>
      <c r="G92" s="225" t="s">
        <v>178</v>
      </c>
      <c r="H92" s="226">
        <v>167</v>
      </c>
      <c r="I92" s="227"/>
      <c r="J92" s="228">
        <f>ROUND(I92*H92,2)</f>
        <v>0</v>
      </c>
      <c r="K92" s="224" t="s">
        <v>21</v>
      </c>
      <c r="L92" s="72"/>
      <c r="M92" s="229" t="s">
        <v>21</v>
      </c>
      <c r="N92" s="230" t="s">
        <v>43</v>
      </c>
      <c r="O92" s="47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AR92" s="24" t="s">
        <v>225</v>
      </c>
      <c r="AT92" s="24" t="s">
        <v>140</v>
      </c>
      <c r="AU92" s="24" t="s">
        <v>82</v>
      </c>
      <c r="AY92" s="24" t="s">
        <v>138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24" t="s">
        <v>80</v>
      </c>
      <c r="BK92" s="233">
        <f>ROUND(I92*H92,2)</f>
        <v>0</v>
      </c>
      <c r="BL92" s="24" t="s">
        <v>225</v>
      </c>
      <c r="BM92" s="24" t="s">
        <v>872</v>
      </c>
    </row>
    <row r="93" s="1" customFormat="1" ht="16.5" customHeight="1">
      <c r="B93" s="46"/>
      <c r="C93" s="267" t="s">
        <v>175</v>
      </c>
      <c r="D93" s="267" t="s">
        <v>310</v>
      </c>
      <c r="E93" s="268" t="s">
        <v>873</v>
      </c>
      <c r="F93" s="269" t="s">
        <v>874</v>
      </c>
      <c r="G93" s="270" t="s">
        <v>178</v>
      </c>
      <c r="H93" s="271">
        <v>167</v>
      </c>
      <c r="I93" s="272"/>
      <c r="J93" s="273">
        <f>ROUND(I93*H93,2)</f>
        <v>0</v>
      </c>
      <c r="K93" s="269" t="s">
        <v>21</v>
      </c>
      <c r="L93" s="274"/>
      <c r="M93" s="275" t="s">
        <v>21</v>
      </c>
      <c r="N93" s="276" t="s">
        <v>43</v>
      </c>
      <c r="O93" s="47"/>
      <c r="P93" s="231">
        <f>O93*H93</f>
        <v>0</v>
      </c>
      <c r="Q93" s="231">
        <v>0.00089800000000000004</v>
      </c>
      <c r="R93" s="231">
        <f>Q93*H93</f>
        <v>0.14996600000000002</v>
      </c>
      <c r="S93" s="231">
        <v>0</v>
      </c>
      <c r="T93" s="232">
        <f>S93*H93</f>
        <v>0</v>
      </c>
      <c r="AR93" s="24" t="s">
        <v>315</v>
      </c>
      <c r="AT93" s="24" t="s">
        <v>310</v>
      </c>
      <c r="AU93" s="24" t="s">
        <v>82</v>
      </c>
      <c r="AY93" s="24" t="s">
        <v>138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24" t="s">
        <v>80</v>
      </c>
      <c r="BK93" s="233">
        <f>ROUND(I93*H93,2)</f>
        <v>0</v>
      </c>
      <c r="BL93" s="24" t="s">
        <v>225</v>
      </c>
      <c r="BM93" s="24" t="s">
        <v>875</v>
      </c>
    </row>
    <row r="94" s="1" customFormat="1" ht="16.5" customHeight="1">
      <c r="B94" s="46"/>
      <c r="C94" s="222" t="s">
        <v>105</v>
      </c>
      <c r="D94" s="222" t="s">
        <v>140</v>
      </c>
      <c r="E94" s="223" t="s">
        <v>876</v>
      </c>
      <c r="F94" s="224" t="s">
        <v>877</v>
      </c>
      <c r="G94" s="225" t="s">
        <v>178</v>
      </c>
      <c r="H94" s="226">
        <v>24</v>
      </c>
      <c r="I94" s="227"/>
      <c r="J94" s="228">
        <f>ROUND(I94*H94,2)</f>
        <v>0</v>
      </c>
      <c r="K94" s="224" t="s">
        <v>21</v>
      </c>
      <c r="L94" s="72"/>
      <c r="M94" s="229" t="s">
        <v>21</v>
      </c>
      <c r="N94" s="230" t="s">
        <v>43</v>
      </c>
      <c r="O94" s="47"/>
      <c r="P94" s="231">
        <f>O94*H94</f>
        <v>0</v>
      </c>
      <c r="Q94" s="231">
        <v>0</v>
      </c>
      <c r="R94" s="231">
        <f>Q94*H94</f>
        <v>0</v>
      </c>
      <c r="S94" s="231">
        <v>0</v>
      </c>
      <c r="T94" s="232">
        <f>S94*H94</f>
        <v>0</v>
      </c>
      <c r="AR94" s="24" t="s">
        <v>225</v>
      </c>
      <c r="AT94" s="24" t="s">
        <v>140</v>
      </c>
      <c r="AU94" s="24" t="s">
        <v>82</v>
      </c>
      <c r="AY94" s="24" t="s">
        <v>138</v>
      </c>
      <c r="BE94" s="233">
        <f>IF(N94="základní",J94,0)</f>
        <v>0</v>
      </c>
      <c r="BF94" s="233">
        <f>IF(N94="snížená",J94,0)</f>
        <v>0</v>
      </c>
      <c r="BG94" s="233">
        <f>IF(N94="zákl. přenesená",J94,0)</f>
        <v>0</v>
      </c>
      <c r="BH94" s="233">
        <f>IF(N94="sníž. přenesená",J94,0)</f>
        <v>0</v>
      </c>
      <c r="BI94" s="233">
        <f>IF(N94="nulová",J94,0)</f>
        <v>0</v>
      </c>
      <c r="BJ94" s="24" t="s">
        <v>80</v>
      </c>
      <c r="BK94" s="233">
        <f>ROUND(I94*H94,2)</f>
        <v>0</v>
      </c>
      <c r="BL94" s="24" t="s">
        <v>225</v>
      </c>
      <c r="BM94" s="24" t="s">
        <v>878</v>
      </c>
    </row>
    <row r="95" s="1" customFormat="1" ht="16.5" customHeight="1">
      <c r="B95" s="46"/>
      <c r="C95" s="267" t="s">
        <v>187</v>
      </c>
      <c r="D95" s="267" t="s">
        <v>310</v>
      </c>
      <c r="E95" s="268" t="s">
        <v>879</v>
      </c>
      <c r="F95" s="269" t="s">
        <v>880</v>
      </c>
      <c r="G95" s="270" t="s">
        <v>178</v>
      </c>
      <c r="H95" s="271">
        <v>24</v>
      </c>
      <c r="I95" s="272"/>
      <c r="J95" s="273">
        <f>ROUND(I95*H95,2)</f>
        <v>0</v>
      </c>
      <c r="K95" s="269" t="s">
        <v>21</v>
      </c>
      <c r="L95" s="274"/>
      <c r="M95" s="275" t="s">
        <v>21</v>
      </c>
      <c r="N95" s="276" t="s">
        <v>43</v>
      </c>
      <c r="O95" s="47"/>
      <c r="P95" s="231">
        <f>O95*H95</f>
        <v>0</v>
      </c>
      <c r="Q95" s="231">
        <v>0.000117</v>
      </c>
      <c r="R95" s="231">
        <f>Q95*H95</f>
        <v>0.0028079999999999997</v>
      </c>
      <c r="S95" s="231">
        <v>0</v>
      </c>
      <c r="T95" s="232">
        <f>S95*H95</f>
        <v>0</v>
      </c>
      <c r="AR95" s="24" t="s">
        <v>315</v>
      </c>
      <c r="AT95" s="24" t="s">
        <v>310</v>
      </c>
      <c r="AU95" s="24" t="s">
        <v>82</v>
      </c>
      <c r="AY95" s="24" t="s">
        <v>138</v>
      </c>
      <c r="BE95" s="233">
        <f>IF(N95="základní",J95,0)</f>
        <v>0</v>
      </c>
      <c r="BF95" s="233">
        <f>IF(N95="snížená",J95,0)</f>
        <v>0</v>
      </c>
      <c r="BG95" s="233">
        <f>IF(N95="zákl. přenesená",J95,0)</f>
        <v>0</v>
      </c>
      <c r="BH95" s="233">
        <f>IF(N95="sníž. přenesená",J95,0)</f>
        <v>0</v>
      </c>
      <c r="BI95" s="233">
        <f>IF(N95="nulová",J95,0)</f>
        <v>0</v>
      </c>
      <c r="BJ95" s="24" t="s">
        <v>80</v>
      </c>
      <c r="BK95" s="233">
        <f>ROUND(I95*H95,2)</f>
        <v>0</v>
      </c>
      <c r="BL95" s="24" t="s">
        <v>225</v>
      </c>
      <c r="BM95" s="24" t="s">
        <v>881</v>
      </c>
    </row>
    <row r="96" s="10" customFormat="1" ht="29.88" customHeight="1">
      <c r="B96" s="206"/>
      <c r="C96" s="207"/>
      <c r="D96" s="208" t="s">
        <v>71</v>
      </c>
      <c r="E96" s="220" t="s">
        <v>882</v>
      </c>
      <c r="F96" s="220" t="s">
        <v>853</v>
      </c>
      <c r="G96" s="207"/>
      <c r="H96" s="207"/>
      <c r="I96" s="210"/>
      <c r="J96" s="221">
        <f>BK96</f>
        <v>0</v>
      </c>
      <c r="K96" s="207"/>
      <c r="L96" s="212"/>
      <c r="M96" s="213"/>
      <c r="N96" s="214"/>
      <c r="O96" s="214"/>
      <c r="P96" s="215">
        <f>SUM(P97:P98)</f>
        <v>0</v>
      </c>
      <c r="Q96" s="214"/>
      <c r="R96" s="215">
        <f>SUM(R97:R98)</f>
        <v>0.033300000000000003</v>
      </c>
      <c r="S96" s="214"/>
      <c r="T96" s="216">
        <f>SUM(T97:T98)</f>
        <v>0</v>
      </c>
      <c r="AR96" s="217" t="s">
        <v>82</v>
      </c>
      <c r="AT96" s="218" t="s">
        <v>71</v>
      </c>
      <c r="AU96" s="218" t="s">
        <v>80</v>
      </c>
      <c r="AY96" s="217" t="s">
        <v>138</v>
      </c>
      <c r="BK96" s="219">
        <f>SUM(BK97:BK98)</f>
        <v>0</v>
      </c>
    </row>
    <row r="97" s="1" customFormat="1" ht="16.5" customHeight="1">
      <c r="B97" s="46"/>
      <c r="C97" s="222" t="s">
        <v>198</v>
      </c>
      <c r="D97" s="222" t="s">
        <v>140</v>
      </c>
      <c r="E97" s="223" t="s">
        <v>883</v>
      </c>
      <c r="F97" s="224" t="s">
        <v>884</v>
      </c>
      <c r="G97" s="225" t="s">
        <v>143</v>
      </c>
      <c r="H97" s="226">
        <v>9</v>
      </c>
      <c r="I97" s="227"/>
      <c r="J97" s="228">
        <f>ROUND(I97*H97,2)</f>
        <v>0</v>
      </c>
      <c r="K97" s="224" t="s">
        <v>21</v>
      </c>
      <c r="L97" s="72"/>
      <c r="M97" s="229" t="s">
        <v>21</v>
      </c>
      <c r="N97" s="230" t="s">
        <v>43</v>
      </c>
      <c r="O97" s="47"/>
      <c r="P97" s="231">
        <f>O97*H97</f>
        <v>0</v>
      </c>
      <c r="Q97" s="231">
        <v>0</v>
      </c>
      <c r="R97" s="231">
        <f>Q97*H97</f>
        <v>0</v>
      </c>
      <c r="S97" s="231">
        <v>0</v>
      </c>
      <c r="T97" s="232">
        <f>S97*H97</f>
        <v>0</v>
      </c>
      <c r="AR97" s="24" t="s">
        <v>225</v>
      </c>
      <c r="AT97" s="24" t="s">
        <v>140</v>
      </c>
      <c r="AU97" s="24" t="s">
        <v>82</v>
      </c>
      <c r="AY97" s="24" t="s">
        <v>138</v>
      </c>
      <c r="BE97" s="233">
        <f>IF(N97="základní",J97,0)</f>
        <v>0</v>
      </c>
      <c r="BF97" s="233">
        <f>IF(N97="snížená",J97,0)</f>
        <v>0</v>
      </c>
      <c r="BG97" s="233">
        <f>IF(N97="zákl. přenesená",J97,0)</f>
        <v>0</v>
      </c>
      <c r="BH97" s="233">
        <f>IF(N97="sníž. přenesená",J97,0)</f>
        <v>0</v>
      </c>
      <c r="BI97" s="233">
        <f>IF(N97="nulová",J97,0)</f>
        <v>0</v>
      </c>
      <c r="BJ97" s="24" t="s">
        <v>80</v>
      </c>
      <c r="BK97" s="233">
        <f>ROUND(I97*H97,2)</f>
        <v>0</v>
      </c>
      <c r="BL97" s="24" t="s">
        <v>225</v>
      </c>
      <c r="BM97" s="24" t="s">
        <v>885</v>
      </c>
    </row>
    <row r="98" s="1" customFormat="1" ht="25.5" customHeight="1">
      <c r="B98" s="46"/>
      <c r="C98" s="267" t="s">
        <v>204</v>
      </c>
      <c r="D98" s="267" t="s">
        <v>310</v>
      </c>
      <c r="E98" s="268" t="s">
        <v>886</v>
      </c>
      <c r="F98" s="269" t="s">
        <v>887</v>
      </c>
      <c r="G98" s="270" t="s">
        <v>143</v>
      </c>
      <c r="H98" s="271">
        <v>9</v>
      </c>
      <c r="I98" s="272"/>
      <c r="J98" s="273">
        <f>ROUND(I98*H98,2)</f>
        <v>0</v>
      </c>
      <c r="K98" s="269" t="s">
        <v>21</v>
      </c>
      <c r="L98" s="274"/>
      <c r="M98" s="275" t="s">
        <v>21</v>
      </c>
      <c r="N98" s="276" t="s">
        <v>43</v>
      </c>
      <c r="O98" s="47"/>
      <c r="P98" s="231">
        <f>O98*H98</f>
        <v>0</v>
      </c>
      <c r="Q98" s="231">
        <v>0.0037000000000000002</v>
      </c>
      <c r="R98" s="231">
        <f>Q98*H98</f>
        <v>0.033300000000000003</v>
      </c>
      <c r="S98" s="231">
        <v>0</v>
      </c>
      <c r="T98" s="232">
        <f>S98*H98</f>
        <v>0</v>
      </c>
      <c r="AR98" s="24" t="s">
        <v>315</v>
      </c>
      <c r="AT98" s="24" t="s">
        <v>310</v>
      </c>
      <c r="AU98" s="24" t="s">
        <v>82</v>
      </c>
      <c r="AY98" s="24" t="s">
        <v>138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24" t="s">
        <v>80</v>
      </c>
      <c r="BK98" s="233">
        <f>ROUND(I98*H98,2)</f>
        <v>0</v>
      </c>
      <c r="BL98" s="24" t="s">
        <v>225</v>
      </c>
      <c r="BM98" s="24" t="s">
        <v>888</v>
      </c>
    </row>
    <row r="99" s="10" customFormat="1" ht="29.88" customHeight="1">
      <c r="B99" s="206"/>
      <c r="C99" s="207"/>
      <c r="D99" s="208" t="s">
        <v>71</v>
      </c>
      <c r="E99" s="220" t="s">
        <v>889</v>
      </c>
      <c r="F99" s="220" t="s">
        <v>853</v>
      </c>
      <c r="G99" s="207"/>
      <c r="H99" s="207"/>
      <c r="I99" s="210"/>
      <c r="J99" s="221">
        <f>BK99</f>
        <v>0</v>
      </c>
      <c r="K99" s="207"/>
      <c r="L99" s="212"/>
      <c r="M99" s="213"/>
      <c r="N99" s="214"/>
      <c r="O99" s="214"/>
      <c r="P99" s="215">
        <f>SUM(P100:P108)</f>
        <v>0</v>
      </c>
      <c r="Q99" s="214"/>
      <c r="R99" s="215">
        <f>SUM(R100:R108)</f>
        <v>0.17852999999999999</v>
      </c>
      <c r="S99" s="214"/>
      <c r="T99" s="216">
        <f>SUM(T100:T108)</f>
        <v>0</v>
      </c>
      <c r="AR99" s="217" t="s">
        <v>82</v>
      </c>
      <c r="AT99" s="218" t="s">
        <v>71</v>
      </c>
      <c r="AU99" s="218" t="s">
        <v>80</v>
      </c>
      <c r="AY99" s="217" t="s">
        <v>138</v>
      </c>
      <c r="BK99" s="219">
        <f>SUM(BK100:BK108)</f>
        <v>0</v>
      </c>
    </row>
    <row r="100" s="1" customFormat="1" ht="16.5" customHeight="1">
      <c r="B100" s="46"/>
      <c r="C100" s="222" t="s">
        <v>210</v>
      </c>
      <c r="D100" s="222" t="s">
        <v>140</v>
      </c>
      <c r="E100" s="223" t="s">
        <v>890</v>
      </c>
      <c r="F100" s="224" t="s">
        <v>891</v>
      </c>
      <c r="G100" s="225" t="s">
        <v>143</v>
      </c>
      <c r="H100" s="226">
        <v>3</v>
      </c>
      <c r="I100" s="227"/>
      <c r="J100" s="228">
        <f>ROUND(I100*H100,2)</f>
        <v>0</v>
      </c>
      <c r="K100" s="224" t="s">
        <v>21</v>
      </c>
      <c r="L100" s="72"/>
      <c r="M100" s="229" t="s">
        <v>21</v>
      </c>
      <c r="N100" s="230" t="s">
        <v>43</v>
      </c>
      <c r="O100" s="47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AR100" s="24" t="s">
        <v>225</v>
      </c>
      <c r="AT100" s="24" t="s">
        <v>140</v>
      </c>
      <c r="AU100" s="24" t="s">
        <v>82</v>
      </c>
      <c r="AY100" s="24" t="s">
        <v>138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24" t="s">
        <v>80</v>
      </c>
      <c r="BK100" s="233">
        <f>ROUND(I100*H100,2)</f>
        <v>0</v>
      </c>
      <c r="BL100" s="24" t="s">
        <v>225</v>
      </c>
      <c r="BM100" s="24" t="s">
        <v>892</v>
      </c>
    </row>
    <row r="101" s="1" customFormat="1" ht="16.5" customHeight="1">
      <c r="B101" s="46"/>
      <c r="C101" s="267" t="s">
        <v>214</v>
      </c>
      <c r="D101" s="267" t="s">
        <v>310</v>
      </c>
      <c r="E101" s="268" t="s">
        <v>893</v>
      </c>
      <c r="F101" s="269" t="s">
        <v>894</v>
      </c>
      <c r="G101" s="270" t="s">
        <v>143</v>
      </c>
      <c r="H101" s="271">
        <v>3</v>
      </c>
      <c r="I101" s="272"/>
      <c r="J101" s="273">
        <f>ROUND(I101*H101,2)</f>
        <v>0</v>
      </c>
      <c r="K101" s="269" t="s">
        <v>21</v>
      </c>
      <c r="L101" s="274"/>
      <c r="M101" s="275" t="s">
        <v>21</v>
      </c>
      <c r="N101" s="276" t="s">
        <v>43</v>
      </c>
      <c r="O101" s="47"/>
      <c r="P101" s="231">
        <f>O101*H101</f>
        <v>0</v>
      </c>
      <c r="Q101" s="231">
        <v>0.0074999999999999997</v>
      </c>
      <c r="R101" s="231">
        <f>Q101*H101</f>
        <v>0.022499999999999999</v>
      </c>
      <c r="S101" s="231">
        <v>0</v>
      </c>
      <c r="T101" s="232">
        <f>S101*H101</f>
        <v>0</v>
      </c>
      <c r="AR101" s="24" t="s">
        <v>315</v>
      </c>
      <c r="AT101" s="24" t="s">
        <v>310</v>
      </c>
      <c r="AU101" s="24" t="s">
        <v>82</v>
      </c>
      <c r="AY101" s="24" t="s">
        <v>138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4" t="s">
        <v>80</v>
      </c>
      <c r="BK101" s="233">
        <f>ROUND(I101*H101,2)</f>
        <v>0</v>
      </c>
      <c r="BL101" s="24" t="s">
        <v>225</v>
      </c>
      <c r="BM101" s="24" t="s">
        <v>895</v>
      </c>
    </row>
    <row r="102" s="1" customFormat="1" ht="16.5" customHeight="1">
      <c r="B102" s="46"/>
      <c r="C102" s="222" t="s">
        <v>218</v>
      </c>
      <c r="D102" s="222" t="s">
        <v>140</v>
      </c>
      <c r="E102" s="223" t="s">
        <v>896</v>
      </c>
      <c r="F102" s="224" t="s">
        <v>897</v>
      </c>
      <c r="G102" s="225" t="s">
        <v>143</v>
      </c>
      <c r="H102" s="226">
        <v>1</v>
      </c>
      <c r="I102" s="227"/>
      <c r="J102" s="228">
        <f>ROUND(I102*H102,2)</f>
        <v>0</v>
      </c>
      <c r="K102" s="224" t="s">
        <v>21</v>
      </c>
      <c r="L102" s="72"/>
      <c r="M102" s="229" t="s">
        <v>21</v>
      </c>
      <c r="N102" s="230" t="s">
        <v>43</v>
      </c>
      <c r="O102" s="47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AR102" s="24" t="s">
        <v>225</v>
      </c>
      <c r="AT102" s="24" t="s">
        <v>140</v>
      </c>
      <c r="AU102" s="24" t="s">
        <v>82</v>
      </c>
      <c r="AY102" s="24" t="s">
        <v>138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24" t="s">
        <v>80</v>
      </c>
      <c r="BK102" s="233">
        <f>ROUND(I102*H102,2)</f>
        <v>0</v>
      </c>
      <c r="BL102" s="24" t="s">
        <v>225</v>
      </c>
      <c r="BM102" s="24" t="s">
        <v>898</v>
      </c>
    </row>
    <row r="103" s="1" customFormat="1" ht="16.5" customHeight="1">
      <c r="B103" s="46"/>
      <c r="C103" s="222" t="s">
        <v>10</v>
      </c>
      <c r="D103" s="222" t="s">
        <v>140</v>
      </c>
      <c r="E103" s="223" t="s">
        <v>899</v>
      </c>
      <c r="F103" s="224" t="s">
        <v>900</v>
      </c>
      <c r="G103" s="225" t="s">
        <v>143</v>
      </c>
      <c r="H103" s="226">
        <v>1</v>
      </c>
      <c r="I103" s="227"/>
      <c r="J103" s="228">
        <f>ROUND(I103*H103,2)</f>
        <v>0</v>
      </c>
      <c r="K103" s="224" t="s">
        <v>21</v>
      </c>
      <c r="L103" s="72"/>
      <c r="M103" s="229" t="s">
        <v>21</v>
      </c>
      <c r="N103" s="230" t="s">
        <v>43</v>
      </c>
      <c r="O103" s="47"/>
      <c r="P103" s="231">
        <f>O103*H103</f>
        <v>0</v>
      </c>
      <c r="Q103" s="231">
        <v>0</v>
      </c>
      <c r="R103" s="231">
        <f>Q103*H103</f>
        <v>0</v>
      </c>
      <c r="S103" s="231">
        <v>0</v>
      </c>
      <c r="T103" s="232">
        <f>S103*H103</f>
        <v>0</v>
      </c>
      <c r="AR103" s="24" t="s">
        <v>225</v>
      </c>
      <c r="AT103" s="24" t="s">
        <v>140</v>
      </c>
      <c r="AU103" s="24" t="s">
        <v>82</v>
      </c>
      <c r="AY103" s="24" t="s">
        <v>138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24" t="s">
        <v>80</v>
      </c>
      <c r="BK103" s="233">
        <f>ROUND(I103*H103,2)</f>
        <v>0</v>
      </c>
      <c r="BL103" s="24" t="s">
        <v>225</v>
      </c>
      <c r="BM103" s="24" t="s">
        <v>901</v>
      </c>
    </row>
    <row r="104" s="1" customFormat="1" ht="16.5" customHeight="1">
      <c r="B104" s="46"/>
      <c r="C104" s="222" t="s">
        <v>225</v>
      </c>
      <c r="D104" s="222" t="s">
        <v>140</v>
      </c>
      <c r="E104" s="223" t="s">
        <v>902</v>
      </c>
      <c r="F104" s="224" t="s">
        <v>903</v>
      </c>
      <c r="G104" s="225" t="s">
        <v>143</v>
      </c>
      <c r="H104" s="226">
        <v>4</v>
      </c>
      <c r="I104" s="227"/>
      <c r="J104" s="228">
        <f>ROUND(I104*H104,2)</f>
        <v>0</v>
      </c>
      <c r="K104" s="224" t="s">
        <v>21</v>
      </c>
      <c r="L104" s="72"/>
      <c r="M104" s="229" t="s">
        <v>21</v>
      </c>
      <c r="N104" s="230" t="s">
        <v>43</v>
      </c>
      <c r="O104" s="47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AR104" s="24" t="s">
        <v>225</v>
      </c>
      <c r="AT104" s="24" t="s">
        <v>140</v>
      </c>
      <c r="AU104" s="24" t="s">
        <v>82</v>
      </c>
      <c r="AY104" s="24" t="s">
        <v>138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24" t="s">
        <v>80</v>
      </c>
      <c r="BK104" s="233">
        <f>ROUND(I104*H104,2)</f>
        <v>0</v>
      </c>
      <c r="BL104" s="24" t="s">
        <v>225</v>
      </c>
      <c r="BM104" s="24" t="s">
        <v>904</v>
      </c>
    </row>
    <row r="105" s="1" customFormat="1" ht="16.5" customHeight="1">
      <c r="B105" s="46"/>
      <c r="C105" s="267" t="s">
        <v>230</v>
      </c>
      <c r="D105" s="267" t="s">
        <v>310</v>
      </c>
      <c r="E105" s="268" t="s">
        <v>905</v>
      </c>
      <c r="F105" s="269" t="s">
        <v>906</v>
      </c>
      <c r="G105" s="270" t="s">
        <v>143</v>
      </c>
      <c r="H105" s="271">
        <v>3</v>
      </c>
      <c r="I105" s="272"/>
      <c r="J105" s="273">
        <f>ROUND(I105*H105,2)</f>
        <v>0</v>
      </c>
      <c r="K105" s="269" t="s">
        <v>21</v>
      </c>
      <c r="L105" s="274"/>
      <c r="M105" s="275" t="s">
        <v>21</v>
      </c>
      <c r="N105" s="276" t="s">
        <v>43</v>
      </c>
      <c r="O105" s="47"/>
      <c r="P105" s="231">
        <f>O105*H105</f>
        <v>0</v>
      </c>
      <c r="Q105" s="231">
        <v>0.051999999999999998</v>
      </c>
      <c r="R105" s="231">
        <f>Q105*H105</f>
        <v>0.156</v>
      </c>
      <c r="S105" s="231">
        <v>0</v>
      </c>
      <c r="T105" s="232">
        <f>S105*H105</f>
        <v>0</v>
      </c>
      <c r="AR105" s="24" t="s">
        <v>315</v>
      </c>
      <c r="AT105" s="24" t="s">
        <v>310</v>
      </c>
      <c r="AU105" s="24" t="s">
        <v>82</v>
      </c>
      <c r="AY105" s="24" t="s">
        <v>138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24" t="s">
        <v>80</v>
      </c>
      <c r="BK105" s="233">
        <f>ROUND(I105*H105,2)</f>
        <v>0</v>
      </c>
      <c r="BL105" s="24" t="s">
        <v>225</v>
      </c>
      <c r="BM105" s="24" t="s">
        <v>907</v>
      </c>
    </row>
    <row r="106" s="1" customFormat="1" ht="16.5" customHeight="1">
      <c r="B106" s="46"/>
      <c r="C106" s="222" t="s">
        <v>235</v>
      </c>
      <c r="D106" s="222" t="s">
        <v>140</v>
      </c>
      <c r="E106" s="223" t="s">
        <v>908</v>
      </c>
      <c r="F106" s="224" t="s">
        <v>909</v>
      </c>
      <c r="G106" s="225" t="s">
        <v>143</v>
      </c>
      <c r="H106" s="226">
        <v>1</v>
      </c>
      <c r="I106" s="227"/>
      <c r="J106" s="228">
        <f>ROUND(I106*H106,2)</f>
        <v>0</v>
      </c>
      <c r="K106" s="224" t="s">
        <v>21</v>
      </c>
      <c r="L106" s="72"/>
      <c r="M106" s="229" t="s">
        <v>21</v>
      </c>
      <c r="N106" s="230" t="s">
        <v>43</v>
      </c>
      <c r="O106" s="47"/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AR106" s="24" t="s">
        <v>225</v>
      </c>
      <c r="AT106" s="24" t="s">
        <v>140</v>
      </c>
      <c r="AU106" s="24" t="s">
        <v>82</v>
      </c>
      <c r="AY106" s="24" t="s">
        <v>138</v>
      </c>
      <c r="BE106" s="233">
        <f>IF(N106="základní",J106,0)</f>
        <v>0</v>
      </c>
      <c r="BF106" s="233">
        <f>IF(N106="snížená",J106,0)</f>
        <v>0</v>
      </c>
      <c r="BG106" s="233">
        <f>IF(N106="zákl. přenesená",J106,0)</f>
        <v>0</v>
      </c>
      <c r="BH106" s="233">
        <f>IF(N106="sníž. přenesená",J106,0)</f>
        <v>0</v>
      </c>
      <c r="BI106" s="233">
        <f>IF(N106="nulová",J106,0)</f>
        <v>0</v>
      </c>
      <c r="BJ106" s="24" t="s">
        <v>80</v>
      </c>
      <c r="BK106" s="233">
        <f>ROUND(I106*H106,2)</f>
        <v>0</v>
      </c>
      <c r="BL106" s="24" t="s">
        <v>225</v>
      </c>
      <c r="BM106" s="24" t="s">
        <v>910</v>
      </c>
    </row>
    <row r="107" s="1" customFormat="1" ht="16.5" customHeight="1">
      <c r="B107" s="46"/>
      <c r="C107" s="222" t="s">
        <v>240</v>
      </c>
      <c r="D107" s="222" t="s">
        <v>140</v>
      </c>
      <c r="E107" s="223" t="s">
        <v>911</v>
      </c>
      <c r="F107" s="224" t="s">
        <v>912</v>
      </c>
      <c r="G107" s="225" t="s">
        <v>143</v>
      </c>
      <c r="H107" s="226">
        <v>3</v>
      </c>
      <c r="I107" s="227"/>
      <c r="J107" s="228">
        <f>ROUND(I107*H107,2)</f>
        <v>0</v>
      </c>
      <c r="K107" s="224" t="s">
        <v>21</v>
      </c>
      <c r="L107" s="72"/>
      <c r="M107" s="229" t="s">
        <v>21</v>
      </c>
      <c r="N107" s="230" t="s">
        <v>43</v>
      </c>
      <c r="O107" s="47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AR107" s="24" t="s">
        <v>225</v>
      </c>
      <c r="AT107" s="24" t="s">
        <v>140</v>
      </c>
      <c r="AU107" s="24" t="s">
        <v>82</v>
      </c>
      <c r="AY107" s="24" t="s">
        <v>138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4" t="s">
        <v>80</v>
      </c>
      <c r="BK107" s="233">
        <f>ROUND(I107*H107,2)</f>
        <v>0</v>
      </c>
      <c r="BL107" s="24" t="s">
        <v>225</v>
      </c>
      <c r="BM107" s="24" t="s">
        <v>913</v>
      </c>
    </row>
    <row r="108" s="1" customFormat="1" ht="16.5" customHeight="1">
      <c r="B108" s="46"/>
      <c r="C108" s="267" t="s">
        <v>244</v>
      </c>
      <c r="D108" s="267" t="s">
        <v>310</v>
      </c>
      <c r="E108" s="268" t="s">
        <v>914</v>
      </c>
      <c r="F108" s="269" t="s">
        <v>915</v>
      </c>
      <c r="G108" s="270" t="s">
        <v>143</v>
      </c>
      <c r="H108" s="271">
        <v>3</v>
      </c>
      <c r="I108" s="272"/>
      <c r="J108" s="273">
        <f>ROUND(I108*H108,2)</f>
        <v>0</v>
      </c>
      <c r="K108" s="269" t="s">
        <v>21</v>
      </c>
      <c r="L108" s="274"/>
      <c r="M108" s="275" t="s">
        <v>21</v>
      </c>
      <c r="N108" s="276" t="s">
        <v>43</v>
      </c>
      <c r="O108" s="47"/>
      <c r="P108" s="231">
        <f>O108*H108</f>
        <v>0</v>
      </c>
      <c r="Q108" s="231">
        <v>1.0000000000000001E-05</v>
      </c>
      <c r="R108" s="231">
        <f>Q108*H108</f>
        <v>3.0000000000000004E-05</v>
      </c>
      <c r="S108" s="231">
        <v>0</v>
      </c>
      <c r="T108" s="232">
        <f>S108*H108</f>
        <v>0</v>
      </c>
      <c r="AR108" s="24" t="s">
        <v>315</v>
      </c>
      <c r="AT108" s="24" t="s">
        <v>310</v>
      </c>
      <c r="AU108" s="24" t="s">
        <v>82</v>
      </c>
      <c r="AY108" s="24" t="s">
        <v>138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24" t="s">
        <v>80</v>
      </c>
      <c r="BK108" s="233">
        <f>ROUND(I108*H108,2)</f>
        <v>0</v>
      </c>
      <c r="BL108" s="24" t="s">
        <v>225</v>
      </c>
      <c r="BM108" s="24" t="s">
        <v>916</v>
      </c>
    </row>
    <row r="109" s="10" customFormat="1" ht="37.44" customHeight="1">
      <c r="B109" s="206"/>
      <c r="C109" s="207"/>
      <c r="D109" s="208" t="s">
        <v>71</v>
      </c>
      <c r="E109" s="209" t="s">
        <v>310</v>
      </c>
      <c r="F109" s="209" t="s">
        <v>917</v>
      </c>
      <c r="G109" s="207"/>
      <c r="H109" s="207"/>
      <c r="I109" s="210"/>
      <c r="J109" s="211">
        <f>BK109</f>
        <v>0</v>
      </c>
      <c r="K109" s="207"/>
      <c r="L109" s="212"/>
      <c r="M109" s="213"/>
      <c r="N109" s="214"/>
      <c r="O109" s="214"/>
      <c r="P109" s="215">
        <f>P110</f>
        <v>0</v>
      </c>
      <c r="Q109" s="214"/>
      <c r="R109" s="215">
        <f>R110</f>
        <v>29.7959724</v>
      </c>
      <c r="S109" s="214"/>
      <c r="T109" s="216">
        <f>T110</f>
        <v>0</v>
      </c>
      <c r="AR109" s="217" t="s">
        <v>99</v>
      </c>
      <c r="AT109" s="218" t="s">
        <v>71</v>
      </c>
      <c r="AU109" s="218" t="s">
        <v>72</v>
      </c>
      <c r="AY109" s="217" t="s">
        <v>138</v>
      </c>
      <c r="BK109" s="219">
        <f>BK110</f>
        <v>0</v>
      </c>
    </row>
    <row r="110" s="10" customFormat="1" ht="19.92" customHeight="1">
      <c r="B110" s="206"/>
      <c r="C110" s="207"/>
      <c r="D110" s="208" t="s">
        <v>71</v>
      </c>
      <c r="E110" s="220" t="s">
        <v>918</v>
      </c>
      <c r="F110" s="220" t="s">
        <v>919</v>
      </c>
      <c r="G110" s="207"/>
      <c r="H110" s="207"/>
      <c r="I110" s="210"/>
      <c r="J110" s="221">
        <f>BK110</f>
        <v>0</v>
      </c>
      <c r="K110" s="207"/>
      <c r="L110" s="212"/>
      <c r="M110" s="213"/>
      <c r="N110" s="214"/>
      <c r="O110" s="214"/>
      <c r="P110" s="215">
        <f>SUM(P111:P120)</f>
        <v>0</v>
      </c>
      <c r="Q110" s="214"/>
      <c r="R110" s="215">
        <f>SUM(R111:R120)</f>
        <v>29.7959724</v>
      </c>
      <c r="S110" s="214"/>
      <c r="T110" s="216">
        <f>SUM(T111:T120)</f>
        <v>0</v>
      </c>
      <c r="AR110" s="217" t="s">
        <v>99</v>
      </c>
      <c r="AT110" s="218" t="s">
        <v>71</v>
      </c>
      <c r="AU110" s="218" t="s">
        <v>80</v>
      </c>
      <c r="AY110" s="217" t="s">
        <v>138</v>
      </c>
      <c r="BK110" s="219">
        <f>SUM(BK111:BK120)</f>
        <v>0</v>
      </c>
    </row>
    <row r="111" s="1" customFormat="1" ht="16.5" customHeight="1">
      <c r="B111" s="46"/>
      <c r="C111" s="222" t="s">
        <v>9</v>
      </c>
      <c r="D111" s="222" t="s">
        <v>140</v>
      </c>
      <c r="E111" s="223" t="s">
        <v>920</v>
      </c>
      <c r="F111" s="224" t="s">
        <v>921</v>
      </c>
      <c r="G111" s="225" t="s">
        <v>183</v>
      </c>
      <c r="H111" s="226">
        <v>1.44</v>
      </c>
      <c r="I111" s="227"/>
      <c r="J111" s="228">
        <f>ROUND(I111*H111,2)</f>
        <v>0</v>
      </c>
      <c r="K111" s="224" t="s">
        <v>21</v>
      </c>
      <c r="L111" s="72"/>
      <c r="M111" s="229" t="s">
        <v>21</v>
      </c>
      <c r="N111" s="230" t="s">
        <v>43</v>
      </c>
      <c r="O111" s="47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AR111" s="24" t="s">
        <v>492</v>
      </c>
      <c r="AT111" s="24" t="s">
        <v>140</v>
      </c>
      <c r="AU111" s="24" t="s">
        <v>82</v>
      </c>
      <c r="AY111" s="24" t="s">
        <v>138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4" t="s">
        <v>80</v>
      </c>
      <c r="BK111" s="233">
        <f>ROUND(I111*H111,2)</f>
        <v>0</v>
      </c>
      <c r="BL111" s="24" t="s">
        <v>492</v>
      </c>
      <c r="BM111" s="24" t="s">
        <v>922</v>
      </c>
    </row>
    <row r="112" s="1" customFormat="1" ht="16.5" customHeight="1">
      <c r="B112" s="46"/>
      <c r="C112" s="222" t="s">
        <v>251</v>
      </c>
      <c r="D112" s="222" t="s">
        <v>140</v>
      </c>
      <c r="E112" s="223" t="s">
        <v>923</v>
      </c>
      <c r="F112" s="224" t="s">
        <v>924</v>
      </c>
      <c r="G112" s="225" t="s">
        <v>183</v>
      </c>
      <c r="H112" s="226">
        <v>0.35999999999999999</v>
      </c>
      <c r="I112" s="227"/>
      <c r="J112" s="228">
        <f>ROUND(I112*H112,2)</f>
        <v>0</v>
      </c>
      <c r="K112" s="224" t="s">
        <v>21</v>
      </c>
      <c r="L112" s="72"/>
      <c r="M112" s="229" t="s">
        <v>21</v>
      </c>
      <c r="N112" s="230" t="s">
        <v>43</v>
      </c>
      <c r="O112" s="47"/>
      <c r="P112" s="231">
        <f>O112*H112</f>
        <v>0</v>
      </c>
      <c r="Q112" s="231">
        <v>2.2563399999999998</v>
      </c>
      <c r="R112" s="231">
        <f>Q112*H112</f>
        <v>0.81228239999999985</v>
      </c>
      <c r="S112" s="231">
        <v>0</v>
      </c>
      <c r="T112" s="232">
        <f>S112*H112</f>
        <v>0</v>
      </c>
      <c r="AR112" s="24" t="s">
        <v>492</v>
      </c>
      <c r="AT112" s="24" t="s">
        <v>140</v>
      </c>
      <c r="AU112" s="24" t="s">
        <v>82</v>
      </c>
      <c r="AY112" s="24" t="s">
        <v>138</v>
      </c>
      <c r="BE112" s="233">
        <f>IF(N112="základní",J112,0)</f>
        <v>0</v>
      </c>
      <c r="BF112" s="233">
        <f>IF(N112="snížená",J112,0)</f>
        <v>0</v>
      </c>
      <c r="BG112" s="233">
        <f>IF(N112="zákl. přenesená",J112,0)</f>
        <v>0</v>
      </c>
      <c r="BH112" s="233">
        <f>IF(N112="sníž. přenesená",J112,0)</f>
        <v>0</v>
      </c>
      <c r="BI112" s="233">
        <f>IF(N112="nulová",J112,0)</f>
        <v>0</v>
      </c>
      <c r="BJ112" s="24" t="s">
        <v>80</v>
      </c>
      <c r="BK112" s="233">
        <f>ROUND(I112*H112,2)</f>
        <v>0</v>
      </c>
      <c r="BL112" s="24" t="s">
        <v>492</v>
      </c>
      <c r="BM112" s="24" t="s">
        <v>925</v>
      </c>
    </row>
    <row r="113" s="1" customFormat="1" ht="16.5" customHeight="1">
      <c r="B113" s="46"/>
      <c r="C113" s="267" t="s">
        <v>261</v>
      </c>
      <c r="D113" s="267" t="s">
        <v>310</v>
      </c>
      <c r="E113" s="268" t="s">
        <v>926</v>
      </c>
      <c r="F113" s="269" t="s">
        <v>927</v>
      </c>
      <c r="G113" s="270" t="s">
        <v>143</v>
      </c>
      <c r="H113" s="271">
        <v>4</v>
      </c>
      <c r="I113" s="272"/>
      <c r="J113" s="273">
        <f>ROUND(I113*H113,2)</f>
        <v>0</v>
      </c>
      <c r="K113" s="269" t="s">
        <v>21</v>
      </c>
      <c r="L113" s="274"/>
      <c r="M113" s="275" t="s">
        <v>21</v>
      </c>
      <c r="N113" s="276" t="s">
        <v>43</v>
      </c>
      <c r="O113" s="47"/>
      <c r="P113" s="231">
        <f>O113*H113</f>
        <v>0</v>
      </c>
      <c r="Q113" s="231">
        <v>0.02418</v>
      </c>
      <c r="R113" s="231">
        <f>Q113*H113</f>
        <v>0.09672</v>
      </c>
      <c r="S113" s="231">
        <v>0</v>
      </c>
      <c r="T113" s="232">
        <f>S113*H113</f>
        <v>0</v>
      </c>
      <c r="AR113" s="24" t="s">
        <v>928</v>
      </c>
      <c r="AT113" s="24" t="s">
        <v>310</v>
      </c>
      <c r="AU113" s="24" t="s">
        <v>82</v>
      </c>
      <c r="AY113" s="24" t="s">
        <v>138</v>
      </c>
      <c r="BE113" s="233">
        <f>IF(N113="základní",J113,0)</f>
        <v>0</v>
      </c>
      <c r="BF113" s="233">
        <f>IF(N113="snížená",J113,0)</f>
        <v>0</v>
      </c>
      <c r="BG113" s="233">
        <f>IF(N113="zákl. přenesená",J113,0)</f>
        <v>0</v>
      </c>
      <c r="BH113" s="233">
        <f>IF(N113="sníž. přenesená",J113,0)</f>
        <v>0</v>
      </c>
      <c r="BI113" s="233">
        <f>IF(N113="nulová",J113,0)</f>
        <v>0</v>
      </c>
      <c r="BJ113" s="24" t="s">
        <v>80</v>
      </c>
      <c r="BK113" s="233">
        <f>ROUND(I113*H113,2)</f>
        <v>0</v>
      </c>
      <c r="BL113" s="24" t="s">
        <v>928</v>
      </c>
      <c r="BM113" s="24" t="s">
        <v>929</v>
      </c>
    </row>
    <row r="114" s="1" customFormat="1" ht="25.5" customHeight="1">
      <c r="B114" s="46"/>
      <c r="C114" s="222" t="s">
        <v>266</v>
      </c>
      <c r="D114" s="222" t="s">
        <v>140</v>
      </c>
      <c r="E114" s="223" t="s">
        <v>930</v>
      </c>
      <c r="F114" s="224" t="s">
        <v>931</v>
      </c>
      <c r="G114" s="225" t="s">
        <v>178</v>
      </c>
      <c r="H114" s="226">
        <v>141</v>
      </c>
      <c r="I114" s="227"/>
      <c r="J114" s="228">
        <f>ROUND(I114*H114,2)</f>
        <v>0</v>
      </c>
      <c r="K114" s="224" t="s">
        <v>21</v>
      </c>
      <c r="L114" s="72"/>
      <c r="M114" s="229" t="s">
        <v>21</v>
      </c>
      <c r="N114" s="230" t="s">
        <v>43</v>
      </c>
      <c r="O114" s="47"/>
      <c r="P114" s="231">
        <f>O114*H114</f>
        <v>0</v>
      </c>
      <c r="Q114" s="231">
        <v>0</v>
      </c>
      <c r="R114" s="231">
        <f>Q114*H114</f>
        <v>0</v>
      </c>
      <c r="S114" s="231">
        <v>0</v>
      </c>
      <c r="T114" s="232">
        <f>S114*H114</f>
        <v>0</v>
      </c>
      <c r="AR114" s="24" t="s">
        <v>492</v>
      </c>
      <c r="AT114" s="24" t="s">
        <v>140</v>
      </c>
      <c r="AU114" s="24" t="s">
        <v>82</v>
      </c>
      <c r="AY114" s="24" t="s">
        <v>138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24" t="s">
        <v>80</v>
      </c>
      <c r="BK114" s="233">
        <f>ROUND(I114*H114,2)</f>
        <v>0</v>
      </c>
      <c r="BL114" s="24" t="s">
        <v>492</v>
      </c>
      <c r="BM114" s="24" t="s">
        <v>932</v>
      </c>
    </row>
    <row r="115" s="1" customFormat="1" ht="25.5" customHeight="1">
      <c r="B115" s="46"/>
      <c r="C115" s="222" t="s">
        <v>273</v>
      </c>
      <c r="D115" s="222" t="s">
        <v>140</v>
      </c>
      <c r="E115" s="223" t="s">
        <v>933</v>
      </c>
      <c r="F115" s="224" t="s">
        <v>934</v>
      </c>
      <c r="G115" s="225" t="s">
        <v>178</v>
      </c>
      <c r="H115" s="226">
        <v>141</v>
      </c>
      <c r="I115" s="227"/>
      <c r="J115" s="228">
        <f>ROUND(I115*H115,2)</f>
        <v>0</v>
      </c>
      <c r="K115" s="224" t="s">
        <v>21</v>
      </c>
      <c r="L115" s="72"/>
      <c r="M115" s="229" t="s">
        <v>21</v>
      </c>
      <c r="N115" s="230" t="s">
        <v>43</v>
      </c>
      <c r="O115" s="47"/>
      <c r="P115" s="231">
        <f>O115*H115</f>
        <v>0</v>
      </c>
      <c r="Q115" s="231">
        <v>0.20300000000000001</v>
      </c>
      <c r="R115" s="231">
        <f>Q115*H115</f>
        <v>28.623000000000001</v>
      </c>
      <c r="S115" s="231">
        <v>0</v>
      </c>
      <c r="T115" s="232">
        <f>S115*H115</f>
        <v>0</v>
      </c>
      <c r="AR115" s="24" t="s">
        <v>492</v>
      </c>
      <c r="AT115" s="24" t="s">
        <v>140</v>
      </c>
      <c r="AU115" s="24" t="s">
        <v>82</v>
      </c>
      <c r="AY115" s="24" t="s">
        <v>138</v>
      </c>
      <c r="BE115" s="233">
        <f>IF(N115="základní",J115,0)</f>
        <v>0</v>
      </c>
      <c r="BF115" s="233">
        <f>IF(N115="snížená",J115,0)</f>
        <v>0</v>
      </c>
      <c r="BG115" s="233">
        <f>IF(N115="zákl. přenesená",J115,0)</f>
        <v>0</v>
      </c>
      <c r="BH115" s="233">
        <f>IF(N115="sníž. přenesená",J115,0)</f>
        <v>0</v>
      </c>
      <c r="BI115" s="233">
        <f>IF(N115="nulová",J115,0)</f>
        <v>0</v>
      </c>
      <c r="BJ115" s="24" t="s">
        <v>80</v>
      </c>
      <c r="BK115" s="233">
        <f>ROUND(I115*H115,2)</f>
        <v>0</v>
      </c>
      <c r="BL115" s="24" t="s">
        <v>492</v>
      </c>
      <c r="BM115" s="24" t="s">
        <v>935</v>
      </c>
    </row>
    <row r="116" s="1" customFormat="1" ht="16.5" customHeight="1">
      <c r="B116" s="46"/>
      <c r="C116" s="222" t="s">
        <v>280</v>
      </c>
      <c r="D116" s="222" t="s">
        <v>140</v>
      </c>
      <c r="E116" s="223" t="s">
        <v>936</v>
      </c>
      <c r="F116" s="224" t="s">
        <v>937</v>
      </c>
      <c r="G116" s="225" t="s">
        <v>178</v>
      </c>
      <c r="H116" s="226">
        <v>141</v>
      </c>
      <c r="I116" s="227"/>
      <c r="J116" s="228">
        <f>ROUND(I116*H116,2)</f>
        <v>0</v>
      </c>
      <c r="K116" s="224" t="s">
        <v>21</v>
      </c>
      <c r="L116" s="72"/>
      <c r="M116" s="229" t="s">
        <v>21</v>
      </c>
      <c r="N116" s="230" t="s">
        <v>43</v>
      </c>
      <c r="O116" s="47"/>
      <c r="P116" s="231">
        <f>O116*H116</f>
        <v>0</v>
      </c>
      <c r="Q116" s="231">
        <v>6.9999999999999994E-05</v>
      </c>
      <c r="R116" s="231">
        <f>Q116*H116</f>
        <v>0.0098699999999999986</v>
      </c>
      <c r="S116" s="231">
        <v>0</v>
      </c>
      <c r="T116" s="232">
        <f>S116*H116</f>
        <v>0</v>
      </c>
      <c r="AR116" s="24" t="s">
        <v>492</v>
      </c>
      <c r="AT116" s="24" t="s">
        <v>140</v>
      </c>
      <c r="AU116" s="24" t="s">
        <v>82</v>
      </c>
      <c r="AY116" s="24" t="s">
        <v>138</v>
      </c>
      <c r="BE116" s="233">
        <f>IF(N116="základní",J116,0)</f>
        <v>0</v>
      </c>
      <c r="BF116" s="233">
        <f>IF(N116="snížená",J116,0)</f>
        <v>0</v>
      </c>
      <c r="BG116" s="233">
        <f>IF(N116="zákl. přenesená",J116,0)</f>
        <v>0</v>
      </c>
      <c r="BH116" s="233">
        <f>IF(N116="sníž. přenesená",J116,0)</f>
        <v>0</v>
      </c>
      <c r="BI116" s="233">
        <f>IF(N116="nulová",J116,0)</f>
        <v>0</v>
      </c>
      <c r="BJ116" s="24" t="s">
        <v>80</v>
      </c>
      <c r="BK116" s="233">
        <f>ROUND(I116*H116,2)</f>
        <v>0</v>
      </c>
      <c r="BL116" s="24" t="s">
        <v>492</v>
      </c>
      <c r="BM116" s="24" t="s">
        <v>938</v>
      </c>
    </row>
    <row r="117" s="1" customFormat="1" ht="25.5" customHeight="1">
      <c r="B117" s="46"/>
      <c r="C117" s="222" t="s">
        <v>285</v>
      </c>
      <c r="D117" s="222" t="s">
        <v>140</v>
      </c>
      <c r="E117" s="223" t="s">
        <v>939</v>
      </c>
      <c r="F117" s="224" t="s">
        <v>940</v>
      </c>
      <c r="G117" s="225" t="s">
        <v>178</v>
      </c>
      <c r="H117" s="226">
        <v>141</v>
      </c>
      <c r="I117" s="227"/>
      <c r="J117" s="228">
        <f>ROUND(I117*H117,2)</f>
        <v>0</v>
      </c>
      <c r="K117" s="224" t="s">
        <v>21</v>
      </c>
      <c r="L117" s="72"/>
      <c r="M117" s="229" t="s">
        <v>21</v>
      </c>
      <c r="N117" s="230" t="s">
        <v>43</v>
      </c>
      <c r="O117" s="47"/>
      <c r="P117" s="231">
        <f>O117*H117</f>
        <v>0</v>
      </c>
      <c r="Q117" s="231">
        <v>0</v>
      </c>
      <c r="R117" s="231">
        <f>Q117*H117</f>
        <v>0</v>
      </c>
      <c r="S117" s="231">
        <v>0</v>
      </c>
      <c r="T117" s="232">
        <f>S117*H117</f>
        <v>0</v>
      </c>
      <c r="AR117" s="24" t="s">
        <v>492</v>
      </c>
      <c r="AT117" s="24" t="s">
        <v>140</v>
      </c>
      <c r="AU117" s="24" t="s">
        <v>82</v>
      </c>
      <c r="AY117" s="24" t="s">
        <v>138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24" t="s">
        <v>80</v>
      </c>
      <c r="BK117" s="233">
        <f>ROUND(I117*H117,2)</f>
        <v>0</v>
      </c>
      <c r="BL117" s="24" t="s">
        <v>492</v>
      </c>
      <c r="BM117" s="24" t="s">
        <v>941</v>
      </c>
    </row>
    <row r="118" s="1" customFormat="1" ht="16.5" customHeight="1">
      <c r="B118" s="46"/>
      <c r="C118" s="267" t="s">
        <v>292</v>
      </c>
      <c r="D118" s="267" t="s">
        <v>310</v>
      </c>
      <c r="E118" s="268" t="s">
        <v>942</v>
      </c>
      <c r="F118" s="269" t="s">
        <v>943</v>
      </c>
      <c r="G118" s="270" t="s">
        <v>178</v>
      </c>
      <c r="H118" s="271">
        <v>154</v>
      </c>
      <c r="I118" s="272"/>
      <c r="J118" s="273">
        <f>ROUND(I118*H118,2)</f>
        <v>0</v>
      </c>
      <c r="K118" s="269" t="s">
        <v>21</v>
      </c>
      <c r="L118" s="274"/>
      <c r="M118" s="275" t="s">
        <v>21</v>
      </c>
      <c r="N118" s="276" t="s">
        <v>43</v>
      </c>
      <c r="O118" s="47"/>
      <c r="P118" s="231">
        <f>O118*H118</f>
        <v>0</v>
      </c>
      <c r="Q118" s="231">
        <v>0.00165</v>
      </c>
      <c r="R118" s="231">
        <f>Q118*H118</f>
        <v>0.25409999999999999</v>
      </c>
      <c r="S118" s="231">
        <v>0</v>
      </c>
      <c r="T118" s="232">
        <f>S118*H118</f>
        <v>0</v>
      </c>
      <c r="AR118" s="24" t="s">
        <v>928</v>
      </c>
      <c r="AT118" s="24" t="s">
        <v>310</v>
      </c>
      <c r="AU118" s="24" t="s">
        <v>82</v>
      </c>
      <c r="AY118" s="24" t="s">
        <v>138</v>
      </c>
      <c r="BE118" s="233">
        <f>IF(N118="základní",J118,0)</f>
        <v>0</v>
      </c>
      <c r="BF118" s="233">
        <f>IF(N118="snížená",J118,0)</f>
        <v>0</v>
      </c>
      <c r="BG118" s="233">
        <f>IF(N118="zákl. přenesená",J118,0)</f>
        <v>0</v>
      </c>
      <c r="BH118" s="233">
        <f>IF(N118="sníž. přenesená",J118,0)</f>
        <v>0</v>
      </c>
      <c r="BI118" s="233">
        <f>IF(N118="nulová",J118,0)</f>
        <v>0</v>
      </c>
      <c r="BJ118" s="24" t="s">
        <v>80</v>
      </c>
      <c r="BK118" s="233">
        <f>ROUND(I118*H118,2)</f>
        <v>0</v>
      </c>
      <c r="BL118" s="24" t="s">
        <v>928</v>
      </c>
      <c r="BM118" s="24" t="s">
        <v>944</v>
      </c>
    </row>
    <row r="119" s="1" customFormat="1" ht="16.5" customHeight="1">
      <c r="B119" s="46"/>
      <c r="C119" s="222" t="s">
        <v>297</v>
      </c>
      <c r="D119" s="222" t="s">
        <v>140</v>
      </c>
      <c r="E119" s="223" t="s">
        <v>945</v>
      </c>
      <c r="F119" s="224" t="s">
        <v>946</v>
      </c>
      <c r="G119" s="225" t="s">
        <v>178</v>
      </c>
      <c r="H119" s="226">
        <v>141</v>
      </c>
      <c r="I119" s="227"/>
      <c r="J119" s="228">
        <f>ROUND(I119*H119,2)</f>
        <v>0</v>
      </c>
      <c r="K119" s="224" t="s">
        <v>21</v>
      </c>
      <c r="L119" s="72"/>
      <c r="M119" s="229" t="s">
        <v>21</v>
      </c>
      <c r="N119" s="230" t="s">
        <v>43</v>
      </c>
      <c r="O119" s="47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AR119" s="24" t="s">
        <v>492</v>
      </c>
      <c r="AT119" s="24" t="s">
        <v>140</v>
      </c>
      <c r="AU119" s="24" t="s">
        <v>82</v>
      </c>
      <c r="AY119" s="24" t="s">
        <v>138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24" t="s">
        <v>80</v>
      </c>
      <c r="BK119" s="233">
        <f>ROUND(I119*H119,2)</f>
        <v>0</v>
      </c>
      <c r="BL119" s="24" t="s">
        <v>492</v>
      </c>
      <c r="BM119" s="24" t="s">
        <v>947</v>
      </c>
    </row>
    <row r="120" s="1" customFormat="1" ht="16.5" customHeight="1">
      <c r="B120" s="46"/>
      <c r="C120" s="222" t="s">
        <v>303</v>
      </c>
      <c r="D120" s="222" t="s">
        <v>140</v>
      </c>
      <c r="E120" s="223" t="s">
        <v>948</v>
      </c>
      <c r="F120" s="224" t="s">
        <v>949</v>
      </c>
      <c r="G120" s="225" t="s">
        <v>155</v>
      </c>
      <c r="H120" s="226">
        <v>141</v>
      </c>
      <c r="I120" s="227"/>
      <c r="J120" s="228">
        <f>ROUND(I120*H120,2)</f>
        <v>0</v>
      </c>
      <c r="K120" s="224" t="s">
        <v>21</v>
      </c>
      <c r="L120" s="72"/>
      <c r="M120" s="229" t="s">
        <v>21</v>
      </c>
      <c r="N120" s="288" t="s">
        <v>43</v>
      </c>
      <c r="O120" s="289"/>
      <c r="P120" s="290">
        <f>O120*H120</f>
        <v>0</v>
      </c>
      <c r="Q120" s="290">
        <v>0</v>
      </c>
      <c r="R120" s="290">
        <f>Q120*H120</f>
        <v>0</v>
      </c>
      <c r="S120" s="290">
        <v>0</v>
      </c>
      <c r="T120" s="291">
        <f>S120*H120</f>
        <v>0</v>
      </c>
      <c r="AR120" s="24" t="s">
        <v>492</v>
      </c>
      <c r="AT120" s="24" t="s">
        <v>140</v>
      </c>
      <c r="AU120" s="24" t="s">
        <v>82</v>
      </c>
      <c r="AY120" s="24" t="s">
        <v>138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24" t="s">
        <v>80</v>
      </c>
      <c r="BK120" s="233">
        <f>ROUND(I120*H120,2)</f>
        <v>0</v>
      </c>
      <c r="BL120" s="24" t="s">
        <v>492</v>
      </c>
      <c r="BM120" s="24" t="s">
        <v>950</v>
      </c>
    </row>
    <row r="121" s="1" customFormat="1" ht="6.96" customHeight="1">
      <c r="B121" s="67"/>
      <c r="C121" s="68"/>
      <c r="D121" s="68"/>
      <c r="E121" s="68"/>
      <c r="F121" s="68"/>
      <c r="G121" s="68"/>
      <c r="H121" s="68"/>
      <c r="I121" s="167"/>
      <c r="J121" s="68"/>
      <c r="K121" s="68"/>
      <c r="L121" s="72"/>
    </row>
  </sheetData>
  <sheetProtection sheet="1" autoFilter="0" formatColumns="0" formatRows="0" objects="1" scenarios="1" spinCount="100000" saltValue="4Pj8vXa27g6moMtk9iGyzKkwxE0jiVKsnW9K1idKaVRD5cmOZ07MKBVi9yyXFT6Js86K8XnkuiSy8p8XqelVLQ==" hashValue="jf48ylTycA2LxDyYRj5ZUgfgaJF+tAgBluRdNkUFITBZIjy5L0sH/BI82V6XKzk3en9wrb49oyHDctcpuFGDPA==" algorithmName="SHA-512" password="CC35"/>
  <autoFilter ref="C82:K120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92</v>
      </c>
      <c r="G1" s="139" t="s">
        <v>93</v>
      </c>
      <c r="H1" s="139"/>
      <c r="I1" s="140"/>
      <c r="J1" s="139" t="s">
        <v>94</v>
      </c>
      <c r="K1" s="138" t="s">
        <v>95</v>
      </c>
      <c r="L1" s="139" t="s">
        <v>96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91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82</v>
      </c>
    </row>
    <row r="4" ht="36.96" customHeight="1">
      <c r="B4" s="28"/>
      <c r="C4" s="29"/>
      <c r="D4" s="30" t="s">
        <v>102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Stezka pro pěší a cyklisty Pískoviště - Nábřežní, Šternberk</v>
      </c>
      <c r="F7" s="40"/>
      <c r="G7" s="40"/>
      <c r="H7" s="40"/>
      <c r="I7" s="143"/>
      <c r="J7" s="29"/>
      <c r="K7" s="31"/>
    </row>
    <row r="8" s="1" customFormat="1">
      <c r="B8" s="46"/>
      <c r="C8" s="47"/>
      <c r="D8" s="40" t="s">
        <v>106</v>
      </c>
      <c r="E8" s="47"/>
      <c r="F8" s="47"/>
      <c r="G8" s="47"/>
      <c r="H8" s="47"/>
      <c r="I8" s="145"/>
      <c r="J8" s="47"/>
      <c r="K8" s="51"/>
    </row>
    <row r="9" s="1" customFormat="1" ht="36.96" customHeight="1">
      <c r="B9" s="46"/>
      <c r="C9" s="47"/>
      <c r="D9" s="47"/>
      <c r="E9" s="146" t="s">
        <v>951</v>
      </c>
      <c r="F9" s="47"/>
      <c r="G9" s="47"/>
      <c r="H9" s="47"/>
      <c r="I9" s="145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7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7" t="s">
        <v>25</v>
      </c>
      <c r="J12" s="148" t="str">
        <f>'Rekapitulace stavby'!AN8</f>
        <v>9. 2. 2018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7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7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7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7" t="s">
        <v>28</v>
      </c>
      <c r="J20" s="35" t="s">
        <v>34</v>
      </c>
      <c r="K20" s="51"/>
    </row>
    <row r="21" s="1" customFormat="1" ht="18" customHeight="1">
      <c r="B21" s="46"/>
      <c r="C21" s="47"/>
      <c r="D21" s="47"/>
      <c r="E21" s="35" t="s">
        <v>35</v>
      </c>
      <c r="F21" s="47"/>
      <c r="G21" s="47"/>
      <c r="H21" s="47"/>
      <c r="I21" s="147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37</v>
      </c>
      <c r="E23" s="47"/>
      <c r="F23" s="47"/>
      <c r="G23" s="47"/>
      <c r="H23" s="47"/>
      <c r="I23" s="145"/>
      <c r="J23" s="47"/>
      <c r="K23" s="51"/>
    </row>
    <row r="24" s="6" customFormat="1" ht="16.5" customHeight="1">
      <c r="B24" s="149"/>
      <c r="C24" s="150"/>
      <c r="D24" s="150"/>
      <c r="E24" s="44" t="s">
        <v>21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38</v>
      </c>
      <c r="E27" s="47"/>
      <c r="F27" s="47"/>
      <c r="G27" s="47"/>
      <c r="H27" s="47"/>
      <c r="I27" s="145"/>
      <c r="J27" s="156">
        <f>ROUND(J79,2)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7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8">
        <f>ROUND(SUM(BE79:BE145), 2)</f>
        <v>0</v>
      </c>
      <c r="G30" s="47"/>
      <c r="H30" s="47"/>
      <c r="I30" s="159">
        <v>0.20999999999999999</v>
      </c>
      <c r="J30" s="158">
        <f>ROUND(ROUND((SUM(BE79:BE145)),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8">
        <f>ROUND(SUM(BF79:BF145), 2)</f>
        <v>0</v>
      </c>
      <c r="G31" s="47"/>
      <c r="H31" s="47"/>
      <c r="I31" s="159">
        <v>0.14999999999999999</v>
      </c>
      <c r="J31" s="158">
        <f>ROUND(ROUND((SUM(BF79:BF145)),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8">
        <f>ROUND(SUM(BG79:BG145),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8">
        <f>ROUND(SUM(BH79:BH145),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8">
        <f>ROUND(SUM(BI79:BI145),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48</v>
      </c>
      <c r="E36" s="98"/>
      <c r="F36" s="98"/>
      <c r="G36" s="162" t="s">
        <v>49</v>
      </c>
      <c r="H36" s="163" t="s">
        <v>50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108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Stezka pro pěší a cyklisty Pískoviště - Nábřežní, Šternberk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106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VON - Vedlejší a ostatní náklady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Šternberk</v>
      </c>
      <c r="G49" s="47"/>
      <c r="H49" s="47"/>
      <c r="I49" s="147" t="s">
        <v>25</v>
      </c>
      <c r="J49" s="148" t="str">
        <f>IF(J12="","",J12)</f>
        <v>9. 2. 2018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7" t="s">
        <v>33</v>
      </c>
      <c r="J51" s="44" t="str">
        <f>E21</f>
        <v>Dopravní projektování s.r.o.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109</v>
      </c>
      <c r="D54" s="160"/>
      <c r="E54" s="160"/>
      <c r="F54" s="160"/>
      <c r="G54" s="160"/>
      <c r="H54" s="160"/>
      <c r="I54" s="174"/>
      <c r="J54" s="175" t="s">
        <v>110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111</v>
      </c>
      <c r="D56" s="47"/>
      <c r="E56" s="47"/>
      <c r="F56" s="47"/>
      <c r="G56" s="47"/>
      <c r="H56" s="47"/>
      <c r="I56" s="145"/>
      <c r="J56" s="156">
        <f>J79</f>
        <v>0</v>
      </c>
      <c r="K56" s="51"/>
      <c r="AU56" s="24" t="s">
        <v>112</v>
      </c>
    </row>
    <row r="57" s="7" customFormat="1" ht="24.96" customHeight="1">
      <c r="B57" s="178"/>
      <c r="C57" s="179"/>
      <c r="D57" s="180" t="s">
        <v>952</v>
      </c>
      <c r="E57" s="181"/>
      <c r="F57" s="181"/>
      <c r="G57" s="181"/>
      <c r="H57" s="181"/>
      <c r="I57" s="182"/>
      <c r="J57" s="183">
        <f>J80</f>
        <v>0</v>
      </c>
      <c r="K57" s="184"/>
    </row>
    <row r="58" s="7" customFormat="1" ht="24.96" customHeight="1">
      <c r="B58" s="178"/>
      <c r="C58" s="179"/>
      <c r="D58" s="180" t="s">
        <v>953</v>
      </c>
      <c r="E58" s="181"/>
      <c r="F58" s="181"/>
      <c r="G58" s="181"/>
      <c r="H58" s="181"/>
      <c r="I58" s="182"/>
      <c r="J58" s="183">
        <f>J83</f>
        <v>0</v>
      </c>
      <c r="K58" s="184"/>
    </row>
    <row r="59" s="7" customFormat="1" ht="24.96" customHeight="1">
      <c r="B59" s="178"/>
      <c r="C59" s="179"/>
      <c r="D59" s="180" t="s">
        <v>954</v>
      </c>
      <c r="E59" s="181"/>
      <c r="F59" s="181"/>
      <c r="G59" s="181"/>
      <c r="H59" s="181"/>
      <c r="I59" s="182"/>
      <c r="J59" s="183">
        <f>J130</f>
        <v>0</v>
      </c>
      <c r="K59" s="184"/>
    </row>
    <row r="60" s="1" customFormat="1" ht="21.84" customHeight="1">
      <c r="B60" s="46"/>
      <c r="C60" s="47"/>
      <c r="D60" s="47"/>
      <c r="E60" s="47"/>
      <c r="F60" s="47"/>
      <c r="G60" s="47"/>
      <c r="H60" s="47"/>
      <c r="I60" s="145"/>
      <c r="J60" s="47"/>
      <c r="K60" s="51"/>
    </row>
    <row r="61" s="1" customFormat="1" ht="6.96" customHeight="1">
      <c r="B61" s="67"/>
      <c r="C61" s="68"/>
      <c r="D61" s="68"/>
      <c r="E61" s="68"/>
      <c r="F61" s="68"/>
      <c r="G61" s="68"/>
      <c r="H61" s="68"/>
      <c r="I61" s="167"/>
      <c r="J61" s="68"/>
      <c r="K61" s="69"/>
    </row>
    <row r="65" s="1" customFormat="1" ht="6.96" customHeight="1">
      <c r="B65" s="70"/>
      <c r="C65" s="71"/>
      <c r="D65" s="71"/>
      <c r="E65" s="71"/>
      <c r="F65" s="71"/>
      <c r="G65" s="71"/>
      <c r="H65" s="71"/>
      <c r="I65" s="170"/>
      <c r="J65" s="71"/>
      <c r="K65" s="71"/>
      <c r="L65" s="72"/>
    </row>
    <row r="66" s="1" customFormat="1" ht="36.96" customHeight="1">
      <c r="B66" s="46"/>
      <c r="C66" s="73" t="s">
        <v>122</v>
      </c>
      <c r="D66" s="74"/>
      <c r="E66" s="74"/>
      <c r="F66" s="74"/>
      <c r="G66" s="74"/>
      <c r="H66" s="74"/>
      <c r="I66" s="192"/>
      <c r="J66" s="74"/>
      <c r="K66" s="74"/>
      <c r="L66" s="72"/>
    </row>
    <row r="67" s="1" customFormat="1" ht="6.96" customHeight="1">
      <c r="B67" s="46"/>
      <c r="C67" s="74"/>
      <c r="D67" s="74"/>
      <c r="E67" s="74"/>
      <c r="F67" s="74"/>
      <c r="G67" s="74"/>
      <c r="H67" s="74"/>
      <c r="I67" s="192"/>
      <c r="J67" s="74"/>
      <c r="K67" s="74"/>
      <c r="L67" s="72"/>
    </row>
    <row r="68" s="1" customFormat="1" ht="14.4" customHeight="1">
      <c r="B68" s="46"/>
      <c r="C68" s="76" t="s">
        <v>18</v>
      </c>
      <c r="D68" s="74"/>
      <c r="E68" s="74"/>
      <c r="F68" s="74"/>
      <c r="G68" s="74"/>
      <c r="H68" s="74"/>
      <c r="I68" s="192"/>
      <c r="J68" s="74"/>
      <c r="K68" s="74"/>
      <c r="L68" s="72"/>
    </row>
    <row r="69" s="1" customFormat="1" ht="16.5" customHeight="1">
      <c r="B69" s="46"/>
      <c r="C69" s="74"/>
      <c r="D69" s="74"/>
      <c r="E69" s="193" t="str">
        <f>E7</f>
        <v>Stezka pro pěší a cyklisty Pískoviště - Nábřežní, Šternberk</v>
      </c>
      <c r="F69" s="76"/>
      <c r="G69" s="76"/>
      <c r="H69" s="76"/>
      <c r="I69" s="192"/>
      <c r="J69" s="74"/>
      <c r="K69" s="74"/>
      <c r="L69" s="72"/>
    </row>
    <row r="70" s="1" customFormat="1" ht="14.4" customHeight="1">
      <c r="B70" s="46"/>
      <c r="C70" s="76" t="s">
        <v>106</v>
      </c>
      <c r="D70" s="74"/>
      <c r="E70" s="74"/>
      <c r="F70" s="74"/>
      <c r="G70" s="74"/>
      <c r="H70" s="74"/>
      <c r="I70" s="192"/>
      <c r="J70" s="74"/>
      <c r="K70" s="74"/>
      <c r="L70" s="72"/>
    </row>
    <row r="71" s="1" customFormat="1" ht="17.25" customHeight="1">
      <c r="B71" s="46"/>
      <c r="C71" s="74"/>
      <c r="D71" s="74"/>
      <c r="E71" s="82" t="str">
        <f>E9</f>
        <v>VON - Vedlejší a ostatní náklady</v>
      </c>
      <c r="F71" s="74"/>
      <c r="G71" s="74"/>
      <c r="H71" s="74"/>
      <c r="I71" s="192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2"/>
      <c r="J72" s="74"/>
      <c r="K72" s="74"/>
      <c r="L72" s="72"/>
    </row>
    <row r="73" s="1" customFormat="1" ht="18" customHeight="1">
      <c r="B73" s="46"/>
      <c r="C73" s="76" t="s">
        <v>23</v>
      </c>
      <c r="D73" s="74"/>
      <c r="E73" s="74"/>
      <c r="F73" s="194" t="str">
        <f>F12</f>
        <v>Šternberk</v>
      </c>
      <c r="G73" s="74"/>
      <c r="H73" s="74"/>
      <c r="I73" s="195" t="s">
        <v>25</v>
      </c>
      <c r="J73" s="85" t="str">
        <f>IF(J12="","",J12)</f>
        <v>9. 2. 2018</v>
      </c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2"/>
      <c r="J74" s="74"/>
      <c r="K74" s="74"/>
      <c r="L74" s="72"/>
    </row>
    <row r="75" s="1" customFormat="1">
      <c r="B75" s="46"/>
      <c r="C75" s="76" t="s">
        <v>27</v>
      </c>
      <c r="D75" s="74"/>
      <c r="E75" s="74"/>
      <c r="F75" s="194" t="str">
        <f>E15</f>
        <v xml:space="preserve"> </v>
      </c>
      <c r="G75" s="74"/>
      <c r="H75" s="74"/>
      <c r="I75" s="195" t="s">
        <v>33</v>
      </c>
      <c r="J75" s="194" t="str">
        <f>E21</f>
        <v>Dopravní projektování s.r.o.</v>
      </c>
      <c r="K75" s="74"/>
      <c r="L75" s="72"/>
    </row>
    <row r="76" s="1" customFormat="1" ht="14.4" customHeight="1">
      <c r="B76" s="46"/>
      <c r="C76" s="76" t="s">
        <v>31</v>
      </c>
      <c r="D76" s="74"/>
      <c r="E76" s="74"/>
      <c r="F76" s="194" t="str">
        <f>IF(E18="","",E18)</f>
        <v/>
      </c>
      <c r="G76" s="74"/>
      <c r="H76" s="74"/>
      <c r="I76" s="192"/>
      <c r="J76" s="74"/>
      <c r="K76" s="74"/>
      <c r="L76" s="72"/>
    </row>
    <row r="77" s="1" customFormat="1" ht="10.32" customHeight="1">
      <c r="B77" s="46"/>
      <c r="C77" s="74"/>
      <c r="D77" s="74"/>
      <c r="E77" s="74"/>
      <c r="F77" s="74"/>
      <c r="G77" s="74"/>
      <c r="H77" s="74"/>
      <c r="I77" s="192"/>
      <c r="J77" s="74"/>
      <c r="K77" s="74"/>
      <c r="L77" s="72"/>
    </row>
    <row r="78" s="9" customFormat="1" ht="29.28" customHeight="1">
      <c r="B78" s="196"/>
      <c r="C78" s="197" t="s">
        <v>123</v>
      </c>
      <c r="D78" s="198" t="s">
        <v>57</v>
      </c>
      <c r="E78" s="198" t="s">
        <v>53</v>
      </c>
      <c r="F78" s="198" t="s">
        <v>124</v>
      </c>
      <c r="G78" s="198" t="s">
        <v>125</v>
      </c>
      <c r="H78" s="198" t="s">
        <v>126</v>
      </c>
      <c r="I78" s="199" t="s">
        <v>127</v>
      </c>
      <c r="J78" s="198" t="s">
        <v>110</v>
      </c>
      <c r="K78" s="200" t="s">
        <v>128</v>
      </c>
      <c r="L78" s="201"/>
      <c r="M78" s="102" t="s">
        <v>129</v>
      </c>
      <c r="N78" s="103" t="s">
        <v>42</v>
      </c>
      <c r="O78" s="103" t="s">
        <v>130</v>
      </c>
      <c r="P78" s="103" t="s">
        <v>131</v>
      </c>
      <c r="Q78" s="103" t="s">
        <v>132</v>
      </c>
      <c r="R78" s="103" t="s">
        <v>133</v>
      </c>
      <c r="S78" s="103" t="s">
        <v>134</v>
      </c>
      <c r="T78" s="104" t="s">
        <v>135</v>
      </c>
    </row>
    <row r="79" s="1" customFormat="1" ht="29.28" customHeight="1">
      <c r="B79" s="46"/>
      <c r="C79" s="108" t="s">
        <v>111</v>
      </c>
      <c r="D79" s="74"/>
      <c r="E79" s="74"/>
      <c r="F79" s="74"/>
      <c r="G79" s="74"/>
      <c r="H79" s="74"/>
      <c r="I79" s="192"/>
      <c r="J79" s="202">
        <f>BK79</f>
        <v>0</v>
      </c>
      <c r="K79" s="74"/>
      <c r="L79" s="72"/>
      <c r="M79" s="105"/>
      <c r="N79" s="106"/>
      <c r="O79" s="106"/>
      <c r="P79" s="203">
        <f>P80+P83+P130</f>
        <v>0</v>
      </c>
      <c r="Q79" s="106"/>
      <c r="R79" s="203">
        <f>R80+R83+R130</f>
        <v>0</v>
      </c>
      <c r="S79" s="106"/>
      <c r="T79" s="204">
        <f>T80+T83+T130</f>
        <v>0</v>
      </c>
      <c r="AT79" s="24" t="s">
        <v>71</v>
      </c>
      <c r="AU79" s="24" t="s">
        <v>112</v>
      </c>
      <c r="BK79" s="205">
        <f>BK80+BK83+BK130</f>
        <v>0</v>
      </c>
    </row>
    <row r="80" s="10" customFormat="1" ht="37.44" customHeight="1">
      <c r="B80" s="206"/>
      <c r="C80" s="207"/>
      <c r="D80" s="208" t="s">
        <v>71</v>
      </c>
      <c r="E80" s="209" t="s">
        <v>955</v>
      </c>
      <c r="F80" s="209" t="s">
        <v>956</v>
      </c>
      <c r="G80" s="207"/>
      <c r="H80" s="207"/>
      <c r="I80" s="210"/>
      <c r="J80" s="211">
        <f>BK80</f>
        <v>0</v>
      </c>
      <c r="K80" s="207"/>
      <c r="L80" s="212"/>
      <c r="M80" s="213"/>
      <c r="N80" s="214"/>
      <c r="O80" s="214"/>
      <c r="P80" s="215">
        <f>SUM(P81:P82)</f>
        <v>0</v>
      </c>
      <c r="Q80" s="214"/>
      <c r="R80" s="215">
        <f>SUM(R81:R82)</f>
        <v>0</v>
      </c>
      <c r="S80" s="214"/>
      <c r="T80" s="216">
        <f>SUM(T81:T82)</f>
        <v>0</v>
      </c>
      <c r="AR80" s="217" t="s">
        <v>145</v>
      </c>
      <c r="AT80" s="218" t="s">
        <v>71</v>
      </c>
      <c r="AU80" s="218" t="s">
        <v>72</v>
      </c>
      <c r="AY80" s="217" t="s">
        <v>138</v>
      </c>
      <c r="BK80" s="219">
        <f>SUM(BK81:BK82)</f>
        <v>0</v>
      </c>
    </row>
    <row r="81" s="1" customFormat="1" ht="16.5" customHeight="1">
      <c r="B81" s="46"/>
      <c r="C81" s="222" t="s">
        <v>80</v>
      </c>
      <c r="D81" s="222" t="s">
        <v>140</v>
      </c>
      <c r="E81" s="223" t="s">
        <v>957</v>
      </c>
      <c r="F81" s="224" t="s">
        <v>958</v>
      </c>
      <c r="G81" s="225" t="s">
        <v>959</v>
      </c>
      <c r="H81" s="226">
        <v>1</v>
      </c>
      <c r="I81" s="227"/>
      <c r="J81" s="228">
        <f>ROUND(I81*H81,2)</f>
        <v>0</v>
      </c>
      <c r="K81" s="224" t="s">
        <v>21</v>
      </c>
      <c r="L81" s="72"/>
      <c r="M81" s="229" t="s">
        <v>21</v>
      </c>
      <c r="N81" s="230" t="s">
        <v>43</v>
      </c>
      <c r="O81" s="47"/>
      <c r="P81" s="231">
        <f>O81*H81</f>
        <v>0</v>
      </c>
      <c r="Q81" s="231">
        <v>0</v>
      </c>
      <c r="R81" s="231">
        <f>Q81*H81</f>
        <v>0</v>
      </c>
      <c r="S81" s="231">
        <v>0</v>
      </c>
      <c r="T81" s="232">
        <f>S81*H81</f>
        <v>0</v>
      </c>
      <c r="AR81" s="24" t="s">
        <v>960</v>
      </c>
      <c r="AT81" s="24" t="s">
        <v>140</v>
      </c>
      <c r="AU81" s="24" t="s">
        <v>80</v>
      </c>
      <c r="AY81" s="24" t="s">
        <v>138</v>
      </c>
      <c r="BE81" s="233">
        <f>IF(N81="základní",J81,0)</f>
        <v>0</v>
      </c>
      <c r="BF81" s="233">
        <f>IF(N81="snížená",J81,0)</f>
        <v>0</v>
      </c>
      <c r="BG81" s="233">
        <f>IF(N81="zákl. přenesená",J81,0)</f>
        <v>0</v>
      </c>
      <c r="BH81" s="233">
        <f>IF(N81="sníž. přenesená",J81,0)</f>
        <v>0</v>
      </c>
      <c r="BI81" s="233">
        <f>IF(N81="nulová",J81,0)</f>
        <v>0</v>
      </c>
      <c r="BJ81" s="24" t="s">
        <v>80</v>
      </c>
      <c r="BK81" s="233">
        <f>ROUND(I81*H81,2)</f>
        <v>0</v>
      </c>
      <c r="BL81" s="24" t="s">
        <v>960</v>
      </c>
      <c r="BM81" s="24" t="s">
        <v>961</v>
      </c>
    </row>
    <row r="82" s="1" customFormat="1">
      <c r="B82" s="46"/>
      <c r="C82" s="74"/>
      <c r="D82" s="236" t="s">
        <v>962</v>
      </c>
      <c r="E82" s="74"/>
      <c r="F82" s="292" t="s">
        <v>963</v>
      </c>
      <c r="G82" s="74"/>
      <c r="H82" s="74"/>
      <c r="I82" s="192"/>
      <c r="J82" s="74"/>
      <c r="K82" s="74"/>
      <c r="L82" s="72"/>
      <c r="M82" s="293"/>
      <c r="N82" s="47"/>
      <c r="O82" s="47"/>
      <c r="P82" s="47"/>
      <c r="Q82" s="47"/>
      <c r="R82" s="47"/>
      <c r="S82" s="47"/>
      <c r="T82" s="95"/>
      <c r="AT82" s="24" t="s">
        <v>962</v>
      </c>
      <c r="AU82" s="24" t="s">
        <v>80</v>
      </c>
    </row>
    <row r="83" s="10" customFormat="1" ht="37.44" customHeight="1">
      <c r="B83" s="206"/>
      <c r="C83" s="207"/>
      <c r="D83" s="208" t="s">
        <v>71</v>
      </c>
      <c r="E83" s="209" t="s">
        <v>964</v>
      </c>
      <c r="F83" s="209" t="s">
        <v>965</v>
      </c>
      <c r="G83" s="207"/>
      <c r="H83" s="207"/>
      <c r="I83" s="210"/>
      <c r="J83" s="211">
        <f>BK83</f>
        <v>0</v>
      </c>
      <c r="K83" s="207"/>
      <c r="L83" s="212"/>
      <c r="M83" s="213"/>
      <c r="N83" s="214"/>
      <c r="O83" s="214"/>
      <c r="P83" s="215">
        <f>SUM(P84:P129)</f>
        <v>0</v>
      </c>
      <c r="Q83" s="214"/>
      <c r="R83" s="215">
        <f>SUM(R84:R129)</f>
        <v>0</v>
      </c>
      <c r="S83" s="214"/>
      <c r="T83" s="216">
        <f>SUM(T84:T129)</f>
        <v>0</v>
      </c>
      <c r="AR83" s="217" t="s">
        <v>145</v>
      </c>
      <c r="AT83" s="218" t="s">
        <v>71</v>
      </c>
      <c r="AU83" s="218" t="s">
        <v>72</v>
      </c>
      <c r="AY83" s="217" t="s">
        <v>138</v>
      </c>
      <c r="BK83" s="219">
        <f>SUM(BK84:BK129)</f>
        <v>0</v>
      </c>
    </row>
    <row r="84" s="1" customFormat="1" ht="16.5" customHeight="1">
      <c r="B84" s="46"/>
      <c r="C84" s="222" t="s">
        <v>82</v>
      </c>
      <c r="D84" s="222" t="s">
        <v>140</v>
      </c>
      <c r="E84" s="223" t="s">
        <v>966</v>
      </c>
      <c r="F84" s="224" t="s">
        <v>967</v>
      </c>
      <c r="G84" s="225" t="s">
        <v>959</v>
      </c>
      <c r="H84" s="226">
        <v>1</v>
      </c>
      <c r="I84" s="227"/>
      <c r="J84" s="228">
        <f>ROUND(I84*H84,2)</f>
        <v>0</v>
      </c>
      <c r="K84" s="224" t="s">
        <v>21</v>
      </c>
      <c r="L84" s="72"/>
      <c r="M84" s="229" t="s">
        <v>21</v>
      </c>
      <c r="N84" s="230" t="s">
        <v>43</v>
      </c>
      <c r="O84" s="47"/>
      <c r="P84" s="231">
        <f>O84*H84</f>
        <v>0</v>
      </c>
      <c r="Q84" s="231">
        <v>0</v>
      </c>
      <c r="R84" s="231">
        <f>Q84*H84</f>
        <v>0</v>
      </c>
      <c r="S84" s="231">
        <v>0</v>
      </c>
      <c r="T84" s="232">
        <f>S84*H84</f>
        <v>0</v>
      </c>
      <c r="AR84" s="24" t="s">
        <v>960</v>
      </c>
      <c r="AT84" s="24" t="s">
        <v>140</v>
      </c>
      <c r="AU84" s="24" t="s">
        <v>80</v>
      </c>
      <c r="AY84" s="24" t="s">
        <v>138</v>
      </c>
      <c r="BE84" s="233">
        <f>IF(N84="základní",J84,0)</f>
        <v>0</v>
      </c>
      <c r="BF84" s="233">
        <f>IF(N84="snížená",J84,0)</f>
        <v>0</v>
      </c>
      <c r="BG84" s="233">
        <f>IF(N84="zákl. přenesená",J84,0)</f>
        <v>0</v>
      </c>
      <c r="BH84" s="233">
        <f>IF(N84="sníž. přenesená",J84,0)</f>
        <v>0</v>
      </c>
      <c r="BI84" s="233">
        <f>IF(N84="nulová",J84,0)</f>
        <v>0</v>
      </c>
      <c r="BJ84" s="24" t="s">
        <v>80</v>
      </c>
      <c r="BK84" s="233">
        <f>ROUND(I84*H84,2)</f>
        <v>0</v>
      </c>
      <c r="BL84" s="24" t="s">
        <v>960</v>
      </c>
      <c r="BM84" s="24" t="s">
        <v>968</v>
      </c>
    </row>
    <row r="85" s="1" customFormat="1">
      <c r="B85" s="46"/>
      <c r="C85" s="74"/>
      <c r="D85" s="236" t="s">
        <v>962</v>
      </c>
      <c r="E85" s="74"/>
      <c r="F85" s="292" t="s">
        <v>969</v>
      </c>
      <c r="G85" s="74"/>
      <c r="H85" s="74"/>
      <c r="I85" s="192"/>
      <c r="J85" s="74"/>
      <c r="K85" s="74"/>
      <c r="L85" s="72"/>
      <c r="M85" s="293"/>
      <c r="N85" s="47"/>
      <c r="O85" s="47"/>
      <c r="P85" s="47"/>
      <c r="Q85" s="47"/>
      <c r="R85" s="47"/>
      <c r="S85" s="47"/>
      <c r="T85" s="95"/>
      <c r="AT85" s="24" t="s">
        <v>962</v>
      </c>
      <c r="AU85" s="24" t="s">
        <v>80</v>
      </c>
    </row>
    <row r="86" s="11" customFormat="1">
      <c r="B86" s="234"/>
      <c r="C86" s="235"/>
      <c r="D86" s="236" t="s">
        <v>147</v>
      </c>
      <c r="E86" s="237" t="s">
        <v>21</v>
      </c>
      <c r="F86" s="238" t="s">
        <v>970</v>
      </c>
      <c r="G86" s="235"/>
      <c r="H86" s="237" t="s">
        <v>21</v>
      </c>
      <c r="I86" s="239"/>
      <c r="J86" s="235"/>
      <c r="K86" s="235"/>
      <c r="L86" s="240"/>
      <c r="M86" s="241"/>
      <c r="N86" s="242"/>
      <c r="O86" s="242"/>
      <c r="P86" s="242"/>
      <c r="Q86" s="242"/>
      <c r="R86" s="242"/>
      <c r="S86" s="242"/>
      <c r="T86" s="243"/>
      <c r="AT86" s="244" t="s">
        <v>147</v>
      </c>
      <c r="AU86" s="244" t="s">
        <v>80</v>
      </c>
      <c r="AV86" s="11" t="s">
        <v>80</v>
      </c>
      <c r="AW86" s="11" t="s">
        <v>36</v>
      </c>
      <c r="AX86" s="11" t="s">
        <v>72</v>
      </c>
      <c r="AY86" s="244" t="s">
        <v>138</v>
      </c>
    </row>
    <row r="87" s="11" customFormat="1">
      <c r="B87" s="234"/>
      <c r="C87" s="235"/>
      <c r="D87" s="236" t="s">
        <v>147</v>
      </c>
      <c r="E87" s="237" t="s">
        <v>21</v>
      </c>
      <c r="F87" s="238" t="s">
        <v>971</v>
      </c>
      <c r="G87" s="235"/>
      <c r="H87" s="237" t="s">
        <v>21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AT87" s="244" t="s">
        <v>147</v>
      </c>
      <c r="AU87" s="244" t="s">
        <v>80</v>
      </c>
      <c r="AV87" s="11" t="s">
        <v>80</v>
      </c>
      <c r="AW87" s="11" t="s">
        <v>36</v>
      </c>
      <c r="AX87" s="11" t="s">
        <v>72</v>
      </c>
      <c r="AY87" s="244" t="s">
        <v>138</v>
      </c>
    </row>
    <row r="88" s="11" customFormat="1">
      <c r="B88" s="234"/>
      <c r="C88" s="235"/>
      <c r="D88" s="236" t="s">
        <v>147</v>
      </c>
      <c r="E88" s="237" t="s">
        <v>21</v>
      </c>
      <c r="F88" s="238" t="s">
        <v>972</v>
      </c>
      <c r="G88" s="235"/>
      <c r="H88" s="237" t="s">
        <v>21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AT88" s="244" t="s">
        <v>147</v>
      </c>
      <c r="AU88" s="244" t="s">
        <v>80</v>
      </c>
      <c r="AV88" s="11" t="s">
        <v>80</v>
      </c>
      <c r="AW88" s="11" t="s">
        <v>36</v>
      </c>
      <c r="AX88" s="11" t="s">
        <v>72</v>
      </c>
      <c r="AY88" s="244" t="s">
        <v>138</v>
      </c>
    </row>
    <row r="89" s="12" customFormat="1">
      <c r="B89" s="245"/>
      <c r="C89" s="246"/>
      <c r="D89" s="236" t="s">
        <v>147</v>
      </c>
      <c r="E89" s="247" t="s">
        <v>21</v>
      </c>
      <c r="F89" s="248" t="s">
        <v>80</v>
      </c>
      <c r="G89" s="246"/>
      <c r="H89" s="249">
        <v>1</v>
      </c>
      <c r="I89" s="250"/>
      <c r="J89" s="246"/>
      <c r="K89" s="246"/>
      <c r="L89" s="251"/>
      <c r="M89" s="252"/>
      <c r="N89" s="253"/>
      <c r="O89" s="253"/>
      <c r="P89" s="253"/>
      <c r="Q89" s="253"/>
      <c r="R89" s="253"/>
      <c r="S89" s="253"/>
      <c r="T89" s="254"/>
      <c r="AT89" s="255" t="s">
        <v>147</v>
      </c>
      <c r="AU89" s="255" t="s">
        <v>80</v>
      </c>
      <c r="AV89" s="12" t="s">
        <v>82</v>
      </c>
      <c r="AW89" s="12" t="s">
        <v>36</v>
      </c>
      <c r="AX89" s="12" t="s">
        <v>80</v>
      </c>
      <c r="AY89" s="255" t="s">
        <v>138</v>
      </c>
    </row>
    <row r="90" s="1" customFormat="1" ht="16.5" customHeight="1">
      <c r="B90" s="46"/>
      <c r="C90" s="222" t="s">
        <v>99</v>
      </c>
      <c r="D90" s="222" t="s">
        <v>140</v>
      </c>
      <c r="E90" s="223" t="s">
        <v>973</v>
      </c>
      <c r="F90" s="224" t="s">
        <v>974</v>
      </c>
      <c r="G90" s="225" t="s">
        <v>959</v>
      </c>
      <c r="H90" s="226">
        <v>1</v>
      </c>
      <c r="I90" s="227"/>
      <c r="J90" s="228">
        <f>ROUND(I90*H90,2)</f>
        <v>0</v>
      </c>
      <c r="K90" s="224" t="s">
        <v>21</v>
      </c>
      <c r="L90" s="72"/>
      <c r="M90" s="229" t="s">
        <v>21</v>
      </c>
      <c r="N90" s="230" t="s">
        <v>43</v>
      </c>
      <c r="O90" s="47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AR90" s="24" t="s">
        <v>960</v>
      </c>
      <c r="AT90" s="24" t="s">
        <v>140</v>
      </c>
      <c r="AU90" s="24" t="s">
        <v>80</v>
      </c>
      <c r="AY90" s="24" t="s">
        <v>138</v>
      </c>
      <c r="BE90" s="233">
        <f>IF(N90="základní",J90,0)</f>
        <v>0</v>
      </c>
      <c r="BF90" s="233">
        <f>IF(N90="snížená",J90,0)</f>
        <v>0</v>
      </c>
      <c r="BG90" s="233">
        <f>IF(N90="zákl. přenesená",J90,0)</f>
        <v>0</v>
      </c>
      <c r="BH90" s="233">
        <f>IF(N90="sníž. přenesená",J90,0)</f>
        <v>0</v>
      </c>
      <c r="BI90" s="233">
        <f>IF(N90="nulová",J90,0)</f>
        <v>0</v>
      </c>
      <c r="BJ90" s="24" t="s">
        <v>80</v>
      </c>
      <c r="BK90" s="233">
        <f>ROUND(I90*H90,2)</f>
        <v>0</v>
      </c>
      <c r="BL90" s="24" t="s">
        <v>960</v>
      </c>
      <c r="BM90" s="24" t="s">
        <v>975</v>
      </c>
    </row>
    <row r="91" s="1" customFormat="1">
      <c r="B91" s="46"/>
      <c r="C91" s="74"/>
      <c r="D91" s="236" t="s">
        <v>962</v>
      </c>
      <c r="E91" s="74"/>
      <c r="F91" s="292" t="s">
        <v>976</v>
      </c>
      <c r="G91" s="74"/>
      <c r="H91" s="74"/>
      <c r="I91" s="192"/>
      <c r="J91" s="74"/>
      <c r="K91" s="74"/>
      <c r="L91" s="72"/>
      <c r="M91" s="293"/>
      <c r="N91" s="47"/>
      <c r="O91" s="47"/>
      <c r="P91" s="47"/>
      <c r="Q91" s="47"/>
      <c r="R91" s="47"/>
      <c r="S91" s="47"/>
      <c r="T91" s="95"/>
      <c r="AT91" s="24" t="s">
        <v>962</v>
      </c>
      <c r="AU91" s="24" t="s">
        <v>80</v>
      </c>
    </row>
    <row r="92" s="11" customFormat="1">
      <c r="B92" s="234"/>
      <c r="C92" s="235"/>
      <c r="D92" s="236" t="s">
        <v>147</v>
      </c>
      <c r="E92" s="237" t="s">
        <v>21</v>
      </c>
      <c r="F92" s="238" t="s">
        <v>977</v>
      </c>
      <c r="G92" s="235"/>
      <c r="H92" s="237" t="s">
        <v>21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AT92" s="244" t="s">
        <v>147</v>
      </c>
      <c r="AU92" s="244" t="s">
        <v>80</v>
      </c>
      <c r="AV92" s="11" t="s">
        <v>80</v>
      </c>
      <c r="AW92" s="11" t="s">
        <v>36</v>
      </c>
      <c r="AX92" s="11" t="s">
        <v>72</v>
      </c>
      <c r="AY92" s="244" t="s">
        <v>138</v>
      </c>
    </row>
    <row r="93" s="11" customFormat="1">
      <c r="B93" s="234"/>
      <c r="C93" s="235"/>
      <c r="D93" s="236" t="s">
        <v>147</v>
      </c>
      <c r="E93" s="237" t="s">
        <v>21</v>
      </c>
      <c r="F93" s="238" t="s">
        <v>978</v>
      </c>
      <c r="G93" s="235"/>
      <c r="H93" s="237" t="s">
        <v>21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AT93" s="244" t="s">
        <v>147</v>
      </c>
      <c r="AU93" s="244" t="s">
        <v>80</v>
      </c>
      <c r="AV93" s="11" t="s">
        <v>80</v>
      </c>
      <c r="AW93" s="11" t="s">
        <v>36</v>
      </c>
      <c r="AX93" s="11" t="s">
        <v>72</v>
      </c>
      <c r="AY93" s="244" t="s">
        <v>138</v>
      </c>
    </row>
    <row r="94" s="12" customFormat="1">
      <c r="B94" s="245"/>
      <c r="C94" s="246"/>
      <c r="D94" s="236" t="s">
        <v>147</v>
      </c>
      <c r="E94" s="247" t="s">
        <v>21</v>
      </c>
      <c r="F94" s="248" t="s">
        <v>80</v>
      </c>
      <c r="G94" s="246"/>
      <c r="H94" s="249">
        <v>1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AT94" s="255" t="s">
        <v>147</v>
      </c>
      <c r="AU94" s="255" t="s">
        <v>80</v>
      </c>
      <c r="AV94" s="12" t="s">
        <v>82</v>
      </c>
      <c r="AW94" s="12" t="s">
        <v>36</v>
      </c>
      <c r="AX94" s="12" t="s">
        <v>80</v>
      </c>
      <c r="AY94" s="255" t="s">
        <v>138</v>
      </c>
    </row>
    <row r="95" s="1" customFormat="1" ht="16.5" customHeight="1">
      <c r="B95" s="46"/>
      <c r="C95" s="222" t="s">
        <v>145</v>
      </c>
      <c r="D95" s="222" t="s">
        <v>140</v>
      </c>
      <c r="E95" s="223" t="s">
        <v>979</v>
      </c>
      <c r="F95" s="224" t="s">
        <v>980</v>
      </c>
      <c r="G95" s="225" t="s">
        <v>959</v>
      </c>
      <c r="H95" s="226">
        <v>1</v>
      </c>
      <c r="I95" s="227"/>
      <c r="J95" s="228">
        <f>ROUND(I95*H95,2)</f>
        <v>0</v>
      </c>
      <c r="K95" s="224" t="s">
        <v>21</v>
      </c>
      <c r="L95" s="72"/>
      <c r="M95" s="229" t="s">
        <v>21</v>
      </c>
      <c r="N95" s="230" t="s">
        <v>43</v>
      </c>
      <c r="O95" s="47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AR95" s="24" t="s">
        <v>960</v>
      </c>
      <c r="AT95" s="24" t="s">
        <v>140</v>
      </c>
      <c r="AU95" s="24" t="s">
        <v>80</v>
      </c>
      <c r="AY95" s="24" t="s">
        <v>138</v>
      </c>
      <c r="BE95" s="233">
        <f>IF(N95="základní",J95,0)</f>
        <v>0</v>
      </c>
      <c r="BF95" s="233">
        <f>IF(N95="snížená",J95,0)</f>
        <v>0</v>
      </c>
      <c r="BG95" s="233">
        <f>IF(N95="zákl. přenesená",J95,0)</f>
        <v>0</v>
      </c>
      <c r="BH95" s="233">
        <f>IF(N95="sníž. přenesená",J95,0)</f>
        <v>0</v>
      </c>
      <c r="BI95" s="233">
        <f>IF(N95="nulová",J95,0)</f>
        <v>0</v>
      </c>
      <c r="BJ95" s="24" t="s">
        <v>80</v>
      </c>
      <c r="BK95" s="233">
        <f>ROUND(I95*H95,2)</f>
        <v>0</v>
      </c>
      <c r="BL95" s="24" t="s">
        <v>960</v>
      </c>
      <c r="BM95" s="24" t="s">
        <v>981</v>
      </c>
    </row>
    <row r="96" s="1" customFormat="1">
      <c r="B96" s="46"/>
      <c r="C96" s="74"/>
      <c r="D96" s="236" t="s">
        <v>962</v>
      </c>
      <c r="E96" s="74"/>
      <c r="F96" s="292" t="s">
        <v>982</v>
      </c>
      <c r="G96" s="74"/>
      <c r="H96" s="74"/>
      <c r="I96" s="192"/>
      <c r="J96" s="74"/>
      <c r="K96" s="74"/>
      <c r="L96" s="72"/>
      <c r="M96" s="293"/>
      <c r="N96" s="47"/>
      <c r="O96" s="47"/>
      <c r="P96" s="47"/>
      <c r="Q96" s="47"/>
      <c r="R96" s="47"/>
      <c r="S96" s="47"/>
      <c r="T96" s="95"/>
      <c r="AT96" s="24" t="s">
        <v>962</v>
      </c>
      <c r="AU96" s="24" t="s">
        <v>80</v>
      </c>
    </row>
    <row r="97" s="11" customFormat="1">
      <c r="B97" s="234"/>
      <c r="C97" s="235"/>
      <c r="D97" s="236" t="s">
        <v>147</v>
      </c>
      <c r="E97" s="237" t="s">
        <v>21</v>
      </c>
      <c r="F97" s="238" t="s">
        <v>983</v>
      </c>
      <c r="G97" s="235"/>
      <c r="H97" s="237" t="s">
        <v>21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AT97" s="244" t="s">
        <v>147</v>
      </c>
      <c r="AU97" s="244" t="s">
        <v>80</v>
      </c>
      <c r="AV97" s="11" t="s">
        <v>80</v>
      </c>
      <c r="AW97" s="11" t="s">
        <v>36</v>
      </c>
      <c r="AX97" s="11" t="s">
        <v>72</v>
      </c>
      <c r="AY97" s="244" t="s">
        <v>138</v>
      </c>
    </row>
    <row r="98" s="11" customFormat="1">
      <c r="B98" s="234"/>
      <c r="C98" s="235"/>
      <c r="D98" s="236" t="s">
        <v>147</v>
      </c>
      <c r="E98" s="237" t="s">
        <v>21</v>
      </c>
      <c r="F98" s="238" t="s">
        <v>972</v>
      </c>
      <c r="G98" s="235"/>
      <c r="H98" s="237" t="s">
        <v>21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AT98" s="244" t="s">
        <v>147</v>
      </c>
      <c r="AU98" s="244" t="s">
        <v>80</v>
      </c>
      <c r="AV98" s="11" t="s">
        <v>80</v>
      </c>
      <c r="AW98" s="11" t="s">
        <v>36</v>
      </c>
      <c r="AX98" s="11" t="s">
        <v>72</v>
      </c>
      <c r="AY98" s="244" t="s">
        <v>138</v>
      </c>
    </row>
    <row r="99" s="12" customFormat="1">
      <c r="B99" s="245"/>
      <c r="C99" s="246"/>
      <c r="D99" s="236" t="s">
        <v>147</v>
      </c>
      <c r="E99" s="247" t="s">
        <v>21</v>
      </c>
      <c r="F99" s="248" t="s">
        <v>80</v>
      </c>
      <c r="G99" s="246"/>
      <c r="H99" s="249">
        <v>1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AT99" s="255" t="s">
        <v>147</v>
      </c>
      <c r="AU99" s="255" t="s">
        <v>80</v>
      </c>
      <c r="AV99" s="12" t="s">
        <v>82</v>
      </c>
      <c r="AW99" s="12" t="s">
        <v>36</v>
      </c>
      <c r="AX99" s="12" t="s">
        <v>80</v>
      </c>
      <c r="AY99" s="255" t="s">
        <v>138</v>
      </c>
    </row>
    <row r="100" s="1" customFormat="1" ht="16.5" customHeight="1">
      <c r="B100" s="46"/>
      <c r="C100" s="222" t="s">
        <v>98</v>
      </c>
      <c r="D100" s="222" t="s">
        <v>140</v>
      </c>
      <c r="E100" s="223" t="s">
        <v>984</v>
      </c>
      <c r="F100" s="224" t="s">
        <v>985</v>
      </c>
      <c r="G100" s="225" t="s">
        <v>959</v>
      </c>
      <c r="H100" s="226">
        <v>1</v>
      </c>
      <c r="I100" s="227"/>
      <c r="J100" s="228">
        <f>ROUND(I100*H100,2)</f>
        <v>0</v>
      </c>
      <c r="K100" s="224" t="s">
        <v>21</v>
      </c>
      <c r="L100" s="72"/>
      <c r="M100" s="229" t="s">
        <v>21</v>
      </c>
      <c r="N100" s="230" t="s">
        <v>43</v>
      </c>
      <c r="O100" s="47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AR100" s="24" t="s">
        <v>960</v>
      </c>
      <c r="AT100" s="24" t="s">
        <v>140</v>
      </c>
      <c r="AU100" s="24" t="s">
        <v>80</v>
      </c>
      <c r="AY100" s="24" t="s">
        <v>138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24" t="s">
        <v>80</v>
      </c>
      <c r="BK100" s="233">
        <f>ROUND(I100*H100,2)</f>
        <v>0</v>
      </c>
      <c r="BL100" s="24" t="s">
        <v>960</v>
      </c>
      <c r="BM100" s="24" t="s">
        <v>986</v>
      </c>
    </row>
    <row r="101" s="1" customFormat="1">
      <c r="B101" s="46"/>
      <c r="C101" s="74"/>
      <c r="D101" s="236" t="s">
        <v>962</v>
      </c>
      <c r="E101" s="74"/>
      <c r="F101" s="292" t="s">
        <v>987</v>
      </c>
      <c r="G101" s="74"/>
      <c r="H101" s="74"/>
      <c r="I101" s="192"/>
      <c r="J101" s="74"/>
      <c r="K101" s="74"/>
      <c r="L101" s="72"/>
      <c r="M101" s="293"/>
      <c r="N101" s="47"/>
      <c r="O101" s="47"/>
      <c r="P101" s="47"/>
      <c r="Q101" s="47"/>
      <c r="R101" s="47"/>
      <c r="S101" s="47"/>
      <c r="T101" s="95"/>
      <c r="AT101" s="24" t="s">
        <v>962</v>
      </c>
      <c r="AU101" s="24" t="s">
        <v>80</v>
      </c>
    </row>
    <row r="102" s="11" customFormat="1">
      <c r="B102" s="234"/>
      <c r="C102" s="235"/>
      <c r="D102" s="236" t="s">
        <v>147</v>
      </c>
      <c r="E102" s="237" t="s">
        <v>21</v>
      </c>
      <c r="F102" s="238" t="s">
        <v>988</v>
      </c>
      <c r="G102" s="235"/>
      <c r="H102" s="237" t="s">
        <v>21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AT102" s="244" t="s">
        <v>147</v>
      </c>
      <c r="AU102" s="244" t="s">
        <v>80</v>
      </c>
      <c r="AV102" s="11" t="s">
        <v>80</v>
      </c>
      <c r="AW102" s="11" t="s">
        <v>36</v>
      </c>
      <c r="AX102" s="11" t="s">
        <v>72</v>
      </c>
      <c r="AY102" s="244" t="s">
        <v>138</v>
      </c>
    </row>
    <row r="103" s="11" customFormat="1">
      <c r="B103" s="234"/>
      <c r="C103" s="235"/>
      <c r="D103" s="236" t="s">
        <v>147</v>
      </c>
      <c r="E103" s="237" t="s">
        <v>21</v>
      </c>
      <c r="F103" s="238" t="s">
        <v>972</v>
      </c>
      <c r="G103" s="235"/>
      <c r="H103" s="237" t="s">
        <v>21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147</v>
      </c>
      <c r="AU103" s="244" t="s">
        <v>80</v>
      </c>
      <c r="AV103" s="11" t="s">
        <v>80</v>
      </c>
      <c r="AW103" s="11" t="s">
        <v>36</v>
      </c>
      <c r="AX103" s="11" t="s">
        <v>72</v>
      </c>
      <c r="AY103" s="244" t="s">
        <v>138</v>
      </c>
    </row>
    <row r="104" s="12" customFormat="1">
      <c r="B104" s="245"/>
      <c r="C104" s="246"/>
      <c r="D104" s="236" t="s">
        <v>147</v>
      </c>
      <c r="E104" s="247" t="s">
        <v>21</v>
      </c>
      <c r="F104" s="248" t="s">
        <v>80</v>
      </c>
      <c r="G104" s="246"/>
      <c r="H104" s="249">
        <v>1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147</v>
      </c>
      <c r="AU104" s="255" t="s">
        <v>80</v>
      </c>
      <c r="AV104" s="12" t="s">
        <v>82</v>
      </c>
      <c r="AW104" s="12" t="s">
        <v>36</v>
      </c>
      <c r="AX104" s="12" t="s">
        <v>80</v>
      </c>
      <c r="AY104" s="255" t="s">
        <v>138</v>
      </c>
    </row>
    <row r="105" s="1" customFormat="1" ht="16.5" customHeight="1">
      <c r="B105" s="46"/>
      <c r="C105" s="222" t="s">
        <v>169</v>
      </c>
      <c r="D105" s="222" t="s">
        <v>140</v>
      </c>
      <c r="E105" s="223" t="s">
        <v>989</v>
      </c>
      <c r="F105" s="224" t="s">
        <v>990</v>
      </c>
      <c r="G105" s="225" t="s">
        <v>959</v>
      </c>
      <c r="H105" s="226">
        <v>1</v>
      </c>
      <c r="I105" s="227"/>
      <c r="J105" s="228">
        <f>ROUND(I105*H105,2)</f>
        <v>0</v>
      </c>
      <c r="K105" s="224" t="s">
        <v>21</v>
      </c>
      <c r="L105" s="72"/>
      <c r="M105" s="229" t="s">
        <v>21</v>
      </c>
      <c r="N105" s="230" t="s">
        <v>43</v>
      </c>
      <c r="O105" s="47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AR105" s="24" t="s">
        <v>960</v>
      </c>
      <c r="AT105" s="24" t="s">
        <v>140</v>
      </c>
      <c r="AU105" s="24" t="s">
        <v>80</v>
      </c>
      <c r="AY105" s="24" t="s">
        <v>138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24" t="s">
        <v>80</v>
      </c>
      <c r="BK105" s="233">
        <f>ROUND(I105*H105,2)</f>
        <v>0</v>
      </c>
      <c r="BL105" s="24" t="s">
        <v>960</v>
      </c>
      <c r="BM105" s="24" t="s">
        <v>991</v>
      </c>
    </row>
    <row r="106" s="1" customFormat="1">
      <c r="B106" s="46"/>
      <c r="C106" s="74"/>
      <c r="D106" s="236" t="s">
        <v>962</v>
      </c>
      <c r="E106" s="74"/>
      <c r="F106" s="292" t="s">
        <v>992</v>
      </c>
      <c r="G106" s="74"/>
      <c r="H106" s="74"/>
      <c r="I106" s="192"/>
      <c r="J106" s="74"/>
      <c r="K106" s="74"/>
      <c r="L106" s="72"/>
      <c r="M106" s="293"/>
      <c r="N106" s="47"/>
      <c r="O106" s="47"/>
      <c r="P106" s="47"/>
      <c r="Q106" s="47"/>
      <c r="R106" s="47"/>
      <c r="S106" s="47"/>
      <c r="T106" s="95"/>
      <c r="AT106" s="24" t="s">
        <v>962</v>
      </c>
      <c r="AU106" s="24" t="s">
        <v>80</v>
      </c>
    </row>
    <row r="107" s="11" customFormat="1">
      <c r="B107" s="234"/>
      <c r="C107" s="235"/>
      <c r="D107" s="236" t="s">
        <v>147</v>
      </c>
      <c r="E107" s="237" t="s">
        <v>21</v>
      </c>
      <c r="F107" s="238" t="s">
        <v>993</v>
      </c>
      <c r="G107" s="235"/>
      <c r="H107" s="237" t="s">
        <v>21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AT107" s="244" t="s">
        <v>147</v>
      </c>
      <c r="AU107" s="244" t="s">
        <v>80</v>
      </c>
      <c r="AV107" s="11" t="s">
        <v>80</v>
      </c>
      <c r="AW107" s="11" t="s">
        <v>36</v>
      </c>
      <c r="AX107" s="11" t="s">
        <v>72</v>
      </c>
      <c r="AY107" s="244" t="s">
        <v>138</v>
      </c>
    </row>
    <row r="108" s="11" customFormat="1">
      <c r="B108" s="234"/>
      <c r="C108" s="235"/>
      <c r="D108" s="236" t="s">
        <v>147</v>
      </c>
      <c r="E108" s="237" t="s">
        <v>21</v>
      </c>
      <c r="F108" s="238" t="s">
        <v>994</v>
      </c>
      <c r="G108" s="235"/>
      <c r="H108" s="237" t="s">
        <v>21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AT108" s="244" t="s">
        <v>147</v>
      </c>
      <c r="AU108" s="244" t="s">
        <v>80</v>
      </c>
      <c r="AV108" s="11" t="s">
        <v>80</v>
      </c>
      <c r="AW108" s="11" t="s">
        <v>36</v>
      </c>
      <c r="AX108" s="11" t="s">
        <v>72</v>
      </c>
      <c r="AY108" s="244" t="s">
        <v>138</v>
      </c>
    </row>
    <row r="109" s="12" customFormat="1">
      <c r="B109" s="245"/>
      <c r="C109" s="246"/>
      <c r="D109" s="236" t="s">
        <v>147</v>
      </c>
      <c r="E109" s="247" t="s">
        <v>21</v>
      </c>
      <c r="F109" s="248" t="s">
        <v>80</v>
      </c>
      <c r="G109" s="246"/>
      <c r="H109" s="249">
        <v>1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AT109" s="255" t="s">
        <v>147</v>
      </c>
      <c r="AU109" s="255" t="s">
        <v>80</v>
      </c>
      <c r="AV109" s="12" t="s">
        <v>82</v>
      </c>
      <c r="AW109" s="12" t="s">
        <v>36</v>
      </c>
      <c r="AX109" s="12" t="s">
        <v>80</v>
      </c>
      <c r="AY109" s="255" t="s">
        <v>138</v>
      </c>
    </row>
    <row r="110" s="1" customFormat="1" ht="16.5" customHeight="1">
      <c r="B110" s="46"/>
      <c r="C110" s="222" t="s">
        <v>175</v>
      </c>
      <c r="D110" s="222" t="s">
        <v>140</v>
      </c>
      <c r="E110" s="223" t="s">
        <v>995</v>
      </c>
      <c r="F110" s="224" t="s">
        <v>996</v>
      </c>
      <c r="G110" s="225" t="s">
        <v>997</v>
      </c>
      <c r="H110" s="226">
        <v>1</v>
      </c>
      <c r="I110" s="227"/>
      <c r="J110" s="228">
        <f>ROUND(I110*H110,2)</f>
        <v>0</v>
      </c>
      <c r="K110" s="224" t="s">
        <v>21</v>
      </c>
      <c r="L110" s="72"/>
      <c r="M110" s="229" t="s">
        <v>21</v>
      </c>
      <c r="N110" s="230" t="s">
        <v>43</v>
      </c>
      <c r="O110" s="47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AR110" s="24" t="s">
        <v>145</v>
      </c>
      <c r="AT110" s="24" t="s">
        <v>140</v>
      </c>
      <c r="AU110" s="24" t="s">
        <v>80</v>
      </c>
      <c r="AY110" s="24" t="s">
        <v>138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24" t="s">
        <v>80</v>
      </c>
      <c r="BK110" s="233">
        <f>ROUND(I110*H110,2)</f>
        <v>0</v>
      </c>
      <c r="BL110" s="24" t="s">
        <v>145</v>
      </c>
      <c r="BM110" s="24" t="s">
        <v>998</v>
      </c>
    </row>
    <row r="111" s="11" customFormat="1">
      <c r="B111" s="234"/>
      <c r="C111" s="235"/>
      <c r="D111" s="236" t="s">
        <v>147</v>
      </c>
      <c r="E111" s="237" t="s">
        <v>21</v>
      </c>
      <c r="F111" s="238" t="s">
        <v>999</v>
      </c>
      <c r="G111" s="235"/>
      <c r="H111" s="237" t="s">
        <v>21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AT111" s="244" t="s">
        <v>147</v>
      </c>
      <c r="AU111" s="244" t="s">
        <v>80</v>
      </c>
      <c r="AV111" s="11" t="s">
        <v>80</v>
      </c>
      <c r="AW111" s="11" t="s">
        <v>36</v>
      </c>
      <c r="AX111" s="11" t="s">
        <v>72</v>
      </c>
      <c r="AY111" s="244" t="s">
        <v>138</v>
      </c>
    </row>
    <row r="112" s="11" customFormat="1">
      <c r="B112" s="234"/>
      <c r="C112" s="235"/>
      <c r="D112" s="236" t="s">
        <v>147</v>
      </c>
      <c r="E112" s="237" t="s">
        <v>21</v>
      </c>
      <c r="F112" s="238" t="s">
        <v>1000</v>
      </c>
      <c r="G112" s="235"/>
      <c r="H112" s="237" t="s">
        <v>21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147</v>
      </c>
      <c r="AU112" s="244" t="s">
        <v>80</v>
      </c>
      <c r="AV112" s="11" t="s">
        <v>80</v>
      </c>
      <c r="AW112" s="11" t="s">
        <v>36</v>
      </c>
      <c r="AX112" s="11" t="s">
        <v>72</v>
      </c>
      <c r="AY112" s="244" t="s">
        <v>138</v>
      </c>
    </row>
    <row r="113" s="11" customFormat="1">
      <c r="B113" s="234"/>
      <c r="C113" s="235"/>
      <c r="D113" s="236" t="s">
        <v>147</v>
      </c>
      <c r="E113" s="237" t="s">
        <v>21</v>
      </c>
      <c r="F113" s="238" t="s">
        <v>1001</v>
      </c>
      <c r="G113" s="235"/>
      <c r="H113" s="237" t="s">
        <v>21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AT113" s="244" t="s">
        <v>147</v>
      </c>
      <c r="AU113" s="244" t="s">
        <v>80</v>
      </c>
      <c r="AV113" s="11" t="s">
        <v>80</v>
      </c>
      <c r="AW113" s="11" t="s">
        <v>36</v>
      </c>
      <c r="AX113" s="11" t="s">
        <v>72</v>
      </c>
      <c r="AY113" s="244" t="s">
        <v>138</v>
      </c>
    </row>
    <row r="114" s="11" customFormat="1">
      <c r="B114" s="234"/>
      <c r="C114" s="235"/>
      <c r="D114" s="236" t="s">
        <v>147</v>
      </c>
      <c r="E114" s="237" t="s">
        <v>21</v>
      </c>
      <c r="F114" s="238" t="s">
        <v>1002</v>
      </c>
      <c r="G114" s="235"/>
      <c r="H114" s="237" t="s">
        <v>21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147</v>
      </c>
      <c r="AU114" s="244" t="s">
        <v>80</v>
      </c>
      <c r="AV114" s="11" t="s">
        <v>80</v>
      </c>
      <c r="AW114" s="11" t="s">
        <v>36</v>
      </c>
      <c r="AX114" s="11" t="s">
        <v>72</v>
      </c>
      <c r="AY114" s="244" t="s">
        <v>138</v>
      </c>
    </row>
    <row r="115" s="11" customFormat="1">
      <c r="B115" s="234"/>
      <c r="C115" s="235"/>
      <c r="D115" s="236" t="s">
        <v>147</v>
      </c>
      <c r="E115" s="237" t="s">
        <v>21</v>
      </c>
      <c r="F115" s="238" t="s">
        <v>972</v>
      </c>
      <c r="G115" s="235"/>
      <c r="H115" s="237" t="s">
        <v>21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AT115" s="244" t="s">
        <v>147</v>
      </c>
      <c r="AU115" s="244" t="s">
        <v>80</v>
      </c>
      <c r="AV115" s="11" t="s">
        <v>80</v>
      </c>
      <c r="AW115" s="11" t="s">
        <v>36</v>
      </c>
      <c r="AX115" s="11" t="s">
        <v>72</v>
      </c>
      <c r="AY115" s="244" t="s">
        <v>138</v>
      </c>
    </row>
    <row r="116" s="12" customFormat="1">
      <c r="B116" s="245"/>
      <c r="C116" s="246"/>
      <c r="D116" s="236" t="s">
        <v>147</v>
      </c>
      <c r="E116" s="247" t="s">
        <v>21</v>
      </c>
      <c r="F116" s="248" t="s">
        <v>80</v>
      </c>
      <c r="G116" s="246"/>
      <c r="H116" s="249">
        <v>1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AT116" s="255" t="s">
        <v>147</v>
      </c>
      <c r="AU116" s="255" t="s">
        <v>80</v>
      </c>
      <c r="AV116" s="12" t="s">
        <v>82</v>
      </c>
      <c r="AW116" s="12" t="s">
        <v>36</v>
      </c>
      <c r="AX116" s="12" t="s">
        <v>80</v>
      </c>
      <c r="AY116" s="255" t="s">
        <v>138</v>
      </c>
    </row>
    <row r="117" s="1" customFormat="1" ht="16.5" customHeight="1">
      <c r="B117" s="46"/>
      <c r="C117" s="222" t="s">
        <v>105</v>
      </c>
      <c r="D117" s="222" t="s">
        <v>140</v>
      </c>
      <c r="E117" s="223" t="s">
        <v>1003</v>
      </c>
      <c r="F117" s="224" t="s">
        <v>1004</v>
      </c>
      <c r="G117" s="225" t="s">
        <v>997</v>
      </c>
      <c r="H117" s="226">
        <v>1</v>
      </c>
      <c r="I117" s="227"/>
      <c r="J117" s="228">
        <f>ROUND(I117*H117,2)</f>
        <v>0</v>
      </c>
      <c r="K117" s="224" t="s">
        <v>21</v>
      </c>
      <c r="L117" s="72"/>
      <c r="M117" s="229" t="s">
        <v>21</v>
      </c>
      <c r="N117" s="230" t="s">
        <v>43</v>
      </c>
      <c r="O117" s="47"/>
      <c r="P117" s="231">
        <f>O117*H117</f>
        <v>0</v>
      </c>
      <c r="Q117" s="231">
        <v>0</v>
      </c>
      <c r="R117" s="231">
        <f>Q117*H117</f>
        <v>0</v>
      </c>
      <c r="S117" s="231">
        <v>0</v>
      </c>
      <c r="T117" s="232">
        <f>S117*H117</f>
        <v>0</v>
      </c>
      <c r="AR117" s="24" t="s">
        <v>960</v>
      </c>
      <c r="AT117" s="24" t="s">
        <v>140</v>
      </c>
      <c r="AU117" s="24" t="s">
        <v>80</v>
      </c>
      <c r="AY117" s="24" t="s">
        <v>138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24" t="s">
        <v>80</v>
      </c>
      <c r="BK117" s="233">
        <f>ROUND(I117*H117,2)</f>
        <v>0</v>
      </c>
      <c r="BL117" s="24" t="s">
        <v>960</v>
      </c>
      <c r="BM117" s="24" t="s">
        <v>1005</v>
      </c>
    </row>
    <row r="118" s="11" customFormat="1">
      <c r="B118" s="234"/>
      <c r="C118" s="235"/>
      <c r="D118" s="236" t="s">
        <v>147</v>
      </c>
      <c r="E118" s="237" t="s">
        <v>21</v>
      </c>
      <c r="F118" s="238" t="s">
        <v>1006</v>
      </c>
      <c r="G118" s="235"/>
      <c r="H118" s="237" t="s">
        <v>21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AT118" s="244" t="s">
        <v>147</v>
      </c>
      <c r="AU118" s="244" t="s">
        <v>80</v>
      </c>
      <c r="AV118" s="11" t="s">
        <v>80</v>
      </c>
      <c r="AW118" s="11" t="s">
        <v>36</v>
      </c>
      <c r="AX118" s="11" t="s">
        <v>72</v>
      </c>
      <c r="AY118" s="244" t="s">
        <v>138</v>
      </c>
    </row>
    <row r="119" s="12" customFormat="1">
      <c r="B119" s="245"/>
      <c r="C119" s="246"/>
      <c r="D119" s="236" t="s">
        <v>147</v>
      </c>
      <c r="E119" s="247" t="s">
        <v>21</v>
      </c>
      <c r="F119" s="248" t="s">
        <v>80</v>
      </c>
      <c r="G119" s="246"/>
      <c r="H119" s="249">
        <v>1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AT119" s="255" t="s">
        <v>147</v>
      </c>
      <c r="AU119" s="255" t="s">
        <v>80</v>
      </c>
      <c r="AV119" s="12" t="s">
        <v>82</v>
      </c>
      <c r="AW119" s="12" t="s">
        <v>36</v>
      </c>
      <c r="AX119" s="12" t="s">
        <v>80</v>
      </c>
      <c r="AY119" s="255" t="s">
        <v>138</v>
      </c>
    </row>
    <row r="120" s="1" customFormat="1" ht="16.5" customHeight="1">
      <c r="B120" s="46"/>
      <c r="C120" s="222" t="s">
        <v>187</v>
      </c>
      <c r="D120" s="222" t="s">
        <v>140</v>
      </c>
      <c r="E120" s="223" t="s">
        <v>1007</v>
      </c>
      <c r="F120" s="224" t="s">
        <v>1008</v>
      </c>
      <c r="G120" s="225" t="s">
        <v>959</v>
      </c>
      <c r="H120" s="226">
        <v>1</v>
      </c>
      <c r="I120" s="227"/>
      <c r="J120" s="228">
        <f>ROUND(I120*H120,2)</f>
        <v>0</v>
      </c>
      <c r="K120" s="224" t="s">
        <v>21</v>
      </c>
      <c r="L120" s="72"/>
      <c r="M120" s="229" t="s">
        <v>21</v>
      </c>
      <c r="N120" s="230" t="s">
        <v>43</v>
      </c>
      <c r="O120" s="47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AR120" s="24" t="s">
        <v>960</v>
      </c>
      <c r="AT120" s="24" t="s">
        <v>140</v>
      </c>
      <c r="AU120" s="24" t="s">
        <v>80</v>
      </c>
      <c r="AY120" s="24" t="s">
        <v>138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24" t="s">
        <v>80</v>
      </c>
      <c r="BK120" s="233">
        <f>ROUND(I120*H120,2)</f>
        <v>0</v>
      </c>
      <c r="BL120" s="24" t="s">
        <v>960</v>
      </c>
      <c r="BM120" s="24" t="s">
        <v>1009</v>
      </c>
    </row>
    <row r="121" s="1" customFormat="1">
      <c r="B121" s="46"/>
      <c r="C121" s="74"/>
      <c r="D121" s="236" t="s">
        <v>962</v>
      </c>
      <c r="E121" s="74"/>
      <c r="F121" s="292" t="s">
        <v>1010</v>
      </c>
      <c r="G121" s="74"/>
      <c r="H121" s="74"/>
      <c r="I121" s="192"/>
      <c r="J121" s="74"/>
      <c r="K121" s="74"/>
      <c r="L121" s="72"/>
      <c r="M121" s="293"/>
      <c r="N121" s="47"/>
      <c r="O121" s="47"/>
      <c r="P121" s="47"/>
      <c r="Q121" s="47"/>
      <c r="R121" s="47"/>
      <c r="S121" s="47"/>
      <c r="T121" s="95"/>
      <c r="AT121" s="24" t="s">
        <v>962</v>
      </c>
      <c r="AU121" s="24" t="s">
        <v>80</v>
      </c>
    </row>
    <row r="122" s="1" customFormat="1" ht="16.5" customHeight="1">
      <c r="B122" s="46"/>
      <c r="C122" s="222" t="s">
        <v>198</v>
      </c>
      <c r="D122" s="222" t="s">
        <v>140</v>
      </c>
      <c r="E122" s="223" t="s">
        <v>1011</v>
      </c>
      <c r="F122" s="224" t="s">
        <v>1012</v>
      </c>
      <c r="G122" s="225" t="s">
        <v>959</v>
      </c>
      <c r="H122" s="226">
        <v>1</v>
      </c>
      <c r="I122" s="227"/>
      <c r="J122" s="228">
        <f>ROUND(I122*H122,2)</f>
        <v>0</v>
      </c>
      <c r="K122" s="224" t="s">
        <v>21</v>
      </c>
      <c r="L122" s="72"/>
      <c r="M122" s="229" t="s">
        <v>21</v>
      </c>
      <c r="N122" s="230" t="s">
        <v>43</v>
      </c>
      <c r="O122" s="47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AR122" s="24" t="s">
        <v>960</v>
      </c>
      <c r="AT122" s="24" t="s">
        <v>140</v>
      </c>
      <c r="AU122" s="24" t="s">
        <v>80</v>
      </c>
      <c r="AY122" s="24" t="s">
        <v>138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24" t="s">
        <v>80</v>
      </c>
      <c r="BK122" s="233">
        <f>ROUND(I122*H122,2)</f>
        <v>0</v>
      </c>
      <c r="BL122" s="24" t="s">
        <v>960</v>
      </c>
      <c r="BM122" s="24" t="s">
        <v>1013</v>
      </c>
    </row>
    <row r="123" s="1" customFormat="1">
      <c r="B123" s="46"/>
      <c r="C123" s="74"/>
      <c r="D123" s="236" t="s">
        <v>962</v>
      </c>
      <c r="E123" s="74"/>
      <c r="F123" s="292" t="s">
        <v>1014</v>
      </c>
      <c r="G123" s="74"/>
      <c r="H123" s="74"/>
      <c r="I123" s="192"/>
      <c r="J123" s="74"/>
      <c r="K123" s="74"/>
      <c r="L123" s="72"/>
      <c r="M123" s="293"/>
      <c r="N123" s="47"/>
      <c r="O123" s="47"/>
      <c r="P123" s="47"/>
      <c r="Q123" s="47"/>
      <c r="R123" s="47"/>
      <c r="S123" s="47"/>
      <c r="T123" s="95"/>
      <c r="AT123" s="24" t="s">
        <v>962</v>
      </c>
      <c r="AU123" s="24" t="s">
        <v>80</v>
      </c>
    </row>
    <row r="124" s="1" customFormat="1" ht="16.5" customHeight="1">
      <c r="B124" s="46"/>
      <c r="C124" s="222" t="s">
        <v>204</v>
      </c>
      <c r="D124" s="222" t="s">
        <v>140</v>
      </c>
      <c r="E124" s="223" t="s">
        <v>1015</v>
      </c>
      <c r="F124" s="224" t="s">
        <v>1016</v>
      </c>
      <c r="G124" s="225" t="s">
        <v>959</v>
      </c>
      <c r="H124" s="226">
        <v>1</v>
      </c>
      <c r="I124" s="227"/>
      <c r="J124" s="228">
        <f>ROUND(I124*H124,2)</f>
        <v>0</v>
      </c>
      <c r="K124" s="224" t="s">
        <v>21</v>
      </c>
      <c r="L124" s="72"/>
      <c r="M124" s="229" t="s">
        <v>21</v>
      </c>
      <c r="N124" s="230" t="s">
        <v>43</v>
      </c>
      <c r="O124" s="47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AR124" s="24" t="s">
        <v>1017</v>
      </c>
      <c r="AT124" s="24" t="s">
        <v>140</v>
      </c>
      <c r="AU124" s="24" t="s">
        <v>80</v>
      </c>
      <c r="AY124" s="24" t="s">
        <v>138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24" t="s">
        <v>80</v>
      </c>
      <c r="BK124" s="233">
        <f>ROUND(I124*H124,2)</f>
        <v>0</v>
      </c>
      <c r="BL124" s="24" t="s">
        <v>1017</v>
      </c>
      <c r="BM124" s="24" t="s">
        <v>1018</v>
      </c>
    </row>
    <row r="125" s="1" customFormat="1">
      <c r="B125" s="46"/>
      <c r="C125" s="74"/>
      <c r="D125" s="236" t="s">
        <v>962</v>
      </c>
      <c r="E125" s="74"/>
      <c r="F125" s="292" t="s">
        <v>1019</v>
      </c>
      <c r="G125" s="74"/>
      <c r="H125" s="74"/>
      <c r="I125" s="192"/>
      <c r="J125" s="74"/>
      <c r="K125" s="74"/>
      <c r="L125" s="72"/>
      <c r="M125" s="293"/>
      <c r="N125" s="47"/>
      <c r="O125" s="47"/>
      <c r="P125" s="47"/>
      <c r="Q125" s="47"/>
      <c r="R125" s="47"/>
      <c r="S125" s="47"/>
      <c r="T125" s="95"/>
      <c r="AT125" s="24" t="s">
        <v>962</v>
      </c>
      <c r="AU125" s="24" t="s">
        <v>80</v>
      </c>
    </row>
    <row r="126" s="1" customFormat="1" ht="16.5" customHeight="1">
      <c r="B126" s="46"/>
      <c r="C126" s="222" t="s">
        <v>210</v>
      </c>
      <c r="D126" s="222" t="s">
        <v>140</v>
      </c>
      <c r="E126" s="223" t="s">
        <v>1020</v>
      </c>
      <c r="F126" s="224" t="s">
        <v>1021</v>
      </c>
      <c r="G126" s="225" t="s">
        <v>959</v>
      </c>
      <c r="H126" s="226">
        <v>1</v>
      </c>
      <c r="I126" s="227"/>
      <c r="J126" s="228">
        <f>ROUND(I126*H126,2)</f>
        <v>0</v>
      </c>
      <c r="K126" s="224" t="s">
        <v>21</v>
      </c>
      <c r="L126" s="72"/>
      <c r="M126" s="229" t="s">
        <v>21</v>
      </c>
      <c r="N126" s="230" t="s">
        <v>43</v>
      </c>
      <c r="O126" s="47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AR126" s="24" t="s">
        <v>1017</v>
      </c>
      <c r="AT126" s="24" t="s">
        <v>140</v>
      </c>
      <c r="AU126" s="24" t="s">
        <v>80</v>
      </c>
      <c r="AY126" s="24" t="s">
        <v>138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24" t="s">
        <v>80</v>
      </c>
      <c r="BK126" s="233">
        <f>ROUND(I126*H126,2)</f>
        <v>0</v>
      </c>
      <c r="BL126" s="24" t="s">
        <v>1017</v>
      </c>
      <c r="BM126" s="24" t="s">
        <v>1022</v>
      </c>
    </row>
    <row r="127" s="1" customFormat="1">
      <c r="B127" s="46"/>
      <c r="C127" s="74"/>
      <c r="D127" s="236" t="s">
        <v>962</v>
      </c>
      <c r="E127" s="74"/>
      <c r="F127" s="292" t="s">
        <v>1023</v>
      </c>
      <c r="G127" s="74"/>
      <c r="H127" s="74"/>
      <c r="I127" s="192"/>
      <c r="J127" s="74"/>
      <c r="K127" s="74"/>
      <c r="L127" s="72"/>
      <c r="M127" s="293"/>
      <c r="N127" s="47"/>
      <c r="O127" s="47"/>
      <c r="P127" s="47"/>
      <c r="Q127" s="47"/>
      <c r="R127" s="47"/>
      <c r="S127" s="47"/>
      <c r="T127" s="95"/>
      <c r="AT127" s="24" t="s">
        <v>962</v>
      </c>
      <c r="AU127" s="24" t="s">
        <v>80</v>
      </c>
    </row>
    <row r="128" s="1" customFormat="1" ht="16.5" customHeight="1">
      <c r="B128" s="46"/>
      <c r="C128" s="222" t="s">
        <v>214</v>
      </c>
      <c r="D128" s="222" t="s">
        <v>140</v>
      </c>
      <c r="E128" s="223" t="s">
        <v>1024</v>
      </c>
      <c r="F128" s="224" t="s">
        <v>1025</v>
      </c>
      <c r="G128" s="225" t="s">
        <v>143</v>
      </c>
      <c r="H128" s="226">
        <v>2</v>
      </c>
      <c r="I128" s="227"/>
      <c r="J128" s="228">
        <f>ROUND(I128*H128,2)</f>
        <v>0</v>
      </c>
      <c r="K128" s="224" t="s">
        <v>21</v>
      </c>
      <c r="L128" s="72"/>
      <c r="M128" s="229" t="s">
        <v>21</v>
      </c>
      <c r="N128" s="230" t="s">
        <v>43</v>
      </c>
      <c r="O128" s="47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AR128" s="24" t="s">
        <v>1017</v>
      </c>
      <c r="AT128" s="24" t="s">
        <v>140</v>
      </c>
      <c r="AU128" s="24" t="s">
        <v>80</v>
      </c>
      <c r="AY128" s="24" t="s">
        <v>138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24" t="s">
        <v>80</v>
      </c>
      <c r="BK128" s="233">
        <f>ROUND(I128*H128,2)</f>
        <v>0</v>
      </c>
      <c r="BL128" s="24" t="s">
        <v>1017</v>
      </c>
      <c r="BM128" s="24" t="s">
        <v>1026</v>
      </c>
    </row>
    <row r="129" s="1" customFormat="1">
      <c r="B129" s="46"/>
      <c r="C129" s="74"/>
      <c r="D129" s="236" t="s">
        <v>962</v>
      </c>
      <c r="E129" s="74"/>
      <c r="F129" s="292" t="s">
        <v>1027</v>
      </c>
      <c r="G129" s="74"/>
      <c r="H129" s="74"/>
      <c r="I129" s="192"/>
      <c r="J129" s="74"/>
      <c r="K129" s="74"/>
      <c r="L129" s="72"/>
      <c r="M129" s="293"/>
      <c r="N129" s="47"/>
      <c r="O129" s="47"/>
      <c r="P129" s="47"/>
      <c r="Q129" s="47"/>
      <c r="R129" s="47"/>
      <c r="S129" s="47"/>
      <c r="T129" s="95"/>
      <c r="AT129" s="24" t="s">
        <v>962</v>
      </c>
      <c r="AU129" s="24" t="s">
        <v>80</v>
      </c>
    </row>
    <row r="130" s="10" customFormat="1" ht="37.44" customHeight="1">
      <c r="B130" s="206"/>
      <c r="C130" s="207"/>
      <c r="D130" s="208" t="s">
        <v>71</v>
      </c>
      <c r="E130" s="209" t="s">
        <v>72</v>
      </c>
      <c r="F130" s="209" t="s">
        <v>1028</v>
      </c>
      <c r="G130" s="207"/>
      <c r="H130" s="207"/>
      <c r="I130" s="210"/>
      <c r="J130" s="211">
        <f>BK130</f>
        <v>0</v>
      </c>
      <c r="K130" s="207"/>
      <c r="L130" s="212"/>
      <c r="M130" s="213"/>
      <c r="N130" s="214"/>
      <c r="O130" s="214"/>
      <c r="P130" s="215">
        <f>SUM(P131:P145)</f>
        <v>0</v>
      </c>
      <c r="Q130" s="214"/>
      <c r="R130" s="215">
        <f>SUM(R131:R145)</f>
        <v>0</v>
      </c>
      <c r="S130" s="214"/>
      <c r="T130" s="216">
        <f>SUM(T131:T145)</f>
        <v>0</v>
      </c>
      <c r="AR130" s="217" t="s">
        <v>98</v>
      </c>
      <c r="AT130" s="218" t="s">
        <v>71</v>
      </c>
      <c r="AU130" s="218" t="s">
        <v>72</v>
      </c>
      <c r="AY130" s="217" t="s">
        <v>138</v>
      </c>
      <c r="BK130" s="219">
        <f>SUM(BK131:BK145)</f>
        <v>0</v>
      </c>
    </row>
    <row r="131" s="1" customFormat="1" ht="16.5" customHeight="1">
      <c r="B131" s="46"/>
      <c r="C131" s="222" t="s">
        <v>218</v>
      </c>
      <c r="D131" s="222" t="s">
        <v>140</v>
      </c>
      <c r="E131" s="223" t="s">
        <v>1029</v>
      </c>
      <c r="F131" s="224" t="s">
        <v>1030</v>
      </c>
      <c r="G131" s="225" t="s">
        <v>959</v>
      </c>
      <c r="H131" s="226">
        <v>1</v>
      </c>
      <c r="I131" s="227"/>
      <c r="J131" s="228">
        <f>ROUND(I131*H131,2)</f>
        <v>0</v>
      </c>
      <c r="K131" s="224" t="s">
        <v>21</v>
      </c>
      <c r="L131" s="72"/>
      <c r="M131" s="229" t="s">
        <v>21</v>
      </c>
      <c r="N131" s="230" t="s">
        <v>43</v>
      </c>
      <c r="O131" s="47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4" t="s">
        <v>960</v>
      </c>
      <c r="AT131" s="24" t="s">
        <v>140</v>
      </c>
      <c r="AU131" s="24" t="s">
        <v>80</v>
      </c>
      <c r="AY131" s="24" t="s">
        <v>138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24" t="s">
        <v>80</v>
      </c>
      <c r="BK131" s="233">
        <f>ROUND(I131*H131,2)</f>
        <v>0</v>
      </c>
      <c r="BL131" s="24" t="s">
        <v>960</v>
      </c>
      <c r="BM131" s="24" t="s">
        <v>1031</v>
      </c>
    </row>
    <row r="132" s="1" customFormat="1">
      <c r="B132" s="46"/>
      <c r="C132" s="74"/>
      <c r="D132" s="236" t="s">
        <v>962</v>
      </c>
      <c r="E132" s="74"/>
      <c r="F132" s="292" t="s">
        <v>1032</v>
      </c>
      <c r="G132" s="74"/>
      <c r="H132" s="74"/>
      <c r="I132" s="192"/>
      <c r="J132" s="74"/>
      <c r="K132" s="74"/>
      <c r="L132" s="72"/>
      <c r="M132" s="293"/>
      <c r="N132" s="47"/>
      <c r="O132" s="47"/>
      <c r="P132" s="47"/>
      <c r="Q132" s="47"/>
      <c r="R132" s="47"/>
      <c r="S132" s="47"/>
      <c r="T132" s="95"/>
      <c r="AT132" s="24" t="s">
        <v>962</v>
      </c>
      <c r="AU132" s="24" t="s">
        <v>80</v>
      </c>
    </row>
    <row r="133" s="1" customFormat="1" ht="16.5" customHeight="1">
      <c r="B133" s="46"/>
      <c r="C133" s="222" t="s">
        <v>10</v>
      </c>
      <c r="D133" s="222" t="s">
        <v>140</v>
      </c>
      <c r="E133" s="223" t="s">
        <v>1033</v>
      </c>
      <c r="F133" s="224" t="s">
        <v>1034</v>
      </c>
      <c r="G133" s="225" t="s">
        <v>959</v>
      </c>
      <c r="H133" s="226">
        <v>1</v>
      </c>
      <c r="I133" s="227"/>
      <c r="J133" s="228">
        <f>ROUND(I133*H133,2)</f>
        <v>0</v>
      </c>
      <c r="K133" s="224" t="s">
        <v>21</v>
      </c>
      <c r="L133" s="72"/>
      <c r="M133" s="229" t="s">
        <v>21</v>
      </c>
      <c r="N133" s="230" t="s">
        <v>43</v>
      </c>
      <c r="O133" s="47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4" t="s">
        <v>960</v>
      </c>
      <c r="AT133" s="24" t="s">
        <v>140</v>
      </c>
      <c r="AU133" s="24" t="s">
        <v>80</v>
      </c>
      <c r="AY133" s="24" t="s">
        <v>138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4" t="s">
        <v>80</v>
      </c>
      <c r="BK133" s="233">
        <f>ROUND(I133*H133,2)</f>
        <v>0</v>
      </c>
      <c r="BL133" s="24" t="s">
        <v>960</v>
      </c>
      <c r="BM133" s="24" t="s">
        <v>1035</v>
      </c>
    </row>
    <row r="134" s="1" customFormat="1">
      <c r="B134" s="46"/>
      <c r="C134" s="74"/>
      <c r="D134" s="236" t="s">
        <v>962</v>
      </c>
      <c r="E134" s="74"/>
      <c r="F134" s="292" t="s">
        <v>1036</v>
      </c>
      <c r="G134" s="74"/>
      <c r="H134" s="74"/>
      <c r="I134" s="192"/>
      <c r="J134" s="74"/>
      <c r="K134" s="74"/>
      <c r="L134" s="72"/>
      <c r="M134" s="293"/>
      <c r="N134" s="47"/>
      <c r="O134" s="47"/>
      <c r="P134" s="47"/>
      <c r="Q134" s="47"/>
      <c r="R134" s="47"/>
      <c r="S134" s="47"/>
      <c r="T134" s="95"/>
      <c r="AT134" s="24" t="s">
        <v>962</v>
      </c>
      <c r="AU134" s="24" t="s">
        <v>80</v>
      </c>
    </row>
    <row r="135" s="1" customFormat="1" ht="16.5" customHeight="1">
      <c r="B135" s="46"/>
      <c r="C135" s="222" t="s">
        <v>225</v>
      </c>
      <c r="D135" s="222" t="s">
        <v>140</v>
      </c>
      <c r="E135" s="223" t="s">
        <v>1037</v>
      </c>
      <c r="F135" s="224" t="s">
        <v>1038</v>
      </c>
      <c r="G135" s="225" t="s">
        <v>997</v>
      </c>
      <c r="H135" s="226">
        <v>1</v>
      </c>
      <c r="I135" s="227"/>
      <c r="J135" s="228">
        <f>ROUND(I135*H135,2)</f>
        <v>0</v>
      </c>
      <c r="K135" s="224" t="s">
        <v>1039</v>
      </c>
      <c r="L135" s="72"/>
      <c r="M135" s="229" t="s">
        <v>21</v>
      </c>
      <c r="N135" s="230" t="s">
        <v>43</v>
      </c>
      <c r="O135" s="47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4" t="s">
        <v>960</v>
      </c>
      <c r="AT135" s="24" t="s">
        <v>140</v>
      </c>
      <c r="AU135" s="24" t="s">
        <v>80</v>
      </c>
      <c r="AY135" s="24" t="s">
        <v>138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24" t="s">
        <v>80</v>
      </c>
      <c r="BK135" s="233">
        <f>ROUND(I135*H135,2)</f>
        <v>0</v>
      </c>
      <c r="BL135" s="24" t="s">
        <v>960</v>
      </c>
      <c r="BM135" s="24" t="s">
        <v>1040</v>
      </c>
    </row>
    <row r="136" s="1" customFormat="1">
      <c r="B136" s="46"/>
      <c r="C136" s="74"/>
      <c r="D136" s="236" t="s">
        <v>962</v>
      </c>
      <c r="E136" s="74"/>
      <c r="F136" s="292" t="s">
        <v>1041</v>
      </c>
      <c r="G136" s="74"/>
      <c r="H136" s="74"/>
      <c r="I136" s="192"/>
      <c r="J136" s="74"/>
      <c r="K136" s="74"/>
      <c r="L136" s="72"/>
      <c r="M136" s="293"/>
      <c r="N136" s="47"/>
      <c r="O136" s="47"/>
      <c r="P136" s="47"/>
      <c r="Q136" s="47"/>
      <c r="R136" s="47"/>
      <c r="S136" s="47"/>
      <c r="T136" s="95"/>
      <c r="AT136" s="24" t="s">
        <v>962</v>
      </c>
      <c r="AU136" s="24" t="s">
        <v>80</v>
      </c>
    </row>
    <row r="137" s="11" customFormat="1">
      <c r="B137" s="234"/>
      <c r="C137" s="235"/>
      <c r="D137" s="236" t="s">
        <v>147</v>
      </c>
      <c r="E137" s="237" t="s">
        <v>21</v>
      </c>
      <c r="F137" s="238" t="s">
        <v>1042</v>
      </c>
      <c r="G137" s="235"/>
      <c r="H137" s="237" t="s">
        <v>21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AT137" s="244" t="s">
        <v>147</v>
      </c>
      <c r="AU137" s="244" t="s">
        <v>80</v>
      </c>
      <c r="AV137" s="11" t="s">
        <v>80</v>
      </c>
      <c r="AW137" s="11" t="s">
        <v>36</v>
      </c>
      <c r="AX137" s="11" t="s">
        <v>72</v>
      </c>
      <c r="AY137" s="244" t="s">
        <v>138</v>
      </c>
    </row>
    <row r="138" s="11" customFormat="1">
      <c r="B138" s="234"/>
      <c r="C138" s="235"/>
      <c r="D138" s="236" t="s">
        <v>147</v>
      </c>
      <c r="E138" s="237" t="s">
        <v>21</v>
      </c>
      <c r="F138" s="238" t="s">
        <v>1043</v>
      </c>
      <c r="G138" s="235"/>
      <c r="H138" s="237" t="s">
        <v>21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AT138" s="244" t="s">
        <v>147</v>
      </c>
      <c r="AU138" s="244" t="s">
        <v>80</v>
      </c>
      <c r="AV138" s="11" t="s">
        <v>80</v>
      </c>
      <c r="AW138" s="11" t="s">
        <v>36</v>
      </c>
      <c r="AX138" s="11" t="s">
        <v>72</v>
      </c>
      <c r="AY138" s="244" t="s">
        <v>138</v>
      </c>
    </row>
    <row r="139" s="11" customFormat="1">
      <c r="B139" s="234"/>
      <c r="C139" s="235"/>
      <c r="D139" s="236" t="s">
        <v>147</v>
      </c>
      <c r="E139" s="237" t="s">
        <v>21</v>
      </c>
      <c r="F139" s="238" t="s">
        <v>1044</v>
      </c>
      <c r="G139" s="235"/>
      <c r="H139" s="237" t="s">
        <v>21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AT139" s="244" t="s">
        <v>147</v>
      </c>
      <c r="AU139" s="244" t="s">
        <v>80</v>
      </c>
      <c r="AV139" s="11" t="s">
        <v>80</v>
      </c>
      <c r="AW139" s="11" t="s">
        <v>36</v>
      </c>
      <c r="AX139" s="11" t="s">
        <v>72</v>
      </c>
      <c r="AY139" s="244" t="s">
        <v>138</v>
      </c>
    </row>
    <row r="140" s="11" customFormat="1">
      <c r="B140" s="234"/>
      <c r="C140" s="235"/>
      <c r="D140" s="236" t="s">
        <v>147</v>
      </c>
      <c r="E140" s="237" t="s">
        <v>21</v>
      </c>
      <c r="F140" s="238" t="s">
        <v>1045</v>
      </c>
      <c r="G140" s="235"/>
      <c r="H140" s="237" t="s">
        <v>21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147</v>
      </c>
      <c r="AU140" s="244" t="s">
        <v>80</v>
      </c>
      <c r="AV140" s="11" t="s">
        <v>80</v>
      </c>
      <c r="AW140" s="11" t="s">
        <v>36</v>
      </c>
      <c r="AX140" s="11" t="s">
        <v>72</v>
      </c>
      <c r="AY140" s="244" t="s">
        <v>138</v>
      </c>
    </row>
    <row r="141" s="12" customFormat="1">
      <c r="B141" s="245"/>
      <c r="C141" s="246"/>
      <c r="D141" s="236" t="s">
        <v>147</v>
      </c>
      <c r="E141" s="247" t="s">
        <v>21</v>
      </c>
      <c r="F141" s="248" t="s">
        <v>80</v>
      </c>
      <c r="G141" s="246"/>
      <c r="H141" s="249">
        <v>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147</v>
      </c>
      <c r="AU141" s="255" t="s">
        <v>80</v>
      </c>
      <c r="AV141" s="12" t="s">
        <v>82</v>
      </c>
      <c r="AW141" s="12" t="s">
        <v>36</v>
      </c>
      <c r="AX141" s="12" t="s">
        <v>80</v>
      </c>
      <c r="AY141" s="255" t="s">
        <v>138</v>
      </c>
    </row>
    <row r="142" s="1" customFormat="1" ht="16.5" customHeight="1">
      <c r="B142" s="46"/>
      <c r="C142" s="222" t="s">
        <v>230</v>
      </c>
      <c r="D142" s="222" t="s">
        <v>140</v>
      </c>
      <c r="E142" s="223" t="s">
        <v>1046</v>
      </c>
      <c r="F142" s="224" t="s">
        <v>1047</v>
      </c>
      <c r="G142" s="225" t="s">
        <v>959</v>
      </c>
      <c r="H142" s="226">
        <v>1</v>
      </c>
      <c r="I142" s="227"/>
      <c r="J142" s="228">
        <f>ROUND(I142*H142,2)</f>
        <v>0</v>
      </c>
      <c r="K142" s="224" t="s">
        <v>21</v>
      </c>
      <c r="L142" s="72"/>
      <c r="M142" s="229" t="s">
        <v>21</v>
      </c>
      <c r="N142" s="230" t="s">
        <v>43</v>
      </c>
      <c r="O142" s="47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AR142" s="24" t="s">
        <v>960</v>
      </c>
      <c r="AT142" s="24" t="s">
        <v>140</v>
      </c>
      <c r="AU142" s="24" t="s">
        <v>80</v>
      </c>
      <c r="AY142" s="24" t="s">
        <v>138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24" t="s">
        <v>80</v>
      </c>
      <c r="BK142" s="233">
        <f>ROUND(I142*H142,2)</f>
        <v>0</v>
      </c>
      <c r="BL142" s="24" t="s">
        <v>960</v>
      </c>
      <c r="BM142" s="24" t="s">
        <v>1048</v>
      </c>
    </row>
    <row r="143" s="1" customFormat="1">
      <c r="B143" s="46"/>
      <c r="C143" s="74"/>
      <c r="D143" s="236" t="s">
        <v>962</v>
      </c>
      <c r="E143" s="74"/>
      <c r="F143" s="292" t="s">
        <v>1049</v>
      </c>
      <c r="G143" s="74"/>
      <c r="H143" s="74"/>
      <c r="I143" s="192"/>
      <c r="J143" s="74"/>
      <c r="K143" s="74"/>
      <c r="L143" s="72"/>
      <c r="M143" s="293"/>
      <c r="N143" s="47"/>
      <c r="O143" s="47"/>
      <c r="P143" s="47"/>
      <c r="Q143" s="47"/>
      <c r="R143" s="47"/>
      <c r="S143" s="47"/>
      <c r="T143" s="95"/>
      <c r="AT143" s="24" t="s">
        <v>962</v>
      </c>
      <c r="AU143" s="24" t="s">
        <v>80</v>
      </c>
    </row>
    <row r="144" s="1" customFormat="1" ht="16.5" customHeight="1">
      <c r="B144" s="46"/>
      <c r="C144" s="222" t="s">
        <v>235</v>
      </c>
      <c r="D144" s="222" t="s">
        <v>140</v>
      </c>
      <c r="E144" s="223" t="s">
        <v>1050</v>
      </c>
      <c r="F144" s="224" t="s">
        <v>1051</v>
      </c>
      <c r="G144" s="225" t="s">
        <v>959</v>
      </c>
      <c r="H144" s="226">
        <v>1</v>
      </c>
      <c r="I144" s="227"/>
      <c r="J144" s="228">
        <f>ROUND(I144*H144,2)</f>
        <v>0</v>
      </c>
      <c r="K144" s="224" t="s">
        <v>21</v>
      </c>
      <c r="L144" s="72"/>
      <c r="M144" s="229" t="s">
        <v>21</v>
      </c>
      <c r="N144" s="230" t="s">
        <v>43</v>
      </c>
      <c r="O144" s="47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AR144" s="24" t="s">
        <v>960</v>
      </c>
      <c r="AT144" s="24" t="s">
        <v>140</v>
      </c>
      <c r="AU144" s="24" t="s">
        <v>80</v>
      </c>
      <c r="AY144" s="24" t="s">
        <v>138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24" t="s">
        <v>80</v>
      </c>
      <c r="BK144" s="233">
        <f>ROUND(I144*H144,2)</f>
        <v>0</v>
      </c>
      <c r="BL144" s="24" t="s">
        <v>960</v>
      </c>
      <c r="BM144" s="24" t="s">
        <v>1052</v>
      </c>
    </row>
    <row r="145" s="1" customFormat="1">
      <c r="B145" s="46"/>
      <c r="C145" s="74"/>
      <c r="D145" s="236" t="s">
        <v>962</v>
      </c>
      <c r="E145" s="74"/>
      <c r="F145" s="292" t="s">
        <v>1053</v>
      </c>
      <c r="G145" s="74"/>
      <c r="H145" s="74"/>
      <c r="I145" s="192"/>
      <c r="J145" s="74"/>
      <c r="K145" s="74"/>
      <c r="L145" s="72"/>
      <c r="M145" s="294"/>
      <c r="N145" s="289"/>
      <c r="O145" s="289"/>
      <c r="P145" s="289"/>
      <c r="Q145" s="289"/>
      <c r="R145" s="289"/>
      <c r="S145" s="289"/>
      <c r="T145" s="295"/>
      <c r="AT145" s="24" t="s">
        <v>962</v>
      </c>
      <c r="AU145" s="24" t="s">
        <v>80</v>
      </c>
    </row>
    <row r="146" s="1" customFormat="1" ht="6.96" customHeight="1">
      <c r="B146" s="67"/>
      <c r="C146" s="68"/>
      <c r="D146" s="68"/>
      <c r="E146" s="68"/>
      <c r="F146" s="68"/>
      <c r="G146" s="68"/>
      <c r="H146" s="68"/>
      <c r="I146" s="167"/>
      <c r="J146" s="68"/>
      <c r="K146" s="68"/>
      <c r="L146" s="72"/>
    </row>
  </sheetData>
  <sheetProtection sheet="1" autoFilter="0" formatColumns="0" formatRows="0" objects="1" scenarios="1" spinCount="100000" saltValue="ISu/hpzp0ulJGwUh4u70yBcVPffngslk+ZS1U0DnPI7/jlrYhxVkIXUPjgvEWroh9tU/qEW+4BAVsLV2B29Qhg==" hashValue="jDBMteBX7aWoAK5dPdTNmBcit7odgCa6P+7ekpdqkriyqau6H04swSaI8T5k19GkK4RjdBwR+8an/YDHzTZqcA==" algorithmName="SHA-512" password="CC35"/>
  <autoFilter ref="C78:K145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6" customWidth="1"/>
    <col min="2" max="2" width="1.664063" style="296" customWidth="1"/>
    <col min="3" max="4" width="5" style="296" customWidth="1"/>
    <col min="5" max="5" width="11.67" style="296" customWidth="1"/>
    <col min="6" max="6" width="9.17" style="296" customWidth="1"/>
    <col min="7" max="7" width="5" style="296" customWidth="1"/>
    <col min="8" max="8" width="77.83" style="296" customWidth="1"/>
    <col min="9" max="10" width="20" style="296" customWidth="1"/>
    <col min="11" max="11" width="1.664063" style="296" customWidth="1"/>
  </cols>
  <sheetData>
    <row r="1" ht="37.5" customHeight="1"/>
    <row r="2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5" customFormat="1" ht="45" customHeight="1">
      <c r="B3" s="300"/>
      <c r="C3" s="301" t="s">
        <v>1054</v>
      </c>
      <c r="D3" s="301"/>
      <c r="E3" s="301"/>
      <c r="F3" s="301"/>
      <c r="G3" s="301"/>
      <c r="H3" s="301"/>
      <c r="I3" s="301"/>
      <c r="J3" s="301"/>
      <c r="K3" s="302"/>
    </row>
    <row r="4" ht="25.5" customHeight="1">
      <c r="B4" s="303"/>
      <c r="C4" s="304" t="s">
        <v>1055</v>
      </c>
      <c r="D4" s="304"/>
      <c r="E4" s="304"/>
      <c r="F4" s="304"/>
      <c r="G4" s="304"/>
      <c r="H4" s="304"/>
      <c r="I4" s="304"/>
      <c r="J4" s="304"/>
      <c r="K4" s="305"/>
    </row>
    <row r="5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ht="15" customHeight="1">
      <c r="B6" s="303"/>
      <c r="C6" s="307" t="s">
        <v>1056</v>
      </c>
      <c r="D6" s="307"/>
      <c r="E6" s="307"/>
      <c r="F6" s="307"/>
      <c r="G6" s="307"/>
      <c r="H6" s="307"/>
      <c r="I6" s="307"/>
      <c r="J6" s="307"/>
      <c r="K6" s="305"/>
    </row>
    <row r="7" ht="15" customHeight="1">
      <c r="B7" s="308"/>
      <c r="C7" s="307" t="s">
        <v>1057</v>
      </c>
      <c r="D7" s="307"/>
      <c r="E7" s="307"/>
      <c r="F7" s="307"/>
      <c r="G7" s="307"/>
      <c r="H7" s="307"/>
      <c r="I7" s="307"/>
      <c r="J7" s="307"/>
      <c r="K7" s="305"/>
    </row>
    <row r="8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ht="15" customHeight="1">
      <c r="B9" s="308"/>
      <c r="C9" s="307" t="s">
        <v>1058</v>
      </c>
      <c r="D9" s="307"/>
      <c r="E9" s="307"/>
      <c r="F9" s="307"/>
      <c r="G9" s="307"/>
      <c r="H9" s="307"/>
      <c r="I9" s="307"/>
      <c r="J9" s="307"/>
      <c r="K9" s="305"/>
    </row>
    <row r="10" ht="15" customHeight="1">
      <c r="B10" s="308"/>
      <c r="C10" s="307"/>
      <c r="D10" s="307" t="s">
        <v>1059</v>
      </c>
      <c r="E10" s="307"/>
      <c r="F10" s="307"/>
      <c r="G10" s="307"/>
      <c r="H10" s="307"/>
      <c r="I10" s="307"/>
      <c r="J10" s="307"/>
      <c r="K10" s="305"/>
    </row>
    <row r="11" ht="15" customHeight="1">
      <c r="B11" s="308"/>
      <c r="C11" s="309"/>
      <c r="D11" s="307" t="s">
        <v>1060</v>
      </c>
      <c r="E11" s="307"/>
      <c r="F11" s="307"/>
      <c r="G11" s="307"/>
      <c r="H11" s="307"/>
      <c r="I11" s="307"/>
      <c r="J11" s="307"/>
      <c r="K11" s="305"/>
    </row>
    <row r="12" ht="12.75" customHeight="1">
      <c r="B12" s="308"/>
      <c r="C12" s="309"/>
      <c r="D12" s="309"/>
      <c r="E12" s="309"/>
      <c r="F12" s="309"/>
      <c r="G12" s="309"/>
      <c r="H12" s="309"/>
      <c r="I12" s="309"/>
      <c r="J12" s="309"/>
      <c r="K12" s="305"/>
    </row>
    <row r="13" ht="15" customHeight="1">
      <c r="B13" s="308"/>
      <c r="C13" s="309"/>
      <c r="D13" s="307" t="s">
        <v>1061</v>
      </c>
      <c r="E13" s="307"/>
      <c r="F13" s="307"/>
      <c r="G13" s="307"/>
      <c r="H13" s="307"/>
      <c r="I13" s="307"/>
      <c r="J13" s="307"/>
      <c r="K13" s="305"/>
    </row>
    <row r="14" ht="15" customHeight="1">
      <c r="B14" s="308"/>
      <c r="C14" s="309"/>
      <c r="D14" s="307" t="s">
        <v>1062</v>
      </c>
      <c r="E14" s="307"/>
      <c r="F14" s="307"/>
      <c r="G14" s="307"/>
      <c r="H14" s="307"/>
      <c r="I14" s="307"/>
      <c r="J14" s="307"/>
      <c r="K14" s="305"/>
    </row>
    <row r="15" ht="15" customHeight="1">
      <c r="B15" s="308"/>
      <c r="C15" s="309"/>
      <c r="D15" s="307" t="s">
        <v>1063</v>
      </c>
      <c r="E15" s="307"/>
      <c r="F15" s="307"/>
      <c r="G15" s="307"/>
      <c r="H15" s="307"/>
      <c r="I15" s="307"/>
      <c r="J15" s="307"/>
      <c r="K15" s="305"/>
    </row>
    <row r="16" ht="15" customHeight="1">
      <c r="B16" s="308"/>
      <c r="C16" s="309"/>
      <c r="D16" s="309"/>
      <c r="E16" s="310" t="s">
        <v>79</v>
      </c>
      <c r="F16" s="307" t="s">
        <v>1064</v>
      </c>
      <c r="G16" s="307"/>
      <c r="H16" s="307"/>
      <c r="I16" s="307"/>
      <c r="J16" s="307"/>
      <c r="K16" s="305"/>
    </row>
    <row r="17" ht="15" customHeight="1">
      <c r="B17" s="308"/>
      <c r="C17" s="309"/>
      <c r="D17" s="309"/>
      <c r="E17" s="310" t="s">
        <v>1065</v>
      </c>
      <c r="F17" s="307" t="s">
        <v>1066</v>
      </c>
      <c r="G17" s="307"/>
      <c r="H17" s="307"/>
      <c r="I17" s="307"/>
      <c r="J17" s="307"/>
      <c r="K17" s="305"/>
    </row>
    <row r="18" ht="15" customHeight="1">
      <c r="B18" s="308"/>
      <c r="C18" s="309"/>
      <c r="D18" s="309"/>
      <c r="E18" s="310" t="s">
        <v>1067</v>
      </c>
      <c r="F18" s="307" t="s">
        <v>1068</v>
      </c>
      <c r="G18" s="307"/>
      <c r="H18" s="307"/>
      <c r="I18" s="307"/>
      <c r="J18" s="307"/>
      <c r="K18" s="305"/>
    </row>
    <row r="19" ht="15" customHeight="1">
      <c r="B19" s="308"/>
      <c r="C19" s="309"/>
      <c r="D19" s="309"/>
      <c r="E19" s="310" t="s">
        <v>89</v>
      </c>
      <c r="F19" s="307" t="s">
        <v>90</v>
      </c>
      <c r="G19" s="307"/>
      <c r="H19" s="307"/>
      <c r="I19" s="307"/>
      <c r="J19" s="307"/>
      <c r="K19" s="305"/>
    </row>
    <row r="20" ht="15" customHeight="1">
      <c r="B20" s="308"/>
      <c r="C20" s="309"/>
      <c r="D20" s="309"/>
      <c r="E20" s="310" t="s">
        <v>964</v>
      </c>
      <c r="F20" s="307" t="s">
        <v>1069</v>
      </c>
      <c r="G20" s="307"/>
      <c r="H20" s="307"/>
      <c r="I20" s="307"/>
      <c r="J20" s="307"/>
      <c r="K20" s="305"/>
    </row>
    <row r="21" ht="15" customHeight="1">
      <c r="B21" s="308"/>
      <c r="C21" s="309"/>
      <c r="D21" s="309"/>
      <c r="E21" s="310" t="s">
        <v>1070</v>
      </c>
      <c r="F21" s="307" t="s">
        <v>1071</v>
      </c>
      <c r="G21" s="307"/>
      <c r="H21" s="307"/>
      <c r="I21" s="307"/>
      <c r="J21" s="307"/>
      <c r="K21" s="305"/>
    </row>
    <row r="22" ht="12.75" customHeight="1">
      <c r="B22" s="308"/>
      <c r="C22" s="309"/>
      <c r="D22" s="309"/>
      <c r="E22" s="309"/>
      <c r="F22" s="309"/>
      <c r="G22" s="309"/>
      <c r="H22" s="309"/>
      <c r="I22" s="309"/>
      <c r="J22" s="309"/>
      <c r="K22" s="305"/>
    </row>
    <row r="23" ht="15" customHeight="1">
      <c r="B23" s="308"/>
      <c r="C23" s="307" t="s">
        <v>1072</v>
      </c>
      <c r="D23" s="307"/>
      <c r="E23" s="307"/>
      <c r="F23" s="307"/>
      <c r="G23" s="307"/>
      <c r="H23" s="307"/>
      <c r="I23" s="307"/>
      <c r="J23" s="307"/>
      <c r="K23" s="305"/>
    </row>
    <row r="24" ht="15" customHeight="1">
      <c r="B24" s="308"/>
      <c r="C24" s="307" t="s">
        <v>1073</v>
      </c>
      <c r="D24" s="307"/>
      <c r="E24" s="307"/>
      <c r="F24" s="307"/>
      <c r="G24" s="307"/>
      <c r="H24" s="307"/>
      <c r="I24" s="307"/>
      <c r="J24" s="307"/>
      <c r="K24" s="305"/>
    </row>
    <row r="25" ht="15" customHeight="1">
      <c r="B25" s="308"/>
      <c r="C25" s="307"/>
      <c r="D25" s="307" t="s">
        <v>1074</v>
      </c>
      <c r="E25" s="307"/>
      <c r="F25" s="307"/>
      <c r="G25" s="307"/>
      <c r="H25" s="307"/>
      <c r="I25" s="307"/>
      <c r="J25" s="307"/>
      <c r="K25" s="305"/>
    </row>
    <row r="26" ht="15" customHeight="1">
      <c r="B26" s="308"/>
      <c r="C26" s="309"/>
      <c r="D26" s="307" t="s">
        <v>1075</v>
      </c>
      <c r="E26" s="307"/>
      <c r="F26" s="307"/>
      <c r="G26" s="307"/>
      <c r="H26" s="307"/>
      <c r="I26" s="307"/>
      <c r="J26" s="307"/>
      <c r="K26" s="305"/>
    </row>
    <row r="27" ht="12.75" customHeight="1">
      <c r="B27" s="308"/>
      <c r="C27" s="309"/>
      <c r="D27" s="309"/>
      <c r="E27" s="309"/>
      <c r="F27" s="309"/>
      <c r="G27" s="309"/>
      <c r="H27" s="309"/>
      <c r="I27" s="309"/>
      <c r="J27" s="309"/>
      <c r="K27" s="305"/>
    </row>
    <row r="28" ht="15" customHeight="1">
      <c r="B28" s="308"/>
      <c r="C28" s="309"/>
      <c r="D28" s="307" t="s">
        <v>1076</v>
      </c>
      <c r="E28" s="307"/>
      <c r="F28" s="307"/>
      <c r="G28" s="307"/>
      <c r="H28" s="307"/>
      <c r="I28" s="307"/>
      <c r="J28" s="307"/>
      <c r="K28" s="305"/>
    </row>
    <row r="29" ht="15" customHeight="1">
      <c r="B29" s="308"/>
      <c r="C29" s="309"/>
      <c r="D29" s="307" t="s">
        <v>1077</v>
      </c>
      <c r="E29" s="307"/>
      <c r="F29" s="307"/>
      <c r="G29" s="307"/>
      <c r="H29" s="307"/>
      <c r="I29" s="307"/>
      <c r="J29" s="307"/>
      <c r="K29" s="305"/>
    </row>
    <row r="30" ht="12.75" customHeight="1">
      <c r="B30" s="308"/>
      <c r="C30" s="309"/>
      <c r="D30" s="309"/>
      <c r="E30" s="309"/>
      <c r="F30" s="309"/>
      <c r="G30" s="309"/>
      <c r="H30" s="309"/>
      <c r="I30" s="309"/>
      <c r="J30" s="309"/>
      <c r="K30" s="305"/>
    </row>
    <row r="31" ht="15" customHeight="1">
      <c r="B31" s="308"/>
      <c r="C31" s="309"/>
      <c r="D31" s="307" t="s">
        <v>1078</v>
      </c>
      <c r="E31" s="307"/>
      <c r="F31" s="307"/>
      <c r="G31" s="307"/>
      <c r="H31" s="307"/>
      <c r="I31" s="307"/>
      <c r="J31" s="307"/>
      <c r="K31" s="305"/>
    </row>
    <row r="32" ht="15" customHeight="1">
      <c r="B32" s="308"/>
      <c r="C32" s="309"/>
      <c r="D32" s="307" t="s">
        <v>1079</v>
      </c>
      <c r="E32" s="307"/>
      <c r="F32" s="307"/>
      <c r="G32" s="307"/>
      <c r="H32" s="307"/>
      <c r="I32" s="307"/>
      <c r="J32" s="307"/>
      <c r="K32" s="305"/>
    </row>
    <row r="33" ht="15" customHeight="1">
      <c r="B33" s="308"/>
      <c r="C33" s="309"/>
      <c r="D33" s="307" t="s">
        <v>1080</v>
      </c>
      <c r="E33" s="307"/>
      <c r="F33" s="307"/>
      <c r="G33" s="307"/>
      <c r="H33" s="307"/>
      <c r="I33" s="307"/>
      <c r="J33" s="307"/>
      <c r="K33" s="305"/>
    </row>
    <row r="34" ht="15" customHeight="1">
      <c r="B34" s="308"/>
      <c r="C34" s="309"/>
      <c r="D34" s="307"/>
      <c r="E34" s="311" t="s">
        <v>123</v>
      </c>
      <c r="F34" s="307"/>
      <c r="G34" s="307" t="s">
        <v>1081</v>
      </c>
      <c r="H34" s="307"/>
      <c r="I34" s="307"/>
      <c r="J34" s="307"/>
      <c r="K34" s="305"/>
    </row>
    <row r="35" ht="30.75" customHeight="1">
      <c r="B35" s="308"/>
      <c r="C35" s="309"/>
      <c r="D35" s="307"/>
      <c r="E35" s="311" t="s">
        <v>1082</v>
      </c>
      <c r="F35" s="307"/>
      <c r="G35" s="307" t="s">
        <v>1083</v>
      </c>
      <c r="H35" s="307"/>
      <c r="I35" s="307"/>
      <c r="J35" s="307"/>
      <c r="K35" s="305"/>
    </row>
    <row r="36" ht="15" customHeight="1">
      <c r="B36" s="308"/>
      <c r="C36" s="309"/>
      <c r="D36" s="307"/>
      <c r="E36" s="311" t="s">
        <v>53</v>
      </c>
      <c r="F36" s="307"/>
      <c r="G36" s="307" t="s">
        <v>1084</v>
      </c>
      <c r="H36" s="307"/>
      <c r="I36" s="307"/>
      <c r="J36" s="307"/>
      <c r="K36" s="305"/>
    </row>
    <row r="37" ht="15" customHeight="1">
      <c r="B37" s="308"/>
      <c r="C37" s="309"/>
      <c r="D37" s="307"/>
      <c r="E37" s="311" t="s">
        <v>124</v>
      </c>
      <c r="F37" s="307"/>
      <c r="G37" s="307" t="s">
        <v>1085</v>
      </c>
      <c r="H37" s="307"/>
      <c r="I37" s="307"/>
      <c r="J37" s="307"/>
      <c r="K37" s="305"/>
    </row>
    <row r="38" ht="15" customHeight="1">
      <c r="B38" s="308"/>
      <c r="C38" s="309"/>
      <c r="D38" s="307"/>
      <c r="E38" s="311" t="s">
        <v>125</v>
      </c>
      <c r="F38" s="307"/>
      <c r="G38" s="307" t="s">
        <v>1086</v>
      </c>
      <c r="H38" s="307"/>
      <c r="I38" s="307"/>
      <c r="J38" s="307"/>
      <c r="K38" s="305"/>
    </row>
    <row r="39" ht="15" customHeight="1">
      <c r="B39" s="308"/>
      <c r="C39" s="309"/>
      <c r="D39" s="307"/>
      <c r="E39" s="311" t="s">
        <v>126</v>
      </c>
      <c r="F39" s="307"/>
      <c r="G39" s="307" t="s">
        <v>1087</v>
      </c>
      <c r="H39" s="307"/>
      <c r="I39" s="307"/>
      <c r="J39" s="307"/>
      <c r="K39" s="305"/>
    </row>
    <row r="40" ht="15" customHeight="1">
      <c r="B40" s="308"/>
      <c r="C40" s="309"/>
      <c r="D40" s="307"/>
      <c r="E40" s="311" t="s">
        <v>1088</v>
      </c>
      <c r="F40" s="307"/>
      <c r="G40" s="307" t="s">
        <v>1089</v>
      </c>
      <c r="H40" s="307"/>
      <c r="I40" s="307"/>
      <c r="J40" s="307"/>
      <c r="K40" s="305"/>
    </row>
    <row r="41" ht="15" customHeight="1">
      <c r="B41" s="308"/>
      <c r="C41" s="309"/>
      <c r="D41" s="307"/>
      <c r="E41" s="311"/>
      <c r="F41" s="307"/>
      <c r="G41" s="307" t="s">
        <v>1090</v>
      </c>
      <c r="H41" s="307"/>
      <c r="I41" s="307"/>
      <c r="J41" s="307"/>
      <c r="K41" s="305"/>
    </row>
    <row r="42" ht="15" customHeight="1">
      <c r="B42" s="308"/>
      <c r="C42" s="309"/>
      <c r="D42" s="307"/>
      <c r="E42" s="311" t="s">
        <v>1091</v>
      </c>
      <c r="F42" s="307"/>
      <c r="G42" s="307" t="s">
        <v>1092</v>
      </c>
      <c r="H42" s="307"/>
      <c r="I42" s="307"/>
      <c r="J42" s="307"/>
      <c r="K42" s="305"/>
    </row>
    <row r="43" ht="15" customHeight="1">
      <c r="B43" s="308"/>
      <c r="C43" s="309"/>
      <c r="D43" s="307"/>
      <c r="E43" s="311" t="s">
        <v>128</v>
      </c>
      <c r="F43" s="307"/>
      <c r="G43" s="307" t="s">
        <v>1093</v>
      </c>
      <c r="H43" s="307"/>
      <c r="I43" s="307"/>
      <c r="J43" s="307"/>
      <c r="K43" s="305"/>
    </row>
    <row r="44" ht="12.75" customHeight="1">
      <c r="B44" s="308"/>
      <c r="C44" s="309"/>
      <c r="D44" s="307"/>
      <c r="E44" s="307"/>
      <c r="F44" s="307"/>
      <c r="G44" s="307"/>
      <c r="H44" s="307"/>
      <c r="I44" s="307"/>
      <c r="J44" s="307"/>
      <c r="K44" s="305"/>
    </row>
    <row r="45" ht="15" customHeight="1">
      <c r="B45" s="308"/>
      <c r="C45" s="309"/>
      <c r="D45" s="307" t="s">
        <v>1094</v>
      </c>
      <c r="E45" s="307"/>
      <c r="F45" s="307"/>
      <c r="G45" s="307"/>
      <c r="H45" s="307"/>
      <c r="I45" s="307"/>
      <c r="J45" s="307"/>
      <c r="K45" s="305"/>
    </row>
    <row r="46" ht="15" customHeight="1">
      <c r="B46" s="308"/>
      <c r="C46" s="309"/>
      <c r="D46" s="309"/>
      <c r="E46" s="307" t="s">
        <v>1095</v>
      </c>
      <c r="F46" s="307"/>
      <c r="G46" s="307"/>
      <c r="H46" s="307"/>
      <c r="I46" s="307"/>
      <c r="J46" s="307"/>
      <c r="K46" s="305"/>
    </row>
    <row r="47" ht="15" customHeight="1">
      <c r="B47" s="308"/>
      <c r="C47" s="309"/>
      <c r="D47" s="309"/>
      <c r="E47" s="307" t="s">
        <v>1096</v>
      </c>
      <c r="F47" s="307"/>
      <c r="G47" s="307"/>
      <c r="H47" s="307"/>
      <c r="I47" s="307"/>
      <c r="J47" s="307"/>
      <c r="K47" s="305"/>
    </row>
    <row r="48" ht="15" customHeight="1">
      <c r="B48" s="308"/>
      <c r="C48" s="309"/>
      <c r="D48" s="309"/>
      <c r="E48" s="307" t="s">
        <v>1097</v>
      </c>
      <c r="F48" s="307"/>
      <c r="G48" s="307"/>
      <c r="H48" s="307"/>
      <c r="I48" s="307"/>
      <c r="J48" s="307"/>
      <c r="K48" s="305"/>
    </row>
    <row r="49" ht="15" customHeight="1">
      <c r="B49" s="308"/>
      <c r="C49" s="309"/>
      <c r="D49" s="307" t="s">
        <v>1098</v>
      </c>
      <c r="E49" s="307"/>
      <c r="F49" s="307"/>
      <c r="G49" s="307"/>
      <c r="H49" s="307"/>
      <c r="I49" s="307"/>
      <c r="J49" s="307"/>
      <c r="K49" s="305"/>
    </row>
    <row r="50" ht="25.5" customHeight="1">
      <c r="B50" s="303"/>
      <c r="C50" s="304" t="s">
        <v>1099</v>
      </c>
      <c r="D50" s="304"/>
      <c r="E50" s="304"/>
      <c r="F50" s="304"/>
      <c r="G50" s="304"/>
      <c r="H50" s="304"/>
      <c r="I50" s="304"/>
      <c r="J50" s="304"/>
      <c r="K50" s="305"/>
    </row>
    <row r="51" ht="5.25" customHeight="1">
      <c r="B51" s="303"/>
      <c r="C51" s="306"/>
      <c r="D51" s="306"/>
      <c r="E51" s="306"/>
      <c r="F51" s="306"/>
      <c r="G51" s="306"/>
      <c r="H51" s="306"/>
      <c r="I51" s="306"/>
      <c r="J51" s="306"/>
      <c r="K51" s="305"/>
    </row>
    <row r="52" ht="15" customHeight="1">
      <c r="B52" s="303"/>
      <c r="C52" s="307" t="s">
        <v>1100</v>
      </c>
      <c r="D52" s="307"/>
      <c r="E52" s="307"/>
      <c r="F52" s="307"/>
      <c r="G52" s="307"/>
      <c r="H52" s="307"/>
      <c r="I52" s="307"/>
      <c r="J52" s="307"/>
      <c r="K52" s="305"/>
    </row>
    <row r="53" ht="15" customHeight="1">
      <c r="B53" s="303"/>
      <c r="C53" s="307" t="s">
        <v>1101</v>
      </c>
      <c r="D53" s="307"/>
      <c r="E53" s="307"/>
      <c r="F53" s="307"/>
      <c r="G53" s="307"/>
      <c r="H53" s="307"/>
      <c r="I53" s="307"/>
      <c r="J53" s="307"/>
      <c r="K53" s="305"/>
    </row>
    <row r="54" ht="12.75" customHeight="1">
      <c r="B54" s="303"/>
      <c r="C54" s="307"/>
      <c r="D54" s="307"/>
      <c r="E54" s="307"/>
      <c r="F54" s="307"/>
      <c r="G54" s="307"/>
      <c r="H54" s="307"/>
      <c r="I54" s="307"/>
      <c r="J54" s="307"/>
      <c r="K54" s="305"/>
    </row>
    <row r="55" ht="15" customHeight="1">
      <c r="B55" s="303"/>
      <c r="C55" s="307" t="s">
        <v>1102</v>
      </c>
      <c r="D55" s="307"/>
      <c r="E55" s="307"/>
      <c r="F55" s="307"/>
      <c r="G55" s="307"/>
      <c r="H55" s="307"/>
      <c r="I55" s="307"/>
      <c r="J55" s="307"/>
      <c r="K55" s="305"/>
    </row>
    <row r="56" ht="15" customHeight="1">
      <c r="B56" s="303"/>
      <c r="C56" s="309"/>
      <c r="D56" s="307" t="s">
        <v>1103</v>
      </c>
      <c r="E56" s="307"/>
      <c r="F56" s="307"/>
      <c r="G56" s="307"/>
      <c r="H56" s="307"/>
      <c r="I56" s="307"/>
      <c r="J56" s="307"/>
      <c r="K56" s="305"/>
    </row>
    <row r="57" ht="15" customHeight="1">
      <c r="B57" s="303"/>
      <c r="C57" s="309"/>
      <c r="D57" s="307" t="s">
        <v>1104</v>
      </c>
      <c r="E57" s="307"/>
      <c r="F57" s="307"/>
      <c r="G57" s="307"/>
      <c r="H57" s="307"/>
      <c r="I57" s="307"/>
      <c r="J57" s="307"/>
      <c r="K57" s="305"/>
    </row>
    <row r="58" ht="15" customHeight="1">
      <c r="B58" s="303"/>
      <c r="C58" s="309"/>
      <c r="D58" s="307" t="s">
        <v>1105</v>
      </c>
      <c r="E58" s="307"/>
      <c r="F58" s="307"/>
      <c r="G58" s="307"/>
      <c r="H58" s="307"/>
      <c r="I58" s="307"/>
      <c r="J58" s="307"/>
      <c r="K58" s="305"/>
    </row>
    <row r="59" ht="15" customHeight="1">
      <c r="B59" s="303"/>
      <c r="C59" s="309"/>
      <c r="D59" s="307" t="s">
        <v>1106</v>
      </c>
      <c r="E59" s="307"/>
      <c r="F59" s="307"/>
      <c r="G59" s="307"/>
      <c r="H59" s="307"/>
      <c r="I59" s="307"/>
      <c r="J59" s="307"/>
      <c r="K59" s="305"/>
    </row>
    <row r="60" ht="15" customHeight="1">
      <c r="B60" s="303"/>
      <c r="C60" s="309"/>
      <c r="D60" s="312" t="s">
        <v>1107</v>
      </c>
      <c r="E60" s="312"/>
      <c r="F60" s="312"/>
      <c r="G60" s="312"/>
      <c r="H60" s="312"/>
      <c r="I60" s="312"/>
      <c r="J60" s="312"/>
      <c r="K60" s="305"/>
    </row>
    <row r="61" ht="15" customHeight="1">
      <c r="B61" s="303"/>
      <c r="C61" s="309"/>
      <c r="D61" s="307" t="s">
        <v>1108</v>
      </c>
      <c r="E61" s="307"/>
      <c r="F61" s="307"/>
      <c r="G61" s="307"/>
      <c r="H61" s="307"/>
      <c r="I61" s="307"/>
      <c r="J61" s="307"/>
      <c r="K61" s="305"/>
    </row>
    <row r="62" ht="12.75" customHeight="1">
      <c r="B62" s="303"/>
      <c r="C62" s="309"/>
      <c r="D62" s="309"/>
      <c r="E62" s="313"/>
      <c r="F62" s="309"/>
      <c r="G62" s="309"/>
      <c r="H62" s="309"/>
      <c r="I62" s="309"/>
      <c r="J62" s="309"/>
      <c r="K62" s="305"/>
    </row>
    <row r="63" ht="15" customHeight="1">
      <c r="B63" s="303"/>
      <c r="C63" s="309"/>
      <c r="D63" s="307" t="s">
        <v>1109</v>
      </c>
      <c r="E63" s="307"/>
      <c r="F63" s="307"/>
      <c r="G63" s="307"/>
      <c r="H63" s="307"/>
      <c r="I63" s="307"/>
      <c r="J63" s="307"/>
      <c r="K63" s="305"/>
    </row>
    <row r="64" ht="15" customHeight="1">
      <c r="B64" s="303"/>
      <c r="C64" s="309"/>
      <c r="D64" s="312" t="s">
        <v>1110</v>
      </c>
      <c r="E64" s="312"/>
      <c r="F64" s="312"/>
      <c r="G64" s="312"/>
      <c r="H64" s="312"/>
      <c r="I64" s="312"/>
      <c r="J64" s="312"/>
      <c r="K64" s="305"/>
    </row>
    <row r="65" ht="15" customHeight="1">
      <c r="B65" s="303"/>
      <c r="C65" s="309"/>
      <c r="D65" s="307" t="s">
        <v>1111</v>
      </c>
      <c r="E65" s="307"/>
      <c r="F65" s="307"/>
      <c r="G65" s="307"/>
      <c r="H65" s="307"/>
      <c r="I65" s="307"/>
      <c r="J65" s="307"/>
      <c r="K65" s="305"/>
    </row>
    <row r="66" ht="15" customHeight="1">
      <c r="B66" s="303"/>
      <c r="C66" s="309"/>
      <c r="D66" s="307" t="s">
        <v>1112</v>
      </c>
      <c r="E66" s="307"/>
      <c r="F66" s="307"/>
      <c r="G66" s="307"/>
      <c r="H66" s="307"/>
      <c r="I66" s="307"/>
      <c r="J66" s="307"/>
      <c r="K66" s="305"/>
    </row>
    <row r="67" ht="15" customHeight="1">
      <c r="B67" s="303"/>
      <c r="C67" s="309"/>
      <c r="D67" s="307" t="s">
        <v>1113</v>
      </c>
      <c r="E67" s="307"/>
      <c r="F67" s="307"/>
      <c r="G67" s="307"/>
      <c r="H67" s="307"/>
      <c r="I67" s="307"/>
      <c r="J67" s="307"/>
      <c r="K67" s="305"/>
    </row>
    <row r="68" ht="15" customHeight="1">
      <c r="B68" s="303"/>
      <c r="C68" s="309"/>
      <c r="D68" s="307" t="s">
        <v>1114</v>
      </c>
      <c r="E68" s="307"/>
      <c r="F68" s="307"/>
      <c r="G68" s="307"/>
      <c r="H68" s="307"/>
      <c r="I68" s="307"/>
      <c r="J68" s="307"/>
      <c r="K68" s="305"/>
    </row>
    <row r="69" ht="12.75" customHeight="1">
      <c r="B69" s="314"/>
      <c r="C69" s="315"/>
      <c r="D69" s="315"/>
      <c r="E69" s="315"/>
      <c r="F69" s="315"/>
      <c r="G69" s="315"/>
      <c r="H69" s="315"/>
      <c r="I69" s="315"/>
      <c r="J69" s="315"/>
      <c r="K69" s="316"/>
    </row>
    <row r="70" ht="18.75" customHeight="1">
      <c r="B70" s="317"/>
      <c r="C70" s="317"/>
      <c r="D70" s="317"/>
      <c r="E70" s="317"/>
      <c r="F70" s="317"/>
      <c r="G70" s="317"/>
      <c r="H70" s="317"/>
      <c r="I70" s="317"/>
      <c r="J70" s="317"/>
      <c r="K70" s="318"/>
    </row>
    <row r="71" ht="18.75" customHeight="1">
      <c r="B71" s="318"/>
      <c r="C71" s="318"/>
      <c r="D71" s="318"/>
      <c r="E71" s="318"/>
      <c r="F71" s="318"/>
      <c r="G71" s="318"/>
      <c r="H71" s="318"/>
      <c r="I71" s="318"/>
      <c r="J71" s="318"/>
      <c r="K71" s="318"/>
    </row>
    <row r="72" ht="7.5" customHeight="1">
      <c r="B72" s="319"/>
      <c r="C72" s="320"/>
      <c r="D72" s="320"/>
      <c r="E72" s="320"/>
      <c r="F72" s="320"/>
      <c r="G72" s="320"/>
      <c r="H72" s="320"/>
      <c r="I72" s="320"/>
      <c r="J72" s="320"/>
      <c r="K72" s="321"/>
    </row>
    <row r="73" ht="45" customHeight="1">
      <c r="B73" s="322"/>
      <c r="C73" s="323" t="s">
        <v>96</v>
      </c>
      <c r="D73" s="323"/>
      <c r="E73" s="323"/>
      <c r="F73" s="323"/>
      <c r="G73" s="323"/>
      <c r="H73" s="323"/>
      <c r="I73" s="323"/>
      <c r="J73" s="323"/>
      <c r="K73" s="324"/>
    </row>
    <row r="74" ht="17.25" customHeight="1">
      <c r="B74" s="322"/>
      <c r="C74" s="325" t="s">
        <v>1115</v>
      </c>
      <c r="D74" s="325"/>
      <c r="E74" s="325"/>
      <c r="F74" s="325" t="s">
        <v>1116</v>
      </c>
      <c r="G74" s="326"/>
      <c r="H74" s="325" t="s">
        <v>124</v>
      </c>
      <c r="I74" s="325" t="s">
        <v>57</v>
      </c>
      <c r="J74" s="325" t="s">
        <v>1117</v>
      </c>
      <c r="K74" s="324"/>
    </row>
    <row r="75" ht="17.25" customHeight="1">
      <c r="B75" s="322"/>
      <c r="C75" s="327" t="s">
        <v>1118</v>
      </c>
      <c r="D75" s="327"/>
      <c r="E75" s="327"/>
      <c r="F75" s="328" t="s">
        <v>1119</v>
      </c>
      <c r="G75" s="329"/>
      <c r="H75" s="327"/>
      <c r="I75" s="327"/>
      <c r="J75" s="327" t="s">
        <v>1120</v>
      </c>
      <c r="K75" s="324"/>
    </row>
    <row r="76" ht="5.25" customHeight="1">
      <c r="B76" s="322"/>
      <c r="C76" s="330"/>
      <c r="D76" s="330"/>
      <c r="E76" s="330"/>
      <c r="F76" s="330"/>
      <c r="G76" s="331"/>
      <c r="H76" s="330"/>
      <c r="I76" s="330"/>
      <c r="J76" s="330"/>
      <c r="K76" s="324"/>
    </row>
    <row r="77" ht="15" customHeight="1">
      <c r="B77" s="322"/>
      <c r="C77" s="311" t="s">
        <v>53</v>
      </c>
      <c r="D77" s="330"/>
      <c r="E77" s="330"/>
      <c r="F77" s="332" t="s">
        <v>1121</v>
      </c>
      <c r="G77" s="331"/>
      <c r="H77" s="311" t="s">
        <v>1122</v>
      </c>
      <c r="I77" s="311" t="s">
        <v>1123</v>
      </c>
      <c r="J77" s="311">
        <v>20</v>
      </c>
      <c r="K77" s="324"/>
    </row>
    <row r="78" ht="15" customHeight="1">
      <c r="B78" s="322"/>
      <c r="C78" s="311" t="s">
        <v>1124</v>
      </c>
      <c r="D78" s="311"/>
      <c r="E78" s="311"/>
      <c r="F78" s="332" t="s">
        <v>1121</v>
      </c>
      <c r="G78" s="331"/>
      <c r="H78" s="311" t="s">
        <v>1125</v>
      </c>
      <c r="I78" s="311" t="s">
        <v>1123</v>
      </c>
      <c r="J78" s="311">
        <v>120</v>
      </c>
      <c r="K78" s="324"/>
    </row>
    <row r="79" ht="15" customHeight="1">
      <c r="B79" s="333"/>
      <c r="C79" s="311" t="s">
        <v>1126</v>
      </c>
      <c r="D79" s="311"/>
      <c r="E79" s="311"/>
      <c r="F79" s="332" t="s">
        <v>1127</v>
      </c>
      <c r="G79" s="331"/>
      <c r="H79" s="311" t="s">
        <v>1128</v>
      </c>
      <c r="I79" s="311" t="s">
        <v>1123</v>
      </c>
      <c r="J79" s="311">
        <v>50</v>
      </c>
      <c r="K79" s="324"/>
    </row>
    <row r="80" ht="15" customHeight="1">
      <c r="B80" s="333"/>
      <c r="C80" s="311" t="s">
        <v>1129</v>
      </c>
      <c r="D80" s="311"/>
      <c r="E80" s="311"/>
      <c r="F80" s="332" t="s">
        <v>1121</v>
      </c>
      <c r="G80" s="331"/>
      <c r="H80" s="311" t="s">
        <v>1130</v>
      </c>
      <c r="I80" s="311" t="s">
        <v>1131</v>
      </c>
      <c r="J80" s="311"/>
      <c r="K80" s="324"/>
    </row>
    <row r="81" ht="15" customHeight="1">
      <c r="B81" s="333"/>
      <c r="C81" s="334" t="s">
        <v>1132</v>
      </c>
      <c r="D81" s="334"/>
      <c r="E81" s="334"/>
      <c r="F81" s="335" t="s">
        <v>1127</v>
      </c>
      <c r="G81" s="334"/>
      <c r="H81" s="334" t="s">
        <v>1133</v>
      </c>
      <c r="I81" s="334" t="s">
        <v>1123</v>
      </c>
      <c r="J81" s="334">
        <v>15</v>
      </c>
      <c r="K81" s="324"/>
    </row>
    <row r="82" ht="15" customHeight="1">
      <c r="B82" s="333"/>
      <c r="C82" s="334" t="s">
        <v>1134</v>
      </c>
      <c r="D82" s="334"/>
      <c r="E82" s="334"/>
      <c r="F82" s="335" t="s">
        <v>1127</v>
      </c>
      <c r="G82" s="334"/>
      <c r="H82" s="334" t="s">
        <v>1135</v>
      </c>
      <c r="I82" s="334" t="s">
        <v>1123</v>
      </c>
      <c r="J82" s="334">
        <v>15</v>
      </c>
      <c r="K82" s="324"/>
    </row>
    <row r="83" ht="15" customHeight="1">
      <c r="B83" s="333"/>
      <c r="C83" s="334" t="s">
        <v>1136</v>
      </c>
      <c r="D83" s="334"/>
      <c r="E83" s="334"/>
      <c r="F83" s="335" t="s">
        <v>1127</v>
      </c>
      <c r="G83" s="334"/>
      <c r="H83" s="334" t="s">
        <v>1137</v>
      </c>
      <c r="I83" s="334" t="s">
        <v>1123</v>
      </c>
      <c r="J83" s="334">
        <v>20</v>
      </c>
      <c r="K83" s="324"/>
    </row>
    <row r="84" ht="15" customHeight="1">
      <c r="B84" s="333"/>
      <c r="C84" s="334" t="s">
        <v>1138</v>
      </c>
      <c r="D84" s="334"/>
      <c r="E84" s="334"/>
      <c r="F84" s="335" t="s">
        <v>1127</v>
      </c>
      <c r="G84" s="334"/>
      <c r="H84" s="334" t="s">
        <v>1139</v>
      </c>
      <c r="I84" s="334" t="s">
        <v>1123</v>
      </c>
      <c r="J84" s="334">
        <v>20</v>
      </c>
      <c r="K84" s="324"/>
    </row>
    <row r="85" ht="15" customHeight="1">
      <c r="B85" s="333"/>
      <c r="C85" s="311" t="s">
        <v>1140</v>
      </c>
      <c r="D85" s="311"/>
      <c r="E85" s="311"/>
      <c r="F85" s="332" t="s">
        <v>1127</v>
      </c>
      <c r="G85" s="331"/>
      <c r="H85" s="311" t="s">
        <v>1141</v>
      </c>
      <c r="I85" s="311" t="s">
        <v>1123</v>
      </c>
      <c r="J85" s="311">
        <v>50</v>
      </c>
      <c r="K85" s="324"/>
    </row>
    <row r="86" ht="15" customHeight="1">
      <c r="B86" s="333"/>
      <c r="C86" s="311" t="s">
        <v>1142</v>
      </c>
      <c r="D86" s="311"/>
      <c r="E86" s="311"/>
      <c r="F86" s="332" t="s">
        <v>1127</v>
      </c>
      <c r="G86" s="331"/>
      <c r="H86" s="311" t="s">
        <v>1143</v>
      </c>
      <c r="I86" s="311" t="s">
        <v>1123</v>
      </c>
      <c r="J86" s="311">
        <v>20</v>
      </c>
      <c r="K86" s="324"/>
    </row>
    <row r="87" ht="15" customHeight="1">
      <c r="B87" s="333"/>
      <c r="C87" s="311" t="s">
        <v>1144</v>
      </c>
      <c r="D87" s="311"/>
      <c r="E87" s="311"/>
      <c r="F87" s="332" t="s">
        <v>1127</v>
      </c>
      <c r="G87" s="331"/>
      <c r="H87" s="311" t="s">
        <v>1145</v>
      </c>
      <c r="I87" s="311" t="s">
        <v>1123</v>
      </c>
      <c r="J87" s="311">
        <v>20</v>
      </c>
      <c r="K87" s="324"/>
    </row>
    <row r="88" ht="15" customHeight="1">
      <c r="B88" s="333"/>
      <c r="C88" s="311" t="s">
        <v>1146</v>
      </c>
      <c r="D88" s="311"/>
      <c r="E88" s="311"/>
      <c r="F88" s="332" t="s">
        <v>1127</v>
      </c>
      <c r="G88" s="331"/>
      <c r="H88" s="311" t="s">
        <v>1147</v>
      </c>
      <c r="I88" s="311" t="s">
        <v>1123</v>
      </c>
      <c r="J88" s="311">
        <v>50</v>
      </c>
      <c r="K88" s="324"/>
    </row>
    <row r="89" ht="15" customHeight="1">
      <c r="B89" s="333"/>
      <c r="C89" s="311" t="s">
        <v>1148</v>
      </c>
      <c r="D89" s="311"/>
      <c r="E89" s="311"/>
      <c r="F89" s="332" t="s">
        <v>1127</v>
      </c>
      <c r="G89" s="331"/>
      <c r="H89" s="311" t="s">
        <v>1148</v>
      </c>
      <c r="I89" s="311" t="s">
        <v>1123</v>
      </c>
      <c r="J89" s="311">
        <v>50</v>
      </c>
      <c r="K89" s="324"/>
    </row>
    <row r="90" ht="15" customHeight="1">
      <c r="B90" s="333"/>
      <c r="C90" s="311" t="s">
        <v>129</v>
      </c>
      <c r="D90" s="311"/>
      <c r="E90" s="311"/>
      <c r="F90" s="332" t="s">
        <v>1127</v>
      </c>
      <c r="G90" s="331"/>
      <c r="H90" s="311" t="s">
        <v>1149</v>
      </c>
      <c r="I90" s="311" t="s">
        <v>1123</v>
      </c>
      <c r="J90" s="311">
        <v>255</v>
      </c>
      <c r="K90" s="324"/>
    </row>
    <row r="91" ht="15" customHeight="1">
      <c r="B91" s="333"/>
      <c r="C91" s="311" t="s">
        <v>1150</v>
      </c>
      <c r="D91" s="311"/>
      <c r="E91" s="311"/>
      <c r="F91" s="332" t="s">
        <v>1121</v>
      </c>
      <c r="G91" s="331"/>
      <c r="H91" s="311" t="s">
        <v>1151</v>
      </c>
      <c r="I91" s="311" t="s">
        <v>1152</v>
      </c>
      <c r="J91" s="311"/>
      <c r="K91" s="324"/>
    </row>
    <row r="92" ht="15" customHeight="1">
      <c r="B92" s="333"/>
      <c r="C92" s="311" t="s">
        <v>1153</v>
      </c>
      <c r="D92" s="311"/>
      <c r="E92" s="311"/>
      <c r="F92" s="332" t="s">
        <v>1121</v>
      </c>
      <c r="G92" s="331"/>
      <c r="H92" s="311" t="s">
        <v>1154</v>
      </c>
      <c r="I92" s="311" t="s">
        <v>1155</v>
      </c>
      <c r="J92" s="311"/>
      <c r="K92" s="324"/>
    </row>
    <row r="93" ht="15" customHeight="1">
      <c r="B93" s="333"/>
      <c r="C93" s="311" t="s">
        <v>1156</v>
      </c>
      <c r="D93" s="311"/>
      <c r="E93" s="311"/>
      <c r="F93" s="332" t="s">
        <v>1121</v>
      </c>
      <c r="G93" s="331"/>
      <c r="H93" s="311" t="s">
        <v>1156</v>
      </c>
      <c r="I93" s="311" t="s">
        <v>1155</v>
      </c>
      <c r="J93" s="311"/>
      <c r="K93" s="324"/>
    </row>
    <row r="94" ht="15" customHeight="1">
      <c r="B94" s="333"/>
      <c r="C94" s="311" t="s">
        <v>38</v>
      </c>
      <c r="D94" s="311"/>
      <c r="E94" s="311"/>
      <c r="F94" s="332" t="s">
        <v>1121</v>
      </c>
      <c r="G94" s="331"/>
      <c r="H94" s="311" t="s">
        <v>1157</v>
      </c>
      <c r="I94" s="311" t="s">
        <v>1155</v>
      </c>
      <c r="J94" s="311"/>
      <c r="K94" s="324"/>
    </row>
    <row r="95" ht="15" customHeight="1">
      <c r="B95" s="333"/>
      <c r="C95" s="311" t="s">
        <v>48</v>
      </c>
      <c r="D95" s="311"/>
      <c r="E95" s="311"/>
      <c r="F95" s="332" t="s">
        <v>1121</v>
      </c>
      <c r="G95" s="331"/>
      <c r="H95" s="311" t="s">
        <v>1158</v>
      </c>
      <c r="I95" s="311" t="s">
        <v>1155</v>
      </c>
      <c r="J95" s="311"/>
      <c r="K95" s="324"/>
    </row>
    <row r="96" ht="15" customHeight="1">
      <c r="B96" s="336"/>
      <c r="C96" s="337"/>
      <c r="D96" s="337"/>
      <c r="E96" s="337"/>
      <c r="F96" s="337"/>
      <c r="G96" s="337"/>
      <c r="H96" s="337"/>
      <c r="I96" s="337"/>
      <c r="J96" s="337"/>
      <c r="K96" s="338"/>
    </row>
    <row r="97" ht="18.75" customHeight="1">
      <c r="B97" s="339"/>
      <c r="C97" s="340"/>
      <c r="D97" s="340"/>
      <c r="E97" s="340"/>
      <c r="F97" s="340"/>
      <c r="G97" s="340"/>
      <c r="H97" s="340"/>
      <c r="I97" s="340"/>
      <c r="J97" s="340"/>
      <c r="K97" s="339"/>
    </row>
    <row r="98" ht="18.75" customHeight="1">
      <c r="B98" s="318"/>
      <c r="C98" s="318"/>
      <c r="D98" s="318"/>
      <c r="E98" s="318"/>
      <c r="F98" s="318"/>
      <c r="G98" s="318"/>
      <c r="H98" s="318"/>
      <c r="I98" s="318"/>
      <c r="J98" s="318"/>
      <c r="K98" s="318"/>
    </row>
    <row r="99" ht="7.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21"/>
    </row>
    <row r="100" ht="45" customHeight="1">
      <c r="B100" s="322"/>
      <c r="C100" s="323" t="s">
        <v>1159</v>
      </c>
      <c r="D100" s="323"/>
      <c r="E100" s="323"/>
      <c r="F100" s="323"/>
      <c r="G100" s="323"/>
      <c r="H100" s="323"/>
      <c r="I100" s="323"/>
      <c r="J100" s="323"/>
      <c r="K100" s="324"/>
    </row>
    <row r="101" ht="17.25" customHeight="1">
      <c r="B101" s="322"/>
      <c r="C101" s="325" t="s">
        <v>1115</v>
      </c>
      <c r="D101" s="325"/>
      <c r="E101" s="325"/>
      <c r="F101" s="325" t="s">
        <v>1116</v>
      </c>
      <c r="G101" s="326"/>
      <c r="H101" s="325" t="s">
        <v>124</v>
      </c>
      <c r="I101" s="325" t="s">
        <v>57</v>
      </c>
      <c r="J101" s="325" t="s">
        <v>1117</v>
      </c>
      <c r="K101" s="324"/>
    </row>
    <row r="102" ht="17.25" customHeight="1">
      <c r="B102" s="322"/>
      <c r="C102" s="327" t="s">
        <v>1118</v>
      </c>
      <c r="D102" s="327"/>
      <c r="E102" s="327"/>
      <c r="F102" s="328" t="s">
        <v>1119</v>
      </c>
      <c r="G102" s="329"/>
      <c r="H102" s="327"/>
      <c r="I102" s="327"/>
      <c r="J102" s="327" t="s">
        <v>1120</v>
      </c>
      <c r="K102" s="324"/>
    </row>
    <row r="103" ht="5.25" customHeight="1">
      <c r="B103" s="322"/>
      <c r="C103" s="325"/>
      <c r="D103" s="325"/>
      <c r="E103" s="325"/>
      <c r="F103" s="325"/>
      <c r="G103" s="341"/>
      <c r="H103" s="325"/>
      <c r="I103" s="325"/>
      <c r="J103" s="325"/>
      <c r="K103" s="324"/>
    </row>
    <row r="104" ht="15" customHeight="1">
      <c r="B104" s="322"/>
      <c r="C104" s="311" t="s">
        <v>53</v>
      </c>
      <c r="D104" s="330"/>
      <c r="E104" s="330"/>
      <c r="F104" s="332" t="s">
        <v>1121</v>
      </c>
      <c r="G104" s="341"/>
      <c r="H104" s="311" t="s">
        <v>1160</v>
      </c>
      <c r="I104" s="311" t="s">
        <v>1123</v>
      </c>
      <c r="J104" s="311">
        <v>20</v>
      </c>
      <c r="K104" s="324"/>
    </row>
    <row r="105" ht="15" customHeight="1">
      <c r="B105" s="322"/>
      <c r="C105" s="311" t="s">
        <v>1124</v>
      </c>
      <c r="D105" s="311"/>
      <c r="E105" s="311"/>
      <c r="F105" s="332" t="s">
        <v>1121</v>
      </c>
      <c r="G105" s="311"/>
      <c r="H105" s="311" t="s">
        <v>1160</v>
      </c>
      <c r="I105" s="311" t="s">
        <v>1123</v>
      </c>
      <c r="J105" s="311">
        <v>120</v>
      </c>
      <c r="K105" s="324"/>
    </row>
    <row r="106" ht="15" customHeight="1">
      <c r="B106" s="333"/>
      <c r="C106" s="311" t="s">
        <v>1126</v>
      </c>
      <c r="D106" s="311"/>
      <c r="E106" s="311"/>
      <c r="F106" s="332" t="s">
        <v>1127</v>
      </c>
      <c r="G106" s="311"/>
      <c r="H106" s="311" t="s">
        <v>1160</v>
      </c>
      <c r="I106" s="311" t="s">
        <v>1123</v>
      </c>
      <c r="J106" s="311">
        <v>50</v>
      </c>
      <c r="K106" s="324"/>
    </row>
    <row r="107" ht="15" customHeight="1">
      <c r="B107" s="333"/>
      <c r="C107" s="311" t="s">
        <v>1129</v>
      </c>
      <c r="D107" s="311"/>
      <c r="E107" s="311"/>
      <c r="F107" s="332" t="s">
        <v>1121</v>
      </c>
      <c r="G107" s="311"/>
      <c r="H107" s="311" t="s">
        <v>1160</v>
      </c>
      <c r="I107" s="311" t="s">
        <v>1131</v>
      </c>
      <c r="J107" s="311"/>
      <c r="K107" s="324"/>
    </row>
    <row r="108" ht="15" customHeight="1">
      <c r="B108" s="333"/>
      <c r="C108" s="311" t="s">
        <v>1140</v>
      </c>
      <c r="D108" s="311"/>
      <c r="E108" s="311"/>
      <c r="F108" s="332" t="s">
        <v>1127</v>
      </c>
      <c r="G108" s="311"/>
      <c r="H108" s="311" t="s">
        <v>1160</v>
      </c>
      <c r="I108" s="311" t="s">
        <v>1123</v>
      </c>
      <c r="J108" s="311">
        <v>50</v>
      </c>
      <c r="K108" s="324"/>
    </row>
    <row r="109" ht="15" customHeight="1">
      <c r="B109" s="333"/>
      <c r="C109" s="311" t="s">
        <v>1148</v>
      </c>
      <c r="D109" s="311"/>
      <c r="E109" s="311"/>
      <c r="F109" s="332" t="s">
        <v>1127</v>
      </c>
      <c r="G109" s="311"/>
      <c r="H109" s="311" t="s">
        <v>1160</v>
      </c>
      <c r="I109" s="311" t="s">
        <v>1123</v>
      </c>
      <c r="J109" s="311">
        <v>50</v>
      </c>
      <c r="K109" s="324"/>
    </row>
    <row r="110" ht="15" customHeight="1">
      <c r="B110" s="333"/>
      <c r="C110" s="311" t="s">
        <v>1146</v>
      </c>
      <c r="D110" s="311"/>
      <c r="E110" s="311"/>
      <c r="F110" s="332" t="s">
        <v>1127</v>
      </c>
      <c r="G110" s="311"/>
      <c r="H110" s="311" t="s">
        <v>1160</v>
      </c>
      <c r="I110" s="311" t="s">
        <v>1123</v>
      </c>
      <c r="J110" s="311">
        <v>50</v>
      </c>
      <c r="K110" s="324"/>
    </row>
    <row r="111" ht="15" customHeight="1">
      <c r="B111" s="333"/>
      <c r="C111" s="311" t="s">
        <v>53</v>
      </c>
      <c r="D111" s="311"/>
      <c r="E111" s="311"/>
      <c r="F111" s="332" t="s">
        <v>1121</v>
      </c>
      <c r="G111" s="311"/>
      <c r="H111" s="311" t="s">
        <v>1161</v>
      </c>
      <c r="I111" s="311" t="s">
        <v>1123</v>
      </c>
      <c r="J111" s="311">
        <v>20</v>
      </c>
      <c r="K111" s="324"/>
    </row>
    <row r="112" ht="15" customHeight="1">
      <c r="B112" s="333"/>
      <c r="C112" s="311" t="s">
        <v>1162</v>
      </c>
      <c r="D112" s="311"/>
      <c r="E112" s="311"/>
      <c r="F112" s="332" t="s">
        <v>1121</v>
      </c>
      <c r="G112" s="311"/>
      <c r="H112" s="311" t="s">
        <v>1163</v>
      </c>
      <c r="I112" s="311" t="s">
        <v>1123</v>
      </c>
      <c r="J112" s="311">
        <v>120</v>
      </c>
      <c r="K112" s="324"/>
    </row>
    <row r="113" ht="15" customHeight="1">
      <c r="B113" s="333"/>
      <c r="C113" s="311" t="s">
        <v>38</v>
      </c>
      <c r="D113" s="311"/>
      <c r="E113" s="311"/>
      <c r="F113" s="332" t="s">
        <v>1121</v>
      </c>
      <c r="G113" s="311"/>
      <c r="H113" s="311" t="s">
        <v>1164</v>
      </c>
      <c r="I113" s="311" t="s">
        <v>1155</v>
      </c>
      <c r="J113" s="311"/>
      <c r="K113" s="324"/>
    </row>
    <row r="114" ht="15" customHeight="1">
      <c r="B114" s="333"/>
      <c r="C114" s="311" t="s">
        <v>48</v>
      </c>
      <c r="D114" s="311"/>
      <c r="E114" s="311"/>
      <c r="F114" s="332" t="s">
        <v>1121</v>
      </c>
      <c r="G114" s="311"/>
      <c r="H114" s="311" t="s">
        <v>1165</v>
      </c>
      <c r="I114" s="311" t="s">
        <v>1155</v>
      </c>
      <c r="J114" s="311"/>
      <c r="K114" s="324"/>
    </row>
    <row r="115" ht="15" customHeight="1">
      <c r="B115" s="333"/>
      <c r="C115" s="311" t="s">
        <v>57</v>
      </c>
      <c r="D115" s="311"/>
      <c r="E115" s="311"/>
      <c r="F115" s="332" t="s">
        <v>1121</v>
      </c>
      <c r="G115" s="311"/>
      <c r="H115" s="311" t="s">
        <v>1166</v>
      </c>
      <c r="I115" s="311" t="s">
        <v>1167</v>
      </c>
      <c r="J115" s="311"/>
      <c r="K115" s="324"/>
    </row>
    <row r="116" ht="15" customHeight="1">
      <c r="B116" s="336"/>
      <c r="C116" s="342"/>
      <c r="D116" s="342"/>
      <c r="E116" s="342"/>
      <c r="F116" s="342"/>
      <c r="G116" s="342"/>
      <c r="H116" s="342"/>
      <c r="I116" s="342"/>
      <c r="J116" s="342"/>
      <c r="K116" s="338"/>
    </row>
    <row r="117" ht="18.75" customHeight="1">
      <c r="B117" s="343"/>
      <c r="C117" s="307"/>
      <c r="D117" s="307"/>
      <c r="E117" s="307"/>
      <c r="F117" s="344"/>
      <c r="G117" s="307"/>
      <c r="H117" s="307"/>
      <c r="I117" s="307"/>
      <c r="J117" s="307"/>
      <c r="K117" s="343"/>
    </row>
    <row r="118" ht="18.75" customHeight="1">
      <c r="B118" s="318"/>
      <c r="C118" s="318"/>
      <c r="D118" s="318"/>
      <c r="E118" s="318"/>
      <c r="F118" s="318"/>
      <c r="G118" s="318"/>
      <c r="H118" s="318"/>
      <c r="I118" s="318"/>
      <c r="J118" s="318"/>
      <c r="K118" s="318"/>
    </row>
    <row r="119" ht="7.5" customHeight="1">
      <c r="B119" s="345"/>
      <c r="C119" s="346"/>
      <c r="D119" s="346"/>
      <c r="E119" s="346"/>
      <c r="F119" s="346"/>
      <c r="G119" s="346"/>
      <c r="H119" s="346"/>
      <c r="I119" s="346"/>
      <c r="J119" s="346"/>
      <c r="K119" s="347"/>
    </row>
    <row r="120" ht="45" customHeight="1">
      <c r="B120" s="348"/>
      <c r="C120" s="301" t="s">
        <v>1168</v>
      </c>
      <c r="D120" s="301"/>
      <c r="E120" s="301"/>
      <c r="F120" s="301"/>
      <c r="G120" s="301"/>
      <c r="H120" s="301"/>
      <c r="I120" s="301"/>
      <c r="J120" s="301"/>
      <c r="K120" s="349"/>
    </row>
    <row r="121" ht="17.25" customHeight="1">
      <c r="B121" s="350"/>
      <c r="C121" s="325" t="s">
        <v>1115</v>
      </c>
      <c r="D121" s="325"/>
      <c r="E121" s="325"/>
      <c r="F121" s="325" t="s">
        <v>1116</v>
      </c>
      <c r="G121" s="326"/>
      <c r="H121" s="325" t="s">
        <v>124</v>
      </c>
      <c r="I121" s="325" t="s">
        <v>57</v>
      </c>
      <c r="J121" s="325" t="s">
        <v>1117</v>
      </c>
      <c r="K121" s="351"/>
    </row>
    <row r="122" ht="17.25" customHeight="1">
      <c r="B122" s="350"/>
      <c r="C122" s="327" t="s">
        <v>1118</v>
      </c>
      <c r="D122" s="327"/>
      <c r="E122" s="327"/>
      <c r="F122" s="328" t="s">
        <v>1119</v>
      </c>
      <c r="G122" s="329"/>
      <c r="H122" s="327"/>
      <c r="I122" s="327"/>
      <c r="J122" s="327" t="s">
        <v>1120</v>
      </c>
      <c r="K122" s="351"/>
    </row>
    <row r="123" ht="5.25" customHeight="1">
      <c r="B123" s="352"/>
      <c r="C123" s="330"/>
      <c r="D123" s="330"/>
      <c r="E123" s="330"/>
      <c r="F123" s="330"/>
      <c r="G123" s="311"/>
      <c r="H123" s="330"/>
      <c r="I123" s="330"/>
      <c r="J123" s="330"/>
      <c r="K123" s="353"/>
    </row>
    <row r="124" ht="15" customHeight="1">
      <c r="B124" s="352"/>
      <c r="C124" s="311" t="s">
        <v>1124</v>
      </c>
      <c r="D124" s="330"/>
      <c r="E124" s="330"/>
      <c r="F124" s="332" t="s">
        <v>1121</v>
      </c>
      <c r="G124" s="311"/>
      <c r="H124" s="311" t="s">
        <v>1160</v>
      </c>
      <c r="I124" s="311" t="s">
        <v>1123</v>
      </c>
      <c r="J124" s="311">
        <v>120</v>
      </c>
      <c r="K124" s="354"/>
    </row>
    <row r="125" ht="15" customHeight="1">
      <c r="B125" s="352"/>
      <c r="C125" s="311" t="s">
        <v>1169</v>
      </c>
      <c r="D125" s="311"/>
      <c r="E125" s="311"/>
      <c r="F125" s="332" t="s">
        <v>1121</v>
      </c>
      <c r="G125" s="311"/>
      <c r="H125" s="311" t="s">
        <v>1170</v>
      </c>
      <c r="I125" s="311" t="s">
        <v>1123</v>
      </c>
      <c r="J125" s="311" t="s">
        <v>1171</v>
      </c>
      <c r="K125" s="354"/>
    </row>
    <row r="126" ht="15" customHeight="1">
      <c r="B126" s="352"/>
      <c r="C126" s="311" t="s">
        <v>1070</v>
      </c>
      <c r="D126" s="311"/>
      <c r="E126" s="311"/>
      <c r="F126" s="332" t="s">
        <v>1121</v>
      </c>
      <c r="G126" s="311"/>
      <c r="H126" s="311" t="s">
        <v>1172</v>
      </c>
      <c r="I126" s="311" t="s">
        <v>1123</v>
      </c>
      <c r="J126" s="311" t="s">
        <v>1171</v>
      </c>
      <c r="K126" s="354"/>
    </row>
    <row r="127" ht="15" customHeight="1">
      <c r="B127" s="352"/>
      <c r="C127" s="311" t="s">
        <v>1132</v>
      </c>
      <c r="D127" s="311"/>
      <c r="E127" s="311"/>
      <c r="F127" s="332" t="s">
        <v>1127</v>
      </c>
      <c r="G127" s="311"/>
      <c r="H127" s="311" t="s">
        <v>1133</v>
      </c>
      <c r="I127" s="311" t="s">
        <v>1123</v>
      </c>
      <c r="J127" s="311">
        <v>15</v>
      </c>
      <c r="K127" s="354"/>
    </row>
    <row r="128" ht="15" customHeight="1">
      <c r="B128" s="352"/>
      <c r="C128" s="334" t="s">
        <v>1134</v>
      </c>
      <c r="D128" s="334"/>
      <c r="E128" s="334"/>
      <c r="F128" s="335" t="s">
        <v>1127</v>
      </c>
      <c r="G128" s="334"/>
      <c r="H128" s="334" t="s">
        <v>1135</v>
      </c>
      <c r="I128" s="334" t="s">
        <v>1123</v>
      </c>
      <c r="J128" s="334">
        <v>15</v>
      </c>
      <c r="K128" s="354"/>
    </row>
    <row r="129" ht="15" customHeight="1">
      <c r="B129" s="352"/>
      <c r="C129" s="334" t="s">
        <v>1136</v>
      </c>
      <c r="D129" s="334"/>
      <c r="E129" s="334"/>
      <c r="F129" s="335" t="s">
        <v>1127</v>
      </c>
      <c r="G129" s="334"/>
      <c r="H129" s="334" t="s">
        <v>1137</v>
      </c>
      <c r="I129" s="334" t="s">
        <v>1123</v>
      </c>
      <c r="J129" s="334">
        <v>20</v>
      </c>
      <c r="K129" s="354"/>
    </row>
    <row r="130" ht="15" customHeight="1">
      <c r="B130" s="352"/>
      <c r="C130" s="334" t="s">
        <v>1138</v>
      </c>
      <c r="D130" s="334"/>
      <c r="E130" s="334"/>
      <c r="F130" s="335" t="s">
        <v>1127</v>
      </c>
      <c r="G130" s="334"/>
      <c r="H130" s="334" t="s">
        <v>1139</v>
      </c>
      <c r="I130" s="334" t="s">
        <v>1123</v>
      </c>
      <c r="J130" s="334">
        <v>20</v>
      </c>
      <c r="K130" s="354"/>
    </row>
    <row r="131" ht="15" customHeight="1">
      <c r="B131" s="352"/>
      <c r="C131" s="311" t="s">
        <v>1126</v>
      </c>
      <c r="D131" s="311"/>
      <c r="E131" s="311"/>
      <c r="F131" s="332" t="s">
        <v>1127</v>
      </c>
      <c r="G131" s="311"/>
      <c r="H131" s="311" t="s">
        <v>1160</v>
      </c>
      <c r="I131" s="311" t="s">
        <v>1123</v>
      </c>
      <c r="J131" s="311">
        <v>50</v>
      </c>
      <c r="K131" s="354"/>
    </row>
    <row r="132" ht="15" customHeight="1">
      <c r="B132" s="352"/>
      <c r="C132" s="311" t="s">
        <v>1140</v>
      </c>
      <c r="D132" s="311"/>
      <c r="E132" s="311"/>
      <c r="F132" s="332" t="s">
        <v>1127</v>
      </c>
      <c r="G132" s="311"/>
      <c r="H132" s="311" t="s">
        <v>1160</v>
      </c>
      <c r="I132" s="311" t="s">
        <v>1123</v>
      </c>
      <c r="J132" s="311">
        <v>50</v>
      </c>
      <c r="K132" s="354"/>
    </row>
    <row r="133" ht="15" customHeight="1">
      <c r="B133" s="352"/>
      <c r="C133" s="311" t="s">
        <v>1146</v>
      </c>
      <c r="D133" s="311"/>
      <c r="E133" s="311"/>
      <c r="F133" s="332" t="s">
        <v>1127</v>
      </c>
      <c r="G133" s="311"/>
      <c r="H133" s="311" t="s">
        <v>1160</v>
      </c>
      <c r="I133" s="311" t="s">
        <v>1123</v>
      </c>
      <c r="J133" s="311">
        <v>50</v>
      </c>
      <c r="K133" s="354"/>
    </row>
    <row r="134" ht="15" customHeight="1">
      <c r="B134" s="352"/>
      <c r="C134" s="311" t="s">
        <v>1148</v>
      </c>
      <c r="D134" s="311"/>
      <c r="E134" s="311"/>
      <c r="F134" s="332" t="s">
        <v>1127</v>
      </c>
      <c r="G134" s="311"/>
      <c r="H134" s="311" t="s">
        <v>1160</v>
      </c>
      <c r="I134" s="311" t="s">
        <v>1123</v>
      </c>
      <c r="J134" s="311">
        <v>50</v>
      </c>
      <c r="K134" s="354"/>
    </row>
    <row r="135" ht="15" customHeight="1">
      <c r="B135" s="352"/>
      <c r="C135" s="311" t="s">
        <v>129</v>
      </c>
      <c r="D135" s="311"/>
      <c r="E135" s="311"/>
      <c r="F135" s="332" t="s">
        <v>1127</v>
      </c>
      <c r="G135" s="311"/>
      <c r="H135" s="311" t="s">
        <v>1173</v>
      </c>
      <c r="I135" s="311" t="s">
        <v>1123</v>
      </c>
      <c r="J135" s="311">
        <v>255</v>
      </c>
      <c r="K135" s="354"/>
    </row>
    <row r="136" ht="15" customHeight="1">
      <c r="B136" s="352"/>
      <c r="C136" s="311" t="s">
        <v>1150</v>
      </c>
      <c r="D136" s="311"/>
      <c r="E136" s="311"/>
      <c r="F136" s="332" t="s">
        <v>1121</v>
      </c>
      <c r="G136" s="311"/>
      <c r="H136" s="311" t="s">
        <v>1174</v>
      </c>
      <c r="I136" s="311" t="s">
        <v>1152</v>
      </c>
      <c r="J136" s="311"/>
      <c r="K136" s="354"/>
    </row>
    <row r="137" ht="15" customHeight="1">
      <c r="B137" s="352"/>
      <c r="C137" s="311" t="s">
        <v>1153</v>
      </c>
      <c r="D137" s="311"/>
      <c r="E137" s="311"/>
      <c r="F137" s="332" t="s">
        <v>1121</v>
      </c>
      <c r="G137" s="311"/>
      <c r="H137" s="311" t="s">
        <v>1175</v>
      </c>
      <c r="I137" s="311" t="s">
        <v>1155</v>
      </c>
      <c r="J137" s="311"/>
      <c r="K137" s="354"/>
    </row>
    <row r="138" ht="15" customHeight="1">
      <c r="B138" s="352"/>
      <c r="C138" s="311" t="s">
        <v>1156</v>
      </c>
      <c r="D138" s="311"/>
      <c r="E138" s="311"/>
      <c r="F138" s="332" t="s">
        <v>1121</v>
      </c>
      <c r="G138" s="311"/>
      <c r="H138" s="311" t="s">
        <v>1156</v>
      </c>
      <c r="I138" s="311" t="s">
        <v>1155</v>
      </c>
      <c r="J138" s="311"/>
      <c r="K138" s="354"/>
    </row>
    <row r="139" ht="15" customHeight="1">
      <c r="B139" s="352"/>
      <c r="C139" s="311" t="s">
        <v>38</v>
      </c>
      <c r="D139" s="311"/>
      <c r="E139" s="311"/>
      <c r="F139" s="332" t="s">
        <v>1121</v>
      </c>
      <c r="G139" s="311"/>
      <c r="H139" s="311" t="s">
        <v>1176</v>
      </c>
      <c r="I139" s="311" t="s">
        <v>1155</v>
      </c>
      <c r="J139" s="311"/>
      <c r="K139" s="354"/>
    </row>
    <row r="140" ht="15" customHeight="1">
      <c r="B140" s="352"/>
      <c r="C140" s="311" t="s">
        <v>1177</v>
      </c>
      <c r="D140" s="311"/>
      <c r="E140" s="311"/>
      <c r="F140" s="332" t="s">
        <v>1121</v>
      </c>
      <c r="G140" s="311"/>
      <c r="H140" s="311" t="s">
        <v>1178</v>
      </c>
      <c r="I140" s="311" t="s">
        <v>1155</v>
      </c>
      <c r="J140" s="311"/>
      <c r="K140" s="354"/>
    </row>
    <row r="141" ht="15" customHeight="1">
      <c r="B141" s="355"/>
      <c r="C141" s="356"/>
      <c r="D141" s="356"/>
      <c r="E141" s="356"/>
      <c r="F141" s="356"/>
      <c r="G141" s="356"/>
      <c r="H141" s="356"/>
      <c r="I141" s="356"/>
      <c r="J141" s="356"/>
      <c r="K141" s="357"/>
    </row>
    <row r="142" ht="18.75" customHeight="1">
      <c r="B142" s="307"/>
      <c r="C142" s="307"/>
      <c r="D142" s="307"/>
      <c r="E142" s="307"/>
      <c r="F142" s="344"/>
      <c r="G142" s="307"/>
      <c r="H142" s="307"/>
      <c r="I142" s="307"/>
      <c r="J142" s="307"/>
      <c r="K142" s="307"/>
    </row>
    <row r="143" ht="18.75" customHeight="1">
      <c r="B143" s="318"/>
      <c r="C143" s="318"/>
      <c r="D143" s="318"/>
      <c r="E143" s="318"/>
      <c r="F143" s="318"/>
      <c r="G143" s="318"/>
      <c r="H143" s="318"/>
      <c r="I143" s="318"/>
      <c r="J143" s="318"/>
      <c r="K143" s="318"/>
    </row>
    <row r="144" ht="7.5" customHeight="1">
      <c r="B144" s="319"/>
      <c r="C144" s="320"/>
      <c r="D144" s="320"/>
      <c r="E144" s="320"/>
      <c r="F144" s="320"/>
      <c r="G144" s="320"/>
      <c r="H144" s="320"/>
      <c r="I144" s="320"/>
      <c r="J144" s="320"/>
      <c r="K144" s="321"/>
    </row>
    <row r="145" ht="45" customHeight="1">
      <c r="B145" s="322"/>
      <c r="C145" s="323" t="s">
        <v>1179</v>
      </c>
      <c r="D145" s="323"/>
      <c r="E145" s="323"/>
      <c r="F145" s="323"/>
      <c r="G145" s="323"/>
      <c r="H145" s="323"/>
      <c r="I145" s="323"/>
      <c r="J145" s="323"/>
      <c r="K145" s="324"/>
    </row>
    <row r="146" ht="17.25" customHeight="1">
      <c r="B146" s="322"/>
      <c r="C146" s="325" t="s">
        <v>1115</v>
      </c>
      <c r="D146" s="325"/>
      <c r="E146" s="325"/>
      <c r="F146" s="325" t="s">
        <v>1116</v>
      </c>
      <c r="G146" s="326"/>
      <c r="H146" s="325" t="s">
        <v>124</v>
      </c>
      <c r="I146" s="325" t="s">
        <v>57</v>
      </c>
      <c r="J146" s="325" t="s">
        <v>1117</v>
      </c>
      <c r="K146" s="324"/>
    </row>
    <row r="147" ht="17.25" customHeight="1">
      <c r="B147" s="322"/>
      <c r="C147" s="327" t="s">
        <v>1118</v>
      </c>
      <c r="D147" s="327"/>
      <c r="E147" s="327"/>
      <c r="F147" s="328" t="s">
        <v>1119</v>
      </c>
      <c r="G147" s="329"/>
      <c r="H147" s="327"/>
      <c r="I147" s="327"/>
      <c r="J147" s="327" t="s">
        <v>1120</v>
      </c>
      <c r="K147" s="324"/>
    </row>
    <row r="148" ht="5.25" customHeight="1">
      <c r="B148" s="333"/>
      <c r="C148" s="330"/>
      <c r="D148" s="330"/>
      <c r="E148" s="330"/>
      <c r="F148" s="330"/>
      <c r="G148" s="331"/>
      <c r="H148" s="330"/>
      <c r="I148" s="330"/>
      <c r="J148" s="330"/>
      <c r="K148" s="354"/>
    </row>
    <row r="149" ht="15" customHeight="1">
      <c r="B149" s="333"/>
      <c r="C149" s="358" t="s">
        <v>1124</v>
      </c>
      <c r="D149" s="311"/>
      <c r="E149" s="311"/>
      <c r="F149" s="359" t="s">
        <v>1121</v>
      </c>
      <c r="G149" s="311"/>
      <c r="H149" s="358" t="s">
        <v>1160</v>
      </c>
      <c r="I149" s="358" t="s">
        <v>1123</v>
      </c>
      <c r="J149" s="358">
        <v>120</v>
      </c>
      <c r="K149" s="354"/>
    </row>
    <row r="150" ht="15" customHeight="1">
      <c r="B150" s="333"/>
      <c r="C150" s="358" t="s">
        <v>1169</v>
      </c>
      <c r="D150" s="311"/>
      <c r="E150" s="311"/>
      <c r="F150" s="359" t="s">
        <v>1121</v>
      </c>
      <c r="G150" s="311"/>
      <c r="H150" s="358" t="s">
        <v>1180</v>
      </c>
      <c r="I150" s="358" t="s">
        <v>1123</v>
      </c>
      <c r="J150" s="358" t="s">
        <v>1171</v>
      </c>
      <c r="K150" s="354"/>
    </row>
    <row r="151" ht="15" customHeight="1">
      <c r="B151" s="333"/>
      <c r="C151" s="358" t="s">
        <v>1070</v>
      </c>
      <c r="D151" s="311"/>
      <c r="E151" s="311"/>
      <c r="F151" s="359" t="s">
        <v>1121</v>
      </c>
      <c r="G151" s="311"/>
      <c r="H151" s="358" t="s">
        <v>1181</v>
      </c>
      <c r="I151" s="358" t="s">
        <v>1123</v>
      </c>
      <c r="J151" s="358" t="s">
        <v>1171</v>
      </c>
      <c r="K151" s="354"/>
    </row>
    <row r="152" ht="15" customHeight="1">
      <c r="B152" s="333"/>
      <c r="C152" s="358" t="s">
        <v>1126</v>
      </c>
      <c r="D152" s="311"/>
      <c r="E152" s="311"/>
      <c r="F152" s="359" t="s">
        <v>1127</v>
      </c>
      <c r="G152" s="311"/>
      <c r="H152" s="358" t="s">
        <v>1160</v>
      </c>
      <c r="I152" s="358" t="s">
        <v>1123</v>
      </c>
      <c r="J152" s="358">
        <v>50</v>
      </c>
      <c r="K152" s="354"/>
    </row>
    <row r="153" ht="15" customHeight="1">
      <c r="B153" s="333"/>
      <c r="C153" s="358" t="s">
        <v>1129</v>
      </c>
      <c r="D153" s="311"/>
      <c r="E153" s="311"/>
      <c r="F153" s="359" t="s">
        <v>1121</v>
      </c>
      <c r="G153" s="311"/>
      <c r="H153" s="358" t="s">
        <v>1160</v>
      </c>
      <c r="I153" s="358" t="s">
        <v>1131</v>
      </c>
      <c r="J153" s="358"/>
      <c r="K153" s="354"/>
    </row>
    <row r="154" ht="15" customHeight="1">
      <c r="B154" s="333"/>
      <c r="C154" s="358" t="s">
        <v>1140</v>
      </c>
      <c r="D154" s="311"/>
      <c r="E154" s="311"/>
      <c r="F154" s="359" t="s">
        <v>1127</v>
      </c>
      <c r="G154" s="311"/>
      <c r="H154" s="358" t="s">
        <v>1160</v>
      </c>
      <c r="I154" s="358" t="s">
        <v>1123</v>
      </c>
      <c r="J154" s="358">
        <v>50</v>
      </c>
      <c r="K154" s="354"/>
    </row>
    <row r="155" ht="15" customHeight="1">
      <c r="B155" s="333"/>
      <c r="C155" s="358" t="s">
        <v>1148</v>
      </c>
      <c r="D155" s="311"/>
      <c r="E155" s="311"/>
      <c r="F155" s="359" t="s">
        <v>1127</v>
      </c>
      <c r="G155" s="311"/>
      <c r="H155" s="358" t="s">
        <v>1160</v>
      </c>
      <c r="I155" s="358" t="s">
        <v>1123</v>
      </c>
      <c r="J155" s="358">
        <v>50</v>
      </c>
      <c r="K155" s="354"/>
    </row>
    <row r="156" ht="15" customHeight="1">
      <c r="B156" s="333"/>
      <c r="C156" s="358" t="s">
        <v>1146</v>
      </c>
      <c r="D156" s="311"/>
      <c r="E156" s="311"/>
      <c r="F156" s="359" t="s">
        <v>1127</v>
      </c>
      <c r="G156" s="311"/>
      <c r="H156" s="358" t="s">
        <v>1160</v>
      </c>
      <c r="I156" s="358" t="s">
        <v>1123</v>
      </c>
      <c r="J156" s="358">
        <v>50</v>
      </c>
      <c r="K156" s="354"/>
    </row>
    <row r="157" ht="15" customHeight="1">
      <c r="B157" s="333"/>
      <c r="C157" s="358" t="s">
        <v>109</v>
      </c>
      <c r="D157" s="311"/>
      <c r="E157" s="311"/>
      <c r="F157" s="359" t="s">
        <v>1121</v>
      </c>
      <c r="G157" s="311"/>
      <c r="H157" s="358" t="s">
        <v>1182</v>
      </c>
      <c r="I157" s="358" t="s">
        <v>1123</v>
      </c>
      <c r="J157" s="358" t="s">
        <v>1183</v>
      </c>
      <c r="K157" s="354"/>
    </row>
    <row r="158" ht="15" customHeight="1">
      <c r="B158" s="333"/>
      <c r="C158" s="358" t="s">
        <v>1184</v>
      </c>
      <c r="D158" s="311"/>
      <c r="E158" s="311"/>
      <c r="F158" s="359" t="s">
        <v>1121</v>
      </c>
      <c r="G158" s="311"/>
      <c r="H158" s="358" t="s">
        <v>1185</v>
      </c>
      <c r="I158" s="358" t="s">
        <v>1155</v>
      </c>
      <c r="J158" s="358"/>
      <c r="K158" s="354"/>
    </row>
    <row r="159" ht="15" customHeight="1">
      <c r="B159" s="360"/>
      <c r="C159" s="342"/>
      <c r="D159" s="342"/>
      <c r="E159" s="342"/>
      <c r="F159" s="342"/>
      <c r="G159" s="342"/>
      <c r="H159" s="342"/>
      <c r="I159" s="342"/>
      <c r="J159" s="342"/>
      <c r="K159" s="361"/>
    </row>
    <row r="160" ht="18.75" customHeight="1">
      <c r="B160" s="307"/>
      <c r="C160" s="311"/>
      <c r="D160" s="311"/>
      <c r="E160" s="311"/>
      <c r="F160" s="332"/>
      <c r="G160" s="311"/>
      <c r="H160" s="311"/>
      <c r="I160" s="311"/>
      <c r="J160" s="311"/>
      <c r="K160" s="307"/>
    </row>
    <row r="161" ht="18.75" customHeight="1">
      <c r="B161" s="318"/>
      <c r="C161" s="318"/>
      <c r="D161" s="318"/>
      <c r="E161" s="318"/>
      <c r="F161" s="318"/>
      <c r="G161" s="318"/>
      <c r="H161" s="318"/>
      <c r="I161" s="318"/>
      <c r="J161" s="318"/>
      <c r="K161" s="318"/>
    </row>
    <row r="162" ht="7.5" customHeight="1">
      <c r="B162" s="297"/>
      <c r="C162" s="298"/>
      <c r="D162" s="298"/>
      <c r="E162" s="298"/>
      <c r="F162" s="298"/>
      <c r="G162" s="298"/>
      <c r="H162" s="298"/>
      <c r="I162" s="298"/>
      <c r="J162" s="298"/>
      <c r="K162" s="299"/>
    </row>
    <row r="163" ht="45" customHeight="1">
      <c r="B163" s="300"/>
      <c r="C163" s="301" t="s">
        <v>1186</v>
      </c>
      <c r="D163" s="301"/>
      <c r="E163" s="301"/>
      <c r="F163" s="301"/>
      <c r="G163" s="301"/>
      <c r="H163" s="301"/>
      <c r="I163" s="301"/>
      <c r="J163" s="301"/>
      <c r="K163" s="302"/>
    </row>
    <row r="164" ht="17.25" customHeight="1">
      <c r="B164" s="300"/>
      <c r="C164" s="325" t="s">
        <v>1115</v>
      </c>
      <c r="D164" s="325"/>
      <c r="E164" s="325"/>
      <c r="F164" s="325" t="s">
        <v>1116</v>
      </c>
      <c r="G164" s="362"/>
      <c r="H164" s="363" t="s">
        <v>124</v>
      </c>
      <c r="I164" s="363" t="s">
        <v>57</v>
      </c>
      <c r="J164" s="325" t="s">
        <v>1117</v>
      </c>
      <c r="K164" s="302"/>
    </row>
    <row r="165" ht="17.25" customHeight="1">
      <c r="B165" s="303"/>
      <c r="C165" s="327" t="s">
        <v>1118</v>
      </c>
      <c r="D165" s="327"/>
      <c r="E165" s="327"/>
      <c r="F165" s="328" t="s">
        <v>1119</v>
      </c>
      <c r="G165" s="364"/>
      <c r="H165" s="365"/>
      <c r="I165" s="365"/>
      <c r="J165" s="327" t="s">
        <v>1120</v>
      </c>
      <c r="K165" s="305"/>
    </row>
    <row r="166" ht="5.25" customHeight="1">
      <c r="B166" s="333"/>
      <c r="C166" s="330"/>
      <c r="D166" s="330"/>
      <c r="E166" s="330"/>
      <c r="F166" s="330"/>
      <c r="G166" s="331"/>
      <c r="H166" s="330"/>
      <c r="I166" s="330"/>
      <c r="J166" s="330"/>
      <c r="K166" s="354"/>
    </row>
    <row r="167" ht="15" customHeight="1">
      <c r="B167" s="333"/>
      <c r="C167" s="311" t="s">
        <v>1124</v>
      </c>
      <c r="D167" s="311"/>
      <c r="E167" s="311"/>
      <c r="F167" s="332" t="s">
        <v>1121</v>
      </c>
      <c r="G167" s="311"/>
      <c r="H167" s="311" t="s">
        <v>1160</v>
      </c>
      <c r="I167" s="311" t="s">
        <v>1123</v>
      </c>
      <c r="J167" s="311">
        <v>120</v>
      </c>
      <c r="K167" s="354"/>
    </row>
    <row r="168" ht="15" customHeight="1">
      <c r="B168" s="333"/>
      <c r="C168" s="311" t="s">
        <v>1169</v>
      </c>
      <c r="D168" s="311"/>
      <c r="E168" s="311"/>
      <c r="F168" s="332" t="s">
        <v>1121</v>
      </c>
      <c r="G168" s="311"/>
      <c r="H168" s="311" t="s">
        <v>1170</v>
      </c>
      <c r="I168" s="311" t="s">
        <v>1123</v>
      </c>
      <c r="J168" s="311" t="s">
        <v>1171</v>
      </c>
      <c r="K168" s="354"/>
    </row>
    <row r="169" ht="15" customHeight="1">
      <c r="B169" s="333"/>
      <c r="C169" s="311" t="s">
        <v>1070</v>
      </c>
      <c r="D169" s="311"/>
      <c r="E169" s="311"/>
      <c r="F169" s="332" t="s">
        <v>1121</v>
      </c>
      <c r="G169" s="311"/>
      <c r="H169" s="311" t="s">
        <v>1187</v>
      </c>
      <c r="I169" s="311" t="s">
        <v>1123</v>
      </c>
      <c r="J169" s="311" t="s">
        <v>1171</v>
      </c>
      <c r="K169" s="354"/>
    </row>
    <row r="170" ht="15" customHeight="1">
      <c r="B170" s="333"/>
      <c r="C170" s="311" t="s">
        <v>1126</v>
      </c>
      <c r="D170" s="311"/>
      <c r="E170" s="311"/>
      <c r="F170" s="332" t="s">
        <v>1127</v>
      </c>
      <c r="G170" s="311"/>
      <c r="H170" s="311" t="s">
        <v>1187</v>
      </c>
      <c r="I170" s="311" t="s">
        <v>1123</v>
      </c>
      <c r="J170" s="311">
        <v>50</v>
      </c>
      <c r="K170" s="354"/>
    </row>
    <row r="171" ht="15" customHeight="1">
      <c r="B171" s="333"/>
      <c r="C171" s="311" t="s">
        <v>1129</v>
      </c>
      <c r="D171" s="311"/>
      <c r="E171" s="311"/>
      <c r="F171" s="332" t="s">
        <v>1121</v>
      </c>
      <c r="G171" s="311"/>
      <c r="H171" s="311" t="s">
        <v>1187</v>
      </c>
      <c r="I171" s="311" t="s">
        <v>1131</v>
      </c>
      <c r="J171" s="311"/>
      <c r="K171" s="354"/>
    </row>
    <row r="172" ht="15" customHeight="1">
      <c r="B172" s="333"/>
      <c r="C172" s="311" t="s">
        <v>1140</v>
      </c>
      <c r="D172" s="311"/>
      <c r="E172" s="311"/>
      <c r="F172" s="332" t="s">
        <v>1127</v>
      </c>
      <c r="G172" s="311"/>
      <c r="H172" s="311" t="s">
        <v>1187</v>
      </c>
      <c r="I172" s="311" t="s">
        <v>1123</v>
      </c>
      <c r="J172" s="311">
        <v>50</v>
      </c>
      <c r="K172" s="354"/>
    </row>
    <row r="173" ht="15" customHeight="1">
      <c r="B173" s="333"/>
      <c r="C173" s="311" t="s">
        <v>1148</v>
      </c>
      <c r="D173" s="311"/>
      <c r="E173" s="311"/>
      <c r="F173" s="332" t="s">
        <v>1127</v>
      </c>
      <c r="G173" s="311"/>
      <c r="H173" s="311" t="s">
        <v>1187</v>
      </c>
      <c r="I173" s="311" t="s">
        <v>1123</v>
      </c>
      <c r="J173" s="311">
        <v>50</v>
      </c>
      <c r="K173" s="354"/>
    </row>
    <row r="174" ht="15" customHeight="1">
      <c r="B174" s="333"/>
      <c r="C174" s="311" t="s">
        <v>1146</v>
      </c>
      <c r="D174" s="311"/>
      <c r="E174" s="311"/>
      <c r="F174" s="332" t="s">
        <v>1127</v>
      </c>
      <c r="G174" s="311"/>
      <c r="H174" s="311" t="s">
        <v>1187</v>
      </c>
      <c r="I174" s="311" t="s">
        <v>1123</v>
      </c>
      <c r="J174" s="311">
        <v>50</v>
      </c>
      <c r="K174" s="354"/>
    </row>
    <row r="175" ht="15" customHeight="1">
      <c r="B175" s="333"/>
      <c r="C175" s="311" t="s">
        <v>123</v>
      </c>
      <c r="D175" s="311"/>
      <c r="E175" s="311"/>
      <c r="F175" s="332" t="s">
        <v>1121</v>
      </c>
      <c r="G175" s="311"/>
      <c r="H175" s="311" t="s">
        <v>1188</v>
      </c>
      <c r="I175" s="311" t="s">
        <v>1189</v>
      </c>
      <c r="J175" s="311"/>
      <c r="K175" s="354"/>
    </row>
    <row r="176" ht="15" customHeight="1">
      <c r="B176" s="333"/>
      <c r="C176" s="311" t="s">
        <v>57</v>
      </c>
      <c r="D176" s="311"/>
      <c r="E176" s="311"/>
      <c r="F176" s="332" t="s">
        <v>1121</v>
      </c>
      <c r="G176" s="311"/>
      <c r="H176" s="311" t="s">
        <v>1190</v>
      </c>
      <c r="I176" s="311" t="s">
        <v>1191</v>
      </c>
      <c r="J176" s="311">
        <v>1</v>
      </c>
      <c r="K176" s="354"/>
    </row>
    <row r="177" ht="15" customHeight="1">
      <c r="B177" s="333"/>
      <c r="C177" s="311" t="s">
        <v>53</v>
      </c>
      <c r="D177" s="311"/>
      <c r="E177" s="311"/>
      <c r="F177" s="332" t="s">
        <v>1121</v>
      </c>
      <c r="G177" s="311"/>
      <c r="H177" s="311" t="s">
        <v>1192</v>
      </c>
      <c r="I177" s="311" t="s">
        <v>1123</v>
      </c>
      <c r="J177" s="311">
        <v>20</v>
      </c>
      <c r="K177" s="354"/>
    </row>
    <row r="178" ht="15" customHeight="1">
      <c r="B178" s="333"/>
      <c r="C178" s="311" t="s">
        <v>124</v>
      </c>
      <c r="D178" s="311"/>
      <c r="E178" s="311"/>
      <c r="F178" s="332" t="s">
        <v>1121</v>
      </c>
      <c r="G178" s="311"/>
      <c r="H178" s="311" t="s">
        <v>1193</v>
      </c>
      <c r="I178" s="311" t="s">
        <v>1123</v>
      </c>
      <c r="J178" s="311">
        <v>255</v>
      </c>
      <c r="K178" s="354"/>
    </row>
    <row r="179" ht="15" customHeight="1">
      <c r="B179" s="333"/>
      <c r="C179" s="311" t="s">
        <v>125</v>
      </c>
      <c r="D179" s="311"/>
      <c r="E179" s="311"/>
      <c r="F179" s="332" t="s">
        <v>1121</v>
      </c>
      <c r="G179" s="311"/>
      <c r="H179" s="311" t="s">
        <v>1086</v>
      </c>
      <c r="I179" s="311" t="s">
        <v>1123</v>
      </c>
      <c r="J179" s="311">
        <v>10</v>
      </c>
      <c r="K179" s="354"/>
    </row>
    <row r="180" ht="15" customHeight="1">
      <c r="B180" s="333"/>
      <c r="C180" s="311" t="s">
        <v>126</v>
      </c>
      <c r="D180" s="311"/>
      <c r="E180" s="311"/>
      <c r="F180" s="332" t="s">
        <v>1121</v>
      </c>
      <c r="G180" s="311"/>
      <c r="H180" s="311" t="s">
        <v>1194</v>
      </c>
      <c r="I180" s="311" t="s">
        <v>1155</v>
      </c>
      <c r="J180" s="311"/>
      <c r="K180" s="354"/>
    </row>
    <row r="181" ht="15" customHeight="1">
      <c r="B181" s="333"/>
      <c r="C181" s="311" t="s">
        <v>1195</v>
      </c>
      <c r="D181" s="311"/>
      <c r="E181" s="311"/>
      <c r="F181" s="332" t="s">
        <v>1121</v>
      </c>
      <c r="G181" s="311"/>
      <c r="H181" s="311" t="s">
        <v>1196</v>
      </c>
      <c r="I181" s="311" t="s">
        <v>1155</v>
      </c>
      <c r="J181" s="311"/>
      <c r="K181" s="354"/>
    </row>
    <row r="182" ht="15" customHeight="1">
      <c r="B182" s="333"/>
      <c r="C182" s="311" t="s">
        <v>1184</v>
      </c>
      <c r="D182" s="311"/>
      <c r="E182" s="311"/>
      <c r="F182" s="332" t="s">
        <v>1121</v>
      </c>
      <c r="G182" s="311"/>
      <c r="H182" s="311" t="s">
        <v>1197</v>
      </c>
      <c r="I182" s="311" t="s">
        <v>1155</v>
      </c>
      <c r="J182" s="311"/>
      <c r="K182" s="354"/>
    </row>
    <row r="183" ht="15" customHeight="1">
      <c r="B183" s="333"/>
      <c r="C183" s="311" t="s">
        <v>128</v>
      </c>
      <c r="D183" s="311"/>
      <c r="E183" s="311"/>
      <c r="F183" s="332" t="s">
        <v>1127</v>
      </c>
      <c r="G183" s="311"/>
      <c r="H183" s="311" t="s">
        <v>1198</v>
      </c>
      <c r="I183" s="311" t="s">
        <v>1123</v>
      </c>
      <c r="J183" s="311">
        <v>50</v>
      </c>
      <c r="K183" s="354"/>
    </row>
    <row r="184" ht="15" customHeight="1">
      <c r="B184" s="333"/>
      <c r="C184" s="311" t="s">
        <v>1199</v>
      </c>
      <c r="D184" s="311"/>
      <c r="E184" s="311"/>
      <c r="F184" s="332" t="s">
        <v>1127</v>
      </c>
      <c r="G184" s="311"/>
      <c r="H184" s="311" t="s">
        <v>1200</v>
      </c>
      <c r="I184" s="311" t="s">
        <v>1201</v>
      </c>
      <c r="J184" s="311"/>
      <c r="K184" s="354"/>
    </row>
    <row r="185" ht="15" customHeight="1">
      <c r="B185" s="333"/>
      <c r="C185" s="311" t="s">
        <v>1202</v>
      </c>
      <c r="D185" s="311"/>
      <c r="E185" s="311"/>
      <c r="F185" s="332" t="s">
        <v>1127</v>
      </c>
      <c r="G185" s="311"/>
      <c r="H185" s="311" t="s">
        <v>1203</v>
      </c>
      <c r="I185" s="311" t="s">
        <v>1201</v>
      </c>
      <c r="J185" s="311"/>
      <c r="K185" s="354"/>
    </row>
    <row r="186" ht="15" customHeight="1">
      <c r="B186" s="333"/>
      <c r="C186" s="311" t="s">
        <v>1204</v>
      </c>
      <c r="D186" s="311"/>
      <c r="E186" s="311"/>
      <c r="F186" s="332" t="s">
        <v>1127</v>
      </c>
      <c r="G186" s="311"/>
      <c r="H186" s="311" t="s">
        <v>1205</v>
      </c>
      <c r="I186" s="311" t="s">
        <v>1201</v>
      </c>
      <c r="J186" s="311"/>
      <c r="K186" s="354"/>
    </row>
    <row r="187" ht="15" customHeight="1">
      <c r="B187" s="333"/>
      <c r="C187" s="366" t="s">
        <v>1206</v>
      </c>
      <c r="D187" s="311"/>
      <c r="E187" s="311"/>
      <c r="F187" s="332" t="s">
        <v>1127</v>
      </c>
      <c r="G187" s="311"/>
      <c r="H187" s="311" t="s">
        <v>1207</v>
      </c>
      <c r="I187" s="311" t="s">
        <v>1208</v>
      </c>
      <c r="J187" s="367" t="s">
        <v>1209</v>
      </c>
      <c r="K187" s="354"/>
    </row>
    <row r="188" ht="15" customHeight="1">
      <c r="B188" s="333"/>
      <c r="C188" s="317" t="s">
        <v>42</v>
      </c>
      <c r="D188" s="311"/>
      <c r="E188" s="311"/>
      <c r="F188" s="332" t="s">
        <v>1121</v>
      </c>
      <c r="G188" s="311"/>
      <c r="H188" s="307" t="s">
        <v>1210</v>
      </c>
      <c r="I188" s="311" t="s">
        <v>1211</v>
      </c>
      <c r="J188" s="311"/>
      <c r="K188" s="354"/>
    </row>
    <row r="189" ht="15" customHeight="1">
      <c r="B189" s="333"/>
      <c r="C189" s="317" t="s">
        <v>1212</v>
      </c>
      <c r="D189" s="311"/>
      <c r="E189" s="311"/>
      <c r="F189" s="332" t="s">
        <v>1121</v>
      </c>
      <c r="G189" s="311"/>
      <c r="H189" s="311" t="s">
        <v>1213</v>
      </c>
      <c r="I189" s="311" t="s">
        <v>1155</v>
      </c>
      <c r="J189" s="311"/>
      <c r="K189" s="354"/>
    </row>
    <row r="190" ht="15" customHeight="1">
      <c r="B190" s="333"/>
      <c r="C190" s="317" t="s">
        <v>1214</v>
      </c>
      <c r="D190" s="311"/>
      <c r="E190" s="311"/>
      <c r="F190" s="332" t="s">
        <v>1121</v>
      </c>
      <c r="G190" s="311"/>
      <c r="H190" s="311" t="s">
        <v>1215</v>
      </c>
      <c r="I190" s="311" t="s">
        <v>1155</v>
      </c>
      <c r="J190" s="311"/>
      <c r="K190" s="354"/>
    </row>
    <row r="191" ht="15" customHeight="1">
      <c r="B191" s="333"/>
      <c r="C191" s="317" t="s">
        <v>1216</v>
      </c>
      <c r="D191" s="311"/>
      <c r="E191" s="311"/>
      <c r="F191" s="332" t="s">
        <v>1127</v>
      </c>
      <c r="G191" s="311"/>
      <c r="H191" s="311" t="s">
        <v>1217</v>
      </c>
      <c r="I191" s="311" t="s">
        <v>1155</v>
      </c>
      <c r="J191" s="311"/>
      <c r="K191" s="354"/>
    </row>
    <row r="192" ht="15" customHeight="1">
      <c r="B192" s="360"/>
      <c r="C192" s="368"/>
      <c r="D192" s="342"/>
      <c r="E192" s="342"/>
      <c r="F192" s="342"/>
      <c r="G192" s="342"/>
      <c r="H192" s="342"/>
      <c r="I192" s="342"/>
      <c r="J192" s="342"/>
      <c r="K192" s="361"/>
    </row>
    <row r="193" ht="18.75" customHeight="1">
      <c r="B193" s="307"/>
      <c r="C193" s="311"/>
      <c r="D193" s="311"/>
      <c r="E193" s="311"/>
      <c r="F193" s="332"/>
      <c r="G193" s="311"/>
      <c r="H193" s="311"/>
      <c r="I193" s="311"/>
      <c r="J193" s="311"/>
      <c r="K193" s="307"/>
    </row>
    <row r="194" ht="18.75" customHeight="1">
      <c r="B194" s="307"/>
      <c r="C194" s="311"/>
      <c r="D194" s="311"/>
      <c r="E194" s="311"/>
      <c r="F194" s="332"/>
      <c r="G194" s="311"/>
      <c r="H194" s="311"/>
      <c r="I194" s="311"/>
      <c r="J194" s="311"/>
      <c r="K194" s="307"/>
    </row>
    <row r="195" ht="18.75" customHeight="1">
      <c r="B195" s="318"/>
      <c r="C195" s="318"/>
      <c r="D195" s="318"/>
      <c r="E195" s="318"/>
      <c r="F195" s="318"/>
      <c r="G195" s="318"/>
      <c r="H195" s="318"/>
      <c r="I195" s="318"/>
      <c r="J195" s="318"/>
      <c r="K195" s="318"/>
    </row>
    <row r="196" ht="13.5">
      <c r="B196" s="297"/>
      <c r="C196" s="298"/>
      <c r="D196" s="298"/>
      <c r="E196" s="298"/>
      <c r="F196" s="298"/>
      <c r="G196" s="298"/>
      <c r="H196" s="298"/>
      <c r="I196" s="298"/>
      <c r="J196" s="298"/>
      <c r="K196" s="299"/>
    </row>
    <row r="197" ht="21">
      <c r="B197" s="300"/>
      <c r="C197" s="301" t="s">
        <v>1218</v>
      </c>
      <c r="D197" s="301"/>
      <c r="E197" s="301"/>
      <c r="F197" s="301"/>
      <c r="G197" s="301"/>
      <c r="H197" s="301"/>
      <c r="I197" s="301"/>
      <c r="J197" s="301"/>
      <c r="K197" s="302"/>
    </row>
    <row r="198" ht="25.5" customHeight="1">
      <c r="B198" s="300"/>
      <c r="C198" s="369" t="s">
        <v>1219</v>
      </c>
      <c r="D198" s="369"/>
      <c r="E198" s="369"/>
      <c r="F198" s="369" t="s">
        <v>1220</v>
      </c>
      <c r="G198" s="370"/>
      <c r="H198" s="369" t="s">
        <v>1221</v>
      </c>
      <c r="I198" s="369"/>
      <c r="J198" s="369"/>
      <c r="K198" s="302"/>
    </row>
    <row r="199" ht="5.25" customHeight="1">
      <c r="B199" s="333"/>
      <c r="C199" s="330"/>
      <c r="D199" s="330"/>
      <c r="E199" s="330"/>
      <c r="F199" s="330"/>
      <c r="G199" s="311"/>
      <c r="H199" s="330"/>
      <c r="I199" s="330"/>
      <c r="J199" s="330"/>
      <c r="K199" s="354"/>
    </row>
    <row r="200" ht="15" customHeight="1">
      <c r="B200" s="333"/>
      <c r="C200" s="311" t="s">
        <v>1211</v>
      </c>
      <c r="D200" s="311"/>
      <c r="E200" s="311"/>
      <c r="F200" s="332" t="s">
        <v>43</v>
      </c>
      <c r="G200" s="311"/>
      <c r="H200" s="311" t="s">
        <v>1222</v>
      </c>
      <c r="I200" s="311"/>
      <c r="J200" s="311"/>
      <c r="K200" s="354"/>
    </row>
    <row r="201" ht="15" customHeight="1">
      <c r="B201" s="333"/>
      <c r="C201" s="339"/>
      <c r="D201" s="311"/>
      <c r="E201" s="311"/>
      <c r="F201" s="332" t="s">
        <v>44</v>
      </c>
      <c r="G201" s="311"/>
      <c r="H201" s="311" t="s">
        <v>1223</v>
      </c>
      <c r="I201" s="311"/>
      <c r="J201" s="311"/>
      <c r="K201" s="354"/>
    </row>
    <row r="202" ht="15" customHeight="1">
      <c r="B202" s="333"/>
      <c r="C202" s="339"/>
      <c r="D202" s="311"/>
      <c r="E202" s="311"/>
      <c r="F202" s="332" t="s">
        <v>47</v>
      </c>
      <c r="G202" s="311"/>
      <c r="H202" s="311" t="s">
        <v>1224</v>
      </c>
      <c r="I202" s="311"/>
      <c r="J202" s="311"/>
      <c r="K202" s="354"/>
    </row>
    <row r="203" ht="15" customHeight="1">
      <c r="B203" s="333"/>
      <c r="C203" s="311"/>
      <c r="D203" s="311"/>
      <c r="E203" s="311"/>
      <c r="F203" s="332" t="s">
        <v>45</v>
      </c>
      <c r="G203" s="311"/>
      <c r="H203" s="311" t="s">
        <v>1225</v>
      </c>
      <c r="I203" s="311"/>
      <c r="J203" s="311"/>
      <c r="K203" s="354"/>
    </row>
    <row r="204" ht="15" customHeight="1">
      <c r="B204" s="333"/>
      <c r="C204" s="311"/>
      <c r="D204" s="311"/>
      <c r="E204" s="311"/>
      <c r="F204" s="332" t="s">
        <v>46</v>
      </c>
      <c r="G204" s="311"/>
      <c r="H204" s="311" t="s">
        <v>1226</v>
      </c>
      <c r="I204" s="311"/>
      <c r="J204" s="311"/>
      <c r="K204" s="354"/>
    </row>
    <row r="205" ht="15" customHeight="1">
      <c r="B205" s="333"/>
      <c r="C205" s="311"/>
      <c r="D205" s="311"/>
      <c r="E205" s="311"/>
      <c r="F205" s="332"/>
      <c r="G205" s="311"/>
      <c r="H205" s="311"/>
      <c r="I205" s="311"/>
      <c r="J205" s="311"/>
      <c r="K205" s="354"/>
    </row>
    <row r="206" ht="15" customHeight="1">
      <c r="B206" s="333"/>
      <c r="C206" s="311" t="s">
        <v>1167</v>
      </c>
      <c r="D206" s="311"/>
      <c r="E206" s="311"/>
      <c r="F206" s="332" t="s">
        <v>79</v>
      </c>
      <c r="G206" s="311"/>
      <c r="H206" s="311" t="s">
        <v>1227</v>
      </c>
      <c r="I206" s="311"/>
      <c r="J206" s="311"/>
      <c r="K206" s="354"/>
    </row>
    <row r="207" ht="15" customHeight="1">
      <c r="B207" s="333"/>
      <c r="C207" s="339"/>
      <c r="D207" s="311"/>
      <c r="E207" s="311"/>
      <c r="F207" s="332" t="s">
        <v>1067</v>
      </c>
      <c r="G207" s="311"/>
      <c r="H207" s="311" t="s">
        <v>1068</v>
      </c>
      <c r="I207" s="311"/>
      <c r="J207" s="311"/>
      <c r="K207" s="354"/>
    </row>
    <row r="208" ht="15" customHeight="1">
      <c r="B208" s="333"/>
      <c r="C208" s="311"/>
      <c r="D208" s="311"/>
      <c r="E208" s="311"/>
      <c r="F208" s="332" t="s">
        <v>1065</v>
      </c>
      <c r="G208" s="311"/>
      <c r="H208" s="311" t="s">
        <v>1228</v>
      </c>
      <c r="I208" s="311"/>
      <c r="J208" s="311"/>
      <c r="K208" s="354"/>
    </row>
    <row r="209" ht="15" customHeight="1">
      <c r="B209" s="371"/>
      <c r="C209" s="339"/>
      <c r="D209" s="339"/>
      <c r="E209" s="339"/>
      <c r="F209" s="332" t="s">
        <v>89</v>
      </c>
      <c r="G209" s="317"/>
      <c r="H209" s="358" t="s">
        <v>90</v>
      </c>
      <c r="I209" s="358"/>
      <c r="J209" s="358"/>
      <c r="K209" s="372"/>
    </row>
    <row r="210" ht="15" customHeight="1">
      <c r="B210" s="371"/>
      <c r="C210" s="339"/>
      <c r="D210" s="339"/>
      <c r="E210" s="339"/>
      <c r="F210" s="332" t="s">
        <v>964</v>
      </c>
      <c r="G210" s="317"/>
      <c r="H210" s="358" t="s">
        <v>965</v>
      </c>
      <c r="I210" s="358"/>
      <c r="J210" s="358"/>
      <c r="K210" s="372"/>
    </row>
    <row r="211" ht="15" customHeight="1">
      <c r="B211" s="371"/>
      <c r="C211" s="339"/>
      <c r="D211" s="339"/>
      <c r="E211" s="339"/>
      <c r="F211" s="373"/>
      <c r="G211" s="317"/>
      <c r="H211" s="374"/>
      <c r="I211" s="374"/>
      <c r="J211" s="374"/>
      <c r="K211" s="372"/>
    </row>
    <row r="212" ht="15" customHeight="1">
      <c r="B212" s="371"/>
      <c r="C212" s="311" t="s">
        <v>1191</v>
      </c>
      <c r="D212" s="339"/>
      <c r="E212" s="339"/>
      <c r="F212" s="332">
        <v>1</v>
      </c>
      <c r="G212" s="317"/>
      <c r="H212" s="358" t="s">
        <v>1229</v>
      </c>
      <c r="I212" s="358"/>
      <c r="J212" s="358"/>
      <c r="K212" s="372"/>
    </row>
    <row r="213" ht="15" customHeight="1">
      <c r="B213" s="371"/>
      <c r="C213" s="339"/>
      <c r="D213" s="339"/>
      <c r="E213" s="339"/>
      <c r="F213" s="332">
        <v>2</v>
      </c>
      <c r="G213" s="317"/>
      <c r="H213" s="358" t="s">
        <v>1230</v>
      </c>
      <c r="I213" s="358"/>
      <c r="J213" s="358"/>
      <c r="K213" s="372"/>
    </row>
    <row r="214" ht="15" customHeight="1">
      <c r="B214" s="371"/>
      <c r="C214" s="339"/>
      <c r="D214" s="339"/>
      <c r="E214" s="339"/>
      <c r="F214" s="332">
        <v>3</v>
      </c>
      <c r="G214" s="317"/>
      <c r="H214" s="358" t="s">
        <v>1231</v>
      </c>
      <c r="I214" s="358"/>
      <c r="J214" s="358"/>
      <c r="K214" s="372"/>
    </row>
    <row r="215" ht="15" customHeight="1">
      <c r="B215" s="371"/>
      <c r="C215" s="339"/>
      <c r="D215" s="339"/>
      <c r="E215" s="339"/>
      <c r="F215" s="332">
        <v>4</v>
      </c>
      <c r="G215" s="317"/>
      <c r="H215" s="358" t="s">
        <v>1232</v>
      </c>
      <c r="I215" s="358"/>
      <c r="J215" s="358"/>
      <c r="K215" s="372"/>
    </row>
    <row r="216" ht="12.75" customHeight="1">
      <c r="B216" s="375"/>
      <c r="C216" s="376"/>
      <c r="D216" s="376"/>
      <c r="E216" s="376"/>
      <c r="F216" s="376"/>
      <c r="G216" s="376"/>
      <c r="H216" s="376"/>
      <c r="I216" s="376"/>
      <c r="J216" s="376"/>
      <c r="K216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UHLAR-PC\uhlar</dc:creator>
  <cp:lastModifiedBy>UHLAR-PC\uhlar</cp:lastModifiedBy>
  <dcterms:created xsi:type="dcterms:W3CDTF">2018-03-15T17:44:38Z</dcterms:created>
  <dcterms:modified xsi:type="dcterms:W3CDTF">2018-03-15T17:44:44Z</dcterms:modified>
</cp:coreProperties>
</file>