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01 - Stezka pro pěší ..." sheetId="2" r:id="rId2"/>
    <sheet name="SO 701 - Úprava oplocení" sheetId="3" r:id="rId3"/>
    <sheet name="SO 401 - Veřejné osvětlení" sheetId="4" r:id="rId4"/>
    <sheet name="VON - Vedlejší a ostatní 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'SO 101 - Stezka pro pěší ...'!$C$125:$K$499</definedName>
    <definedName name="_xlnm.Print_Area" localSheetId="1">'SO 101 - Stezka pro pěší ...'!$C$4:$J$39,'SO 101 - Stezka pro pěší ...'!$C$50:$J$76,'SO 101 - Stezka pro pěší ...'!$C$82:$J$107,'SO 101 - Stezka pro pěší ...'!$C$113:$K$499</definedName>
    <definedName name="_xlnm.Print_Titles" localSheetId="1">'SO 101 - Stezka pro pěší ...'!$125:$125</definedName>
    <definedName name="_xlnm._FilterDatabase" localSheetId="2" hidden="1">'SO 701 - Úprava oplocení'!$C$124:$K$194</definedName>
    <definedName name="_xlnm.Print_Area" localSheetId="2">'SO 701 - Úprava oplocení'!$C$4:$J$39,'SO 701 - Úprava oplocení'!$C$50:$J$76,'SO 701 - Úprava oplocení'!$C$82:$J$106,'SO 701 - Úprava oplocení'!$C$112:$K$194</definedName>
    <definedName name="_xlnm.Print_Titles" localSheetId="2">'SO 701 - Úprava oplocení'!$124:$124</definedName>
    <definedName name="_xlnm._FilterDatabase" localSheetId="3" hidden="1">'SO 401 - Veřejné osvětlení'!$C$122:$K$160</definedName>
    <definedName name="_xlnm.Print_Area" localSheetId="3">'SO 401 - Veřejné osvětlení'!$C$4:$J$39,'SO 401 - Veřejné osvětlení'!$C$50:$J$76,'SO 401 - Veřejné osvětlení'!$C$82:$J$104,'SO 401 - Veřejné osvětlení'!$C$110:$K$160</definedName>
    <definedName name="_xlnm.Print_Titles" localSheetId="3">'SO 401 - Veřejné osvětlení'!$122:$122</definedName>
    <definedName name="_xlnm._FilterDatabase" localSheetId="4" hidden="1">'VON - Vedlejší a ostatní ...'!$C$118:$K$185</definedName>
    <definedName name="_xlnm.Print_Area" localSheetId="4">'VON - Vedlejší a ostatní ...'!$C$4:$J$39,'VON - Vedlejší a ostatní ...'!$C$50:$J$76,'VON - Vedlejší a ostatní ...'!$C$82:$J$100,'VON - Vedlejší a ostatní ...'!$C$106:$K$185</definedName>
    <definedName name="_xlnm.Print_Titles" localSheetId="4">'VON - Vedlejší a ostatní ...'!$118:$118</definedName>
  </definedNames>
  <calcPr/>
</workbook>
</file>

<file path=xl/calcChain.xml><?xml version="1.0" encoding="utf-8"?>
<calcChain xmlns="http://schemas.openxmlformats.org/spreadsheetml/2006/main">
  <c i="5" r="J37"/>
  <c r="J36"/>
  <c i="1" r="AY98"/>
  <c i="5" r="J35"/>
  <c i="1" r="AX98"/>
  <c i="5"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T170"/>
  <c r="R171"/>
  <c r="R170"/>
  <c r="P171"/>
  <c r="P170"/>
  <c r="BK171"/>
  <c r="BK170"/>
  <c r="J170"/>
  <c r="J171"/>
  <c r="BE171"/>
  <c r="J99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0"/>
  <c r="BH150"/>
  <c r="BG150"/>
  <c r="BF150"/>
  <c r="T150"/>
  <c r="R150"/>
  <c r="P150"/>
  <c r="BK150"/>
  <c r="J150"/>
  <c r="BE150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5"/>
  <c r="BH135"/>
  <c r="BG135"/>
  <c r="BF135"/>
  <c r="T135"/>
  <c r="R135"/>
  <c r="P135"/>
  <c r="BK135"/>
  <c r="J135"/>
  <c r="BE135"/>
  <c r="BI130"/>
  <c r="BH130"/>
  <c r="BG130"/>
  <c r="BF130"/>
  <c r="T130"/>
  <c r="R130"/>
  <c r="P130"/>
  <c r="BK130"/>
  <c r="J130"/>
  <c r="BE130"/>
  <c r="BI124"/>
  <c r="BH124"/>
  <c r="BG124"/>
  <c r="BF124"/>
  <c r="T124"/>
  <c r="T123"/>
  <c r="R124"/>
  <c r="R123"/>
  <c r="P124"/>
  <c r="P123"/>
  <c r="BK124"/>
  <c r="BK123"/>
  <c r="J123"/>
  <c r="J124"/>
  <c r="BE124"/>
  <c r="J98"/>
  <c r="BI121"/>
  <c r="F37"/>
  <c i="1" r="BD98"/>
  <c i="5" r="BH121"/>
  <c r="F36"/>
  <c i="1" r="BC98"/>
  <c i="5" r="BG121"/>
  <c r="F35"/>
  <c i="1" r="BB98"/>
  <c i="5" r="BF121"/>
  <c r="J34"/>
  <c i="1" r="AW98"/>
  <c i="5" r="F34"/>
  <c i="1" r="BA98"/>
  <c i="5" r="T121"/>
  <c r="T120"/>
  <c r="T119"/>
  <c r="R121"/>
  <c r="R120"/>
  <c r="R119"/>
  <c r="P121"/>
  <c r="P120"/>
  <c r="P119"/>
  <c i="1" r="AU98"/>
  <c i="5" r="BK121"/>
  <c r="BK120"/>
  <c r="J120"/>
  <c r="BK119"/>
  <c r="J119"/>
  <c r="J96"/>
  <c r="J30"/>
  <c i="1" r="AG98"/>
  <c i="5" r="J121"/>
  <c r="BE121"/>
  <c r="J33"/>
  <c i="1" r="AV98"/>
  <c i="5" r="F33"/>
  <c i="1" r="AZ98"/>
  <c i="5" r="J97"/>
  <c r="J116"/>
  <c r="J115"/>
  <c r="F113"/>
  <c r="E111"/>
  <c r="J92"/>
  <c r="J91"/>
  <c r="F89"/>
  <c r="E87"/>
  <c r="J39"/>
  <c r="J18"/>
  <c r="E18"/>
  <c r="F116"/>
  <c r="F92"/>
  <c r="J17"/>
  <c r="J15"/>
  <c r="E15"/>
  <c r="F115"/>
  <c r="F91"/>
  <c r="J14"/>
  <c r="J12"/>
  <c r="J113"/>
  <c r="J89"/>
  <c r="E7"/>
  <c r="E109"/>
  <c r="E85"/>
  <c i="4" r="J37"/>
  <c r="J36"/>
  <c i="1" r="AY97"/>
  <c i="4" r="J35"/>
  <c i="1" r="AX97"/>
  <c i="4"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103"/>
  <c r="J102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101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100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99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F37"/>
  <c i="1" r="BD97"/>
  <c i="4" r="BH126"/>
  <c r="F36"/>
  <c i="1" r="BC97"/>
  <c i="4" r="BG126"/>
  <c r="F35"/>
  <c i="1" r="BB97"/>
  <c i="4" r="BF126"/>
  <c r="J34"/>
  <c i="1" r="AW97"/>
  <c i="4" r="F34"/>
  <c i="1" r="BA97"/>
  <c i="4" r="T126"/>
  <c r="T125"/>
  <c r="T124"/>
  <c r="T123"/>
  <c r="R126"/>
  <c r="R125"/>
  <c r="R124"/>
  <c r="R123"/>
  <c r="P126"/>
  <c r="P125"/>
  <c r="P124"/>
  <c r="P123"/>
  <c i="1" r="AU97"/>
  <c i="4" r="BK126"/>
  <c r="BK125"/>
  <c r="J125"/>
  <c r="BK124"/>
  <c r="J124"/>
  <c r="BK123"/>
  <c r="J123"/>
  <c r="J96"/>
  <c r="J30"/>
  <c i="1" r="AG97"/>
  <c i="4" r="J126"/>
  <c r="BE126"/>
  <c r="J33"/>
  <c i="1" r="AV97"/>
  <c i="4" r="F33"/>
  <c i="1" r="AZ97"/>
  <c i="4" r="J98"/>
  <c r="J97"/>
  <c r="J120"/>
  <c r="J119"/>
  <c r="F119"/>
  <c r="F117"/>
  <c r="E115"/>
  <c r="J92"/>
  <c r="J91"/>
  <c r="F91"/>
  <c r="F89"/>
  <c r="E87"/>
  <c r="J39"/>
  <c r="J18"/>
  <c r="E18"/>
  <c r="F120"/>
  <c r="F92"/>
  <c r="J17"/>
  <c r="J12"/>
  <c r="J117"/>
  <c r="J89"/>
  <c r="E7"/>
  <c r="E113"/>
  <c r="E85"/>
  <c i="3" r="J37"/>
  <c r="J36"/>
  <c i="1" r="AY96"/>
  <c i="3" r="J35"/>
  <c i="1" r="AX96"/>
  <c i="3" r="BI194"/>
  <c r="BH194"/>
  <c r="BG194"/>
  <c r="BF194"/>
  <c r="T194"/>
  <c r="R194"/>
  <c r="P194"/>
  <c r="BK194"/>
  <c r="J194"/>
  <c r="BE194"/>
  <c r="BI189"/>
  <c r="BH189"/>
  <c r="BG189"/>
  <c r="BF189"/>
  <c r="T189"/>
  <c r="T188"/>
  <c r="T187"/>
  <c r="R189"/>
  <c r="R188"/>
  <c r="R187"/>
  <c r="P189"/>
  <c r="P188"/>
  <c r="P187"/>
  <c r="BK189"/>
  <c r="BK188"/>
  <c r="J188"/>
  <c r="BK187"/>
  <c r="J187"/>
  <c r="J189"/>
  <c r="BE189"/>
  <c r="J105"/>
  <c r="J104"/>
  <c r="BI186"/>
  <c r="BH186"/>
  <c r="BG186"/>
  <c r="BF186"/>
  <c r="T186"/>
  <c r="T185"/>
  <c r="R186"/>
  <c r="R185"/>
  <c r="P186"/>
  <c r="P185"/>
  <c r="BK186"/>
  <c r="BK185"/>
  <c r="J185"/>
  <c r="J186"/>
  <c r="BE186"/>
  <c r="J103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102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T158"/>
  <c r="R159"/>
  <c r="R158"/>
  <c r="P159"/>
  <c r="P158"/>
  <c r="BK159"/>
  <c r="BK158"/>
  <c r="J158"/>
  <c r="J159"/>
  <c r="BE159"/>
  <c r="J101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100"/>
  <c r="BI143"/>
  <c r="BH143"/>
  <c r="BG143"/>
  <c r="BF143"/>
  <c r="T143"/>
  <c r="T142"/>
  <c r="R143"/>
  <c r="R142"/>
  <c r="P143"/>
  <c r="P142"/>
  <c r="BK143"/>
  <c r="BK142"/>
  <c r="J142"/>
  <c r="J143"/>
  <c r="BE143"/>
  <c r="J99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8"/>
  <c r="F37"/>
  <c i="1" r="BD96"/>
  <c i="3" r="BH128"/>
  <c r="F36"/>
  <c i="1" r="BC96"/>
  <c i="3" r="BG128"/>
  <c r="F35"/>
  <c i="1" r="BB96"/>
  <c i="3" r="BF128"/>
  <c r="J34"/>
  <c i="1" r="AW96"/>
  <c i="3" r="F34"/>
  <c i="1" r="BA96"/>
  <c i="3" r="T128"/>
  <c r="T127"/>
  <c r="T126"/>
  <c r="T125"/>
  <c r="R128"/>
  <c r="R127"/>
  <c r="R126"/>
  <c r="R125"/>
  <c r="P128"/>
  <c r="P127"/>
  <c r="P126"/>
  <c r="P125"/>
  <c i="1" r="AU96"/>
  <c i="3" r="BK128"/>
  <c r="BK127"/>
  <c r="J127"/>
  <c r="BK126"/>
  <c r="J126"/>
  <c r="BK125"/>
  <c r="J125"/>
  <c r="J96"/>
  <c r="J30"/>
  <c i="1" r="AG96"/>
  <c i="3" r="J128"/>
  <c r="BE128"/>
  <c r="J33"/>
  <c i="1" r="AV96"/>
  <c i="3" r="F33"/>
  <c i="1" r="AZ96"/>
  <c i="3" r="J98"/>
  <c r="J97"/>
  <c r="J122"/>
  <c r="J121"/>
  <c r="F119"/>
  <c r="E117"/>
  <c r="J92"/>
  <c r="J91"/>
  <c r="F89"/>
  <c r="E87"/>
  <c r="J39"/>
  <c r="J18"/>
  <c r="E18"/>
  <c r="F122"/>
  <c r="F92"/>
  <c r="J17"/>
  <c r="J15"/>
  <c r="E15"/>
  <c r="F121"/>
  <c r="F91"/>
  <c r="J14"/>
  <c r="J12"/>
  <c r="J119"/>
  <c r="J89"/>
  <c r="E7"/>
  <c r="E115"/>
  <c r="E85"/>
  <c i="2" r="J37"/>
  <c r="J36"/>
  <c i="1" r="AY95"/>
  <c i="2" r="J35"/>
  <c i="1" r="AX95"/>
  <c i="2" r="BI499"/>
  <c r="BH499"/>
  <c r="BG499"/>
  <c r="BF499"/>
  <c r="T499"/>
  <c r="T498"/>
  <c r="R499"/>
  <c r="R498"/>
  <c r="P499"/>
  <c r="P498"/>
  <c r="BK499"/>
  <c r="BK498"/>
  <c r="J498"/>
  <c r="J499"/>
  <c r="BE499"/>
  <c r="J106"/>
  <c r="BI496"/>
  <c r="BH496"/>
  <c r="BG496"/>
  <c r="BF496"/>
  <c r="T496"/>
  <c r="R496"/>
  <c r="P496"/>
  <c r="BK496"/>
  <c r="J496"/>
  <c r="BE496"/>
  <c r="BI494"/>
  <c r="BH494"/>
  <c r="BG494"/>
  <c r="BF494"/>
  <c r="T494"/>
  <c r="R494"/>
  <c r="P494"/>
  <c r="BK494"/>
  <c r="J494"/>
  <c r="BE494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89"/>
  <c r="BH489"/>
  <c r="BG489"/>
  <c r="BF489"/>
  <c r="T489"/>
  <c r="R489"/>
  <c r="P489"/>
  <c r="BK489"/>
  <c r="J489"/>
  <c r="BE489"/>
  <c r="BI488"/>
  <c r="BH488"/>
  <c r="BG488"/>
  <c r="BF488"/>
  <c r="T488"/>
  <c r="T487"/>
  <c r="R488"/>
  <c r="R487"/>
  <c r="P488"/>
  <c r="P487"/>
  <c r="BK488"/>
  <c r="BK487"/>
  <c r="J487"/>
  <c r="J488"/>
  <c r="BE488"/>
  <c r="J105"/>
  <c r="BI483"/>
  <c r="BH483"/>
  <c r="BG483"/>
  <c r="BF483"/>
  <c r="T483"/>
  <c r="R483"/>
  <c r="P483"/>
  <c r="BK483"/>
  <c r="J483"/>
  <c r="BE483"/>
  <c r="BI479"/>
  <c r="BH479"/>
  <c r="BG479"/>
  <c r="BF479"/>
  <c r="T479"/>
  <c r="R479"/>
  <c r="P479"/>
  <c r="BK479"/>
  <c r="J479"/>
  <c r="BE479"/>
  <c r="BI475"/>
  <c r="BH475"/>
  <c r="BG475"/>
  <c r="BF475"/>
  <c r="T475"/>
  <c r="R475"/>
  <c r="P475"/>
  <c r="BK475"/>
  <c r="J475"/>
  <c r="BE475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59"/>
  <c r="BH459"/>
  <c r="BG459"/>
  <c r="BF459"/>
  <c r="T459"/>
  <c r="R459"/>
  <c r="P459"/>
  <c r="BK459"/>
  <c r="J459"/>
  <c r="BE459"/>
  <c r="BI454"/>
  <c r="BH454"/>
  <c r="BG454"/>
  <c r="BF454"/>
  <c r="T454"/>
  <c r="R454"/>
  <c r="P454"/>
  <c r="BK454"/>
  <c r="J454"/>
  <c r="BE454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0"/>
  <c r="BH440"/>
  <c r="BG440"/>
  <c r="BF440"/>
  <c r="T440"/>
  <c r="T439"/>
  <c r="R440"/>
  <c r="R439"/>
  <c r="P440"/>
  <c r="P439"/>
  <c r="BK440"/>
  <c r="BK439"/>
  <c r="J439"/>
  <c r="J440"/>
  <c r="BE440"/>
  <c r="J104"/>
  <c r="BI436"/>
  <c r="BH436"/>
  <c r="BG436"/>
  <c r="BF436"/>
  <c r="T436"/>
  <c r="R436"/>
  <c r="P436"/>
  <c r="BK436"/>
  <c r="J436"/>
  <c r="BE436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2"/>
  <c r="BH412"/>
  <c r="BG412"/>
  <c r="BF412"/>
  <c r="T412"/>
  <c r="R412"/>
  <c r="P412"/>
  <c r="BK412"/>
  <c r="J412"/>
  <c r="BE412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5"/>
  <c r="BH405"/>
  <c r="BG405"/>
  <c r="BF405"/>
  <c r="T405"/>
  <c r="R405"/>
  <c r="P405"/>
  <c r="BK405"/>
  <c r="J405"/>
  <c r="BE405"/>
  <c r="BI403"/>
  <c r="BH403"/>
  <c r="BG403"/>
  <c r="BF403"/>
  <c r="T403"/>
  <c r="R403"/>
  <c r="P403"/>
  <c r="BK403"/>
  <c r="J403"/>
  <c r="BE403"/>
  <c r="BI401"/>
  <c r="BH401"/>
  <c r="BG401"/>
  <c r="BF401"/>
  <c r="T401"/>
  <c r="R401"/>
  <c r="P401"/>
  <c r="BK401"/>
  <c r="J401"/>
  <c r="BE401"/>
  <c r="BI390"/>
  <c r="BH390"/>
  <c r="BG390"/>
  <c r="BF390"/>
  <c r="T390"/>
  <c r="R390"/>
  <c r="P390"/>
  <c r="BK390"/>
  <c r="J390"/>
  <c r="BE390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83"/>
  <c r="BH383"/>
  <c r="BG383"/>
  <c r="BF383"/>
  <c r="T383"/>
  <c r="R383"/>
  <c r="P383"/>
  <c r="BK383"/>
  <c r="J383"/>
  <c r="BE383"/>
  <c r="BI381"/>
  <c r="BH381"/>
  <c r="BG381"/>
  <c r="BF381"/>
  <c r="T381"/>
  <c r="R381"/>
  <c r="P381"/>
  <c r="BK381"/>
  <c r="J381"/>
  <c r="BE381"/>
  <c r="BI374"/>
  <c r="BH374"/>
  <c r="BG374"/>
  <c r="BF374"/>
  <c r="T374"/>
  <c r="T373"/>
  <c r="R374"/>
  <c r="R373"/>
  <c r="P374"/>
  <c r="P373"/>
  <c r="BK374"/>
  <c r="BK373"/>
  <c r="J373"/>
  <c r="J374"/>
  <c r="BE374"/>
  <c r="J10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3"/>
  <c r="BH363"/>
  <c r="BG363"/>
  <c r="BF363"/>
  <c r="T363"/>
  <c r="T362"/>
  <c r="R363"/>
  <c r="R362"/>
  <c r="P363"/>
  <c r="P362"/>
  <c r="BK363"/>
  <c r="BK362"/>
  <c r="J362"/>
  <c r="J363"/>
  <c r="BE363"/>
  <c r="J102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52"/>
  <c r="BH352"/>
  <c r="BG352"/>
  <c r="BF352"/>
  <c r="T352"/>
  <c r="R352"/>
  <c r="P352"/>
  <c r="BK352"/>
  <c r="J352"/>
  <c r="BE352"/>
  <c r="BI341"/>
  <c r="BH341"/>
  <c r="BG341"/>
  <c r="BF341"/>
  <c r="T341"/>
  <c r="R341"/>
  <c r="P341"/>
  <c r="BK341"/>
  <c r="J341"/>
  <c r="BE341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27"/>
  <c r="BH327"/>
  <c r="BG327"/>
  <c r="BF327"/>
  <c r="T327"/>
  <c r="R327"/>
  <c r="P327"/>
  <c r="BK327"/>
  <c r="J327"/>
  <c r="BE327"/>
  <c r="BI323"/>
  <c r="BH323"/>
  <c r="BG323"/>
  <c r="BF323"/>
  <c r="T323"/>
  <c r="R323"/>
  <c r="P323"/>
  <c r="BK323"/>
  <c r="J323"/>
  <c r="BE323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87"/>
  <c r="BH287"/>
  <c r="BG287"/>
  <c r="BF287"/>
  <c r="T287"/>
  <c r="R287"/>
  <c r="P287"/>
  <c r="BK287"/>
  <c r="J287"/>
  <c r="BE287"/>
  <c r="BI284"/>
  <c r="BH284"/>
  <c r="BG284"/>
  <c r="BF284"/>
  <c r="T284"/>
  <c r="T283"/>
  <c r="R284"/>
  <c r="R283"/>
  <c r="P284"/>
  <c r="P283"/>
  <c r="BK284"/>
  <c r="BK283"/>
  <c r="J283"/>
  <c r="J284"/>
  <c r="BE284"/>
  <c r="J101"/>
  <c r="BI281"/>
  <c r="BH281"/>
  <c r="BG281"/>
  <c r="BF281"/>
  <c r="T281"/>
  <c r="R281"/>
  <c r="P281"/>
  <c r="BK281"/>
  <c r="J281"/>
  <c r="BE281"/>
  <c r="BI279"/>
  <c r="BH279"/>
  <c r="BG279"/>
  <c r="BF279"/>
  <c r="T279"/>
  <c r="T278"/>
  <c r="R279"/>
  <c r="R278"/>
  <c r="P279"/>
  <c r="P278"/>
  <c r="BK279"/>
  <c r="BK278"/>
  <c r="J278"/>
  <c r="J279"/>
  <c r="BE279"/>
  <c r="J100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70"/>
  <c r="BH270"/>
  <c r="BG270"/>
  <c r="BF270"/>
  <c r="T270"/>
  <c r="T269"/>
  <c r="R270"/>
  <c r="R269"/>
  <c r="P270"/>
  <c r="P269"/>
  <c r="BK270"/>
  <c r="BK269"/>
  <c r="J269"/>
  <c r="J270"/>
  <c r="BE270"/>
  <c r="J99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7"/>
  <c r="BH207"/>
  <c r="BG207"/>
  <c r="BF207"/>
  <c r="T207"/>
  <c r="R207"/>
  <c r="P207"/>
  <c r="BK207"/>
  <c r="J207"/>
  <c r="BE207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29"/>
  <c r="F37"/>
  <c i="1" r="BD95"/>
  <c i="2" r="BH129"/>
  <c r="F36"/>
  <c i="1" r="BC95"/>
  <c i="2" r="BG129"/>
  <c r="F35"/>
  <c i="1" r="BB95"/>
  <c i="2" r="BF129"/>
  <c r="J34"/>
  <c i="1" r="AW95"/>
  <c i="2" r="F34"/>
  <c i="1" r="BA95"/>
  <c i="2" r="T129"/>
  <c r="T128"/>
  <c r="T127"/>
  <c r="T126"/>
  <c r="R129"/>
  <c r="R128"/>
  <c r="R127"/>
  <c r="R126"/>
  <c r="P129"/>
  <c r="P128"/>
  <c r="P127"/>
  <c r="P126"/>
  <c i="1" r="AU95"/>
  <c i="2" r="BK129"/>
  <c r="BK128"/>
  <c r="J128"/>
  <c r="BK127"/>
  <c r="J127"/>
  <c r="BK126"/>
  <c r="J126"/>
  <c r="J96"/>
  <c r="J30"/>
  <c i="1" r="AG95"/>
  <c i="2" r="J129"/>
  <c r="BE129"/>
  <c r="J33"/>
  <c i="1" r="AV95"/>
  <c i="2" r="F33"/>
  <c i="1" r="AZ95"/>
  <c i="2" r="J98"/>
  <c r="J97"/>
  <c r="J123"/>
  <c r="J122"/>
  <c r="F120"/>
  <c r="E118"/>
  <c r="J92"/>
  <c r="J91"/>
  <c r="F89"/>
  <c r="E87"/>
  <c r="J39"/>
  <c r="J18"/>
  <c r="E18"/>
  <c r="F123"/>
  <c r="F92"/>
  <c r="J17"/>
  <c r="J15"/>
  <c r="E15"/>
  <c r="F122"/>
  <c r="F91"/>
  <c r="J14"/>
  <c r="J12"/>
  <c r="J120"/>
  <c r="J89"/>
  <c r="E7"/>
  <c r="E116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<sst xmlns="http://schemas.openxmlformats.org/spreadsheetml/2006/main">
  <si>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</si>
  <si>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</si>
  <si>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</si>
  <si>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</si>
  <si>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</si>
  <si>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{e0db467a-ed5d-418f-af8c-2d5b972ca49f}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</si>
  <si>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</si>
  <si>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</si>
  <si>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</si>
  <si>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</si>
  <si>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</si>
  <si>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</si>
  <si>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</si>
  <si>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</si>
  <si>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1603310_rev2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</si>
  <si>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</si>
  <si>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</si>
  <si>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Stezka pro pěší a cyklisty Pískoviště - Nábřežní, Šternberk</t>
  </si>
  <si>
    <t>KSO:</t>
  </si>
  <si>
    <t>CC-CZ:</t>
  </si>
  <si>
    <t>Místo:</t>
  </si>
  <si>
    <t>Šternberk</t>
  </si>
  <si>
    <t>Datum:</t>
  </si>
  <si>
    <t>10. 2. 2020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</si>
  <si>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</si>
  <si>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</si>
  <si>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</si>
  <si>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</si>
  <si>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</si>
  <si>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</si>
  <si>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</si>
  <si>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25361520</t>
  </si>
  <si>
    <t>Dopravní projektování s.r.o.</t>
  </si>
  <si>
    <t>True</t>
  </si>
  <si>
    <t>Zpracovatel:</t>
  </si>
  <si>
    <t>Ing. Milena Uhlárová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</si>
  <si>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</si>
  <si>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</si>
  <si>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</si>
  <si>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</si>
  <si>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</si>
  <si>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</si>
  <si>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</si>
  <si>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</si>
  <si>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</si>
  <si>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</si>
  <si>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</si>
  <si>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</si>
  <si>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</si>
  <si>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</si>
  <si>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</si>
  <si>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</si>
  <si>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</si>
  <si>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</si>
  <si>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</si>
  <si>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</si>
  <si>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</si>
  <si>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</si>
  <si>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</si>
  <si>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</si>
  <si>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</si>
  <si>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</si>
  <si>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</si>
  <si>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</si>
  <si>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</si>
  <si>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</si>
  <si>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</si>
  <si>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</si>
  <si>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</si>
  <si>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</si>
  <si>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</si>
  <si>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</si>
  <si>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</si>
  <si>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</si>
  <si>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</si>
  <si>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</si>
  <si>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</si>
  <si>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</si>
  <si>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</si>
  <si>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</si>
  <si>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</si>
  <si>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</si>
  <si>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</si>
  <si>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Stezka pro pěší a cyklisty</t>
  </si>
  <si>
    <t>STA</t>
  </si>
  <si>
    <t>1</t>
  </si>
  <si>
    <t>{55938d65-28db-4bcd-a928-bb1a6d8420c9}</t>
  </si>
  <si>
    <t>2</t>
  </si>
  <si>
    <t>SO 701</t>
  </si>
  <si>
    <t>Úprava oplocení</t>
  </si>
  <si>
    <t>{d137ae68-bd3e-480d-a5ed-2ac5c5613774}</t>
  </si>
  <si>
    <t>SO 401</t>
  </si>
  <si>
    <t>Veřejné osvětlení</t>
  </si>
  <si>
    <t>{cf85bbf5-d0de-4121-bbfe-fc9df24071d6}</t>
  </si>
  <si>
    <t>VON</t>
  </si>
  <si>
    <t>Vedlejší a ostatní náklady</t>
  </si>
  <si>
    <t>{5cf76db5-0a91-4e85-8538-8b90378a02b0}</t>
  </si>
  <si>
    <t>Misa</t>
  </si>
  <si>
    <t>1,131</t>
  </si>
  <si>
    <t>3</t>
  </si>
  <si>
    <t>Udrzba</t>
  </si>
  <si>
    <t>5</t>
  </si>
  <si>
    <t>KRYCÍ LIST SOUPISU PRACÍ</t>
  </si>
  <si>
    <t>Voda_stromy</t>
  </si>
  <si>
    <t>Voda potřebná pro zálivku stromů</t>
  </si>
  <si>
    <t>8</t>
  </si>
  <si>
    <t>Objekt:</t>
  </si>
  <si>
    <t>SO 101 - Stezka pro pěší a cyklisty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</si>
  <si>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</si>
  <si>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</si>
  <si>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</si>
  <si>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</si>
  <si>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</si>
  <si>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</si>
  <si>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</si>
  <si>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</si>
  <si>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</si>
  <si>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</si>
  <si>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</si>
  <si>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</si>
  <si>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911 - Sadové úpravy - následná péče o dřeviny 1 až 5 rok po výsadbě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</si>
  <si>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</si>
  <si>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</si>
  <si>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</si>
  <si>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</si>
  <si>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</si>
  <si>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</si>
  <si>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</si>
  <si>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</si>
  <si>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</si>
  <si>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</si>
  <si>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</si>
  <si>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</si>
  <si>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</si>
  <si>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</si>
  <si>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</si>
  <si>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</si>
  <si>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</si>
  <si>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</si>
  <si>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</si>
  <si>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</si>
  <si>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</si>
  <si>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do 300 mm</t>
  </si>
  <si>
    <t>kus</t>
  </si>
  <si>
    <t>4</t>
  </si>
  <si>
    <t>329116507</t>
  </si>
  <si>
    <t>VV</t>
  </si>
  <si>
    <t>B.1.2</t>
  </si>
  <si>
    <t>4 kmeny z jednoho pařezu</t>
  </si>
  <si>
    <t>112101105</t>
  </si>
  <si>
    <t>Odstranění stromů listnatých průměru kmene do 1100 mm</t>
  </si>
  <si>
    <t>1014513886</t>
  </si>
  <si>
    <t>113106343</t>
  </si>
  <si>
    <t>Rozebrání dlažeb při překopech komunikací pro pěší ze zámkové dlažby strojně pl do 15 m2</t>
  </si>
  <si>
    <t>m2</t>
  </si>
  <si>
    <t>-1349719788</t>
  </si>
  <si>
    <t>4,1+2,3</t>
  </si>
  <si>
    <t>očistit a přesunout na deponii investora - 5 km</t>
  </si>
  <si>
    <t>113107222</t>
  </si>
  <si>
    <t>Odstranění podkladu z kameniva drceného tl 200 mm strojně pl přes 200 m2</t>
  </si>
  <si>
    <t>1649134879</t>
  </si>
  <si>
    <t>B.1.2, B.1.5</t>
  </si>
  <si>
    <t>148,1+140,1+189,6+305,0</t>
  </si>
  <si>
    <t>113107241</t>
  </si>
  <si>
    <t>Odstranění podkladu živičného tl 50 mm strojně pl přes 200 m2</t>
  </si>
  <si>
    <t>-40477303</t>
  </si>
  <si>
    <t>B.1.2 - chodníky na nábřeží</t>
  </si>
  <si>
    <t>136,0+305,0+10,6</t>
  </si>
  <si>
    <t>6</t>
  </si>
  <si>
    <t>113154323</t>
  </si>
  <si>
    <t>Frézování živičného krytu tl 50 mm pruh š 1 m pl do 10000 m2 bez překážek v trase</t>
  </si>
  <si>
    <t>-21791111</t>
  </si>
  <si>
    <t>B.1.2 - vozovka, dvůr</t>
  </si>
  <si>
    <t>(221,6+199,2)*2</t>
  </si>
  <si>
    <t>7</t>
  </si>
  <si>
    <t>113202111</t>
  </si>
  <si>
    <t>Vytrhání obrub krajníků obrubníků stojatých</t>
  </si>
  <si>
    <t>m</t>
  </si>
  <si>
    <t>-651906676</t>
  </si>
  <si>
    <t>13,7+112,7+96,3+3,0</t>
  </si>
  <si>
    <t>121101101</t>
  </si>
  <si>
    <t>Sejmutí ornice s přemístěním na vzdálenost do 50 m</t>
  </si>
  <si>
    <t>m3</t>
  </si>
  <si>
    <t>65524409</t>
  </si>
  <si>
    <t>odhumusování tl. 100 mm - odvézt na skládku</t>
  </si>
  <si>
    <t>(87,7+131,9+128,9+59,6+225,6)*0,1</t>
  </si>
  <si>
    <t>9</t>
  </si>
  <si>
    <t>122202201</t>
  </si>
  <si>
    <t>Odkopávky a prokopávky nezapažené pro silnice objemu do 100 m3 v hornině tř. 3</t>
  </si>
  <si>
    <t>1966384382</t>
  </si>
  <si>
    <t>výkop pro konstrukci vozovky</t>
  </si>
  <si>
    <t>(87,7+120,0)*0,3+225,6*0,25+189,6*0,1</t>
  </si>
  <si>
    <t>39,8 m3 použít na místě, zbytek odvézt na skládku</t>
  </si>
  <si>
    <t>výkop pro sanaci pláně</t>
  </si>
  <si>
    <t>B.1.2, B.1.4</t>
  </si>
  <si>
    <t>(381,7+572,9)*0,3</t>
  </si>
  <si>
    <t>Součet</t>
  </si>
  <si>
    <t>10</t>
  </si>
  <si>
    <t>132201101</t>
  </si>
  <si>
    <t>Hloubení rýh š do 600 mm v hornině tř. 3 objemu do 100 m3</t>
  </si>
  <si>
    <t>-698356109</t>
  </si>
  <si>
    <t>výkop rýhy pro vsakovací žebro</t>
  </si>
  <si>
    <t>(92,0+137,0)*0,3*0,4</t>
  </si>
  <si>
    <t>11</t>
  </si>
  <si>
    <t>132212101</t>
  </si>
  <si>
    <t>Hloubení rýh š do 600 mm ručním nebo pneum nářadím v soudržných horninách tř. 3</t>
  </si>
  <si>
    <t>-1517998719</t>
  </si>
  <si>
    <t>odkop kabelu</t>
  </si>
  <si>
    <t>(27,0+9,0)*0,6*0,8</t>
  </si>
  <si>
    <t>12</t>
  </si>
  <si>
    <t>162301401</t>
  </si>
  <si>
    <t>Vodorovné přemístění větví stromů listnatých do 5 km D kmene do 300 mm</t>
  </si>
  <si>
    <t>-218662372</t>
  </si>
  <si>
    <t>13</t>
  </si>
  <si>
    <t>162301404</t>
  </si>
  <si>
    <t>Vodorovné přemístění větví stromů listnatých do 5 km D kmene do 900 mm</t>
  </si>
  <si>
    <t>-910226655</t>
  </si>
  <si>
    <t>14</t>
  </si>
  <si>
    <t>162301411</t>
  </si>
  <si>
    <t>Vodorovné přemístění kmenů stromů listnatých do 5 km D kmene do 300 mm</t>
  </si>
  <si>
    <t>-1445152751</t>
  </si>
  <si>
    <t>162301414</t>
  </si>
  <si>
    <t>Vodorovné přemístění kmenů stromů listnatých do 5 km D kmene do 900 mm</t>
  </si>
  <si>
    <t>-1816356304</t>
  </si>
  <si>
    <t>16</t>
  </si>
  <si>
    <t>162301424</t>
  </si>
  <si>
    <t>Vodorovné přemístění pařezů do 5 km D do 900 mm</t>
  </si>
  <si>
    <t>234429227</t>
  </si>
  <si>
    <t>1+1</t>
  </si>
  <si>
    <t>17</t>
  </si>
  <si>
    <t>162301901</t>
  </si>
  <si>
    <t>Příplatek k vodorovnému přemístění větví stromů listnatých D kmene do 300 mm ZKD 5 km</t>
  </si>
  <si>
    <t>-754864723</t>
  </si>
  <si>
    <t>3*4</t>
  </si>
  <si>
    <t>18</t>
  </si>
  <si>
    <t>162301904</t>
  </si>
  <si>
    <t>Příplatek k vodorovnému přemístění větví stromů listnatých D kmene do 900 mm ZKD 5 km</t>
  </si>
  <si>
    <t>952217214</t>
  </si>
  <si>
    <t>3*1</t>
  </si>
  <si>
    <t>19</t>
  </si>
  <si>
    <t>162301911</t>
  </si>
  <si>
    <t>Příplatek k vodorovnému přemístění kmenů stromů listnatých D kmene do 300 mm ZKD 5 km</t>
  </si>
  <si>
    <t>-755021711</t>
  </si>
  <si>
    <t>20</t>
  </si>
  <si>
    <t>162301914</t>
  </si>
  <si>
    <t>Příplatek k vodorovnému přemístění kmenů stromů listnatých D kmene do 900 mm ZKD 5 km</t>
  </si>
  <si>
    <t>396912639</t>
  </si>
  <si>
    <t>162301923</t>
  </si>
  <si>
    <t>Příplatek k vodorovnému přemístění pařezů D 700 mm ZKD 5 km</t>
  </si>
  <si>
    <t>-1236862533</t>
  </si>
  <si>
    <t>22</t>
  </si>
  <si>
    <t>162701105</t>
  </si>
  <si>
    <t>Vodorovné přemístění do 10000 m výkopku/sypaniny z horniny tř. 1 až 4</t>
  </si>
  <si>
    <t>-1876648356</t>
  </si>
  <si>
    <t>ornice</t>
  </si>
  <si>
    <t>63,37</t>
  </si>
  <si>
    <t>výkopek</t>
  </si>
  <si>
    <t>424,05-39,76</t>
  </si>
  <si>
    <t>rýhy</t>
  </si>
  <si>
    <t>27,48+17,28</t>
  </si>
  <si>
    <t>23</t>
  </si>
  <si>
    <t>162701109</t>
  </si>
  <si>
    <t>Příplatek k vodorovnému přemístění výkopku/sypaniny z horniny tř. 1 až 4 ZKD 1000 m přes 10000 m</t>
  </si>
  <si>
    <t>1387540778</t>
  </si>
  <si>
    <t>492,42*10</t>
  </si>
  <si>
    <t>24</t>
  </si>
  <si>
    <t>167101101</t>
  </si>
  <si>
    <t>Nakládání výkopku z hornin tř. 1 až 4 do 100 m3</t>
  </si>
  <si>
    <t>754795778</t>
  </si>
  <si>
    <t>63,27</t>
  </si>
  <si>
    <t>odkopávky</t>
  </si>
  <si>
    <t>424,05</t>
  </si>
  <si>
    <t>25</t>
  </si>
  <si>
    <t>171000001</t>
  </si>
  <si>
    <t>Nákup a dovoz zeminy</t>
  </si>
  <si>
    <t>1568677793</t>
  </si>
  <si>
    <t>násyp vhodnou zeminou pod konstrukci stezky- nakoupit a dovézt</t>
  </si>
  <si>
    <t>B.1.4</t>
  </si>
  <si>
    <t>(3,0*6,0*0,4)+(6,0*6,3*0,9)</t>
  </si>
  <si>
    <t>26</t>
  </si>
  <si>
    <t>171000003</t>
  </si>
  <si>
    <t>nákup a dovoz ornice</t>
  </si>
  <si>
    <t>1059503954</t>
  </si>
  <si>
    <t>(24,5+12,3+26,0+16,6+25,0+150,0+52,6)*0,1</t>
  </si>
  <si>
    <t>27</t>
  </si>
  <si>
    <t>171101101</t>
  </si>
  <si>
    <t>Uložení sypaniny z hornin soudržných do násypů zhutněných na 95 % PS</t>
  </si>
  <si>
    <t>-1521254155</t>
  </si>
  <si>
    <t>násyp pod ohumusování - použít z výkopu</t>
  </si>
  <si>
    <t>B.1.2, B.1.4 - na místo původních komunikací</t>
  </si>
  <si>
    <t>(22,7+12,2+25,9+138,0)*0,2</t>
  </si>
  <si>
    <t>28</t>
  </si>
  <si>
    <t>171101103</t>
  </si>
  <si>
    <t>Uložení sypaniny z hornin soudržných do násypů zhutněných do 100 % PS</t>
  </si>
  <si>
    <t>-1956662664</t>
  </si>
  <si>
    <t>násyp vhodnou zeminou pod kci stezky- nakoupit a dovézt</t>
  </si>
  <si>
    <t>29</t>
  </si>
  <si>
    <t>171201211</t>
  </si>
  <si>
    <t>Poplatek za uložení stavebního odpadu - zeminy a kameniva na skládce</t>
  </si>
  <si>
    <t>t</t>
  </si>
  <si>
    <t>1498058140</t>
  </si>
  <si>
    <t>492,42*1,8</t>
  </si>
  <si>
    <t>30</t>
  </si>
  <si>
    <t>175111101</t>
  </si>
  <si>
    <t>Obsypání potrubí ručně sypaninou bez prohození sítem, uloženou do 3 m</t>
  </si>
  <si>
    <t>-2062789778</t>
  </si>
  <si>
    <t>zásyp propustku</t>
  </si>
  <si>
    <t>18,6*0,15</t>
  </si>
  <si>
    <t>31</t>
  </si>
  <si>
    <t>M</t>
  </si>
  <si>
    <t>58337368</t>
  </si>
  <si>
    <t>štěrkopísek frakce netříděná zásyp</t>
  </si>
  <si>
    <t>-204460203</t>
  </si>
  <si>
    <t>2,790*1,8</t>
  </si>
  <si>
    <t>32</t>
  </si>
  <si>
    <t>181301101</t>
  </si>
  <si>
    <t>Rozprostření ornice tl vrstvy do 100 mm pl do 500 m2 v rovině nebo ve svahu do 1:5</t>
  </si>
  <si>
    <t>1659559880</t>
  </si>
  <si>
    <t>24,5+12,3+26,0+16,6+25,0+150,0+52,6</t>
  </si>
  <si>
    <t>33</t>
  </si>
  <si>
    <t>181411131</t>
  </si>
  <si>
    <t>Založení parkového trávníku výsevem plochy do 1000 m2 v rovině a ve svahu do 1:5</t>
  </si>
  <si>
    <t>1878965817</t>
  </si>
  <si>
    <t>34</t>
  </si>
  <si>
    <t>00572410</t>
  </si>
  <si>
    <t>osivo směs travní parková</t>
  </si>
  <si>
    <t>kg</t>
  </si>
  <si>
    <t>926321942</t>
  </si>
  <si>
    <t>307,000*0,03*1,03</t>
  </si>
  <si>
    <t>35</t>
  </si>
  <si>
    <t>181951102</t>
  </si>
  <si>
    <t>Úprava pláně v hornině tř. 1 až 4 se zhutněním</t>
  </si>
  <si>
    <t>415997712</t>
  </si>
  <si>
    <t>353,0+406,7+254,8+115,5+48,7</t>
  </si>
  <si>
    <t>36</t>
  </si>
  <si>
    <t>183403114</t>
  </si>
  <si>
    <t>Obdělání půdy kultivátorováním v rovině a svahu do 1:5</t>
  </si>
  <si>
    <t>-180365009</t>
  </si>
  <si>
    <t>307</t>
  </si>
  <si>
    <t>37</t>
  </si>
  <si>
    <t>183403152</t>
  </si>
  <si>
    <t>Obdělání půdy vláčením v rovině a svahu do 1:5</t>
  </si>
  <si>
    <t>-696688163</t>
  </si>
  <si>
    <t>38</t>
  </si>
  <si>
    <t>183403153</t>
  </si>
  <si>
    <t>Obdělání půdy hrabáním v rovině a svahu do 1:5</t>
  </si>
  <si>
    <t>1944744744</t>
  </si>
  <si>
    <t>39</t>
  </si>
  <si>
    <t>183403161</t>
  </si>
  <si>
    <t>Obdělání půdy válením v rovině a svahu do 1:5</t>
  </si>
  <si>
    <t>-2131844397</t>
  </si>
  <si>
    <t>40</t>
  </si>
  <si>
    <t>184102113</t>
  </si>
  <si>
    <t>Výsadba dřeviny s balem D do 0,4 m do jamky se zalitím v rovině a svahu do 1:5</t>
  </si>
  <si>
    <t>-1464869146</t>
  </si>
  <si>
    <t>náhradní výsadba</t>
  </si>
  <si>
    <t>Tilia Cordata - 2 ks</t>
  </si>
  <si>
    <t>kotvení ke 3 kůlům, hnojivo 10 ks tablety 10g, mulčování štěpkou tl. 15 cm, zálivka 100 l/ks</t>
  </si>
  <si>
    <t>včetně následné péče po dobu 5 let</t>
  </si>
  <si>
    <t>41</t>
  </si>
  <si>
    <t>02650515</t>
  </si>
  <si>
    <t>Lípa malolistá (Tilia cordata) 150-180cm KK</t>
  </si>
  <si>
    <t>-405610959</t>
  </si>
  <si>
    <t>42</t>
  </si>
  <si>
    <t>184215133</t>
  </si>
  <si>
    <t>Ukotvení kmene dřevin třemi kůly D do 0,1 m délky do 3 m</t>
  </si>
  <si>
    <t>-734502009</t>
  </si>
  <si>
    <t>2*3</t>
  </si>
  <si>
    <t>43</t>
  </si>
  <si>
    <t>05217108</t>
  </si>
  <si>
    <t>tyče dřevěné v kůře D 80mm dl 6m</t>
  </si>
  <si>
    <t>-464447642</t>
  </si>
  <si>
    <t>6*2,5*3,141*0,05*0,05</t>
  </si>
  <si>
    <t>44</t>
  </si>
  <si>
    <t>184802111</t>
  </si>
  <si>
    <t>Chemické odplevelení před založením kultury nad 20 m2 postřikem na široko v rovině a svahu do 1:5</t>
  </si>
  <si>
    <t>1086011299</t>
  </si>
  <si>
    <t>45</t>
  </si>
  <si>
    <t>184911421</t>
  </si>
  <si>
    <t>Mulčování rostlin kůrou tl. do 0,1 m v rovině a svahu do 1:5</t>
  </si>
  <si>
    <t>-359117964</t>
  </si>
  <si>
    <t>2*3,141*1*1*0,15</t>
  </si>
  <si>
    <t>46</t>
  </si>
  <si>
    <t>10391100</t>
  </si>
  <si>
    <t>kůra mulčovací VL</t>
  </si>
  <si>
    <t>407368731</t>
  </si>
  <si>
    <t>3,141*1*1*0,15*2</t>
  </si>
  <si>
    <t>47</t>
  </si>
  <si>
    <t>185803111</t>
  </si>
  <si>
    <t>Ošetření trávníku shrabáním v rovině a svahu do 1:5</t>
  </si>
  <si>
    <t>-1810823365</t>
  </si>
  <si>
    <t>3x</t>
  </si>
  <si>
    <t>307*3</t>
  </si>
  <si>
    <t>48</t>
  </si>
  <si>
    <t>185851121</t>
  </si>
  <si>
    <t>Dovoz vody pro zálivku rostlin za vzdálenost do 1000 m</t>
  </si>
  <si>
    <t>-1672261566</t>
  </si>
  <si>
    <t>307*0,005*5+2*0,1*10</t>
  </si>
  <si>
    <t>Zakládání</t>
  </si>
  <si>
    <t>110</t>
  </si>
  <si>
    <t>211571112</t>
  </si>
  <si>
    <t>Výplň odvodňovacích žeber nebo trativodů štěrkopískem netříděným</t>
  </si>
  <si>
    <t>1973545040</t>
  </si>
  <si>
    <t>vsakovací žebro</t>
  </si>
  <si>
    <t>111</t>
  </si>
  <si>
    <t>211971121</t>
  </si>
  <si>
    <t>Zřízení opláštění žeber nebo trativodů geotextilií v rýze nebo zářezu sklonu přes 1:2 š do 2,5 m</t>
  </si>
  <si>
    <t>626155973</t>
  </si>
  <si>
    <t>251,9</t>
  </si>
  <si>
    <t>112</t>
  </si>
  <si>
    <t>69311172</t>
  </si>
  <si>
    <t>textilie ÚV stabilizace 300 g/m2 do š 8,8 m</t>
  </si>
  <si>
    <t>1362658304</t>
  </si>
  <si>
    <t>251,9*1,15</t>
  </si>
  <si>
    <t>Vodorovné konstrukce</t>
  </si>
  <si>
    <t>49</t>
  </si>
  <si>
    <t>451577877</t>
  </si>
  <si>
    <t>Podklad nebo lože pod dlažbu vodorovný nebo do sklonu 1:5 ze štěrkopísku tl do 100 mm</t>
  </si>
  <si>
    <t>-384949096</t>
  </si>
  <si>
    <t>18,6*1</t>
  </si>
  <si>
    <t>50</t>
  </si>
  <si>
    <t>451579877</t>
  </si>
  <si>
    <t>Příplatek ZKD 10 mm tl nad 100 mm u podkladu nebo lože pod dlažbu ze štěrkopísku</t>
  </si>
  <si>
    <t>410167644</t>
  </si>
  <si>
    <t>18,6*5</t>
  </si>
  <si>
    <t>Komunikace pozemní</t>
  </si>
  <si>
    <t>51</t>
  </si>
  <si>
    <t>564681111</t>
  </si>
  <si>
    <t>Podklad z kameniva hrubého drceného vel. 63-125 mm tl 300 mm</t>
  </si>
  <si>
    <t>572173874</t>
  </si>
  <si>
    <t>sanace</t>
  </si>
  <si>
    <t>954,6</t>
  </si>
  <si>
    <t>52</t>
  </si>
  <si>
    <t>564851111</t>
  </si>
  <si>
    <t>Podklad ze štěrkodrtě ŠD tl 150 mm</t>
  </si>
  <si>
    <t>-1043343915</t>
  </si>
  <si>
    <t>podklad ze ŠD fr. 0-63, tl. 150 mm</t>
  </si>
  <si>
    <t>B.1.2, B.1.4 - účelová komunikace</t>
  </si>
  <si>
    <t>353,0</t>
  </si>
  <si>
    <t>podklad ze ŠD, fr. 0-32, tl. 150 mm</t>
  </si>
  <si>
    <t>B.1.2, B.1.4 - účelová komunikace, stezka, chodník ul. Pískoviště</t>
  </si>
  <si>
    <t>336,0+406,7+254,8+115,5</t>
  </si>
  <si>
    <t>B.1.2, B.1.4 - stezka</t>
  </si>
  <si>
    <t>321,7+241,7+63,6</t>
  </si>
  <si>
    <t>53</t>
  </si>
  <si>
    <t>564871111</t>
  </si>
  <si>
    <t>Podklad ze štěrkodrtě ŠD tl 250 mm</t>
  </si>
  <si>
    <t>903483312</t>
  </si>
  <si>
    <t>B.1.2 - plocha pro HZS ul. Pískoviště</t>
  </si>
  <si>
    <t>fr. 0-63</t>
  </si>
  <si>
    <t>48,7</t>
  </si>
  <si>
    <t>54</t>
  </si>
  <si>
    <t>565155111</t>
  </si>
  <si>
    <t>Asfaltový beton vrstva podkladní ACP 16 (obalované kamenivo OKS) tl 70 mm š do 3 m</t>
  </si>
  <si>
    <t>1460284126</t>
  </si>
  <si>
    <t>B.1.2, B.1.4 - účelová komunikace ACP 16+</t>
  </si>
  <si>
    <t>336,0</t>
  </si>
  <si>
    <t>55</t>
  </si>
  <si>
    <t>573111112</t>
  </si>
  <si>
    <t>Postřik živičný infiltrační s posypem z asfaltu množství 1 kg/m2</t>
  </si>
  <si>
    <t>-197957138</t>
  </si>
  <si>
    <t>0,8 kg/m2</t>
  </si>
  <si>
    <t>336</t>
  </si>
  <si>
    <t>56</t>
  </si>
  <si>
    <t>573211109</t>
  </si>
  <si>
    <t>Postřik živičný spojovací z asfaltu v množství 0,50 kg/m2</t>
  </si>
  <si>
    <t>1207291065</t>
  </si>
  <si>
    <t>57</t>
  </si>
  <si>
    <t>577134111</t>
  </si>
  <si>
    <t>Asfaltový beton vrstva obrusná ACO 11 (ABS) tř. I tl 40 mm š do 3 m z nemodifikovaného asfaltu</t>
  </si>
  <si>
    <t>-1093438293</t>
  </si>
  <si>
    <t>58</t>
  </si>
  <si>
    <t>591211111</t>
  </si>
  <si>
    <t>Kladení dlažby z kostek drobných z kamene do lože z kameniva těženého tl 50 mm</t>
  </si>
  <si>
    <t>-1649049103</t>
  </si>
  <si>
    <t>46,8</t>
  </si>
  <si>
    <t>59</t>
  </si>
  <si>
    <t>58380124</t>
  </si>
  <si>
    <t>kostka dlažební žula drobná</t>
  </si>
  <si>
    <t>1882894258</t>
  </si>
  <si>
    <t>46,8*0,1*2,4*1,02</t>
  </si>
  <si>
    <t>60</t>
  </si>
  <si>
    <t>594511111</t>
  </si>
  <si>
    <t>Dlažba z lomového kamene s provedením lože z betonu</t>
  </si>
  <si>
    <t>838338064</t>
  </si>
  <si>
    <t>oprava kamenné dlažby koryta toku - kámen do betonu</t>
  </si>
  <si>
    <t>61</t>
  </si>
  <si>
    <t>594711111</t>
  </si>
  <si>
    <t>Dlažba z lomového kamene s provedením lože z prohozené zeminy</t>
  </si>
  <si>
    <t>1449094766</t>
  </si>
  <si>
    <t>odláždění vtoku a výtoku - lomový kámen na sucho</t>
  </si>
  <si>
    <t>B.1.7</t>
  </si>
  <si>
    <t>4*2,0</t>
  </si>
  <si>
    <t>62</t>
  </si>
  <si>
    <t>596211112</t>
  </si>
  <si>
    <t>Kladení zámkové dlažby komunikací pro pěší tl 60 mm skupiny A pl do 300 m2</t>
  </si>
  <si>
    <t>1254256188</t>
  </si>
  <si>
    <t>B.1.2, B.1.4 - chodník ul. Pískoviště</t>
  </si>
  <si>
    <t>27,0+83,0</t>
  </si>
  <si>
    <t>B.1.2, B.1.4 - varovné pásy chodník ul. Pískoviště</t>
  </si>
  <si>
    <t>2,1+1,7+0,8+0,9</t>
  </si>
  <si>
    <t>63</t>
  </si>
  <si>
    <t>59245006</t>
  </si>
  <si>
    <t>dlažba skladebná betonová základní pro nevidomé 20 x 10 x 6 cm barevná</t>
  </si>
  <si>
    <t>1562673223</t>
  </si>
  <si>
    <t>bílá</t>
  </si>
  <si>
    <t>5,5*1,03</t>
  </si>
  <si>
    <t>64</t>
  </si>
  <si>
    <t>59245021</t>
  </si>
  <si>
    <t>dlažba skladebná betonová 20x20x6 cm přírodní</t>
  </si>
  <si>
    <t>-361053809</t>
  </si>
  <si>
    <t>s fazetou</t>
  </si>
  <si>
    <t>110*1,02</t>
  </si>
  <si>
    <t>65</t>
  </si>
  <si>
    <t>596211114</t>
  </si>
  <si>
    <t>Příplatek za kombinaci dvou barev u kladení betonových dlažeb komunikací pro pěší tl 60 mm skupiny A</t>
  </si>
  <si>
    <t>1374315461</t>
  </si>
  <si>
    <t>115,5</t>
  </si>
  <si>
    <t>66</t>
  </si>
  <si>
    <t>596211213</t>
  </si>
  <si>
    <t>Kladení zámkové dlažby komunikací pro pěší tl 80 mm skupiny A pl přes 300 m2</t>
  </si>
  <si>
    <t>-105564419</t>
  </si>
  <si>
    <t>dlažba zámková 20/20 červená tl. 80 mm do lože tl. 40 mm</t>
  </si>
  <si>
    <t>B.1.2, B.1.4 - stezka - pruh pro cyklisty</t>
  </si>
  <si>
    <t>202,7+119,0</t>
  </si>
  <si>
    <t>dlažba zámková 20/20 šedá tl. 80 mm do lože tl. 40 mm</t>
  </si>
  <si>
    <t>B.1.2, B.1.4 - stezka - pruh pro pěší</t>
  </si>
  <si>
    <t>145,6+96,1</t>
  </si>
  <si>
    <t>dlažba zámk. hmatná bílá tl. 80 mm do lože tl. 40 mm</t>
  </si>
  <si>
    <t>B.1.2, B.1.4 - stezka - varovný pás</t>
  </si>
  <si>
    <t>38,3+25,3</t>
  </si>
  <si>
    <t>67</t>
  </si>
  <si>
    <t>59245030</t>
  </si>
  <si>
    <t>dlažba skladebná betonová 20x20x8 cm přírodní</t>
  </si>
  <si>
    <t>1533149736</t>
  </si>
  <si>
    <t>přírodní s fazetou</t>
  </si>
  <si>
    <t>241,7*1,01</t>
  </si>
  <si>
    <t>68</t>
  </si>
  <si>
    <t>59245004</t>
  </si>
  <si>
    <t>dlažba skladebná betonová 20x20x8 cm barevná</t>
  </si>
  <si>
    <t>1498243963</t>
  </si>
  <si>
    <t>červená bez fazety</t>
  </si>
  <si>
    <t>321,7*1,01</t>
  </si>
  <si>
    <t>69</t>
  </si>
  <si>
    <t>59245019</t>
  </si>
  <si>
    <t>dlažba skladebná betonová slepecká 20x10x8 cm bílá</t>
  </si>
  <si>
    <t>127906151</t>
  </si>
  <si>
    <t>63,6*1,01</t>
  </si>
  <si>
    <t>70</t>
  </si>
  <si>
    <t>596211215</t>
  </si>
  <si>
    <t>Příplatek za kombinaci více než dvou barev u kladení betonových dlažeb pro pěší tl 80 mm skupiny A</t>
  </si>
  <si>
    <t>761967951</t>
  </si>
  <si>
    <t>627</t>
  </si>
  <si>
    <t>Trubní vedení</t>
  </si>
  <si>
    <t>71</t>
  </si>
  <si>
    <t>891001130</t>
  </si>
  <si>
    <t>úprava kanalizačních šachet</t>
  </si>
  <si>
    <t>799433895</t>
  </si>
  <si>
    <t>výměna poklopu šachty - nový betonový s odvětráváním</t>
  </si>
  <si>
    <t>72</t>
  </si>
  <si>
    <t>899331111</t>
  </si>
  <si>
    <t>Výšková úprava uličního vstupu nebo vpusti do 200 mm zvýšením poklopu</t>
  </si>
  <si>
    <t>-1216284741</t>
  </si>
  <si>
    <t>73</t>
  </si>
  <si>
    <t>899431111</t>
  </si>
  <si>
    <t>Výšková úprava uličního vstupu nebo vpusti do 200 mm zvýšením krycího hrnce, šoupěte nebo hydrantu</t>
  </si>
  <si>
    <t>1047127110</t>
  </si>
  <si>
    <t>Ostatní konstrukce a práce, bourání</t>
  </si>
  <si>
    <t>74</t>
  </si>
  <si>
    <t>914111111</t>
  </si>
  <si>
    <t>Montáž svislé dopravní značky do velikosti 1 m2 objímkami na sloupek nebo konzolu</t>
  </si>
  <si>
    <t>1286641827</t>
  </si>
  <si>
    <t>"C10a, b" 6</t>
  </si>
  <si>
    <t>"B11" 1</t>
  </si>
  <si>
    <t>bez sloupku</t>
  </si>
  <si>
    <t>"E13" 1</t>
  </si>
  <si>
    <t>75</t>
  </si>
  <si>
    <t>40445444</t>
  </si>
  <si>
    <t>značka dopravní svislá nereflexní FeZn-Al rám 500x300mm</t>
  </si>
  <si>
    <t>1052312819</t>
  </si>
  <si>
    <t>76</t>
  </si>
  <si>
    <t>40445519</t>
  </si>
  <si>
    <t xml:space="preserve">značka dopravní svislá retroreflexní fólie tř 1 FeZn-Al rám  500x700mm</t>
  </si>
  <si>
    <t>-1075395509</t>
  </si>
  <si>
    <t>77</t>
  </si>
  <si>
    <t>914511111</t>
  </si>
  <si>
    <t>Montáž sloupku dopravních značek délky do 3,5 m s betonovým základem</t>
  </si>
  <si>
    <t>-1148336889</t>
  </si>
  <si>
    <t>78</t>
  </si>
  <si>
    <t>40445230</t>
  </si>
  <si>
    <t>sloupek Zn pro dopravní značku D 70mm v 350mm</t>
  </si>
  <si>
    <t>-1217679940</t>
  </si>
  <si>
    <t>79</t>
  </si>
  <si>
    <t>916131213</t>
  </si>
  <si>
    <t>Osazení silničního obrubníku betonového stojatého s boční opěrou do lože z betonu prostého</t>
  </si>
  <si>
    <t>946721274</t>
  </si>
  <si>
    <t>silniční obrubník (100x25x15 cm)</t>
  </si>
  <si>
    <t>6,5+12,9</t>
  </si>
  <si>
    <t>nájezdový obrubník</t>
  </si>
  <si>
    <t>9,1</t>
  </si>
  <si>
    <t>přechodové kusy</t>
  </si>
  <si>
    <t>80</t>
  </si>
  <si>
    <t>59217031.LSV</t>
  </si>
  <si>
    <t>SILNIČNÍ OBRUBNÍK, 1000x150x250 mm</t>
  </si>
  <si>
    <t>203887591</t>
  </si>
  <si>
    <t>19,4*1,01</t>
  </si>
  <si>
    <t>81</t>
  </si>
  <si>
    <t>59217029</t>
  </si>
  <si>
    <t>obrubník betonový silniční nájezdový 100x15x15 cm</t>
  </si>
  <si>
    <t>-2078829057</t>
  </si>
  <si>
    <t>9,1*1,01</t>
  </si>
  <si>
    <t>82</t>
  </si>
  <si>
    <t>59217030</t>
  </si>
  <si>
    <t>obrubník betonový silniční přechodový 100x15x15-25 cm</t>
  </si>
  <si>
    <t>1750512733</t>
  </si>
  <si>
    <t>2*1,01</t>
  </si>
  <si>
    <t>83</t>
  </si>
  <si>
    <t>916231213</t>
  </si>
  <si>
    <t>Osazení chodníkového obrubníku betonového stojatého s boční opěrou do lože z betonu prostého</t>
  </si>
  <si>
    <t>-343350524</t>
  </si>
  <si>
    <t>32,9+52,8+138,5+89,8+143,9+146,1</t>
  </si>
  <si>
    <t>84</t>
  </si>
  <si>
    <t>59217017</t>
  </si>
  <si>
    <t>obrubník betonový chodníkový 100x10x25 cm</t>
  </si>
  <si>
    <t>-2020017189</t>
  </si>
  <si>
    <t>604*1,01</t>
  </si>
  <si>
    <t>85</t>
  </si>
  <si>
    <t>919551112</t>
  </si>
  <si>
    <t>Zřízení propustku z trub plastových PE rýhovaných se spojkami nebo s hrdlem DN 400 mm</t>
  </si>
  <si>
    <t>670233179</t>
  </si>
  <si>
    <t>8,8+9,8</t>
  </si>
  <si>
    <t>86</t>
  </si>
  <si>
    <t>56241111</t>
  </si>
  <si>
    <t>trouba HDPE flexibilní 8 kPA d = 400 mm</t>
  </si>
  <si>
    <t>912447099</t>
  </si>
  <si>
    <t>87</t>
  </si>
  <si>
    <t>919726122</t>
  </si>
  <si>
    <t>Geotextilie pro ochranu, separaci a filtraci netkaná měrná hmotnost do 300 g/m2</t>
  </si>
  <si>
    <t>1022398468</t>
  </si>
  <si>
    <t>353,0+406,7+254,8</t>
  </si>
  <si>
    <t>88</t>
  </si>
  <si>
    <t>919735100</t>
  </si>
  <si>
    <t>Zalití spáry modifikovanou asfalt.zálivkou</t>
  </si>
  <si>
    <t>2100236088</t>
  </si>
  <si>
    <t>30,5+6,9+48,0+5,2</t>
  </si>
  <si>
    <t>89</t>
  </si>
  <si>
    <t>919735112</t>
  </si>
  <si>
    <t>Řezání stávajícího živičného krytu hl do 100 mm</t>
  </si>
  <si>
    <t>-719762972</t>
  </si>
  <si>
    <t>90,6</t>
  </si>
  <si>
    <t>90</t>
  </si>
  <si>
    <t>938902322</t>
  </si>
  <si>
    <t>Čištění rigolů ručně při tl. nánosu do 100 mm</t>
  </si>
  <si>
    <t>1588455616</t>
  </si>
  <si>
    <t>vyčištění a dotvarování příkopu</t>
  </si>
  <si>
    <t>5,3+3,0+5,0</t>
  </si>
  <si>
    <t>91</t>
  </si>
  <si>
    <t>950000008</t>
  </si>
  <si>
    <t>Uložení kabelu do chráničky</t>
  </si>
  <si>
    <t>1680769037</t>
  </si>
  <si>
    <t xml:space="preserve">půlená  DN110</t>
  </si>
  <si>
    <t>připoložení rezervní chráničky DN110</t>
  </si>
  <si>
    <t>92</t>
  </si>
  <si>
    <t>966008111</t>
  </si>
  <si>
    <t>Bourání trubního propustku do DN 300</t>
  </si>
  <si>
    <t>1964581945</t>
  </si>
  <si>
    <t>5,8+8,6</t>
  </si>
  <si>
    <t>911</t>
  </si>
  <si>
    <t>Sadové úpravy - následná péče o dřeviny 1 až 5 rok po výsadbě</t>
  </si>
  <si>
    <t>93</t>
  </si>
  <si>
    <t>184502-R</t>
  </si>
  <si>
    <t>Odstranění opěrných kůlů</t>
  </si>
  <si>
    <t>ks</t>
  </si>
  <si>
    <t>-1883047315</t>
  </si>
  <si>
    <t>V ceně započten i odvoz vybouraného materiálu do 20 Km</t>
  </si>
  <si>
    <t>na každý strom připadají 3 opěrné kůly</t>
  </si>
  <si>
    <t>3*2</t>
  </si>
  <si>
    <t>94</t>
  </si>
  <si>
    <t>184503111</t>
  </si>
  <si>
    <t>Odstranění obalu kmene v jedné vrstvě v rovině a svahu do 1:5</t>
  </si>
  <si>
    <t>-1176183283</t>
  </si>
  <si>
    <t>Opblení jutovinou po obvodu kmene 16 cm do výšky 2,2 m</t>
  </si>
  <si>
    <t>0,16*PI*2,2*2</t>
  </si>
  <si>
    <t>95</t>
  </si>
  <si>
    <t>184806111</t>
  </si>
  <si>
    <t>Řez stromů netrnitých průklestem D koruny do 2 m</t>
  </si>
  <si>
    <t>-238190986</t>
  </si>
  <si>
    <t>Odstranění kmenných obrostů 2x ročně</t>
  </si>
  <si>
    <t>počet stromů x 2</t>
  </si>
  <si>
    <t>2*2*Udrzba</t>
  </si>
  <si>
    <t>96</t>
  </si>
  <si>
    <t>184911111</t>
  </si>
  <si>
    <t>Znovuuvázání dřeviny ke kůlům</t>
  </si>
  <si>
    <t>1557589955</t>
  </si>
  <si>
    <t xml:space="preserve">Jedná se o kontrolu úvazků, bandáže a kotvení, prováděné 1x ročně </t>
  </si>
  <si>
    <t>Počet úvazků 3 ks / strom x počet stromů</t>
  </si>
  <si>
    <t>2 *3*Udrzba</t>
  </si>
  <si>
    <t>97</t>
  </si>
  <si>
    <t>184921093</t>
  </si>
  <si>
    <t>Mulčování rostlin tl do 0,1 m v rovině a svahu do 1:5</t>
  </si>
  <si>
    <t>2090348342</t>
  </si>
  <si>
    <t xml:space="preserve">"doplnění mulče výsadobé mísy o vnitřním průměru 80 cm a vnějším průměru 120 cm  - 1 x ročně</t>
  </si>
  <si>
    <t>"plocha výsadbové mísy" (0,6)^2*PI</t>
  </si>
  <si>
    <t>Mezisoučet</t>
  </si>
  <si>
    <t>Misa*2*Udrzba</t>
  </si>
  <si>
    <t>98</t>
  </si>
  <si>
    <t>103911000</t>
  </si>
  <si>
    <t>-2093692865</t>
  </si>
  <si>
    <t>kůra na mulč + dovoz, ztratné 3%</t>
  </si>
  <si>
    <t>tloušťka mulče 5-10 cm = průměr 7,5 cm</t>
  </si>
  <si>
    <t>(Misa*2)*0,075*1,03*Udrzba</t>
  </si>
  <si>
    <t>99</t>
  </si>
  <si>
    <t>185804311</t>
  </si>
  <si>
    <t>Zalití rostlin vodou plocha do 20 m2</t>
  </si>
  <si>
    <t>-334875656</t>
  </si>
  <si>
    <t xml:space="preserve">"zalití stromů, spotřeba jedné zálivky je 100l/strom (0,1 m3/strom), ročně provedeno 6-10 v průměru 8 zálivek </t>
  </si>
  <si>
    <t>"0,1 m3 vody x 8 zálivek x počet stromů</t>
  </si>
  <si>
    <t>0,1*8*2*Udrzba</t>
  </si>
  <si>
    <t>100</t>
  </si>
  <si>
    <t>185851121.1</t>
  </si>
  <si>
    <t>2121941762</t>
  </si>
  <si>
    <t>Voda potřebná na zalití stromů a keřů za rok</t>
  </si>
  <si>
    <t>101</t>
  </si>
  <si>
    <t>R184-01</t>
  </si>
  <si>
    <t>Ochrana dřevin chemickým postřikem proti houbovým chorobám přípravkem DITHANE M 45 v rovině nebo ve svahu do 1:5</t>
  </si>
  <si>
    <t>1152383817</t>
  </si>
  <si>
    <t>Počet stromů x 1 postřik za rok</t>
  </si>
  <si>
    <t>2*Udrzba</t>
  </si>
  <si>
    <t>102</t>
  </si>
  <si>
    <t>R184-02</t>
  </si>
  <si>
    <t>Ochrana dřevin chemickým postřikem proti savému a žravému hmyzu přípravkem KARATE (Zeon) v rovině nebo ve svahu do 1:5</t>
  </si>
  <si>
    <t>-800915159</t>
  </si>
  <si>
    <t>997</t>
  </si>
  <si>
    <t>Přesun sutě</t>
  </si>
  <si>
    <t>103</t>
  </si>
  <si>
    <t>997221551</t>
  </si>
  <si>
    <t>Vodorovná doprava suti ze sypkých materiálů do 1 km</t>
  </si>
  <si>
    <t>-404898216</t>
  </si>
  <si>
    <t>104</t>
  </si>
  <si>
    <t>997221559</t>
  </si>
  <si>
    <t>Příplatek ZKD 1 km u vodorovné dopravy suti ze sypkých materiálů</t>
  </si>
  <si>
    <t>-1066229369</t>
  </si>
  <si>
    <t>438,913*19</t>
  </si>
  <si>
    <t>105</t>
  </si>
  <si>
    <t>997221611</t>
  </si>
  <si>
    <t>Nakládání suti na dopravní prostředky pro vodorovnou dopravu</t>
  </si>
  <si>
    <t>1851687428</t>
  </si>
  <si>
    <t>106</t>
  </si>
  <si>
    <t>997221815</t>
  </si>
  <si>
    <t>Poplatek za uložení na skládce (skládkovné) stavebního odpadu betonového kód odpadu 170 101</t>
  </si>
  <si>
    <t>1330813071</t>
  </si>
  <si>
    <t>46,269+10,843</t>
  </si>
  <si>
    <t>107</t>
  </si>
  <si>
    <t>997221845</t>
  </si>
  <si>
    <t>Poplatek za uložení na skládce (skládkovné) odpadu asfaltového bez dehtu kód odpadu 170 302</t>
  </si>
  <si>
    <t>510386723</t>
  </si>
  <si>
    <t>44,257+107,425</t>
  </si>
  <si>
    <t>108</t>
  </si>
  <si>
    <t>997221855</t>
  </si>
  <si>
    <t>Poplatek za uložení na skládce (skládkovné) zeminy a kameniva kód odpadu 170 504</t>
  </si>
  <si>
    <t>-92765</t>
  </si>
  <si>
    <t>227,012</t>
  </si>
  <si>
    <t>998</t>
  </si>
  <si>
    <t>Přesun hmot</t>
  </si>
  <si>
    <t>109</t>
  </si>
  <si>
    <t>998223011</t>
  </si>
  <si>
    <t>Přesun hmot pro pozemní komunikace s krytem dlážděným</t>
  </si>
  <si>
    <t>1413364509</t>
  </si>
  <si>
    <t>SO 701 - Úprava oplocení</t>
  </si>
  <si>
    <t xml:space="preserve">    3 - Svislé a kompletní konstrukce</t>
  </si>
  <si>
    <t>PSV - Práce a dodávky PSV</t>
  </si>
  <si>
    <t xml:space="preserve">    767 - Konstrukce zámečnické</t>
  </si>
  <si>
    <t>120901121</t>
  </si>
  <si>
    <t>Bourání zdiva z betonu prostého neprokládaného v odkopávkách nebo prokopávkách ručně</t>
  </si>
  <si>
    <t>887401770</t>
  </si>
  <si>
    <t>0,4*0,4*0,8*16</t>
  </si>
  <si>
    <t>131201101</t>
  </si>
  <si>
    <t>Hloubení jam nezapažených v hornině tř. 3 objemu do 100 m3</t>
  </si>
  <si>
    <t>1198300643</t>
  </si>
  <si>
    <t>B.3.2, B.3.3</t>
  </si>
  <si>
    <t xml:space="preserve">patky </t>
  </si>
  <si>
    <t>0,4*0,4*1*17</t>
  </si>
  <si>
    <t>689709744</t>
  </si>
  <si>
    <t>2,72</t>
  </si>
  <si>
    <t>-1750128383</t>
  </si>
  <si>
    <t>2,72*10</t>
  </si>
  <si>
    <t>489776727</t>
  </si>
  <si>
    <t>2137956152</t>
  </si>
  <si>
    <t>2,72*1,8</t>
  </si>
  <si>
    <t>275313711</t>
  </si>
  <si>
    <t>Základové patky z betonu tř. C 20/25</t>
  </si>
  <si>
    <t>-2132658754</t>
  </si>
  <si>
    <t>Svislé a kompletní konstrukce</t>
  </si>
  <si>
    <t>338171123</t>
  </si>
  <si>
    <t>Osazování sloupků a vzpěr plotových ocelových v 2,60 m se zabetonováním</t>
  </si>
  <si>
    <t>856424959</t>
  </si>
  <si>
    <t>14550236</t>
  </si>
  <si>
    <t>profil ocelový čtvercový svařovaný 40x40x3mm</t>
  </si>
  <si>
    <t>130282796</t>
  </si>
  <si>
    <t>jekl 40/40/3 mm vč. žár. zink. + krytky na sloupky</t>
  </si>
  <si>
    <t>2,6*17*0,003405</t>
  </si>
  <si>
    <t>348171510</t>
  </si>
  <si>
    <t>Osazení oplocení z plechu vlnitého do 30 kg na 1 m oplocení ve sklonu svahu do 15°</t>
  </si>
  <si>
    <t>-184811615</t>
  </si>
  <si>
    <t>vlnitý plech pozink., 0,55 x 800 x 2000</t>
  </si>
  <si>
    <t>13838720</t>
  </si>
  <si>
    <t>plech vlnitý Pz tl 0,55mm tabule</t>
  </si>
  <si>
    <t>1874487672</t>
  </si>
  <si>
    <t>49*2*0,0061</t>
  </si>
  <si>
    <t>966071832</t>
  </si>
  <si>
    <t>Rozebrání ostnatého drátu výšky přes 2,0 m</t>
  </si>
  <si>
    <t>1404459947</t>
  </si>
  <si>
    <t>B.3.2</t>
  </si>
  <si>
    <t>ostnaté drát</t>
  </si>
  <si>
    <t>56,5*2</t>
  </si>
  <si>
    <t>966072820</t>
  </si>
  <si>
    <t>Rozebrání oplocení z vlnitého nebo profilového plechu hmotnosti do 30 kg</t>
  </si>
  <si>
    <t>-777261146</t>
  </si>
  <si>
    <t>plot z vlnitého plechu v. 2m</t>
  </si>
  <si>
    <t>56,5</t>
  </si>
  <si>
    <t>966073812</t>
  </si>
  <si>
    <t>Rozebrání vrat a vrátek k oplocení plochy do 10 m2</t>
  </si>
  <si>
    <t>-268645712</t>
  </si>
  <si>
    <t>ocelová s výplní pletivem, zakrytá vlnitým plechem</t>
  </si>
  <si>
    <t>966000011</t>
  </si>
  <si>
    <t>Odstranění přístřešku vč. odvozu a uložení na skládku</t>
  </si>
  <si>
    <t>512</t>
  </si>
  <si>
    <t>1363081966</t>
  </si>
  <si>
    <t>ocelové sloupky - 6 ks</t>
  </si>
  <si>
    <t>ocelové nosníky střechy - 5,5*3,0</t>
  </si>
  <si>
    <t>střecha - vlnitý plech na dřevěných trámcích</t>
  </si>
  <si>
    <t>zakrytí plechem nad výšku plotu - 14,3 m2</t>
  </si>
  <si>
    <t>997221561</t>
  </si>
  <si>
    <t>Vodorovná doprava suti z kusových materiálů do 1 km</t>
  </si>
  <si>
    <t>-665587732</t>
  </si>
  <si>
    <t>997221569</t>
  </si>
  <si>
    <t>Příplatek ZKD 1 km u vodorovné dopravy suti z kusových materiálů</t>
  </si>
  <si>
    <t>28767799</t>
  </si>
  <si>
    <t>9,070*19</t>
  </si>
  <si>
    <t>997221612</t>
  </si>
  <si>
    <t>Nakládání vybouraných hmot na dopravní prostředky pro vodorovnou dopravu</t>
  </si>
  <si>
    <t>1702874621</t>
  </si>
  <si>
    <t>997221900</t>
  </si>
  <si>
    <t>prodej kovového odpadu - výzisk</t>
  </si>
  <si>
    <t>-2085150673</t>
  </si>
  <si>
    <t>1731</t>
  </si>
  <si>
    <t>998232110</t>
  </si>
  <si>
    <t>Přesun hmot pro oplocení zděné z cihel nebo tvárnic v do 3 m</t>
  </si>
  <si>
    <t>26956462</t>
  </si>
  <si>
    <t>PSV</t>
  </si>
  <si>
    <t>Práce a dodávky PSV</t>
  </si>
  <si>
    <t>767</t>
  </si>
  <si>
    <t>Konstrukce zámečnické</t>
  </si>
  <si>
    <t>767000001</t>
  </si>
  <si>
    <t>D+M ocelové konstrukce atyp. vč. povrchové úpravy</t>
  </si>
  <si>
    <t>1410383993</t>
  </si>
  <si>
    <t>příčníky L profil 45 x 30 x 4 vč. žár. zink.</t>
  </si>
  <si>
    <t>na sloupky navařit, oplocení přišroubovat</t>
  </si>
  <si>
    <t>98*2,25</t>
  </si>
  <si>
    <t>998767101</t>
  </si>
  <si>
    <t>Přesun hmot tonážní pro zámečnické konstrukce v objektech v do 6 m</t>
  </si>
  <si>
    <t>-1163828306</t>
  </si>
  <si>
    <t>SO 401 - Veřejné osvětlení</t>
  </si>
  <si>
    <t>PÍSKOVIŠTĚ - NÁBŘEŽNÍ, ŠTERNBERK</t>
  </si>
  <si>
    <t>MĚSTO ŠTERNBERK</t>
  </si>
  <si>
    <t>Ing. Grepl</t>
  </si>
  <si>
    <t xml:space="preserve">PSV -  Práce a dodávky PSV</t>
  </si>
  <si>
    <t xml:space="preserve">    743 -  Elektromontáže</t>
  </si>
  <si>
    <t xml:space="preserve">    744 -  Elektromontáže</t>
  </si>
  <si>
    <t xml:space="preserve">    746 -  Elektromontáže</t>
  </si>
  <si>
    <t xml:space="preserve">    748 -  Elektromontáže</t>
  </si>
  <si>
    <t xml:space="preserve">M -  Práce a dodávky M</t>
  </si>
  <si>
    <t xml:space="preserve">    46-M -  Zemní práce při extr.mont.pracích</t>
  </si>
  <si>
    <t xml:space="preserve"> Práce a dodávky PSV</t>
  </si>
  <si>
    <t>743</t>
  </si>
  <si>
    <t xml:space="preserve"> Elektromontáže</t>
  </si>
  <si>
    <t>743612121</t>
  </si>
  <si>
    <t>Montáž vodič uzemňovací drát nebo lano D do 10 mm v městské zástavbě</t>
  </si>
  <si>
    <t>710592642</t>
  </si>
  <si>
    <t>354410730</t>
  </si>
  <si>
    <t>drát průměr 10 mm FeZn</t>
  </si>
  <si>
    <t>2118784570</t>
  </si>
  <si>
    <t>743622100</t>
  </si>
  <si>
    <t>Montáž svorka hromosvodná typ SS, SR 03 se 2 šrouby</t>
  </si>
  <si>
    <t>1891942855</t>
  </si>
  <si>
    <t>354418950</t>
  </si>
  <si>
    <t>svorka připojovací SP1 k připojení kovových částí</t>
  </si>
  <si>
    <t>-1775604914</t>
  </si>
  <si>
    <t>354419960</t>
  </si>
  <si>
    <t xml:space="preserve">svorka odbočovací a spojovací SR 3a pro spojování kruhových a páskových vodičů    FeZn</t>
  </si>
  <si>
    <t>-2102845789</t>
  </si>
  <si>
    <t>744</t>
  </si>
  <si>
    <t>744439400</t>
  </si>
  <si>
    <t>Montáž kabel Cu do 1 kV do 1,60 kg uložený volně</t>
  </si>
  <si>
    <t>-1511314634</t>
  </si>
  <si>
    <t>341110800</t>
  </si>
  <si>
    <t>kabel silový s Cu jádrem CYKY 4x16 mm2</t>
  </si>
  <si>
    <t>996450791</t>
  </si>
  <si>
    <t>744441100</t>
  </si>
  <si>
    <t>Montáž kabel Cu sk.1 do 1 kV do 0,40 kg uložený pevně</t>
  </si>
  <si>
    <t>665948176</t>
  </si>
  <si>
    <t>341110300</t>
  </si>
  <si>
    <t>kabel silový s Cu jádrem CYKY 3x1,5 mm2</t>
  </si>
  <si>
    <t>11848793</t>
  </si>
  <si>
    <t>746</t>
  </si>
  <si>
    <t>746413440</t>
  </si>
  <si>
    <t>Ukončení kabelů 4x16 mm2 smršťovací záklopkou nebo páskem bez letování</t>
  </si>
  <si>
    <t>585349971</t>
  </si>
  <si>
    <t>354363140</t>
  </si>
  <si>
    <t>hlava rozdělovací, smršťovaná přímá do 1kV SKE 4f/1+2 kabel 12-32mm/průřez 1,5-35mm</t>
  </si>
  <si>
    <t>1108446397</t>
  </si>
  <si>
    <t>748</t>
  </si>
  <si>
    <t>748132200</t>
  </si>
  <si>
    <t>Montáž svítidlo výbojkové průmyslové stropní raménkové</t>
  </si>
  <si>
    <t>1614568945</t>
  </si>
  <si>
    <t>348444500</t>
  </si>
  <si>
    <t xml:space="preserve">Vybojkové  pouliční  1x70W SHC včetně výbojky.  IP 65</t>
  </si>
  <si>
    <t>-1321302111</t>
  </si>
  <si>
    <t>748132400</t>
  </si>
  <si>
    <t>Montáž svítidlo výbojkové průmyslové stropní na sloupek parkový</t>
  </si>
  <si>
    <t>1102545662</t>
  </si>
  <si>
    <t>748132400-D</t>
  </si>
  <si>
    <t>Demontáž svítidlo výbojkové průmyslové stropní na sloupek parkový</t>
  </si>
  <si>
    <t>-159964897</t>
  </si>
  <si>
    <t>748719211</t>
  </si>
  <si>
    <t>Montáž stožár osvětlení ostatní ocelový samostatně stojící do 12m</t>
  </si>
  <si>
    <t>1648348152</t>
  </si>
  <si>
    <t>316740650</t>
  </si>
  <si>
    <t>stožár osvětlovací K 5 - 133/89/60 žárově zinkovaný - sadový</t>
  </si>
  <si>
    <t>30107048</t>
  </si>
  <si>
    <t>748719211-D</t>
  </si>
  <si>
    <t>Demontáž stožár osvětlení ostatní ocelový samostatně stojící do 12m</t>
  </si>
  <si>
    <t>-130825609</t>
  </si>
  <si>
    <t>748741000</t>
  </si>
  <si>
    <t>Montáž elektrovýzbroj stožáru 1 okruh</t>
  </si>
  <si>
    <t>-1460118711</t>
  </si>
  <si>
    <t>345r1</t>
  </si>
  <si>
    <t>Svorka SV 6.16.4 stožárová výzbroj včetně pojistky</t>
  </si>
  <si>
    <t>1806012342</t>
  </si>
  <si>
    <t xml:space="preserve"> Práce a dodávky M</t>
  </si>
  <si>
    <t>46-M</t>
  </si>
  <si>
    <t xml:space="preserve"> Zemní práce při extr.mont.pracích</t>
  </si>
  <si>
    <t>460070753</t>
  </si>
  <si>
    <t>Hloubení nezapažených jam pro stožáry VO ručně v hornině tř 3</t>
  </si>
  <si>
    <t>958724326</t>
  </si>
  <si>
    <t>460080014</t>
  </si>
  <si>
    <t>Základové konstrukce z monolitického betonu C 16/20 bez bednění</t>
  </si>
  <si>
    <t>967614562</t>
  </si>
  <si>
    <t>286113250</t>
  </si>
  <si>
    <t xml:space="preserve">trubka  plastová 315x1000 mm </t>
  </si>
  <si>
    <t>128</t>
  </si>
  <si>
    <t>-1200762096</t>
  </si>
  <si>
    <t>460150063</t>
  </si>
  <si>
    <t>Hloubení kabelových zapažených i nezapažených rýh ručně š 40 cm, hl 80 cm, v hornině tř 3</t>
  </si>
  <si>
    <t>1617659160</t>
  </si>
  <si>
    <t>460421001</t>
  </si>
  <si>
    <t>Lože kabelů z písku nebo štěrkopísku tl 5 cm nad kabel, bez zakrytí, šířky lože do 65 cm</t>
  </si>
  <si>
    <t>-1162827854</t>
  </si>
  <si>
    <t>460490012</t>
  </si>
  <si>
    <t>Krytí kabelů výstražnou fólií šířky 25 cm</t>
  </si>
  <si>
    <t>-1227872103</t>
  </si>
  <si>
    <t>460510054</t>
  </si>
  <si>
    <t>Kabelové prostupy z trub plastových do rýhy bez obsypu, průměru do 10 cm</t>
  </si>
  <si>
    <t>254072318</t>
  </si>
  <si>
    <t>286R</t>
  </si>
  <si>
    <t>kabelové chráničce 75</t>
  </si>
  <si>
    <t>1446391258</t>
  </si>
  <si>
    <t>460560053</t>
  </si>
  <si>
    <t>Zásyp rýh ručně šířky 40 cm, hloubky 70 cm, z horniny třídy 3</t>
  </si>
  <si>
    <t>1073378233</t>
  </si>
  <si>
    <t>460620013</t>
  </si>
  <si>
    <t>Provizorní úprava terénu se zhutněním, v hornině tř 3</t>
  </si>
  <si>
    <t>1780296746</t>
  </si>
  <si>
    <t>VON - Vedlejší a ostatní náklady</t>
  </si>
  <si>
    <t xml:space="preserve">960 -  Kompletační činnost</t>
  </si>
  <si>
    <t>OST - Ostatní náklady</t>
  </si>
  <si>
    <t>0 - Vedlejší rozpočtové náklady</t>
  </si>
  <si>
    <t>960</t>
  </si>
  <si>
    <t xml:space="preserve"> Kompletační činnost</t>
  </si>
  <si>
    <t>045203001</t>
  </si>
  <si>
    <t>Kompletační a koordinační činnost na řízení subdodavatelů</t>
  </si>
  <si>
    <t>soubor</t>
  </si>
  <si>
    <t>1024</t>
  </si>
  <si>
    <t>-1725092561</t>
  </si>
  <si>
    <t>P</t>
  </si>
  <si>
    <t>Poznámka k položce:_x000d_
Náklad zhotovitele na řízení a koordinaci subdodavatelů._x000d_
V případě, že všechny práce budou prováděny vlastními pracovníky, lze tuto položku ocenit nulovou za podmínky, že tato skutečnost bude zapsána do poznámky položky.</t>
  </si>
  <si>
    <t>OST</t>
  </si>
  <si>
    <t>Ostatní náklady</t>
  </si>
  <si>
    <t>012103001</t>
  </si>
  <si>
    <t>Geodetické práce před výstavbou</t>
  </si>
  <si>
    <t>-9168887</t>
  </si>
  <si>
    <t>Poznámka k položce:_x000d_
Geodetické vytýčení hlavních bodů stavebních objektů před zahájením stavebních prací a zdokumentování geodetického vytýčení papírovou a elektronickou formou.</t>
  </si>
  <si>
    <t>vytýčení hlavních bodů stavby před zahájením stavby autorizovaným geodetem vč. vypracování TZ (vč. souřadnic) a situace</t>
  </si>
  <si>
    <t>ověření dokumentace autorizovanou osobou a dodatkem dle právních předpisů</t>
  </si>
  <si>
    <t>4x tisk + 4x CD</t>
  </si>
  <si>
    <t>012103101</t>
  </si>
  <si>
    <t>Vytýčení inženýrských sítí</t>
  </si>
  <si>
    <t>322420043</t>
  </si>
  <si>
    <t>Poznámka k položce:_x000d_
Vytýčení inženýrských sítí dotčených nebo souvisejících se stavbou před nebo v průběhu výstavby</t>
  </si>
  <si>
    <t>- případná ochrana sítí při stavbě a stanovení odpovědnosti za jejich porušení během výstavby</t>
  </si>
  <si>
    <t>- součástí je rovněž případná obnova propadlých vyjádření</t>
  </si>
  <si>
    <t>012203001</t>
  </si>
  <si>
    <t>Geodetické práce při provádění stavby</t>
  </si>
  <si>
    <t>1711550800</t>
  </si>
  <si>
    <t xml:space="preserve">Poznámka k položce:_x000d_
Dokumentace zakrývaných konstrukcí a liniových staveb geodetickým zaměřením v papírové a elektronické podobě._x000d_
</t>
  </si>
  <si>
    <t>vytýčení objektů stavby a pevných vytyčovacích bodů vč. fixace a obnovení zhotovitelem</t>
  </si>
  <si>
    <t>012303001</t>
  </si>
  <si>
    <t>Geodetické práce po výstavbě</t>
  </si>
  <si>
    <t>-1260110737</t>
  </si>
  <si>
    <t>Poznámka k položce:_x000d_
Dokumentace skutečného stavu geodetickým zaměřením v papírové a elektronické podobě viz VOP</t>
  </si>
  <si>
    <t>vyhotovení zaměření skutečného stavu vč. ověření autorizovanou osobou</t>
  </si>
  <si>
    <t>013254001</t>
  </si>
  <si>
    <t>Dokumentace skutečného provedení stavby</t>
  </si>
  <si>
    <t>-1768898383</t>
  </si>
  <si>
    <t>Poznámka k položce:_x000d_
Dokumentace skutečného provedení v rozsahu dle platné vyhlášky na dokumentaci staveb v počtu dle SOD a VOP (4 x papírově a 4 x elektronicky ve formátu DWG a PDF)</t>
  </si>
  <si>
    <t>součástí dokladů budou rovněž veškeré atesty, prohlášení o shodě, certifikáty materiálů a výrobků a protokoly o výsledcích provedených kontrolních</t>
  </si>
  <si>
    <t>zkoušek</t>
  </si>
  <si>
    <t>013254101</t>
  </si>
  <si>
    <t>Monitoring průběhu výstavby</t>
  </si>
  <si>
    <t>sbr</t>
  </si>
  <si>
    <t>1976928189</t>
  </si>
  <si>
    <t>Poznámka k položce:</t>
  </si>
  <si>
    <t xml:space="preserve">Fotografie pořízené před zahájením stavby, v průběhu stavby a po stavbě. Fotodokumentace bude dokladovat postup prací po jednotlivých dnech a </t>
  </si>
  <si>
    <t xml:space="preserve">fakturovaných stavebních objektech a nasazení stavebních mechanizmů i prováděných zkoušek. Snímky budou předány na CD dle jednotlivých časových celků </t>
  </si>
  <si>
    <t>např. měsíc. Součástí bude i srovnávací fotodokumentace místa před a po výstavbě.</t>
  </si>
  <si>
    <t>013254201</t>
  </si>
  <si>
    <t>Pasportizace stávajících objektů</t>
  </si>
  <si>
    <t>919943850</t>
  </si>
  <si>
    <t>Pasportizace stávajících objektů v blízkosti stavby před a po dokončení stavby</t>
  </si>
  <si>
    <t>043103001</t>
  </si>
  <si>
    <t xml:space="preserve">Náklady na provedení zkoušek, revizí a měření </t>
  </si>
  <si>
    <t>-1440682075</t>
  </si>
  <si>
    <t xml:space="preserve">Poznámka k položce:_x000d_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</si>
  <si>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049203001</t>
  </si>
  <si>
    <t>Náklady na činnost, zkoušky a měření stanovené zvláštními předpisy</t>
  </si>
  <si>
    <t>-1749432243</t>
  </si>
  <si>
    <t>Poznámka k položce:_x000d_
Inženýrská činnost prováděná v průběhu stavebních prací předepsaná zvláštními předpisy, jako například:_x000d_
- předpisy ČD_x000d_
- předpisy ČEZ_x000d_
- předpisy O2_x000d_
atd.</t>
  </si>
  <si>
    <t>090001001</t>
  </si>
  <si>
    <t>Náklady na vyhotovení dokumentace k předání stavby</t>
  </si>
  <si>
    <t>262144</t>
  </si>
  <si>
    <t>1025904986</t>
  </si>
  <si>
    <t>Poznámka k položce:_x000d_
Náklady spojené s vyhotovením, kopírováním a kompletací všech dokumentů požadovaných podle znění SOD a VOP k předání stavby objenateli. 4x tisk + 4x CD</t>
  </si>
  <si>
    <t>090001002</t>
  </si>
  <si>
    <t>Ostatní náklady vyplývající ze znění SOD a VOP</t>
  </si>
  <si>
    <t>1773473907</t>
  </si>
  <si>
    <t>Poznámka k položce:_x000d_
Náklady související s plněním povinností zhotovitele požadované v SOD a VOP, např.:_x000d_
- náklady na zřízení bankovních záruk_x000d_
- náklady spojené vypracováním technologických postupů_x000d_
- náklady na vypracování ohlášení změn a změnových listů_x000d_
- náklady spojené s převzetím staveniště_x000d_
- náklady spojené s předáním díla _x000d_
atd.</t>
  </si>
  <si>
    <t>091002101</t>
  </si>
  <si>
    <t>Publicita projektu - informační tabule</t>
  </si>
  <si>
    <t>747604332</t>
  </si>
  <si>
    <t xml:space="preserve">Poznámka k položce:_x000d_
Informační tabule 1500x1000 mm v předepsaném provedení a s obsahem předesaným zadavatelem, včetně jejich nosné konstrukce. Cena obsahuje  dodávku, montáž,  a demontáž.</t>
  </si>
  <si>
    <t>Vedlejší rozpočtové náklady</t>
  </si>
  <si>
    <t>030001001</t>
  </si>
  <si>
    <t>Náklady na zřízení zařízení staveniště v souladu s ZOV</t>
  </si>
  <si>
    <t>-559559135</t>
  </si>
  <si>
    <t>Poznámka k položce:_x000d_
Náklady na dokumentaci ZS, příprava území pro ZS včetně odstranění materiálu a konstrukcí, vybudování odběrných míst, zřízení přípojek energií, vlastní vybudování objektů ZS a provizornich komunikací.</t>
  </si>
  <si>
    <t>030001002</t>
  </si>
  <si>
    <t>Náklady na provoz a údržbu zařízení staveniště</t>
  </si>
  <si>
    <t>-1650628850</t>
  </si>
  <si>
    <t xml:space="preserve">Poznámka k položce:_x000d_
Náklady na vybavení objektů, náklady na energie, úklid, údržbu, osvětlení, oplocení, opravy na objektech ZS, čištění ploch, zabezpečení staveniště. </t>
  </si>
  <si>
    <t>034403000</t>
  </si>
  <si>
    <t>Dopravní značení</t>
  </si>
  <si>
    <t>1644993534</t>
  </si>
  <si>
    <t>Poznámka k položce:_x000d_
pronájem dopravního znační na 10 týdnů vč. projednání s DI</t>
  </si>
  <si>
    <t>trvalé dopravní značení</t>
  </si>
  <si>
    <t>PD pro stanovení trv. dopravního značení + projednání a zajištění stanovení DZ</t>
  </si>
  <si>
    <t xml:space="preserve">provizorní dopravní značení </t>
  </si>
  <si>
    <t>PD pro stanovení přechodného dopravního značení + projednání a zajištění stanovení DZ</t>
  </si>
  <si>
    <t>039001003</t>
  </si>
  <si>
    <t>Náklady na zrušení zařízení staveniště</t>
  </si>
  <si>
    <t>374240881</t>
  </si>
  <si>
    <t>Poznámka k položce:_x000d_
Odstranění objektu ZS včetně přípojek a jejich odvozu, uvedení pozemku do původního stavu včetně nákladů s tím spojených.</t>
  </si>
  <si>
    <t>079002001</t>
  </si>
  <si>
    <t>Ostatní provozní vlivy</t>
  </si>
  <si>
    <t>-1265975381</t>
  </si>
  <si>
    <t>Poznámka k položce:_x000d_
Například:_x000d_
- provoz investora a třetích osob_x000d_
- práce na památkově chráněném objektu_x000d_
- náklady na provádění zimní údržby_x000d_
- práce na těžce přístupných místech_x000d_
- ztížený provoz vozidel v centru města_x000d_
- ztížené dopravní podmínky_x000d_
- práce v ochranných pásmech_x000d_
atd.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</si>
</sst>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39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1603310_rev2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Stezka pro pěší a cyklisty Pískoviště - Nábřežní, Šternberk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Šternberk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10. 2. 2020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Dopravní projektování s.r.o.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Ing. Milena Uhlárová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101 - Stezka pro pěší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'SO 101 - Stezka pro pěší ...'!P126</f>
        <v>0</v>
      </c>
      <c r="AV95" s="129">
        <f>'SO 101 - Stezka pro pěší ...'!J33</f>
        <v>0</v>
      </c>
      <c r="AW95" s="129">
        <f>'SO 101 - Stezka pro pěší ...'!J34</f>
        <v>0</v>
      </c>
      <c r="AX95" s="129">
        <f>'SO 101 - Stezka pro pěší ...'!J35</f>
        <v>0</v>
      </c>
      <c r="AY95" s="129">
        <f>'SO 101 - Stezka pro pěší ...'!J36</f>
        <v>0</v>
      </c>
      <c r="AZ95" s="129">
        <f>'SO 101 - Stezka pro pěší ...'!F33</f>
        <v>0</v>
      </c>
      <c r="BA95" s="129">
        <f>'SO 101 - Stezka pro pěší ...'!F34</f>
        <v>0</v>
      </c>
      <c r="BB95" s="129">
        <f>'SO 101 - Stezka pro pěší ...'!F35</f>
        <v>0</v>
      </c>
      <c r="BC95" s="129">
        <f>'SO 101 - Stezka pro pěší ...'!F36</f>
        <v>0</v>
      </c>
      <c r="BD95" s="131">
        <f>'SO 101 - Stezka pro pěší 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701 - Úprava oplocení'!J30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'SO 701 - Úprava oplocení'!P125</f>
        <v>0</v>
      </c>
      <c r="AV96" s="129">
        <f>'SO 701 - Úprava oplocení'!J33</f>
        <v>0</v>
      </c>
      <c r="AW96" s="129">
        <f>'SO 701 - Úprava oplocení'!J34</f>
        <v>0</v>
      </c>
      <c r="AX96" s="129">
        <f>'SO 701 - Úprava oplocení'!J35</f>
        <v>0</v>
      </c>
      <c r="AY96" s="129">
        <f>'SO 701 - Úprava oplocení'!J36</f>
        <v>0</v>
      </c>
      <c r="AZ96" s="129">
        <f>'SO 701 - Úprava oplocení'!F33</f>
        <v>0</v>
      </c>
      <c r="BA96" s="129">
        <f>'SO 701 - Úprava oplocení'!F34</f>
        <v>0</v>
      </c>
      <c r="BB96" s="129">
        <f>'SO 701 - Úprava oplocení'!F35</f>
        <v>0</v>
      </c>
      <c r="BC96" s="129">
        <f>'SO 701 - Úprava oplocení'!F36</f>
        <v>0</v>
      </c>
      <c r="BD96" s="131">
        <f>'SO 701 - Úprava oplocení'!F37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="7" customFormat="1" ht="16.5" customHeight="1">
      <c r="A97" s="120" t="s">
        <v>81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401 - Veřejné osvětlení'!J30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'SO 401 - Veřejné osvětlení'!P123</f>
        <v>0</v>
      </c>
      <c r="AV97" s="129">
        <f>'SO 401 - Veřejné osvětlení'!J33</f>
        <v>0</v>
      </c>
      <c r="AW97" s="129">
        <f>'SO 401 - Veřejné osvětlení'!J34</f>
        <v>0</v>
      </c>
      <c r="AX97" s="129">
        <f>'SO 401 - Veřejné osvětlení'!J35</f>
        <v>0</v>
      </c>
      <c r="AY97" s="129">
        <f>'SO 401 - Veřejné osvětlení'!J36</f>
        <v>0</v>
      </c>
      <c r="AZ97" s="129">
        <f>'SO 401 - Veřejné osvětlení'!F33</f>
        <v>0</v>
      </c>
      <c r="BA97" s="129">
        <f>'SO 401 - Veřejné osvětlení'!F34</f>
        <v>0</v>
      </c>
      <c r="BB97" s="129">
        <f>'SO 401 - Veřejné osvětlení'!F35</f>
        <v>0</v>
      </c>
      <c r="BC97" s="129">
        <f>'SO 401 - Veřejné osvětlení'!F36</f>
        <v>0</v>
      </c>
      <c r="BD97" s="131">
        <f>'SO 401 - Veřejné osvětlení'!F37</f>
        <v>0</v>
      </c>
      <c r="BE97" s="7"/>
      <c r="BT97" s="132" t="s">
        <v>85</v>
      </c>
      <c r="BV97" s="132" t="s">
        <v>79</v>
      </c>
      <c r="BW97" s="132" t="s">
        <v>93</v>
      </c>
      <c r="BX97" s="132" t="s">
        <v>5</v>
      </c>
      <c r="CL97" s="132" t="s">
        <v>1</v>
      </c>
      <c r="CM97" s="132" t="s">
        <v>87</v>
      </c>
    </row>
    <row r="98" s="7" customFormat="1" ht="16.5" customHeight="1">
      <c r="A98" s="120" t="s">
        <v>81</v>
      </c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'VON - Vedlejší a ostatní 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84</v>
      </c>
      <c r="AR98" s="127"/>
      <c r="AS98" s="133">
        <v>0</v>
      </c>
      <c r="AT98" s="134">
        <f>ROUND(SUM(AV98:AW98),2)</f>
        <v>0</v>
      </c>
      <c r="AU98" s="135">
        <f>'VON - Vedlejší a ostatní ...'!P119</f>
        <v>0</v>
      </c>
      <c r="AV98" s="134">
        <f>'VON - Vedlejší a ostatní ...'!J33</f>
        <v>0</v>
      </c>
      <c r="AW98" s="134">
        <f>'VON - Vedlejší a ostatní ...'!J34</f>
        <v>0</v>
      </c>
      <c r="AX98" s="134">
        <f>'VON - Vedlejší a ostatní ...'!J35</f>
        <v>0</v>
      </c>
      <c r="AY98" s="134">
        <f>'VON - Vedlejší a ostatní ...'!J36</f>
        <v>0</v>
      </c>
      <c r="AZ98" s="134">
        <f>'VON - Vedlejší a ostatní ...'!F33</f>
        <v>0</v>
      </c>
      <c r="BA98" s="134">
        <f>'VON - Vedlejší a ostatní ...'!F34</f>
        <v>0</v>
      </c>
      <c r="BB98" s="134">
        <f>'VON - Vedlejší a ostatní ...'!F35</f>
        <v>0</v>
      </c>
      <c r="BC98" s="134">
        <f>'VON - Vedlejší a ostatní ...'!F36</f>
        <v>0</v>
      </c>
      <c r="BD98" s="136">
        <f>'VON - Vedlejší a ostatní ...'!F37</f>
        <v>0</v>
      </c>
      <c r="BE98" s="7"/>
      <c r="BT98" s="132" t="s">
        <v>85</v>
      </c>
      <c r="BV98" s="132" t="s">
        <v>79</v>
      </c>
      <c r="BW98" s="132" t="s">
        <v>96</v>
      </c>
      <c r="BX98" s="132" t="s">
        <v>5</v>
      </c>
      <c r="CL98" s="132" t="s">
        <v>1</v>
      </c>
      <c r="CM98" s="132" t="s">
        <v>87</v>
      </c>
    </row>
    <row r="99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="2" customFormat="1" ht="6.96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sheet="1" formatColumns="0" formatRows="0" objects="1" scenarios="1" spinCount="100000" saltValue="wwnL7vdsbX/b+505Id30aKf67WC/VCLze7oPV53vfOV0cwKMKPqbE1r0+3ZP+7BybqRyIvjG3Ms8iZEDexQgkw==" hashValue="CqA+ndqG48Wycy1X/Urnuw9pWKdmCeLnanNsR3JmNadQS02AI+6bgUn0Mt2eYiS9xAzaF2BAbg7jRcHN70pwOA==" algorithmName="SHA-512" password="CC35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 101 - Stezka pro pěší ...'!C2" display="/"/>
    <hyperlink ref="A96" location="'SO 701 - Úprava oplocení'!C2" display="/"/>
    <hyperlink ref="A97" location="'SO 401 - Veřejné osvětlení'!C2" display="/"/>
    <hyperlink ref="A98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37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138" t="s">
        <v>97</v>
      </c>
      <c r="BA2" s="138" t="s">
        <v>1</v>
      </c>
      <c r="BB2" s="138" t="s">
        <v>1</v>
      </c>
      <c r="BC2" s="138" t="s">
        <v>98</v>
      </c>
      <c r="BD2" s="138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87</v>
      </c>
      <c r="AZ3" s="138" t="s">
        <v>100</v>
      </c>
      <c r="BA3" s="138" t="s">
        <v>1</v>
      </c>
      <c r="BB3" s="138" t="s">
        <v>1</v>
      </c>
      <c r="BC3" s="138" t="s">
        <v>101</v>
      </c>
      <c r="BD3" s="138" t="s">
        <v>99</v>
      </c>
    </row>
    <row r="4" s="1" customFormat="1" ht="24.96" customHeight="1">
      <c r="B4" s="21"/>
      <c r="D4" s="142" t="s">
        <v>102</v>
      </c>
      <c r="I4" s="137"/>
      <c r="L4" s="21"/>
      <c r="M4" s="143" t="s">
        <v>10</v>
      </c>
      <c r="AT4" s="18" t="s">
        <v>4</v>
      </c>
      <c r="AZ4" s="138" t="s">
        <v>103</v>
      </c>
      <c r="BA4" s="138" t="s">
        <v>104</v>
      </c>
      <c r="BB4" s="138" t="s">
        <v>1</v>
      </c>
      <c r="BC4" s="138" t="s">
        <v>105</v>
      </c>
      <c r="BD4" s="138" t="s">
        <v>87</v>
      </c>
    </row>
    <row r="5" s="1" customFormat="1" ht="6.96" customHeight="1">
      <c r="B5" s="21"/>
      <c r="I5" s="137"/>
      <c r="L5" s="21"/>
    </row>
    <row r="6" s="1" customFormat="1" ht="12" customHeight="1">
      <c r="B6" s="21"/>
      <c r="D6" s="144" t="s">
        <v>16</v>
      </c>
      <c r="I6" s="137"/>
      <c r="L6" s="21"/>
    </row>
    <row r="7" s="1" customFormat="1" ht="16.5" customHeight="1">
      <c r="B7" s="21"/>
      <c r="E7" s="145" t="str">
        <f>'Rekapitulace stavby'!K6</f>
        <v>Stezka pro pěší a cyklisty Pískoviště - Nábřežní, Šternberk</v>
      </c>
      <c r="F7" s="144"/>
      <c r="G7" s="144"/>
      <c r="H7" s="144"/>
      <c r="I7" s="137"/>
      <c r="L7" s="21"/>
    </row>
    <row r="8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7" t="s">
        <v>107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10. 2. 2020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tr">
        <f>IF('Rekapitulace stavby'!E11="","",'Rekapitulace stavby'!E11)</f>
        <v xml:space="preserve"> </v>
      </c>
      <c r="F15" s="39"/>
      <c r="G15" s="39"/>
      <c r="H15" s="39"/>
      <c r="I15" s="149" t="s">
        <v>27</v>
      </c>
      <c r="J15" s="148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32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9" t="s">
        <v>25</v>
      </c>
      <c r="J23" s="14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35</v>
      </c>
      <c r="F24" s="39"/>
      <c r="G24" s="39"/>
      <c r="H24" s="39"/>
      <c r="I24" s="149" t="s">
        <v>27</v>
      </c>
      <c r="J24" s="14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8" t="s">
        <v>37</v>
      </c>
      <c r="E30" s="39"/>
      <c r="F30" s="39"/>
      <c r="G30" s="39"/>
      <c r="H30" s="39"/>
      <c r="I30" s="146"/>
      <c r="J30" s="159">
        <f>ROUND(J126,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0" t="s">
        <v>39</v>
      </c>
      <c r="G32" s="39"/>
      <c r="H32" s="39"/>
      <c r="I32" s="161" t="s">
        <v>38</v>
      </c>
      <c r="J32" s="160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2" t="s">
        <v>41</v>
      </c>
      <c r="E33" s="144" t="s">
        <v>42</v>
      </c>
      <c r="F33" s="163">
        <f>ROUND((SUM(BE126:BE499)),  2)</f>
        <v>0</v>
      </c>
      <c r="G33" s="39"/>
      <c r="H33" s="39"/>
      <c r="I33" s="164">
        <v>0.20999999999999999</v>
      </c>
      <c r="J33" s="163">
        <f>ROUND(((SUM(BE126:BE499))*I33),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4" t="s">
        <v>43</v>
      </c>
      <c r="F34" s="163">
        <f>ROUND((SUM(BF126:BF499)),  2)</f>
        <v>0</v>
      </c>
      <c r="G34" s="39"/>
      <c r="H34" s="39"/>
      <c r="I34" s="164">
        <v>0.14999999999999999</v>
      </c>
      <c r="J34" s="163">
        <f>ROUND(((SUM(BF126:BF499))*I34),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4" t="s">
        <v>44</v>
      </c>
      <c r="F35" s="163">
        <f>ROUND((SUM(BG126:BG499)),  2)</f>
        <v>0</v>
      </c>
      <c r="G35" s="39"/>
      <c r="H35" s="39"/>
      <c r="I35" s="164">
        <v>0.20999999999999999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4" t="s">
        <v>45</v>
      </c>
      <c r="F36" s="163">
        <f>ROUND((SUM(BH126:BH499)),  2)</f>
        <v>0</v>
      </c>
      <c r="G36" s="39"/>
      <c r="H36" s="39"/>
      <c r="I36" s="164">
        <v>0.14999999999999999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4" t="s">
        <v>46</v>
      </c>
      <c r="F37" s="163">
        <f>ROUND((SUM(BI126:BI499)),  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I41" s="137"/>
      <c r="L41" s="21"/>
    </row>
    <row r="42" s="1" customFormat="1" ht="14.4" customHeight="1">
      <c r="B42" s="21"/>
      <c r="I42" s="137"/>
      <c r="L42" s="21"/>
    </row>
    <row r="43" s="1" customFormat="1" ht="14.4" customHeight="1">
      <c r="B43" s="21"/>
      <c r="I43" s="137"/>
      <c r="L43" s="21"/>
    </row>
    <row r="44" s="1" customFormat="1" ht="14.4" customHeight="1">
      <c r="B44" s="21"/>
      <c r="I44" s="137"/>
      <c r="L44" s="21"/>
    </row>
    <row r="45" s="1" customFormat="1" ht="14.4" customHeight="1">
      <c r="B45" s="21"/>
      <c r="I45" s="137"/>
      <c r="L45" s="21"/>
    </row>
    <row r="46" s="1" customFormat="1" ht="14.4" customHeight="1">
      <c r="B46" s="21"/>
      <c r="I46" s="137"/>
      <c r="L46" s="21"/>
    </row>
    <row r="47" s="1" customFormat="1" ht="14.4" customHeight="1">
      <c r="B47" s="21"/>
      <c r="I47" s="137"/>
      <c r="L47" s="21"/>
    </row>
    <row r="48" s="1" customFormat="1" ht="14.4" customHeight="1">
      <c r="B48" s="21"/>
      <c r="I48" s="137"/>
      <c r="L48" s="21"/>
    </row>
    <row r="49" s="1" customFormat="1" ht="14.4" customHeight="1">
      <c r="B49" s="21"/>
      <c r="I49" s="137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5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9"/>
      <c r="J61" s="180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81"/>
      <c r="F65" s="181"/>
      <c r="G65" s="173" t="s">
        <v>55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9"/>
      <c r="J76" s="180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9" t="str">
        <f>E7</f>
        <v>Stezka pro pěší a cyklisty Pískoviště - Nábřežní, Šternberk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101 - Stezka pro pěší a cyklisty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Šternberk</v>
      </c>
      <c r="G89" s="41"/>
      <c r="H89" s="41"/>
      <c r="I89" s="149" t="s">
        <v>22</v>
      </c>
      <c r="J89" s="80" t="str">
        <f>IF(J12="","",J12)</f>
        <v>10. 2. 2020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7.9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9" t="s">
        <v>30</v>
      </c>
      <c r="J91" s="37" t="str">
        <f>E21</f>
        <v>Dopravní projektování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7.9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34</v>
      </c>
      <c r="J92" s="37" t="str">
        <f>E24</f>
        <v>Ing. Milena Uhlárová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0" t="s">
        <v>109</v>
      </c>
      <c r="D94" s="191"/>
      <c r="E94" s="191"/>
      <c r="F94" s="191"/>
      <c r="G94" s="191"/>
      <c r="H94" s="191"/>
      <c r="I94" s="192"/>
      <c r="J94" s="193" t="s">
        <v>110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4" t="s">
        <v>111</v>
      </c>
      <c r="D96" s="41"/>
      <c r="E96" s="41"/>
      <c r="F96" s="41"/>
      <c r="G96" s="41"/>
      <c r="H96" s="41"/>
      <c r="I96" s="146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="9" customFormat="1" ht="24.96" customHeight="1">
      <c r="A97" s="9"/>
      <c r="B97" s="195"/>
      <c r="C97" s="196"/>
      <c r="D97" s="197" t="s">
        <v>113</v>
      </c>
      <c r="E97" s="198"/>
      <c r="F97" s="198"/>
      <c r="G97" s="198"/>
      <c r="H97" s="198"/>
      <c r="I97" s="199"/>
      <c r="J97" s="200">
        <f>J127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114</v>
      </c>
      <c r="E98" s="205"/>
      <c r="F98" s="205"/>
      <c r="G98" s="205"/>
      <c r="H98" s="205"/>
      <c r="I98" s="206"/>
      <c r="J98" s="207">
        <f>J128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115</v>
      </c>
      <c r="E99" s="205"/>
      <c r="F99" s="205"/>
      <c r="G99" s="205"/>
      <c r="H99" s="205"/>
      <c r="I99" s="206"/>
      <c r="J99" s="207">
        <f>J269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116</v>
      </c>
      <c r="E100" s="205"/>
      <c r="F100" s="205"/>
      <c r="G100" s="205"/>
      <c r="H100" s="205"/>
      <c r="I100" s="206"/>
      <c r="J100" s="207">
        <f>J278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117</v>
      </c>
      <c r="E101" s="205"/>
      <c r="F101" s="205"/>
      <c r="G101" s="205"/>
      <c r="H101" s="205"/>
      <c r="I101" s="206"/>
      <c r="J101" s="207">
        <f>J283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203"/>
      <c r="D102" s="204" t="s">
        <v>118</v>
      </c>
      <c r="E102" s="205"/>
      <c r="F102" s="205"/>
      <c r="G102" s="205"/>
      <c r="H102" s="205"/>
      <c r="I102" s="206"/>
      <c r="J102" s="207">
        <f>J362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203"/>
      <c r="D103" s="204" t="s">
        <v>119</v>
      </c>
      <c r="E103" s="205"/>
      <c r="F103" s="205"/>
      <c r="G103" s="205"/>
      <c r="H103" s="205"/>
      <c r="I103" s="206"/>
      <c r="J103" s="207">
        <f>J373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2"/>
      <c r="C104" s="203"/>
      <c r="D104" s="204" t="s">
        <v>120</v>
      </c>
      <c r="E104" s="205"/>
      <c r="F104" s="205"/>
      <c r="G104" s="205"/>
      <c r="H104" s="205"/>
      <c r="I104" s="206"/>
      <c r="J104" s="207">
        <f>J439</f>
        <v>0</v>
      </c>
      <c r="K104" s="203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2"/>
      <c r="C105" s="203"/>
      <c r="D105" s="204" t="s">
        <v>121</v>
      </c>
      <c r="E105" s="205"/>
      <c r="F105" s="205"/>
      <c r="G105" s="205"/>
      <c r="H105" s="205"/>
      <c r="I105" s="206"/>
      <c r="J105" s="207">
        <f>J487</f>
        <v>0</v>
      </c>
      <c r="K105" s="203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2"/>
      <c r="C106" s="203"/>
      <c r="D106" s="204" t="s">
        <v>122</v>
      </c>
      <c r="E106" s="205"/>
      <c r="F106" s="205"/>
      <c r="G106" s="205"/>
      <c r="H106" s="205"/>
      <c r="I106" s="206"/>
      <c r="J106" s="207">
        <f>J498</f>
        <v>0</v>
      </c>
      <c r="K106" s="203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69"/>
      <c r="C112" s="70"/>
      <c r="D112" s="70"/>
      <c r="E112" s="70"/>
      <c r="F112" s="70"/>
      <c r="G112" s="70"/>
      <c r="H112" s="70"/>
      <c r="I112" s="188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123</v>
      </c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89" t="str">
        <f>E7</f>
        <v>Stezka pro pěší a cyklisty Pískoviště - Nábřežní, Šternberk</v>
      </c>
      <c r="F116" s="33"/>
      <c r="G116" s="33"/>
      <c r="H116" s="33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106</v>
      </c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E9</f>
        <v>SO 101 - Stezka pro pěší a cyklisty</v>
      </c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146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Šternberk</v>
      </c>
      <c r="G120" s="41"/>
      <c r="H120" s="41"/>
      <c r="I120" s="149" t="s">
        <v>22</v>
      </c>
      <c r="J120" s="80" t="str">
        <f>IF(J12="","",J12)</f>
        <v>10. 2. 2020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14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7.9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149" t="s">
        <v>30</v>
      </c>
      <c r="J122" s="37" t="str">
        <f>E21</f>
        <v>Dopravní projektování s.r.o.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27.9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149" t="s">
        <v>34</v>
      </c>
      <c r="J123" s="37" t="str">
        <f>E24</f>
        <v>Ing. Milena Uhlárová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146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09"/>
      <c r="B125" s="210"/>
      <c r="C125" s="211" t="s">
        <v>124</v>
      </c>
      <c r="D125" s="212" t="s">
        <v>62</v>
      </c>
      <c r="E125" s="212" t="s">
        <v>58</v>
      </c>
      <c r="F125" s="212" t="s">
        <v>59</v>
      </c>
      <c r="G125" s="212" t="s">
        <v>125</v>
      </c>
      <c r="H125" s="212" t="s">
        <v>126</v>
      </c>
      <c r="I125" s="213" t="s">
        <v>127</v>
      </c>
      <c r="J125" s="214" t="s">
        <v>110</v>
      </c>
      <c r="K125" s="215" t="s">
        <v>128</v>
      </c>
      <c r="L125" s="216"/>
      <c r="M125" s="101" t="s">
        <v>1</v>
      </c>
      <c r="N125" s="102" t="s">
        <v>41</v>
      </c>
      <c r="O125" s="102" t="s">
        <v>129</v>
      </c>
      <c r="P125" s="102" t="s">
        <v>130</v>
      </c>
      <c r="Q125" s="102" t="s">
        <v>131</v>
      </c>
      <c r="R125" s="102" t="s">
        <v>132</v>
      </c>
      <c r="S125" s="102" t="s">
        <v>133</v>
      </c>
      <c r="T125" s="103" t="s">
        <v>134</v>
      </c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</row>
    <row r="126" s="2" customFormat="1" ht="22.8" customHeight="1">
      <c r="A126" s="39"/>
      <c r="B126" s="40"/>
      <c r="C126" s="108" t="s">
        <v>135</v>
      </c>
      <c r="D126" s="41"/>
      <c r="E126" s="41"/>
      <c r="F126" s="41"/>
      <c r="G126" s="41"/>
      <c r="H126" s="41"/>
      <c r="I126" s="146"/>
      <c r="J126" s="217">
        <f>BK126</f>
        <v>0</v>
      </c>
      <c r="K126" s="41"/>
      <c r="L126" s="45"/>
      <c r="M126" s="104"/>
      <c r="N126" s="218"/>
      <c r="O126" s="105"/>
      <c r="P126" s="219">
        <f>P127</f>
        <v>0</v>
      </c>
      <c r="Q126" s="105"/>
      <c r="R126" s="219">
        <f>R127</f>
        <v>341.98051120000002</v>
      </c>
      <c r="S126" s="105"/>
      <c r="T126" s="220">
        <f>T127</f>
        <v>438.91310000000004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112</v>
      </c>
      <c r="BK126" s="221">
        <f>BK127</f>
        <v>0</v>
      </c>
    </row>
    <row r="127" s="12" customFormat="1" ht="25.92" customHeight="1">
      <c r="A127" s="12"/>
      <c r="B127" s="222"/>
      <c r="C127" s="223"/>
      <c r="D127" s="224" t="s">
        <v>76</v>
      </c>
      <c r="E127" s="225" t="s">
        <v>136</v>
      </c>
      <c r="F127" s="225" t="s">
        <v>137</v>
      </c>
      <c r="G127" s="223"/>
      <c r="H127" s="223"/>
      <c r="I127" s="226"/>
      <c r="J127" s="227">
        <f>BK127</f>
        <v>0</v>
      </c>
      <c r="K127" s="223"/>
      <c r="L127" s="228"/>
      <c r="M127" s="229"/>
      <c r="N127" s="230"/>
      <c r="O127" s="230"/>
      <c r="P127" s="231">
        <f>P128+P269+P278+P283+P362+P373+P439+P487+P498</f>
        <v>0</v>
      </c>
      <c r="Q127" s="230"/>
      <c r="R127" s="231">
        <f>R128+R269+R278+R283+R362+R373+R439+R487+R498</f>
        <v>341.98051120000002</v>
      </c>
      <c r="S127" s="230"/>
      <c r="T127" s="232">
        <f>T128+T269+T278+T283+T362+T373+T439+T487+T498</f>
        <v>438.91310000000004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85</v>
      </c>
      <c r="AT127" s="234" t="s">
        <v>76</v>
      </c>
      <c r="AU127" s="234" t="s">
        <v>77</v>
      </c>
      <c r="AY127" s="233" t="s">
        <v>138</v>
      </c>
      <c r="BK127" s="235">
        <f>BK128+BK269+BK278+BK283+BK362+BK373+BK439+BK487+BK498</f>
        <v>0</v>
      </c>
    </row>
    <row r="128" s="12" customFormat="1" ht="22.8" customHeight="1">
      <c r="A128" s="12"/>
      <c r="B128" s="222"/>
      <c r="C128" s="223"/>
      <c r="D128" s="224" t="s">
        <v>76</v>
      </c>
      <c r="E128" s="236" t="s">
        <v>85</v>
      </c>
      <c r="F128" s="236" t="s">
        <v>139</v>
      </c>
      <c r="G128" s="223"/>
      <c r="H128" s="223"/>
      <c r="I128" s="226"/>
      <c r="J128" s="237">
        <f>BK128</f>
        <v>0</v>
      </c>
      <c r="K128" s="223"/>
      <c r="L128" s="228"/>
      <c r="M128" s="229"/>
      <c r="N128" s="230"/>
      <c r="O128" s="230"/>
      <c r="P128" s="231">
        <f>SUM(P129:P268)</f>
        <v>0</v>
      </c>
      <c r="Q128" s="230"/>
      <c r="R128" s="231">
        <f>SUM(R129:R268)</f>
        <v>5.3930259999999999</v>
      </c>
      <c r="S128" s="230"/>
      <c r="T128" s="232">
        <f>SUM(T129:T268)</f>
        <v>426.92610000000002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3" t="s">
        <v>85</v>
      </c>
      <c r="AT128" s="234" t="s">
        <v>76</v>
      </c>
      <c r="AU128" s="234" t="s">
        <v>85</v>
      </c>
      <c r="AY128" s="233" t="s">
        <v>138</v>
      </c>
      <c r="BK128" s="235">
        <f>SUM(BK129:BK268)</f>
        <v>0</v>
      </c>
    </row>
    <row r="129" s="2" customFormat="1" ht="16.5" customHeight="1">
      <c r="A129" s="39"/>
      <c r="B129" s="40"/>
      <c r="C129" s="238" t="s">
        <v>85</v>
      </c>
      <c r="D129" s="238" t="s">
        <v>140</v>
      </c>
      <c r="E129" s="239" t="s">
        <v>141</v>
      </c>
      <c r="F129" s="240" t="s">
        <v>142</v>
      </c>
      <c r="G129" s="241" t="s">
        <v>143</v>
      </c>
      <c r="H129" s="242">
        <v>4</v>
      </c>
      <c r="I129" s="243"/>
      <c r="J129" s="244">
        <f>ROUND(I129*H129,2)</f>
        <v>0</v>
      </c>
      <c r="K129" s="245"/>
      <c r="L129" s="45"/>
      <c r="M129" s="246" t="s">
        <v>1</v>
      </c>
      <c r="N129" s="247" t="s">
        <v>42</v>
      </c>
      <c r="O129" s="92"/>
      <c r="P129" s="248">
        <f>O129*H129</f>
        <v>0</v>
      </c>
      <c r="Q129" s="248">
        <v>0</v>
      </c>
      <c r="R129" s="248">
        <f>Q129*H129</f>
        <v>0</v>
      </c>
      <c r="S129" s="248">
        <v>0</v>
      </c>
      <c r="T129" s="24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0" t="s">
        <v>144</v>
      </c>
      <c r="AT129" s="250" t="s">
        <v>140</v>
      </c>
      <c r="AU129" s="250" t="s">
        <v>87</v>
      </c>
      <c r="AY129" s="18" t="s">
        <v>138</v>
      </c>
      <c r="BE129" s="251">
        <f>IF(N129="základní",J129,0)</f>
        <v>0</v>
      </c>
      <c r="BF129" s="251">
        <f>IF(N129="snížená",J129,0)</f>
        <v>0</v>
      </c>
      <c r="BG129" s="251">
        <f>IF(N129="zákl. přenesená",J129,0)</f>
        <v>0</v>
      </c>
      <c r="BH129" s="251">
        <f>IF(N129="sníž. přenesená",J129,0)</f>
        <v>0</v>
      </c>
      <c r="BI129" s="251">
        <f>IF(N129="nulová",J129,0)</f>
        <v>0</v>
      </c>
      <c r="BJ129" s="18" t="s">
        <v>85</v>
      </c>
      <c r="BK129" s="251">
        <f>ROUND(I129*H129,2)</f>
        <v>0</v>
      </c>
      <c r="BL129" s="18" t="s">
        <v>144</v>
      </c>
      <c r="BM129" s="250" t="s">
        <v>145</v>
      </c>
    </row>
    <row r="130" s="13" customFormat="1">
      <c r="A130" s="13"/>
      <c r="B130" s="252"/>
      <c r="C130" s="253"/>
      <c r="D130" s="254" t="s">
        <v>146</v>
      </c>
      <c r="E130" s="255" t="s">
        <v>1</v>
      </c>
      <c r="F130" s="256" t="s">
        <v>147</v>
      </c>
      <c r="G130" s="253"/>
      <c r="H130" s="255" t="s">
        <v>1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2" t="s">
        <v>146</v>
      </c>
      <c r="AU130" s="262" t="s">
        <v>87</v>
      </c>
      <c r="AV130" s="13" t="s">
        <v>85</v>
      </c>
      <c r="AW130" s="13" t="s">
        <v>33</v>
      </c>
      <c r="AX130" s="13" t="s">
        <v>77</v>
      </c>
      <c r="AY130" s="262" t="s">
        <v>138</v>
      </c>
    </row>
    <row r="131" s="13" customFormat="1">
      <c r="A131" s="13"/>
      <c r="B131" s="252"/>
      <c r="C131" s="253"/>
      <c r="D131" s="254" t="s">
        <v>146</v>
      </c>
      <c r="E131" s="255" t="s">
        <v>1</v>
      </c>
      <c r="F131" s="256" t="s">
        <v>148</v>
      </c>
      <c r="G131" s="253"/>
      <c r="H131" s="255" t="s">
        <v>1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146</v>
      </c>
      <c r="AU131" s="262" t="s">
        <v>87</v>
      </c>
      <c r="AV131" s="13" t="s">
        <v>85</v>
      </c>
      <c r="AW131" s="13" t="s">
        <v>33</v>
      </c>
      <c r="AX131" s="13" t="s">
        <v>77</v>
      </c>
      <c r="AY131" s="262" t="s">
        <v>138</v>
      </c>
    </row>
    <row r="132" s="14" customFormat="1">
      <c r="A132" s="14"/>
      <c r="B132" s="263"/>
      <c r="C132" s="264"/>
      <c r="D132" s="254" t="s">
        <v>146</v>
      </c>
      <c r="E132" s="265" t="s">
        <v>1</v>
      </c>
      <c r="F132" s="266" t="s">
        <v>144</v>
      </c>
      <c r="G132" s="264"/>
      <c r="H132" s="267">
        <v>4</v>
      </c>
      <c r="I132" s="268"/>
      <c r="J132" s="264"/>
      <c r="K132" s="264"/>
      <c r="L132" s="269"/>
      <c r="M132" s="270"/>
      <c r="N132" s="271"/>
      <c r="O132" s="271"/>
      <c r="P132" s="271"/>
      <c r="Q132" s="271"/>
      <c r="R132" s="271"/>
      <c r="S132" s="271"/>
      <c r="T132" s="27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3" t="s">
        <v>146</v>
      </c>
      <c r="AU132" s="273" t="s">
        <v>87</v>
      </c>
      <c r="AV132" s="14" t="s">
        <v>87</v>
      </c>
      <c r="AW132" s="14" t="s">
        <v>33</v>
      </c>
      <c r="AX132" s="14" t="s">
        <v>85</v>
      </c>
      <c r="AY132" s="273" t="s">
        <v>138</v>
      </c>
    </row>
    <row r="133" s="2" customFormat="1" ht="16.5" customHeight="1">
      <c r="A133" s="39"/>
      <c r="B133" s="40"/>
      <c r="C133" s="238" t="s">
        <v>87</v>
      </c>
      <c r="D133" s="238" t="s">
        <v>140</v>
      </c>
      <c r="E133" s="239" t="s">
        <v>149</v>
      </c>
      <c r="F133" s="240" t="s">
        <v>150</v>
      </c>
      <c r="G133" s="241" t="s">
        <v>143</v>
      </c>
      <c r="H133" s="242">
        <v>1</v>
      </c>
      <c r="I133" s="243"/>
      <c r="J133" s="244">
        <f>ROUND(I133*H133,2)</f>
        <v>0</v>
      </c>
      <c r="K133" s="245"/>
      <c r="L133" s="45"/>
      <c r="M133" s="246" t="s">
        <v>1</v>
      </c>
      <c r="N133" s="247" t="s">
        <v>42</v>
      </c>
      <c r="O133" s="92"/>
      <c r="P133" s="248">
        <f>O133*H133</f>
        <v>0</v>
      </c>
      <c r="Q133" s="248">
        <v>0</v>
      </c>
      <c r="R133" s="248">
        <f>Q133*H133</f>
        <v>0</v>
      </c>
      <c r="S133" s="248">
        <v>0</v>
      </c>
      <c r="T133" s="24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0" t="s">
        <v>144</v>
      </c>
      <c r="AT133" s="250" t="s">
        <v>140</v>
      </c>
      <c r="AU133" s="250" t="s">
        <v>87</v>
      </c>
      <c r="AY133" s="18" t="s">
        <v>138</v>
      </c>
      <c r="BE133" s="251">
        <f>IF(N133="základní",J133,0)</f>
        <v>0</v>
      </c>
      <c r="BF133" s="251">
        <f>IF(N133="snížená",J133,0)</f>
        <v>0</v>
      </c>
      <c r="BG133" s="251">
        <f>IF(N133="zákl. přenesená",J133,0)</f>
        <v>0</v>
      </c>
      <c r="BH133" s="251">
        <f>IF(N133="sníž. přenesená",J133,0)</f>
        <v>0</v>
      </c>
      <c r="BI133" s="251">
        <f>IF(N133="nulová",J133,0)</f>
        <v>0</v>
      </c>
      <c r="BJ133" s="18" t="s">
        <v>85</v>
      </c>
      <c r="BK133" s="251">
        <f>ROUND(I133*H133,2)</f>
        <v>0</v>
      </c>
      <c r="BL133" s="18" t="s">
        <v>144</v>
      </c>
      <c r="BM133" s="250" t="s">
        <v>151</v>
      </c>
    </row>
    <row r="134" s="13" customFormat="1">
      <c r="A134" s="13"/>
      <c r="B134" s="252"/>
      <c r="C134" s="253"/>
      <c r="D134" s="254" t="s">
        <v>146</v>
      </c>
      <c r="E134" s="255" t="s">
        <v>1</v>
      </c>
      <c r="F134" s="256" t="s">
        <v>147</v>
      </c>
      <c r="G134" s="253"/>
      <c r="H134" s="255" t="s">
        <v>1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2" t="s">
        <v>146</v>
      </c>
      <c r="AU134" s="262" t="s">
        <v>87</v>
      </c>
      <c r="AV134" s="13" t="s">
        <v>85</v>
      </c>
      <c r="AW134" s="13" t="s">
        <v>33</v>
      </c>
      <c r="AX134" s="13" t="s">
        <v>77</v>
      </c>
      <c r="AY134" s="262" t="s">
        <v>138</v>
      </c>
    </row>
    <row r="135" s="14" customFormat="1">
      <c r="A135" s="14"/>
      <c r="B135" s="263"/>
      <c r="C135" s="264"/>
      <c r="D135" s="254" t="s">
        <v>146</v>
      </c>
      <c r="E135" s="265" t="s">
        <v>1</v>
      </c>
      <c r="F135" s="266" t="s">
        <v>85</v>
      </c>
      <c r="G135" s="264"/>
      <c r="H135" s="267">
        <v>1</v>
      </c>
      <c r="I135" s="268"/>
      <c r="J135" s="264"/>
      <c r="K135" s="264"/>
      <c r="L135" s="269"/>
      <c r="M135" s="270"/>
      <c r="N135" s="271"/>
      <c r="O135" s="271"/>
      <c r="P135" s="271"/>
      <c r="Q135" s="271"/>
      <c r="R135" s="271"/>
      <c r="S135" s="271"/>
      <c r="T135" s="27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3" t="s">
        <v>146</v>
      </c>
      <c r="AU135" s="273" t="s">
        <v>87</v>
      </c>
      <c r="AV135" s="14" t="s">
        <v>87</v>
      </c>
      <c r="AW135" s="14" t="s">
        <v>33</v>
      </c>
      <c r="AX135" s="14" t="s">
        <v>85</v>
      </c>
      <c r="AY135" s="273" t="s">
        <v>138</v>
      </c>
    </row>
    <row r="136" s="2" customFormat="1" ht="16.5" customHeight="1">
      <c r="A136" s="39"/>
      <c r="B136" s="40"/>
      <c r="C136" s="238" t="s">
        <v>99</v>
      </c>
      <c r="D136" s="238" t="s">
        <v>140</v>
      </c>
      <c r="E136" s="239" t="s">
        <v>152</v>
      </c>
      <c r="F136" s="240" t="s">
        <v>153</v>
      </c>
      <c r="G136" s="241" t="s">
        <v>154</v>
      </c>
      <c r="H136" s="242">
        <v>6.4000000000000004</v>
      </c>
      <c r="I136" s="243"/>
      <c r="J136" s="244">
        <f>ROUND(I136*H136,2)</f>
        <v>0</v>
      </c>
      <c r="K136" s="245"/>
      <c r="L136" s="45"/>
      <c r="M136" s="246" t="s">
        <v>1</v>
      </c>
      <c r="N136" s="247" t="s">
        <v>42</v>
      </c>
      <c r="O136" s="92"/>
      <c r="P136" s="248">
        <f>O136*H136</f>
        <v>0</v>
      </c>
      <c r="Q136" s="248">
        <v>0</v>
      </c>
      <c r="R136" s="248">
        <f>Q136*H136</f>
        <v>0</v>
      </c>
      <c r="S136" s="248">
        <v>0.26000000000000001</v>
      </c>
      <c r="T136" s="249">
        <f>S136*H136</f>
        <v>1.6640000000000002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144</v>
      </c>
      <c r="AT136" s="250" t="s">
        <v>140</v>
      </c>
      <c r="AU136" s="250" t="s">
        <v>87</v>
      </c>
      <c r="AY136" s="18" t="s">
        <v>138</v>
      </c>
      <c r="BE136" s="251">
        <f>IF(N136="základní",J136,0)</f>
        <v>0</v>
      </c>
      <c r="BF136" s="251">
        <f>IF(N136="snížená",J136,0)</f>
        <v>0</v>
      </c>
      <c r="BG136" s="251">
        <f>IF(N136="zákl. přenesená",J136,0)</f>
        <v>0</v>
      </c>
      <c r="BH136" s="251">
        <f>IF(N136="sníž. přenesená",J136,0)</f>
        <v>0</v>
      </c>
      <c r="BI136" s="251">
        <f>IF(N136="nulová",J136,0)</f>
        <v>0</v>
      </c>
      <c r="BJ136" s="18" t="s">
        <v>85</v>
      </c>
      <c r="BK136" s="251">
        <f>ROUND(I136*H136,2)</f>
        <v>0</v>
      </c>
      <c r="BL136" s="18" t="s">
        <v>144</v>
      </c>
      <c r="BM136" s="250" t="s">
        <v>155</v>
      </c>
    </row>
    <row r="137" s="13" customFormat="1">
      <c r="A137" s="13"/>
      <c r="B137" s="252"/>
      <c r="C137" s="253"/>
      <c r="D137" s="254" t="s">
        <v>146</v>
      </c>
      <c r="E137" s="255" t="s">
        <v>1</v>
      </c>
      <c r="F137" s="256" t="s">
        <v>147</v>
      </c>
      <c r="G137" s="253"/>
      <c r="H137" s="255" t="s">
        <v>1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146</v>
      </c>
      <c r="AU137" s="262" t="s">
        <v>87</v>
      </c>
      <c r="AV137" s="13" t="s">
        <v>85</v>
      </c>
      <c r="AW137" s="13" t="s">
        <v>33</v>
      </c>
      <c r="AX137" s="13" t="s">
        <v>77</v>
      </c>
      <c r="AY137" s="262" t="s">
        <v>138</v>
      </c>
    </row>
    <row r="138" s="14" customFormat="1">
      <c r="A138" s="14"/>
      <c r="B138" s="263"/>
      <c r="C138" s="264"/>
      <c r="D138" s="254" t="s">
        <v>146</v>
      </c>
      <c r="E138" s="265" t="s">
        <v>1</v>
      </c>
      <c r="F138" s="266" t="s">
        <v>156</v>
      </c>
      <c r="G138" s="264"/>
      <c r="H138" s="267">
        <v>6.4000000000000004</v>
      </c>
      <c r="I138" s="268"/>
      <c r="J138" s="264"/>
      <c r="K138" s="264"/>
      <c r="L138" s="269"/>
      <c r="M138" s="270"/>
      <c r="N138" s="271"/>
      <c r="O138" s="271"/>
      <c r="P138" s="271"/>
      <c r="Q138" s="271"/>
      <c r="R138" s="271"/>
      <c r="S138" s="271"/>
      <c r="T138" s="27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3" t="s">
        <v>146</v>
      </c>
      <c r="AU138" s="273" t="s">
        <v>87</v>
      </c>
      <c r="AV138" s="14" t="s">
        <v>87</v>
      </c>
      <c r="AW138" s="14" t="s">
        <v>33</v>
      </c>
      <c r="AX138" s="14" t="s">
        <v>85</v>
      </c>
      <c r="AY138" s="273" t="s">
        <v>138</v>
      </c>
    </row>
    <row r="139" s="13" customFormat="1">
      <c r="A139" s="13"/>
      <c r="B139" s="252"/>
      <c r="C139" s="253"/>
      <c r="D139" s="254" t="s">
        <v>146</v>
      </c>
      <c r="E139" s="255" t="s">
        <v>1</v>
      </c>
      <c r="F139" s="256" t="s">
        <v>157</v>
      </c>
      <c r="G139" s="253"/>
      <c r="H139" s="255" t="s">
        <v>1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2" t="s">
        <v>146</v>
      </c>
      <c r="AU139" s="262" t="s">
        <v>87</v>
      </c>
      <c r="AV139" s="13" t="s">
        <v>85</v>
      </c>
      <c r="AW139" s="13" t="s">
        <v>33</v>
      </c>
      <c r="AX139" s="13" t="s">
        <v>77</v>
      </c>
      <c r="AY139" s="262" t="s">
        <v>138</v>
      </c>
    </row>
    <row r="140" s="2" customFormat="1" ht="16.5" customHeight="1">
      <c r="A140" s="39"/>
      <c r="B140" s="40"/>
      <c r="C140" s="238" t="s">
        <v>144</v>
      </c>
      <c r="D140" s="238" t="s">
        <v>140</v>
      </c>
      <c r="E140" s="239" t="s">
        <v>158</v>
      </c>
      <c r="F140" s="240" t="s">
        <v>159</v>
      </c>
      <c r="G140" s="241" t="s">
        <v>154</v>
      </c>
      <c r="H140" s="242">
        <v>782.79999999999995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2"/>
      <c r="P140" s="248">
        <f>O140*H140</f>
        <v>0</v>
      </c>
      <c r="Q140" s="248">
        <v>0</v>
      </c>
      <c r="R140" s="248">
        <f>Q140*H140</f>
        <v>0</v>
      </c>
      <c r="S140" s="248">
        <v>0.28999999999999998</v>
      </c>
      <c r="T140" s="249">
        <f>S140*H140</f>
        <v>227.01199999999997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144</v>
      </c>
      <c r="AT140" s="250" t="s">
        <v>140</v>
      </c>
      <c r="AU140" s="250" t="s">
        <v>87</v>
      </c>
      <c r="AY140" s="18" t="s">
        <v>138</v>
      </c>
      <c r="BE140" s="251">
        <f>IF(N140="základní",J140,0)</f>
        <v>0</v>
      </c>
      <c r="BF140" s="251">
        <f>IF(N140="snížená",J140,0)</f>
        <v>0</v>
      </c>
      <c r="BG140" s="251">
        <f>IF(N140="zákl. přenesená",J140,0)</f>
        <v>0</v>
      </c>
      <c r="BH140" s="251">
        <f>IF(N140="sníž. přenesená",J140,0)</f>
        <v>0</v>
      </c>
      <c r="BI140" s="251">
        <f>IF(N140="nulová",J140,0)</f>
        <v>0</v>
      </c>
      <c r="BJ140" s="18" t="s">
        <v>85</v>
      </c>
      <c r="BK140" s="251">
        <f>ROUND(I140*H140,2)</f>
        <v>0</v>
      </c>
      <c r="BL140" s="18" t="s">
        <v>144</v>
      </c>
      <c r="BM140" s="250" t="s">
        <v>160</v>
      </c>
    </row>
    <row r="141" s="13" customFormat="1">
      <c r="A141" s="13"/>
      <c r="B141" s="252"/>
      <c r="C141" s="253"/>
      <c r="D141" s="254" t="s">
        <v>146</v>
      </c>
      <c r="E141" s="255" t="s">
        <v>1</v>
      </c>
      <c r="F141" s="256" t="s">
        <v>161</v>
      </c>
      <c r="G141" s="253"/>
      <c r="H141" s="255" t="s">
        <v>1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2" t="s">
        <v>146</v>
      </c>
      <c r="AU141" s="262" t="s">
        <v>87</v>
      </c>
      <c r="AV141" s="13" t="s">
        <v>85</v>
      </c>
      <c r="AW141" s="13" t="s">
        <v>33</v>
      </c>
      <c r="AX141" s="13" t="s">
        <v>77</v>
      </c>
      <c r="AY141" s="262" t="s">
        <v>138</v>
      </c>
    </row>
    <row r="142" s="14" customFormat="1">
      <c r="A142" s="14"/>
      <c r="B142" s="263"/>
      <c r="C142" s="264"/>
      <c r="D142" s="254" t="s">
        <v>146</v>
      </c>
      <c r="E142" s="265" t="s">
        <v>1</v>
      </c>
      <c r="F142" s="266" t="s">
        <v>162</v>
      </c>
      <c r="G142" s="264"/>
      <c r="H142" s="267">
        <v>782.79999999999995</v>
      </c>
      <c r="I142" s="268"/>
      <c r="J142" s="264"/>
      <c r="K142" s="264"/>
      <c r="L142" s="269"/>
      <c r="M142" s="270"/>
      <c r="N142" s="271"/>
      <c r="O142" s="271"/>
      <c r="P142" s="271"/>
      <c r="Q142" s="271"/>
      <c r="R142" s="271"/>
      <c r="S142" s="271"/>
      <c r="T142" s="27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3" t="s">
        <v>146</v>
      </c>
      <c r="AU142" s="273" t="s">
        <v>87</v>
      </c>
      <c r="AV142" s="14" t="s">
        <v>87</v>
      </c>
      <c r="AW142" s="14" t="s">
        <v>33</v>
      </c>
      <c r="AX142" s="14" t="s">
        <v>85</v>
      </c>
      <c r="AY142" s="273" t="s">
        <v>138</v>
      </c>
    </row>
    <row r="143" s="2" customFormat="1" ht="16.5" customHeight="1">
      <c r="A143" s="39"/>
      <c r="B143" s="40"/>
      <c r="C143" s="238" t="s">
        <v>101</v>
      </c>
      <c r="D143" s="238" t="s">
        <v>140</v>
      </c>
      <c r="E143" s="239" t="s">
        <v>163</v>
      </c>
      <c r="F143" s="240" t="s">
        <v>164</v>
      </c>
      <c r="G143" s="241" t="s">
        <v>154</v>
      </c>
      <c r="H143" s="242">
        <v>451.60000000000002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2"/>
      <c r="P143" s="248">
        <f>O143*H143</f>
        <v>0</v>
      </c>
      <c r="Q143" s="248">
        <v>0</v>
      </c>
      <c r="R143" s="248">
        <f>Q143*H143</f>
        <v>0</v>
      </c>
      <c r="S143" s="248">
        <v>0.098000000000000004</v>
      </c>
      <c r="T143" s="249">
        <f>S143*H143</f>
        <v>44.256800000000005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144</v>
      </c>
      <c r="AT143" s="250" t="s">
        <v>140</v>
      </c>
      <c r="AU143" s="250" t="s">
        <v>87</v>
      </c>
      <c r="AY143" s="18" t="s">
        <v>138</v>
      </c>
      <c r="BE143" s="251">
        <f>IF(N143="základní",J143,0)</f>
        <v>0</v>
      </c>
      <c r="BF143" s="251">
        <f>IF(N143="snížená",J143,0)</f>
        <v>0</v>
      </c>
      <c r="BG143" s="251">
        <f>IF(N143="zákl. přenesená",J143,0)</f>
        <v>0</v>
      </c>
      <c r="BH143" s="251">
        <f>IF(N143="sníž. přenesená",J143,0)</f>
        <v>0</v>
      </c>
      <c r="BI143" s="251">
        <f>IF(N143="nulová",J143,0)</f>
        <v>0</v>
      </c>
      <c r="BJ143" s="18" t="s">
        <v>85</v>
      </c>
      <c r="BK143" s="251">
        <f>ROUND(I143*H143,2)</f>
        <v>0</v>
      </c>
      <c r="BL143" s="18" t="s">
        <v>144</v>
      </c>
      <c r="BM143" s="250" t="s">
        <v>165</v>
      </c>
    </row>
    <row r="144" s="13" customFormat="1">
      <c r="A144" s="13"/>
      <c r="B144" s="252"/>
      <c r="C144" s="253"/>
      <c r="D144" s="254" t="s">
        <v>146</v>
      </c>
      <c r="E144" s="255" t="s">
        <v>1</v>
      </c>
      <c r="F144" s="256" t="s">
        <v>166</v>
      </c>
      <c r="G144" s="253"/>
      <c r="H144" s="255" t="s">
        <v>1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2" t="s">
        <v>146</v>
      </c>
      <c r="AU144" s="262" t="s">
        <v>87</v>
      </c>
      <c r="AV144" s="13" t="s">
        <v>85</v>
      </c>
      <c r="AW144" s="13" t="s">
        <v>33</v>
      </c>
      <c r="AX144" s="13" t="s">
        <v>77</v>
      </c>
      <c r="AY144" s="262" t="s">
        <v>138</v>
      </c>
    </row>
    <row r="145" s="14" customFormat="1">
      <c r="A145" s="14"/>
      <c r="B145" s="263"/>
      <c r="C145" s="264"/>
      <c r="D145" s="254" t="s">
        <v>146</v>
      </c>
      <c r="E145" s="265" t="s">
        <v>1</v>
      </c>
      <c r="F145" s="266" t="s">
        <v>167</v>
      </c>
      <c r="G145" s="264"/>
      <c r="H145" s="267">
        <v>451.60000000000002</v>
      </c>
      <c r="I145" s="268"/>
      <c r="J145" s="264"/>
      <c r="K145" s="264"/>
      <c r="L145" s="269"/>
      <c r="M145" s="270"/>
      <c r="N145" s="271"/>
      <c r="O145" s="271"/>
      <c r="P145" s="271"/>
      <c r="Q145" s="271"/>
      <c r="R145" s="271"/>
      <c r="S145" s="271"/>
      <c r="T145" s="27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3" t="s">
        <v>146</v>
      </c>
      <c r="AU145" s="273" t="s">
        <v>87</v>
      </c>
      <c r="AV145" s="14" t="s">
        <v>87</v>
      </c>
      <c r="AW145" s="14" t="s">
        <v>33</v>
      </c>
      <c r="AX145" s="14" t="s">
        <v>85</v>
      </c>
      <c r="AY145" s="273" t="s">
        <v>138</v>
      </c>
    </row>
    <row r="146" s="2" customFormat="1" ht="16.5" customHeight="1">
      <c r="A146" s="39"/>
      <c r="B146" s="40"/>
      <c r="C146" s="238" t="s">
        <v>168</v>
      </c>
      <c r="D146" s="238" t="s">
        <v>140</v>
      </c>
      <c r="E146" s="239" t="s">
        <v>169</v>
      </c>
      <c r="F146" s="240" t="s">
        <v>170</v>
      </c>
      <c r="G146" s="241" t="s">
        <v>154</v>
      </c>
      <c r="H146" s="242">
        <v>841.60000000000002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2"/>
      <c r="P146" s="248">
        <f>O146*H146</f>
        <v>0</v>
      </c>
      <c r="Q146" s="248">
        <v>5.0000000000000002E-05</v>
      </c>
      <c r="R146" s="248">
        <f>Q146*H146</f>
        <v>0.042080000000000006</v>
      </c>
      <c r="S146" s="248">
        <v>0.128</v>
      </c>
      <c r="T146" s="249">
        <f>S146*H146</f>
        <v>107.7248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144</v>
      </c>
      <c r="AT146" s="250" t="s">
        <v>140</v>
      </c>
      <c r="AU146" s="250" t="s">
        <v>87</v>
      </c>
      <c r="AY146" s="18" t="s">
        <v>138</v>
      </c>
      <c r="BE146" s="251">
        <f>IF(N146="základní",J146,0)</f>
        <v>0</v>
      </c>
      <c r="BF146" s="251">
        <f>IF(N146="snížená",J146,0)</f>
        <v>0</v>
      </c>
      <c r="BG146" s="251">
        <f>IF(N146="zákl. přenesená",J146,0)</f>
        <v>0</v>
      </c>
      <c r="BH146" s="251">
        <f>IF(N146="sníž. přenesená",J146,0)</f>
        <v>0</v>
      </c>
      <c r="BI146" s="251">
        <f>IF(N146="nulová",J146,0)</f>
        <v>0</v>
      </c>
      <c r="BJ146" s="18" t="s">
        <v>85</v>
      </c>
      <c r="BK146" s="251">
        <f>ROUND(I146*H146,2)</f>
        <v>0</v>
      </c>
      <c r="BL146" s="18" t="s">
        <v>144</v>
      </c>
      <c r="BM146" s="250" t="s">
        <v>171</v>
      </c>
    </row>
    <row r="147" s="13" customFormat="1">
      <c r="A147" s="13"/>
      <c r="B147" s="252"/>
      <c r="C147" s="253"/>
      <c r="D147" s="254" t="s">
        <v>146</v>
      </c>
      <c r="E147" s="255" t="s">
        <v>1</v>
      </c>
      <c r="F147" s="256" t="s">
        <v>172</v>
      </c>
      <c r="G147" s="253"/>
      <c r="H147" s="255" t="s">
        <v>1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146</v>
      </c>
      <c r="AU147" s="262" t="s">
        <v>87</v>
      </c>
      <c r="AV147" s="13" t="s">
        <v>85</v>
      </c>
      <c r="AW147" s="13" t="s">
        <v>33</v>
      </c>
      <c r="AX147" s="13" t="s">
        <v>77</v>
      </c>
      <c r="AY147" s="262" t="s">
        <v>138</v>
      </c>
    </row>
    <row r="148" s="14" customFormat="1">
      <c r="A148" s="14"/>
      <c r="B148" s="263"/>
      <c r="C148" s="264"/>
      <c r="D148" s="254" t="s">
        <v>146</v>
      </c>
      <c r="E148" s="265" t="s">
        <v>1</v>
      </c>
      <c r="F148" s="266" t="s">
        <v>173</v>
      </c>
      <c r="G148" s="264"/>
      <c r="H148" s="267">
        <v>841.60000000000002</v>
      </c>
      <c r="I148" s="268"/>
      <c r="J148" s="264"/>
      <c r="K148" s="264"/>
      <c r="L148" s="269"/>
      <c r="M148" s="270"/>
      <c r="N148" s="271"/>
      <c r="O148" s="271"/>
      <c r="P148" s="271"/>
      <c r="Q148" s="271"/>
      <c r="R148" s="271"/>
      <c r="S148" s="271"/>
      <c r="T148" s="27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3" t="s">
        <v>146</v>
      </c>
      <c r="AU148" s="273" t="s">
        <v>87</v>
      </c>
      <c r="AV148" s="14" t="s">
        <v>87</v>
      </c>
      <c r="AW148" s="14" t="s">
        <v>33</v>
      </c>
      <c r="AX148" s="14" t="s">
        <v>85</v>
      </c>
      <c r="AY148" s="273" t="s">
        <v>138</v>
      </c>
    </row>
    <row r="149" s="2" customFormat="1" ht="16.5" customHeight="1">
      <c r="A149" s="39"/>
      <c r="B149" s="40"/>
      <c r="C149" s="238" t="s">
        <v>174</v>
      </c>
      <c r="D149" s="238" t="s">
        <v>140</v>
      </c>
      <c r="E149" s="239" t="s">
        <v>175</v>
      </c>
      <c r="F149" s="240" t="s">
        <v>176</v>
      </c>
      <c r="G149" s="241" t="s">
        <v>177</v>
      </c>
      <c r="H149" s="242">
        <v>225.69999999999999</v>
      </c>
      <c r="I149" s="243"/>
      <c r="J149" s="244">
        <f>ROUND(I149*H149,2)</f>
        <v>0</v>
      </c>
      <c r="K149" s="245"/>
      <c r="L149" s="45"/>
      <c r="M149" s="246" t="s">
        <v>1</v>
      </c>
      <c r="N149" s="247" t="s">
        <v>42</v>
      </c>
      <c r="O149" s="92"/>
      <c r="P149" s="248">
        <f>O149*H149</f>
        <v>0</v>
      </c>
      <c r="Q149" s="248">
        <v>0</v>
      </c>
      <c r="R149" s="248">
        <f>Q149*H149</f>
        <v>0</v>
      </c>
      <c r="S149" s="248">
        <v>0.20499999999999999</v>
      </c>
      <c r="T149" s="249">
        <f>S149*H149</f>
        <v>46.268499999999996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0" t="s">
        <v>144</v>
      </c>
      <c r="AT149" s="250" t="s">
        <v>140</v>
      </c>
      <c r="AU149" s="250" t="s">
        <v>87</v>
      </c>
      <c r="AY149" s="18" t="s">
        <v>138</v>
      </c>
      <c r="BE149" s="251">
        <f>IF(N149="základní",J149,0)</f>
        <v>0</v>
      </c>
      <c r="BF149" s="251">
        <f>IF(N149="snížená",J149,0)</f>
        <v>0</v>
      </c>
      <c r="BG149" s="251">
        <f>IF(N149="zákl. přenesená",J149,0)</f>
        <v>0</v>
      </c>
      <c r="BH149" s="251">
        <f>IF(N149="sníž. přenesená",J149,0)</f>
        <v>0</v>
      </c>
      <c r="BI149" s="251">
        <f>IF(N149="nulová",J149,0)</f>
        <v>0</v>
      </c>
      <c r="BJ149" s="18" t="s">
        <v>85</v>
      </c>
      <c r="BK149" s="251">
        <f>ROUND(I149*H149,2)</f>
        <v>0</v>
      </c>
      <c r="BL149" s="18" t="s">
        <v>144</v>
      </c>
      <c r="BM149" s="250" t="s">
        <v>178</v>
      </c>
    </row>
    <row r="150" s="13" customFormat="1">
      <c r="A150" s="13"/>
      <c r="B150" s="252"/>
      <c r="C150" s="253"/>
      <c r="D150" s="254" t="s">
        <v>146</v>
      </c>
      <c r="E150" s="255" t="s">
        <v>1</v>
      </c>
      <c r="F150" s="256" t="s">
        <v>147</v>
      </c>
      <c r="G150" s="253"/>
      <c r="H150" s="255" t="s">
        <v>1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146</v>
      </c>
      <c r="AU150" s="262" t="s">
        <v>87</v>
      </c>
      <c r="AV150" s="13" t="s">
        <v>85</v>
      </c>
      <c r="AW150" s="13" t="s">
        <v>33</v>
      </c>
      <c r="AX150" s="13" t="s">
        <v>77</v>
      </c>
      <c r="AY150" s="262" t="s">
        <v>138</v>
      </c>
    </row>
    <row r="151" s="14" customFormat="1">
      <c r="A151" s="14"/>
      <c r="B151" s="263"/>
      <c r="C151" s="264"/>
      <c r="D151" s="254" t="s">
        <v>146</v>
      </c>
      <c r="E151" s="265" t="s">
        <v>1</v>
      </c>
      <c r="F151" s="266" t="s">
        <v>179</v>
      </c>
      <c r="G151" s="264"/>
      <c r="H151" s="267">
        <v>225.69999999999999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3" t="s">
        <v>146</v>
      </c>
      <c r="AU151" s="273" t="s">
        <v>87</v>
      </c>
      <c r="AV151" s="14" t="s">
        <v>87</v>
      </c>
      <c r="AW151" s="14" t="s">
        <v>33</v>
      </c>
      <c r="AX151" s="14" t="s">
        <v>85</v>
      </c>
      <c r="AY151" s="273" t="s">
        <v>138</v>
      </c>
    </row>
    <row r="152" s="2" customFormat="1" ht="16.5" customHeight="1">
      <c r="A152" s="39"/>
      <c r="B152" s="40"/>
      <c r="C152" s="238" t="s">
        <v>105</v>
      </c>
      <c r="D152" s="238" t="s">
        <v>140</v>
      </c>
      <c r="E152" s="239" t="s">
        <v>180</v>
      </c>
      <c r="F152" s="240" t="s">
        <v>181</v>
      </c>
      <c r="G152" s="241" t="s">
        <v>182</v>
      </c>
      <c r="H152" s="242">
        <v>63.369999999999997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2"/>
      <c r="P152" s="248">
        <f>O152*H152</f>
        <v>0</v>
      </c>
      <c r="Q152" s="248">
        <v>0</v>
      </c>
      <c r="R152" s="248">
        <f>Q152*H152</f>
        <v>0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144</v>
      </c>
      <c r="AT152" s="250" t="s">
        <v>140</v>
      </c>
      <c r="AU152" s="250" t="s">
        <v>87</v>
      </c>
      <c r="AY152" s="18" t="s">
        <v>138</v>
      </c>
      <c r="BE152" s="251">
        <f>IF(N152="základní",J152,0)</f>
        <v>0</v>
      </c>
      <c r="BF152" s="251">
        <f>IF(N152="snížená",J152,0)</f>
        <v>0</v>
      </c>
      <c r="BG152" s="251">
        <f>IF(N152="zákl. přenesená",J152,0)</f>
        <v>0</v>
      </c>
      <c r="BH152" s="251">
        <f>IF(N152="sníž. přenesená",J152,0)</f>
        <v>0</v>
      </c>
      <c r="BI152" s="251">
        <f>IF(N152="nulová",J152,0)</f>
        <v>0</v>
      </c>
      <c r="BJ152" s="18" t="s">
        <v>85</v>
      </c>
      <c r="BK152" s="251">
        <f>ROUND(I152*H152,2)</f>
        <v>0</v>
      </c>
      <c r="BL152" s="18" t="s">
        <v>144</v>
      </c>
      <c r="BM152" s="250" t="s">
        <v>183</v>
      </c>
    </row>
    <row r="153" s="13" customFormat="1">
      <c r="A153" s="13"/>
      <c r="B153" s="252"/>
      <c r="C153" s="253"/>
      <c r="D153" s="254" t="s">
        <v>146</v>
      </c>
      <c r="E153" s="255" t="s">
        <v>1</v>
      </c>
      <c r="F153" s="256" t="s">
        <v>184</v>
      </c>
      <c r="G153" s="253"/>
      <c r="H153" s="255" t="s">
        <v>1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146</v>
      </c>
      <c r="AU153" s="262" t="s">
        <v>87</v>
      </c>
      <c r="AV153" s="13" t="s">
        <v>85</v>
      </c>
      <c r="AW153" s="13" t="s">
        <v>33</v>
      </c>
      <c r="AX153" s="13" t="s">
        <v>77</v>
      </c>
      <c r="AY153" s="262" t="s">
        <v>138</v>
      </c>
    </row>
    <row r="154" s="13" customFormat="1">
      <c r="A154" s="13"/>
      <c r="B154" s="252"/>
      <c r="C154" s="253"/>
      <c r="D154" s="254" t="s">
        <v>146</v>
      </c>
      <c r="E154" s="255" t="s">
        <v>1</v>
      </c>
      <c r="F154" s="256" t="s">
        <v>161</v>
      </c>
      <c r="G154" s="253"/>
      <c r="H154" s="255" t="s">
        <v>1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146</v>
      </c>
      <c r="AU154" s="262" t="s">
        <v>87</v>
      </c>
      <c r="AV154" s="13" t="s">
        <v>85</v>
      </c>
      <c r="AW154" s="13" t="s">
        <v>33</v>
      </c>
      <c r="AX154" s="13" t="s">
        <v>77</v>
      </c>
      <c r="AY154" s="262" t="s">
        <v>138</v>
      </c>
    </row>
    <row r="155" s="14" customFormat="1">
      <c r="A155" s="14"/>
      <c r="B155" s="263"/>
      <c r="C155" s="264"/>
      <c r="D155" s="254" t="s">
        <v>146</v>
      </c>
      <c r="E155" s="265" t="s">
        <v>1</v>
      </c>
      <c r="F155" s="266" t="s">
        <v>185</v>
      </c>
      <c r="G155" s="264"/>
      <c r="H155" s="267">
        <v>63.369999999999997</v>
      </c>
      <c r="I155" s="268"/>
      <c r="J155" s="264"/>
      <c r="K155" s="264"/>
      <c r="L155" s="269"/>
      <c r="M155" s="270"/>
      <c r="N155" s="271"/>
      <c r="O155" s="271"/>
      <c r="P155" s="271"/>
      <c r="Q155" s="271"/>
      <c r="R155" s="271"/>
      <c r="S155" s="271"/>
      <c r="T155" s="27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3" t="s">
        <v>146</v>
      </c>
      <c r="AU155" s="273" t="s">
        <v>87</v>
      </c>
      <c r="AV155" s="14" t="s">
        <v>87</v>
      </c>
      <c r="AW155" s="14" t="s">
        <v>33</v>
      </c>
      <c r="AX155" s="14" t="s">
        <v>85</v>
      </c>
      <c r="AY155" s="273" t="s">
        <v>138</v>
      </c>
    </row>
    <row r="156" s="2" customFormat="1" ht="16.5" customHeight="1">
      <c r="A156" s="39"/>
      <c r="B156" s="40"/>
      <c r="C156" s="238" t="s">
        <v>186</v>
      </c>
      <c r="D156" s="238" t="s">
        <v>140</v>
      </c>
      <c r="E156" s="239" t="s">
        <v>187</v>
      </c>
      <c r="F156" s="240" t="s">
        <v>188</v>
      </c>
      <c r="G156" s="241" t="s">
        <v>182</v>
      </c>
      <c r="H156" s="242">
        <v>424.05000000000001</v>
      </c>
      <c r="I156" s="243"/>
      <c r="J156" s="244">
        <f>ROUND(I156*H156,2)</f>
        <v>0</v>
      </c>
      <c r="K156" s="245"/>
      <c r="L156" s="45"/>
      <c r="M156" s="246" t="s">
        <v>1</v>
      </c>
      <c r="N156" s="247" t="s">
        <v>42</v>
      </c>
      <c r="O156" s="92"/>
      <c r="P156" s="248">
        <f>O156*H156</f>
        <v>0</v>
      </c>
      <c r="Q156" s="248">
        <v>0</v>
      </c>
      <c r="R156" s="248">
        <f>Q156*H156</f>
        <v>0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144</v>
      </c>
      <c r="AT156" s="250" t="s">
        <v>140</v>
      </c>
      <c r="AU156" s="250" t="s">
        <v>87</v>
      </c>
      <c r="AY156" s="18" t="s">
        <v>138</v>
      </c>
      <c r="BE156" s="251">
        <f>IF(N156="základní",J156,0)</f>
        <v>0</v>
      </c>
      <c r="BF156" s="251">
        <f>IF(N156="snížená",J156,0)</f>
        <v>0</v>
      </c>
      <c r="BG156" s="251">
        <f>IF(N156="zákl. přenesená",J156,0)</f>
        <v>0</v>
      </c>
      <c r="BH156" s="251">
        <f>IF(N156="sníž. přenesená",J156,0)</f>
        <v>0</v>
      </c>
      <c r="BI156" s="251">
        <f>IF(N156="nulová",J156,0)</f>
        <v>0</v>
      </c>
      <c r="BJ156" s="18" t="s">
        <v>85</v>
      </c>
      <c r="BK156" s="251">
        <f>ROUND(I156*H156,2)</f>
        <v>0</v>
      </c>
      <c r="BL156" s="18" t="s">
        <v>144</v>
      </c>
      <c r="BM156" s="250" t="s">
        <v>189</v>
      </c>
    </row>
    <row r="157" s="13" customFormat="1">
      <c r="A157" s="13"/>
      <c r="B157" s="252"/>
      <c r="C157" s="253"/>
      <c r="D157" s="254" t="s">
        <v>146</v>
      </c>
      <c r="E157" s="255" t="s">
        <v>1</v>
      </c>
      <c r="F157" s="256" t="s">
        <v>190</v>
      </c>
      <c r="G157" s="253"/>
      <c r="H157" s="255" t="s">
        <v>1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2" t="s">
        <v>146</v>
      </c>
      <c r="AU157" s="262" t="s">
        <v>87</v>
      </c>
      <c r="AV157" s="13" t="s">
        <v>85</v>
      </c>
      <c r="AW157" s="13" t="s">
        <v>33</v>
      </c>
      <c r="AX157" s="13" t="s">
        <v>77</v>
      </c>
      <c r="AY157" s="262" t="s">
        <v>138</v>
      </c>
    </row>
    <row r="158" s="13" customFormat="1">
      <c r="A158" s="13"/>
      <c r="B158" s="252"/>
      <c r="C158" s="253"/>
      <c r="D158" s="254" t="s">
        <v>146</v>
      </c>
      <c r="E158" s="255" t="s">
        <v>1</v>
      </c>
      <c r="F158" s="256" t="s">
        <v>161</v>
      </c>
      <c r="G158" s="253"/>
      <c r="H158" s="255" t="s">
        <v>1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146</v>
      </c>
      <c r="AU158" s="262" t="s">
        <v>87</v>
      </c>
      <c r="AV158" s="13" t="s">
        <v>85</v>
      </c>
      <c r="AW158" s="13" t="s">
        <v>33</v>
      </c>
      <c r="AX158" s="13" t="s">
        <v>77</v>
      </c>
      <c r="AY158" s="262" t="s">
        <v>138</v>
      </c>
    </row>
    <row r="159" s="14" customFormat="1">
      <c r="A159" s="14"/>
      <c r="B159" s="263"/>
      <c r="C159" s="264"/>
      <c r="D159" s="254" t="s">
        <v>146</v>
      </c>
      <c r="E159" s="265" t="s">
        <v>1</v>
      </c>
      <c r="F159" s="266" t="s">
        <v>191</v>
      </c>
      <c r="G159" s="264"/>
      <c r="H159" s="267">
        <v>137.66999999999999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3" t="s">
        <v>146</v>
      </c>
      <c r="AU159" s="273" t="s">
        <v>87</v>
      </c>
      <c r="AV159" s="14" t="s">
        <v>87</v>
      </c>
      <c r="AW159" s="14" t="s">
        <v>33</v>
      </c>
      <c r="AX159" s="14" t="s">
        <v>77</v>
      </c>
      <c r="AY159" s="273" t="s">
        <v>138</v>
      </c>
    </row>
    <row r="160" s="13" customFormat="1">
      <c r="A160" s="13"/>
      <c r="B160" s="252"/>
      <c r="C160" s="253"/>
      <c r="D160" s="254" t="s">
        <v>146</v>
      </c>
      <c r="E160" s="255" t="s">
        <v>1</v>
      </c>
      <c r="F160" s="256" t="s">
        <v>192</v>
      </c>
      <c r="G160" s="253"/>
      <c r="H160" s="255" t="s">
        <v>1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2" t="s">
        <v>146</v>
      </c>
      <c r="AU160" s="262" t="s">
        <v>87</v>
      </c>
      <c r="AV160" s="13" t="s">
        <v>85</v>
      </c>
      <c r="AW160" s="13" t="s">
        <v>33</v>
      </c>
      <c r="AX160" s="13" t="s">
        <v>77</v>
      </c>
      <c r="AY160" s="262" t="s">
        <v>138</v>
      </c>
    </row>
    <row r="161" s="13" customFormat="1">
      <c r="A161" s="13"/>
      <c r="B161" s="252"/>
      <c r="C161" s="253"/>
      <c r="D161" s="254" t="s">
        <v>146</v>
      </c>
      <c r="E161" s="255" t="s">
        <v>1</v>
      </c>
      <c r="F161" s="256" t="s">
        <v>193</v>
      </c>
      <c r="G161" s="253"/>
      <c r="H161" s="255" t="s">
        <v>1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146</v>
      </c>
      <c r="AU161" s="262" t="s">
        <v>87</v>
      </c>
      <c r="AV161" s="13" t="s">
        <v>85</v>
      </c>
      <c r="AW161" s="13" t="s">
        <v>33</v>
      </c>
      <c r="AX161" s="13" t="s">
        <v>77</v>
      </c>
      <c r="AY161" s="262" t="s">
        <v>138</v>
      </c>
    </row>
    <row r="162" s="13" customFormat="1">
      <c r="A162" s="13"/>
      <c r="B162" s="252"/>
      <c r="C162" s="253"/>
      <c r="D162" s="254" t="s">
        <v>146</v>
      </c>
      <c r="E162" s="255" t="s">
        <v>1</v>
      </c>
      <c r="F162" s="256" t="s">
        <v>194</v>
      </c>
      <c r="G162" s="253"/>
      <c r="H162" s="255" t="s">
        <v>1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2" t="s">
        <v>146</v>
      </c>
      <c r="AU162" s="262" t="s">
        <v>87</v>
      </c>
      <c r="AV162" s="13" t="s">
        <v>85</v>
      </c>
      <c r="AW162" s="13" t="s">
        <v>33</v>
      </c>
      <c r="AX162" s="13" t="s">
        <v>77</v>
      </c>
      <c r="AY162" s="262" t="s">
        <v>138</v>
      </c>
    </row>
    <row r="163" s="14" customFormat="1">
      <c r="A163" s="14"/>
      <c r="B163" s="263"/>
      <c r="C163" s="264"/>
      <c r="D163" s="254" t="s">
        <v>146</v>
      </c>
      <c r="E163" s="265" t="s">
        <v>1</v>
      </c>
      <c r="F163" s="266" t="s">
        <v>195</v>
      </c>
      <c r="G163" s="264"/>
      <c r="H163" s="267">
        <v>286.38</v>
      </c>
      <c r="I163" s="268"/>
      <c r="J163" s="264"/>
      <c r="K163" s="264"/>
      <c r="L163" s="269"/>
      <c r="M163" s="270"/>
      <c r="N163" s="271"/>
      <c r="O163" s="271"/>
      <c r="P163" s="271"/>
      <c r="Q163" s="271"/>
      <c r="R163" s="271"/>
      <c r="S163" s="271"/>
      <c r="T163" s="27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3" t="s">
        <v>146</v>
      </c>
      <c r="AU163" s="273" t="s">
        <v>87</v>
      </c>
      <c r="AV163" s="14" t="s">
        <v>87</v>
      </c>
      <c r="AW163" s="14" t="s">
        <v>33</v>
      </c>
      <c r="AX163" s="14" t="s">
        <v>77</v>
      </c>
      <c r="AY163" s="273" t="s">
        <v>138</v>
      </c>
    </row>
    <row r="164" s="15" customFormat="1">
      <c r="A164" s="15"/>
      <c r="B164" s="274"/>
      <c r="C164" s="275"/>
      <c r="D164" s="254" t="s">
        <v>146</v>
      </c>
      <c r="E164" s="276" t="s">
        <v>1</v>
      </c>
      <c r="F164" s="277" t="s">
        <v>196</v>
      </c>
      <c r="G164" s="275"/>
      <c r="H164" s="278">
        <v>424.05000000000001</v>
      </c>
      <c r="I164" s="279"/>
      <c r="J164" s="275"/>
      <c r="K164" s="275"/>
      <c r="L164" s="280"/>
      <c r="M164" s="281"/>
      <c r="N164" s="282"/>
      <c r="O164" s="282"/>
      <c r="P164" s="282"/>
      <c r="Q164" s="282"/>
      <c r="R164" s="282"/>
      <c r="S164" s="282"/>
      <c r="T164" s="28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4" t="s">
        <v>146</v>
      </c>
      <c r="AU164" s="284" t="s">
        <v>87</v>
      </c>
      <c r="AV164" s="15" t="s">
        <v>144</v>
      </c>
      <c r="AW164" s="15" t="s">
        <v>33</v>
      </c>
      <c r="AX164" s="15" t="s">
        <v>85</v>
      </c>
      <c r="AY164" s="284" t="s">
        <v>138</v>
      </c>
    </row>
    <row r="165" s="2" customFormat="1" ht="16.5" customHeight="1">
      <c r="A165" s="39"/>
      <c r="B165" s="40"/>
      <c r="C165" s="238" t="s">
        <v>197</v>
      </c>
      <c r="D165" s="238" t="s">
        <v>140</v>
      </c>
      <c r="E165" s="239" t="s">
        <v>198</v>
      </c>
      <c r="F165" s="240" t="s">
        <v>199</v>
      </c>
      <c r="G165" s="241" t="s">
        <v>182</v>
      </c>
      <c r="H165" s="242">
        <v>27.48</v>
      </c>
      <c r="I165" s="243"/>
      <c r="J165" s="244">
        <f>ROUND(I165*H165,2)</f>
        <v>0</v>
      </c>
      <c r="K165" s="245"/>
      <c r="L165" s="45"/>
      <c r="M165" s="246" t="s">
        <v>1</v>
      </c>
      <c r="N165" s="247" t="s">
        <v>42</v>
      </c>
      <c r="O165" s="92"/>
      <c r="P165" s="248">
        <f>O165*H165</f>
        <v>0</v>
      </c>
      <c r="Q165" s="248">
        <v>0</v>
      </c>
      <c r="R165" s="248">
        <f>Q165*H165</f>
        <v>0</v>
      </c>
      <c r="S165" s="248">
        <v>0</v>
      </c>
      <c r="T165" s="24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0" t="s">
        <v>144</v>
      </c>
      <c r="AT165" s="250" t="s">
        <v>140</v>
      </c>
      <c r="AU165" s="250" t="s">
        <v>87</v>
      </c>
      <c r="AY165" s="18" t="s">
        <v>138</v>
      </c>
      <c r="BE165" s="251">
        <f>IF(N165="základní",J165,0)</f>
        <v>0</v>
      </c>
      <c r="BF165" s="251">
        <f>IF(N165="snížená",J165,0)</f>
        <v>0</v>
      </c>
      <c r="BG165" s="251">
        <f>IF(N165="zákl. přenesená",J165,0)</f>
        <v>0</v>
      </c>
      <c r="BH165" s="251">
        <f>IF(N165="sníž. přenesená",J165,0)</f>
        <v>0</v>
      </c>
      <c r="BI165" s="251">
        <f>IF(N165="nulová",J165,0)</f>
        <v>0</v>
      </c>
      <c r="BJ165" s="18" t="s">
        <v>85</v>
      </c>
      <c r="BK165" s="251">
        <f>ROUND(I165*H165,2)</f>
        <v>0</v>
      </c>
      <c r="BL165" s="18" t="s">
        <v>144</v>
      </c>
      <c r="BM165" s="250" t="s">
        <v>200</v>
      </c>
    </row>
    <row r="166" s="13" customFormat="1">
      <c r="A166" s="13"/>
      <c r="B166" s="252"/>
      <c r="C166" s="253"/>
      <c r="D166" s="254" t="s">
        <v>146</v>
      </c>
      <c r="E166" s="255" t="s">
        <v>1</v>
      </c>
      <c r="F166" s="256" t="s">
        <v>201</v>
      </c>
      <c r="G166" s="253"/>
      <c r="H166" s="255" t="s">
        <v>1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146</v>
      </c>
      <c r="AU166" s="262" t="s">
        <v>87</v>
      </c>
      <c r="AV166" s="13" t="s">
        <v>85</v>
      </c>
      <c r="AW166" s="13" t="s">
        <v>33</v>
      </c>
      <c r="AX166" s="13" t="s">
        <v>77</v>
      </c>
      <c r="AY166" s="262" t="s">
        <v>138</v>
      </c>
    </row>
    <row r="167" s="13" customFormat="1">
      <c r="A167" s="13"/>
      <c r="B167" s="252"/>
      <c r="C167" s="253"/>
      <c r="D167" s="254" t="s">
        <v>146</v>
      </c>
      <c r="E167" s="255" t="s">
        <v>1</v>
      </c>
      <c r="F167" s="256" t="s">
        <v>194</v>
      </c>
      <c r="G167" s="253"/>
      <c r="H167" s="255" t="s">
        <v>1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2" t="s">
        <v>146</v>
      </c>
      <c r="AU167" s="262" t="s">
        <v>87</v>
      </c>
      <c r="AV167" s="13" t="s">
        <v>85</v>
      </c>
      <c r="AW167" s="13" t="s">
        <v>33</v>
      </c>
      <c r="AX167" s="13" t="s">
        <v>77</v>
      </c>
      <c r="AY167" s="262" t="s">
        <v>138</v>
      </c>
    </row>
    <row r="168" s="14" customFormat="1">
      <c r="A168" s="14"/>
      <c r="B168" s="263"/>
      <c r="C168" s="264"/>
      <c r="D168" s="254" t="s">
        <v>146</v>
      </c>
      <c r="E168" s="265" t="s">
        <v>1</v>
      </c>
      <c r="F168" s="266" t="s">
        <v>202</v>
      </c>
      <c r="G168" s="264"/>
      <c r="H168" s="267">
        <v>27.48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3" t="s">
        <v>146</v>
      </c>
      <c r="AU168" s="273" t="s">
        <v>87</v>
      </c>
      <c r="AV168" s="14" t="s">
        <v>87</v>
      </c>
      <c r="AW168" s="14" t="s">
        <v>33</v>
      </c>
      <c r="AX168" s="14" t="s">
        <v>85</v>
      </c>
      <c r="AY168" s="273" t="s">
        <v>138</v>
      </c>
    </row>
    <row r="169" s="2" customFormat="1" ht="16.5" customHeight="1">
      <c r="A169" s="39"/>
      <c r="B169" s="40"/>
      <c r="C169" s="238" t="s">
        <v>203</v>
      </c>
      <c r="D169" s="238" t="s">
        <v>140</v>
      </c>
      <c r="E169" s="239" t="s">
        <v>204</v>
      </c>
      <c r="F169" s="240" t="s">
        <v>205</v>
      </c>
      <c r="G169" s="241" t="s">
        <v>182</v>
      </c>
      <c r="H169" s="242">
        <v>17.280000000000001</v>
      </c>
      <c r="I169" s="243"/>
      <c r="J169" s="244">
        <f>ROUND(I169*H169,2)</f>
        <v>0</v>
      </c>
      <c r="K169" s="245"/>
      <c r="L169" s="45"/>
      <c r="M169" s="246" t="s">
        <v>1</v>
      </c>
      <c r="N169" s="247" t="s">
        <v>42</v>
      </c>
      <c r="O169" s="92"/>
      <c r="P169" s="248">
        <f>O169*H169</f>
        <v>0</v>
      </c>
      <c r="Q169" s="248">
        <v>0</v>
      </c>
      <c r="R169" s="248">
        <f>Q169*H169</f>
        <v>0</v>
      </c>
      <c r="S169" s="248">
        <v>0</v>
      </c>
      <c r="T169" s="24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0" t="s">
        <v>144</v>
      </c>
      <c r="AT169" s="250" t="s">
        <v>140</v>
      </c>
      <c r="AU169" s="250" t="s">
        <v>87</v>
      </c>
      <c r="AY169" s="18" t="s">
        <v>138</v>
      </c>
      <c r="BE169" s="251">
        <f>IF(N169="základní",J169,0)</f>
        <v>0</v>
      </c>
      <c r="BF169" s="251">
        <f>IF(N169="snížená",J169,0)</f>
        <v>0</v>
      </c>
      <c r="BG169" s="251">
        <f>IF(N169="zákl. přenesená",J169,0)</f>
        <v>0</v>
      </c>
      <c r="BH169" s="251">
        <f>IF(N169="sníž. přenesená",J169,0)</f>
        <v>0</v>
      </c>
      <c r="BI169" s="251">
        <f>IF(N169="nulová",J169,0)</f>
        <v>0</v>
      </c>
      <c r="BJ169" s="18" t="s">
        <v>85</v>
      </c>
      <c r="BK169" s="251">
        <f>ROUND(I169*H169,2)</f>
        <v>0</v>
      </c>
      <c r="BL169" s="18" t="s">
        <v>144</v>
      </c>
      <c r="BM169" s="250" t="s">
        <v>206</v>
      </c>
    </row>
    <row r="170" s="13" customFormat="1">
      <c r="A170" s="13"/>
      <c r="B170" s="252"/>
      <c r="C170" s="253"/>
      <c r="D170" s="254" t="s">
        <v>146</v>
      </c>
      <c r="E170" s="255" t="s">
        <v>1</v>
      </c>
      <c r="F170" s="256" t="s">
        <v>147</v>
      </c>
      <c r="G170" s="253"/>
      <c r="H170" s="255" t="s">
        <v>1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146</v>
      </c>
      <c r="AU170" s="262" t="s">
        <v>87</v>
      </c>
      <c r="AV170" s="13" t="s">
        <v>85</v>
      </c>
      <c r="AW170" s="13" t="s">
        <v>33</v>
      </c>
      <c r="AX170" s="13" t="s">
        <v>77</v>
      </c>
      <c r="AY170" s="262" t="s">
        <v>138</v>
      </c>
    </row>
    <row r="171" s="13" customFormat="1">
      <c r="A171" s="13"/>
      <c r="B171" s="252"/>
      <c r="C171" s="253"/>
      <c r="D171" s="254" t="s">
        <v>146</v>
      </c>
      <c r="E171" s="255" t="s">
        <v>1</v>
      </c>
      <c r="F171" s="256" t="s">
        <v>207</v>
      </c>
      <c r="G171" s="253"/>
      <c r="H171" s="255" t="s">
        <v>1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146</v>
      </c>
      <c r="AU171" s="262" t="s">
        <v>87</v>
      </c>
      <c r="AV171" s="13" t="s">
        <v>85</v>
      </c>
      <c r="AW171" s="13" t="s">
        <v>33</v>
      </c>
      <c r="AX171" s="13" t="s">
        <v>77</v>
      </c>
      <c r="AY171" s="262" t="s">
        <v>138</v>
      </c>
    </row>
    <row r="172" s="14" customFormat="1">
      <c r="A172" s="14"/>
      <c r="B172" s="263"/>
      <c r="C172" s="264"/>
      <c r="D172" s="254" t="s">
        <v>146</v>
      </c>
      <c r="E172" s="265" t="s">
        <v>1</v>
      </c>
      <c r="F172" s="266" t="s">
        <v>208</v>
      </c>
      <c r="G172" s="264"/>
      <c r="H172" s="267">
        <v>17.280000000000001</v>
      </c>
      <c r="I172" s="268"/>
      <c r="J172" s="264"/>
      <c r="K172" s="264"/>
      <c r="L172" s="269"/>
      <c r="M172" s="270"/>
      <c r="N172" s="271"/>
      <c r="O172" s="271"/>
      <c r="P172" s="271"/>
      <c r="Q172" s="271"/>
      <c r="R172" s="271"/>
      <c r="S172" s="271"/>
      <c r="T172" s="27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3" t="s">
        <v>146</v>
      </c>
      <c r="AU172" s="273" t="s">
        <v>87</v>
      </c>
      <c r="AV172" s="14" t="s">
        <v>87</v>
      </c>
      <c r="AW172" s="14" t="s">
        <v>33</v>
      </c>
      <c r="AX172" s="14" t="s">
        <v>85</v>
      </c>
      <c r="AY172" s="273" t="s">
        <v>138</v>
      </c>
    </row>
    <row r="173" s="2" customFormat="1" ht="16.5" customHeight="1">
      <c r="A173" s="39"/>
      <c r="B173" s="40"/>
      <c r="C173" s="238" t="s">
        <v>209</v>
      </c>
      <c r="D173" s="238" t="s">
        <v>140</v>
      </c>
      <c r="E173" s="239" t="s">
        <v>210</v>
      </c>
      <c r="F173" s="240" t="s">
        <v>211</v>
      </c>
      <c r="G173" s="241" t="s">
        <v>143</v>
      </c>
      <c r="H173" s="242">
        <v>4</v>
      </c>
      <c r="I173" s="243"/>
      <c r="J173" s="244">
        <f>ROUND(I173*H173,2)</f>
        <v>0</v>
      </c>
      <c r="K173" s="245"/>
      <c r="L173" s="45"/>
      <c r="M173" s="246" t="s">
        <v>1</v>
      </c>
      <c r="N173" s="247" t="s">
        <v>42</v>
      </c>
      <c r="O173" s="92"/>
      <c r="P173" s="248">
        <f>O173*H173</f>
        <v>0</v>
      </c>
      <c r="Q173" s="248">
        <v>0</v>
      </c>
      <c r="R173" s="248">
        <f>Q173*H173</f>
        <v>0</v>
      </c>
      <c r="S173" s="248">
        <v>0</v>
      </c>
      <c r="T173" s="24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0" t="s">
        <v>144</v>
      </c>
      <c r="AT173" s="250" t="s">
        <v>140</v>
      </c>
      <c r="AU173" s="250" t="s">
        <v>87</v>
      </c>
      <c r="AY173" s="18" t="s">
        <v>138</v>
      </c>
      <c r="BE173" s="251">
        <f>IF(N173="základní",J173,0)</f>
        <v>0</v>
      </c>
      <c r="BF173" s="251">
        <f>IF(N173="snížená",J173,0)</f>
        <v>0</v>
      </c>
      <c r="BG173" s="251">
        <f>IF(N173="zákl. přenesená",J173,0)</f>
        <v>0</v>
      </c>
      <c r="BH173" s="251">
        <f>IF(N173="sníž. přenesená",J173,0)</f>
        <v>0</v>
      </c>
      <c r="BI173" s="251">
        <f>IF(N173="nulová",J173,0)</f>
        <v>0</v>
      </c>
      <c r="BJ173" s="18" t="s">
        <v>85</v>
      </c>
      <c r="BK173" s="251">
        <f>ROUND(I173*H173,2)</f>
        <v>0</v>
      </c>
      <c r="BL173" s="18" t="s">
        <v>144</v>
      </c>
      <c r="BM173" s="250" t="s">
        <v>212</v>
      </c>
    </row>
    <row r="174" s="2" customFormat="1" ht="16.5" customHeight="1">
      <c r="A174" s="39"/>
      <c r="B174" s="40"/>
      <c r="C174" s="238" t="s">
        <v>213</v>
      </c>
      <c r="D174" s="238" t="s">
        <v>140</v>
      </c>
      <c r="E174" s="239" t="s">
        <v>214</v>
      </c>
      <c r="F174" s="240" t="s">
        <v>215</v>
      </c>
      <c r="G174" s="241" t="s">
        <v>143</v>
      </c>
      <c r="H174" s="242">
        <v>1</v>
      </c>
      <c r="I174" s="243"/>
      <c r="J174" s="244">
        <f>ROUND(I174*H174,2)</f>
        <v>0</v>
      </c>
      <c r="K174" s="245"/>
      <c r="L174" s="45"/>
      <c r="M174" s="246" t="s">
        <v>1</v>
      </c>
      <c r="N174" s="247" t="s">
        <v>42</v>
      </c>
      <c r="O174" s="92"/>
      <c r="P174" s="248">
        <f>O174*H174</f>
        <v>0</v>
      </c>
      <c r="Q174" s="248">
        <v>0</v>
      </c>
      <c r="R174" s="248">
        <f>Q174*H174</f>
        <v>0</v>
      </c>
      <c r="S174" s="248">
        <v>0</v>
      </c>
      <c r="T174" s="24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0" t="s">
        <v>144</v>
      </c>
      <c r="AT174" s="250" t="s">
        <v>140</v>
      </c>
      <c r="AU174" s="250" t="s">
        <v>87</v>
      </c>
      <c r="AY174" s="18" t="s">
        <v>138</v>
      </c>
      <c r="BE174" s="251">
        <f>IF(N174="základní",J174,0)</f>
        <v>0</v>
      </c>
      <c r="BF174" s="251">
        <f>IF(N174="snížená",J174,0)</f>
        <v>0</v>
      </c>
      <c r="BG174" s="251">
        <f>IF(N174="zákl. přenesená",J174,0)</f>
        <v>0</v>
      </c>
      <c r="BH174" s="251">
        <f>IF(N174="sníž. přenesená",J174,0)</f>
        <v>0</v>
      </c>
      <c r="BI174" s="251">
        <f>IF(N174="nulová",J174,0)</f>
        <v>0</v>
      </c>
      <c r="BJ174" s="18" t="s">
        <v>85</v>
      </c>
      <c r="BK174" s="251">
        <f>ROUND(I174*H174,2)</f>
        <v>0</v>
      </c>
      <c r="BL174" s="18" t="s">
        <v>144</v>
      </c>
      <c r="BM174" s="250" t="s">
        <v>216</v>
      </c>
    </row>
    <row r="175" s="2" customFormat="1" ht="16.5" customHeight="1">
      <c r="A175" s="39"/>
      <c r="B175" s="40"/>
      <c r="C175" s="238" t="s">
        <v>217</v>
      </c>
      <c r="D175" s="238" t="s">
        <v>140</v>
      </c>
      <c r="E175" s="239" t="s">
        <v>218</v>
      </c>
      <c r="F175" s="240" t="s">
        <v>219</v>
      </c>
      <c r="G175" s="241" t="s">
        <v>143</v>
      </c>
      <c r="H175" s="242">
        <v>4</v>
      </c>
      <c r="I175" s="243"/>
      <c r="J175" s="244">
        <f>ROUND(I175*H175,2)</f>
        <v>0</v>
      </c>
      <c r="K175" s="245"/>
      <c r="L175" s="45"/>
      <c r="M175" s="246" t="s">
        <v>1</v>
      </c>
      <c r="N175" s="247" t="s">
        <v>42</v>
      </c>
      <c r="O175" s="92"/>
      <c r="P175" s="248">
        <f>O175*H175</f>
        <v>0</v>
      </c>
      <c r="Q175" s="248">
        <v>0</v>
      </c>
      <c r="R175" s="248">
        <f>Q175*H175</f>
        <v>0</v>
      </c>
      <c r="S175" s="248">
        <v>0</v>
      </c>
      <c r="T175" s="24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0" t="s">
        <v>144</v>
      </c>
      <c r="AT175" s="250" t="s">
        <v>140</v>
      </c>
      <c r="AU175" s="250" t="s">
        <v>87</v>
      </c>
      <c r="AY175" s="18" t="s">
        <v>138</v>
      </c>
      <c r="BE175" s="251">
        <f>IF(N175="základní",J175,0)</f>
        <v>0</v>
      </c>
      <c r="BF175" s="251">
        <f>IF(N175="snížená",J175,0)</f>
        <v>0</v>
      </c>
      <c r="BG175" s="251">
        <f>IF(N175="zákl. přenesená",J175,0)</f>
        <v>0</v>
      </c>
      <c r="BH175" s="251">
        <f>IF(N175="sníž. přenesená",J175,0)</f>
        <v>0</v>
      </c>
      <c r="BI175" s="251">
        <f>IF(N175="nulová",J175,0)</f>
        <v>0</v>
      </c>
      <c r="BJ175" s="18" t="s">
        <v>85</v>
      </c>
      <c r="BK175" s="251">
        <f>ROUND(I175*H175,2)</f>
        <v>0</v>
      </c>
      <c r="BL175" s="18" t="s">
        <v>144</v>
      </c>
      <c r="BM175" s="250" t="s">
        <v>220</v>
      </c>
    </row>
    <row r="176" s="2" customFormat="1" ht="16.5" customHeight="1">
      <c r="A176" s="39"/>
      <c r="B176" s="40"/>
      <c r="C176" s="238" t="s">
        <v>8</v>
      </c>
      <c r="D176" s="238" t="s">
        <v>140</v>
      </c>
      <c r="E176" s="239" t="s">
        <v>221</v>
      </c>
      <c r="F176" s="240" t="s">
        <v>222</v>
      </c>
      <c r="G176" s="241" t="s">
        <v>143</v>
      </c>
      <c r="H176" s="242">
        <v>1</v>
      </c>
      <c r="I176" s="243"/>
      <c r="J176" s="244">
        <f>ROUND(I176*H176,2)</f>
        <v>0</v>
      </c>
      <c r="K176" s="245"/>
      <c r="L176" s="45"/>
      <c r="M176" s="246" t="s">
        <v>1</v>
      </c>
      <c r="N176" s="247" t="s">
        <v>42</v>
      </c>
      <c r="O176" s="92"/>
      <c r="P176" s="248">
        <f>O176*H176</f>
        <v>0</v>
      </c>
      <c r="Q176" s="248">
        <v>0</v>
      </c>
      <c r="R176" s="248">
        <f>Q176*H176</f>
        <v>0</v>
      </c>
      <c r="S176" s="248">
        <v>0</v>
      </c>
      <c r="T176" s="24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0" t="s">
        <v>144</v>
      </c>
      <c r="AT176" s="250" t="s">
        <v>140</v>
      </c>
      <c r="AU176" s="250" t="s">
        <v>87</v>
      </c>
      <c r="AY176" s="18" t="s">
        <v>138</v>
      </c>
      <c r="BE176" s="251">
        <f>IF(N176="základní",J176,0)</f>
        <v>0</v>
      </c>
      <c r="BF176" s="251">
        <f>IF(N176="snížená",J176,0)</f>
        <v>0</v>
      </c>
      <c r="BG176" s="251">
        <f>IF(N176="zákl. přenesená",J176,0)</f>
        <v>0</v>
      </c>
      <c r="BH176" s="251">
        <f>IF(N176="sníž. přenesená",J176,0)</f>
        <v>0</v>
      </c>
      <c r="BI176" s="251">
        <f>IF(N176="nulová",J176,0)</f>
        <v>0</v>
      </c>
      <c r="BJ176" s="18" t="s">
        <v>85</v>
      </c>
      <c r="BK176" s="251">
        <f>ROUND(I176*H176,2)</f>
        <v>0</v>
      </c>
      <c r="BL176" s="18" t="s">
        <v>144</v>
      </c>
      <c r="BM176" s="250" t="s">
        <v>223</v>
      </c>
    </row>
    <row r="177" s="2" customFormat="1" ht="16.5" customHeight="1">
      <c r="A177" s="39"/>
      <c r="B177" s="40"/>
      <c r="C177" s="238" t="s">
        <v>224</v>
      </c>
      <c r="D177" s="238" t="s">
        <v>140</v>
      </c>
      <c r="E177" s="239" t="s">
        <v>225</v>
      </c>
      <c r="F177" s="240" t="s">
        <v>226</v>
      </c>
      <c r="G177" s="241" t="s">
        <v>143</v>
      </c>
      <c r="H177" s="242">
        <v>2</v>
      </c>
      <c r="I177" s="243"/>
      <c r="J177" s="244">
        <f>ROUND(I177*H177,2)</f>
        <v>0</v>
      </c>
      <c r="K177" s="245"/>
      <c r="L177" s="45"/>
      <c r="M177" s="246" t="s">
        <v>1</v>
      </c>
      <c r="N177" s="247" t="s">
        <v>42</v>
      </c>
      <c r="O177" s="92"/>
      <c r="P177" s="248">
        <f>O177*H177</f>
        <v>0</v>
      </c>
      <c r="Q177" s="248">
        <v>0</v>
      </c>
      <c r="R177" s="248">
        <f>Q177*H177</f>
        <v>0</v>
      </c>
      <c r="S177" s="248">
        <v>0</v>
      </c>
      <c r="T177" s="24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0" t="s">
        <v>144</v>
      </c>
      <c r="AT177" s="250" t="s">
        <v>140</v>
      </c>
      <c r="AU177" s="250" t="s">
        <v>87</v>
      </c>
      <c r="AY177" s="18" t="s">
        <v>138</v>
      </c>
      <c r="BE177" s="251">
        <f>IF(N177="základní",J177,0)</f>
        <v>0</v>
      </c>
      <c r="BF177" s="251">
        <f>IF(N177="snížená",J177,0)</f>
        <v>0</v>
      </c>
      <c r="BG177" s="251">
        <f>IF(N177="zákl. přenesená",J177,0)</f>
        <v>0</v>
      </c>
      <c r="BH177" s="251">
        <f>IF(N177="sníž. přenesená",J177,0)</f>
        <v>0</v>
      </c>
      <c r="BI177" s="251">
        <f>IF(N177="nulová",J177,0)</f>
        <v>0</v>
      </c>
      <c r="BJ177" s="18" t="s">
        <v>85</v>
      </c>
      <c r="BK177" s="251">
        <f>ROUND(I177*H177,2)</f>
        <v>0</v>
      </c>
      <c r="BL177" s="18" t="s">
        <v>144</v>
      </c>
      <c r="BM177" s="250" t="s">
        <v>227</v>
      </c>
    </row>
    <row r="178" s="14" customFormat="1">
      <c r="A178" s="14"/>
      <c r="B178" s="263"/>
      <c r="C178" s="264"/>
      <c r="D178" s="254" t="s">
        <v>146</v>
      </c>
      <c r="E178" s="265" t="s">
        <v>1</v>
      </c>
      <c r="F178" s="266" t="s">
        <v>228</v>
      </c>
      <c r="G178" s="264"/>
      <c r="H178" s="267">
        <v>2</v>
      </c>
      <c r="I178" s="268"/>
      <c r="J178" s="264"/>
      <c r="K178" s="264"/>
      <c r="L178" s="269"/>
      <c r="M178" s="270"/>
      <c r="N178" s="271"/>
      <c r="O178" s="271"/>
      <c r="P178" s="271"/>
      <c r="Q178" s="271"/>
      <c r="R178" s="271"/>
      <c r="S178" s="271"/>
      <c r="T178" s="27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3" t="s">
        <v>146</v>
      </c>
      <c r="AU178" s="273" t="s">
        <v>87</v>
      </c>
      <c r="AV178" s="14" t="s">
        <v>87</v>
      </c>
      <c r="AW178" s="14" t="s">
        <v>33</v>
      </c>
      <c r="AX178" s="14" t="s">
        <v>85</v>
      </c>
      <c r="AY178" s="273" t="s">
        <v>138</v>
      </c>
    </row>
    <row r="179" s="2" customFormat="1" ht="16.5" customHeight="1">
      <c r="A179" s="39"/>
      <c r="B179" s="40"/>
      <c r="C179" s="238" t="s">
        <v>229</v>
      </c>
      <c r="D179" s="238" t="s">
        <v>140</v>
      </c>
      <c r="E179" s="239" t="s">
        <v>230</v>
      </c>
      <c r="F179" s="240" t="s">
        <v>231</v>
      </c>
      <c r="G179" s="241" t="s">
        <v>143</v>
      </c>
      <c r="H179" s="242">
        <v>12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2"/>
      <c r="P179" s="248">
        <f>O179*H179</f>
        <v>0</v>
      </c>
      <c r="Q179" s="248">
        <v>0</v>
      </c>
      <c r="R179" s="248">
        <f>Q179*H179</f>
        <v>0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144</v>
      </c>
      <c r="AT179" s="250" t="s">
        <v>140</v>
      </c>
      <c r="AU179" s="250" t="s">
        <v>87</v>
      </c>
      <c r="AY179" s="18" t="s">
        <v>138</v>
      </c>
      <c r="BE179" s="251">
        <f>IF(N179="základní",J179,0)</f>
        <v>0</v>
      </c>
      <c r="BF179" s="251">
        <f>IF(N179="snížená",J179,0)</f>
        <v>0</v>
      </c>
      <c r="BG179" s="251">
        <f>IF(N179="zákl. přenesená",J179,0)</f>
        <v>0</v>
      </c>
      <c r="BH179" s="251">
        <f>IF(N179="sníž. přenesená",J179,0)</f>
        <v>0</v>
      </c>
      <c r="BI179" s="251">
        <f>IF(N179="nulová",J179,0)</f>
        <v>0</v>
      </c>
      <c r="BJ179" s="18" t="s">
        <v>85</v>
      </c>
      <c r="BK179" s="251">
        <f>ROUND(I179*H179,2)</f>
        <v>0</v>
      </c>
      <c r="BL179" s="18" t="s">
        <v>144</v>
      </c>
      <c r="BM179" s="250" t="s">
        <v>232</v>
      </c>
    </row>
    <row r="180" s="14" customFormat="1">
      <c r="A180" s="14"/>
      <c r="B180" s="263"/>
      <c r="C180" s="264"/>
      <c r="D180" s="254" t="s">
        <v>146</v>
      </c>
      <c r="E180" s="265" t="s">
        <v>1</v>
      </c>
      <c r="F180" s="266" t="s">
        <v>233</v>
      </c>
      <c r="G180" s="264"/>
      <c r="H180" s="267">
        <v>12</v>
      </c>
      <c r="I180" s="268"/>
      <c r="J180" s="264"/>
      <c r="K180" s="264"/>
      <c r="L180" s="269"/>
      <c r="M180" s="270"/>
      <c r="N180" s="271"/>
      <c r="O180" s="271"/>
      <c r="P180" s="271"/>
      <c r="Q180" s="271"/>
      <c r="R180" s="271"/>
      <c r="S180" s="271"/>
      <c r="T180" s="27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3" t="s">
        <v>146</v>
      </c>
      <c r="AU180" s="273" t="s">
        <v>87</v>
      </c>
      <c r="AV180" s="14" t="s">
        <v>87</v>
      </c>
      <c r="AW180" s="14" t="s">
        <v>33</v>
      </c>
      <c r="AX180" s="14" t="s">
        <v>85</v>
      </c>
      <c r="AY180" s="273" t="s">
        <v>138</v>
      </c>
    </row>
    <row r="181" s="2" customFormat="1" ht="16.5" customHeight="1">
      <c r="A181" s="39"/>
      <c r="B181" s="40"/>
      <c r="C181" s="238" t="s">
        <v>234</v>
      </c>
      <c r="D181" s="238" t="s">
        <v>140</v>
      </c>
      <c r="E181" s="239" t="s">
        <v>235</v>
      </c>
      <c r="F181" s="240" t="s">
        <v>236</v>
      </c>
      <c r="G181" s="241" t="s">
        <v>143</v>
      </c>
      <c r="H181" s="242">
        <v>3</v>
      </c>
      <c r="I181" s="243"/>
      <c r="J181" s="244">
        <f>ROUND(I181*H181,2)</f>
        <v>0</v>
      </c>
      <c r="K181" s="245"/>
      <c r="L181" s="45"/>
      <c r="M181" s="246" t="s">
        <v>1</v>
      </c>
      <c r="N181" s="247" t="s">
        <v>42</v>
      </c>
      <c r="O181" s="92"/>
      <c r="P181" s="248">
        <f>O181*H181</f>
        <v>0</v>
      </c>
      <c r="Q181" s="248">
        <v>0</v>
      </c>
      <c r="R181" s="248">
        <f>Q181*H181</f>
        <v>0</v>
      </c>
      <c r="S181" s="248">
        <v>0</v>
      </c>
      <c r="T181" s="24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0" t="s">
        <v>144</v>
      </c>
      <c r="AT181" s="250" t="s">
        <v>140</v>
      </c>
      <c r="AU181" s="250" t="s">
        <v>87</v>
      </c>
      <c r="AY181" s="18" t="s">
        <v>138</v>
      </c>
      <c r="BE181" s="251">
        <f>IF(N181="základní",J181,0)</f>
        <v>0</v>
      </c>
      <c r="BF181" s="251">
        <f>IF(N181="snížená",J181,0)</f>
        <v>0</v>
      </c>
      <c r="BG181" s="251">
        <f>IF(N181="zákl. přenesená",J181,0)</f>
        <v>0</v>
      </c>
      <c r="BH181" s="251">
        <f>IF(N181="sníž. přenesená",J181,0)</f>
        <v>0</v>
      </c>
      <c r="BI181" s="251">
        <f>IF(N181="nulová",J181,0)</f>
        <v>0</v>
      </c>
      <c r="BJ181" s="18" t="s">
        <v>85</v>
      </c>
      <c r="BK181" s="251">
        <f>ROUND(I181*H181,2)</f>
        <v>0</v>
      </c>
      <c r="BL181" s="18" t="s">
        <v>144</v>
      </c>
      <c r="BM181" s="250" t="s">
        <v>237</v>
      </c>
    </row>
    <row r="182" s="14" customFormat="1">
      <c r="A182" s="14"/>
      <c r="B182" s="263"/>
      <c r="C182" s="264"/>
      <c r="D182" s="254" t="s">
        <v>146</v>
      </c>
      <c r="E182" s="265" t="s">
        <v>1</v>
      </c>
      <c r="F182" s="266" t="s">
        <v>238</v>
      </c>
      <c r="G182" s="264"/>
      <c r="H182" s="267">
        <v>3</v>
      </c>
      <c r="I182" s="268"/>
      <c r="J182" s="264"/>
      <c r="K182" s="264"/>
      <c r="L182" s="269"/>
      <c r="M182" s="270"/>
      <c r="N182" s="271"/>
      <c r="O182" s="271"/>
      <c r="P182" s="271"/>
      <c r="Q182" s="271"/>
      <c r="R182" s="271"/>
      <c r="S182" s="271"/>
      <c r="T182" s="27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3" t="s">
        <v>146</v>
      </c>
      <c r="AU182" s="273" t="s">
        <v>87</v>
      </c>
      <c r="AV182" s="14" t="s">
        <v>87</v>
      </c>
      <c r="AW182" s="14" t="s">
        <v>33</v>
      </c>
      <c r="AX182" s="14" t="s">
        <v>85</v>
      </c>
      <c r="AY182" s="273" t="s">
        <v>138</v>
      </c>
    </row>
    <row r="183" s="2" customFormat="1" ht="16.5" customHeight="1">
      <c r="A183" s="39"/>
      <c r="B183" s="40"/>
      <c r="C183" s="238" t="s">
        <v>239</v>
      </c>
      <c r="D183" s="238" t="s">
        <v>140</v>
      </c>
      <c r="E183" s="239" t="s">
        <v>240</v>
      </c>
      <c r="F183" s="240" t="s">
        <v>241</v>
      </c>
      <c r="G183" s="241" t="s">
        <v>143</v>
      </c>
      <c r="H183" s="242">
        <v>12</v>
      </c>
      <c r="I183" s="243"/>
      <c r="J183" s="244">
        <f>ROUND(I183*H183,2)</f>
        <v>0</v>
      </c>
      <c r="K183" s="245"/>
      <c r="L183" s="45"/>
      <c r="M183" s="246" t="s">
        <v>1</v>
      </c>
      <c r="N183" s="247" t="s">
        <v>42</v>
      </c>
      <c r="O183" s="92"/>
      <c r="P183" s="248">
        <f>O183*H183</f>
        <v>0</v>
      </c>
      <c r="Q183" s="248">
        <v>0</v>
      </c>
      <c r="R183" s="248">
        <f>Q183*H183</f>
        <v>0</v>
      </c>
      <c r="S183" s="248">
        <v>0</v>
      </c>
      <c r="T183" s="24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144</v>
      </c>
      <c r="AT183" s="250" t="s">
        <v>140</v>
      </c>
      <c r="AU183" s="250" t="s">
        <v>87</v>
      </c>
      <c r="AY183" s="18" t="s">
        <v>138</v>
      </c>
      <c r="BE183" s="251">
        <f>IF(N183="základní",J183,0)</f>
        <v>0</v>
      </c>
      <c r="BF183" s="251">
        <f>IF(N183="snížená",J183,0)</f>
        <v>0</v>
      </c>
      <c r="BG183" s="251">
        <f>IF(N183="zákl. přenesená",J183,0)</f>
        <v>0</v>
      </c>
      <c r="BH183" s="251">
        <f>IF(N183="sníž. přenesená",J183,0)</f>
        <v>0</v>
      </c>
      <c r="BI183" s="251">
        <f>IF(N183="nulová",J183,0)</f>
        <v>0</v>
      </c>
      <c r="BJ183" s="18" t="s">
        <v>85</v>
      </c>
      <c r="BK183" s="251">
        <f>ROUND(I183*H183,2)</f>
        <v>0</v>
      </c>
      <c r="BL183" s="18" t="s">
        <v>144</v>
      </c>
      <c r="BM183" s="250" t="s">
        <v>242</v>
      </c>
    </row>
    <row r="184" s="14" customFormat="1">
      <c r="A184" s="14"/>
      <c r="B184" s="263"/>
      <c r="C184" s="264"/>
      <c r="D184" s="254" t="s">
        <v>146</v>
      </c>
      <c r="E184" s="265" t="s">
        <v>1</v>
      </c>
      <c r="F184" s="266" t="s">
        <v>233</v>
      </c>
      <c r="G184" s="264"/>
      <c r="H184" s="267">
        <v>12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3" t="s">
        <v>146</v>
      </c>
      <c r="AU184" s="273" t="s">
        <v>87</v>
      </c>
      <c r="AV184" s="14" t="s">
        <v>87</v>
      </c>
      <c r="AW184" s="14" t="s">
        <v>33</v>
      </c>
      <c r="AX184" s="14" t="s">
        <v>85</v>
      </c>
      <c r="AY184" s="273" t="s">
        <v>138</v>
      </c>
    </row>
    <row r="185" s="2" customFormat="1" ht="16.5" customHeight="1">
      <c r="A185" s="39"/>
      <c r="B185" s="40"/>
      <c r="C185" s="238" t="s">
        <v>243</v>
      </c>
      <c r="D185" s="238" t="s">
        <v>140</v>
      </c>
      <c r="E185" s="239" t="s">
        <v>244</v>
      </c>
      <c r="F185" s="240" t="s">
        <v>245</v>
      </c>
      <c r="G185" s="241" t="s">
        <v>143</v>
      </c>
      <c r="H185" s="242">
        <v>3</v>
      </c>
      <c r="I185" s="243"/>
      <c r="J185" s="244">
        <f>ROUND(I185*H185,2)</f>
        <v>0</v>
      </c>
      <c r="K185" s="245"/>
      <c r="L185" s="45"/>
      <c r="M185" s="246" t="s">
        <v>1</v>
      </c>
      <c r="N185" s="247" t="s">
        <v>42</v>
      </c>
      <c r="O185" s="92"/>
      <c r="P185" s="248">
        <f>O185*H185</f>
        <v>0</v>
      </c>
      <c r="Q185" s="248">
        <v>0</v>
      </c>
      <c r="R185" s="248">
        <f>Q185*H185</f>
        <v>0</v>
      </c>
      <c r="S185" s="248">
        <v>0</v>
      </c>
      <c r="T185" s="24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0" t="s">
        <v>144</v>
      </c>
      <c r="AT185" s="250" t="s">
        <v>140</v>
      </c>
      <c r="AU185" s="250" t="s">
        <v>87</v>
      </c>
      <c r="AY185" s="18" t="s">
        <v>138</v>
      </c>
      <c r="BE185" s="251">
        <f>IF(N185="základní",J185,0)</f>
        <v>0</v>
      </c>
      <c r="BF185" s="251">
        <f>IF(N185="snížená",J185,0)</f>
        <v>0</v>
      </c>
      <c r="BG185" s="251">
        <f>IF(N185="zákl. přenesená",J185,0)</f>
        <v>0</v>
      </c>
      <c r="BH185" s="251">
        <f>IF(N185="sníž. přenesená",J185,0)</f>
        <v>0</v>
      </c>
      <c r="BI185" s="251">
        <f>IF(N185="nulová",J185,0)</f>
        <v>0</v>
      </c>
      <c r="BJ185" s="18" t="s">
        <v>85</v>
      </c>
      <c r="BK185" s="251">
        <f>ROUND(I185*H185,2)</f>
        <v>0</v>
      </c>
      <c r="BL185" s="18" t="s">
        <v>144</v>
      </c>
      <c r="BM185" s="250" t="s">
        <v>246</v>
      </c>
    </row>
    <row r="186" s="14" customFormat="1">
      <c r="A186" s="14"/>
      <c r="B186" s="263"/>
      <c r="C186" s="264"/>
      <c r="D186" s="254" t="s">
        <v>146</v>
      </c>
      <c r="E186" s="265" t="s">
        <v>1</v>
      </c>
      <c r="F186" s="266" t="s">
        <v>238</v>
      </c>
      <c r="G186" s="264"/>
      <c r="H186" s="267">
        <v>3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3" t="s">
        <v>146</v>
      </c>
      <c r="AU186" s="273" t="s">
        <v>87</v>
      </c>
      <c r="AV186" s="14" t="s">
        <v>87</v>
      </c>
      <c r="AW186" s="14" t="s">
        <v>33</v>
      </c>
      <c r="AX186" s="14" t="s">
        <v>85</v>
      </c>
      <c r="AY186" s="273" t="s">
        <v>138</v>
      </c>
    </row>
    <row r="187" s="2" customFormat="1" ht="16.5" customHeight="1">
      <c r="A187" s="39"/>
      <c r="B187" s="40"/>
      <c r="C187" s="238" t="s">
        <v>7</v>
      </c>
      <c r="D187" s="238" t="s">
        <v>140</v>
      </c>
      <c r="E187" s="239" t="s">
        <v>247</v>
      </c>
      <c r="F187" s="240" t="s">
        <v>248</v>
      </c>
      <c r="G187" s="241" t="s">
        <v>143</v>
      </c>
      <c r="H187" s="242">
        <v>12</v>
      </c>
      <c r="I187" s="243"/>
      <c r="J187" s="244">
        <f>ROUND(I187*H187,2)</f>
        <v>0</v>
      </c>
      <c r="K187" s="245"/>
      <c r="L187" s="45"/>
      <c r="M187" s="246" t="s">
        <v>1</v>
      </c>
      <c r="N187" s="247" t="s">
        <v>42</v>
      </c>
      <c r="O187" s="92"/>
      <c r="P187" s="248">
        <f>O187*H187</f>
        <v>0</v>
      </c>
      <c r="Q187" s="248">
        <v>0</v>
      </c>
      <c r="R187" s="248">
        <f>Q187*H187</f>
        <v>0</v>
      </c>
      <c r="S187" s="248">
        <v>0</v>
      </c>
      <c r="T187" s="24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0" t="s">
        <v>144</v>
      </c>
      <c r="AT187" s="250" t="s">
        <v>140</v>
      </c>
      <c r="AU187" s="250" t="s">
        <v>87</v>
      </c>
      <c r="AY187" s="18" t="s">
        <v>138</v>
      </c>
      <c r="BE187" s="251">
        <f>IF(N187="základní",J187,0)</f>
        <v>0</v>
      </c>
      <c r="BF187" s="251">
        <f>IF(N187="snížená",J187,0)</f>
        <v>0</v>
      </c>
      <c r="BG187" s="251">
        <f>IF(N187="zákl. přenesená",J187,0)</f>
        <v>0</v>
      </c>
      <c r="BH187" s="251">
        <f>IF(N187="sníž. přenesená",J187,0)</f>
        <v>0</v>
      </c>
      <c r="BI187" s="251">
        <f>IF(N187="nulová",J187,0)</f>
        <v>0</v>
      </c>
      <c r="BJ187" s="18" t="s">
        <v>85</v>
      </c>
      <c r="BK187" s="251">
        <f>ROUND(I187*H187,2)</f>
        <v>0</v>
      </c>
      <c r="BL187" s="18" t="s">
        <v>144</v>
      </c>
      <c r="BM187" s="250" t="s">
        <v>249</v>
      </c>
    </row>
    <row r="188" s="14" customFormat="1">
      <c r="A188" s="14"/>
      <c r="B188" s="263"/>
      <c r="C188" s="264"/>
      <c r="D188" s="254" t="s">
        <v>146</v>
      </c>
      <c r="E188" s="265" t="s">
        <v>1</v>
      </c>
      <c r="F188" s="266" t="s">
        <v>233</v>
      </c>
      <c r="G188" s="264"/>
      <c r="H188" s="267">
        <v>12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3" t="s">
        <v>146</v>
      </c>
      <c r="AU188" s="273" t="s">
        <v>87</v>
      </c>
      <c r="AV188" s="14" t="s">
        <v>87</v>
      </c>
      <c r="AW188" s="14" t="s">
        <v>33</v>
      </c>
      <c r="AX188" s="14" t="s">
        <v>85</v>
      </c>
      <c r="AY188" s="273" t="s">
        <v>138</v>
      </c>
    </row>
    <row r="189" s="2" customFormat="1" ht="16.5" customHeight="1">
      <c r="A189" s="39"/>
      <c r="B189" s="40"/>
      <c r="C189" s="238" t="s">
        <v>250</v>
      </c>
      <c r="D189" s="238" t="s">
        <v>140</v>
      </c>
      <c r="E189" s="239" t="s">
        <v>251</v>
      </c>
      <c r="F189" s="240" t="s">
        <v>252</v>
      </c>
      <c r="G189" s="241" t="s">
        <v>182</v>
      </c>
      <c r="H189" s="242">
        <v>492.42000000000002</v>
      </c>
      <c r="I189" s="243"/>
      <c r="J189" s="244">
        <f>ROUND(I189*H189,2)</f>
        <v>0</v>
      </c>
      <c r="K189" s="245"/>
      <c r="L189" s="45"/>
      <c r="M189" s="246" t="s">
        <v>1</v>
      </c>
      <c r="N189" s="247" t="s">
        <v>42</v>
      </c>
      <c r="O189" s="92"/>
      <c r="P189" s="248">
        <f>O189*H189</f>
        <v>0</v>
      </c>
      <c r="Q189" s="248">
        <v>0</v>
      </c>
      <c r="R189" s="248">
        <f>Q189*H189</f>
        <v>0</v>
      </c>
      <c r="S189" s="248">
        <v>0</v>
      </c>
      <c r="T189" s="24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0" t="s">
        <v>144</v>
      </c>
      <c r="AT189" s="250" t="s">
        <v>140</v>
      </c>
      <c r="AU189" s="250" t="s">
        <v>87</v>
      </c>
      <c r="AY189" s="18" t="s">
        <v>138</v>
      </c>
      <c r="BE189" s="251">
        <f>IF(N189="základní",J189,0)</f>
        <v>0</v>
      </c>
      <c r="BF189" s="251">
        <f>IF(N189="snížená",J189,0)</f>
        <v>0</v>
      </c>
      <c r="BG189" s="251">
        <f>IF(N189="zákl. přenesená",J189,0)</f>
        <v>0</v>
      </c>
      <c r="BH189" s="251">
        <f>IF(N189="sníž. přenesená",J189,0)</f>
        <v>0</v>
      </c>
      <c r="BI189" s="251">
        <f>IF(N189="nulová",J189,0)</f>
        <v>0</v>
      </c>
      <c r="BJ189" s="18" t="s">
        <v>85</v>
      </c>
      <c r="BK189" s="251">
        <f>ROUND(I189*H189,2)</f>
        <v>0</v>
      </c>
      <c r="BL189" s="18" t="s">
        <v>144</v>
      </c>
      <c r="BM189" s="250" t="s">
        <v>253</v>
      </c>
    </row>
    <row r="190" s="13" customFormat="1">
      <c r="A190" s="13"/>
      <c r="B190" s="252"/>
      <c r="C190" s="253"/>
      <c r="D190" s="254" t="s">
        <v>146</v>
      </c>
      <c r="E190" s="255" t="s">
        <v>1</v>
      </c>
      <c r="F190" s="256" t="s">
        <v>254</v>
      </c>
      <c r="G190" s="253"/>
      <c r="H190" s="255" t="s">
        <v>1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146</v>
      </c>
      <c r="AU190" s="262" t="s">
        <v>87</v>
      </c>
      <c r="AV190" s="13" t="s">
        <v>85</v>
      </c>
      <c r="AW190" s="13" t="s">
        <v>33</v>
      </c>
      <c r="AX190" s="13" t="s">
        <v>77</v>
      </c>
      <c r="AY190" s="262" t="s">
        <v>138</v>
      </c>
    </row>
    <row r="191" s="14" customFormat="1">
      <c r="A191" s="14"/>
      <c r="B191" s="263"/>
      <c r="C191" s="264"/>
      <c r="D191" s="254" t="s">
        <v>146</v>
      </c>
      <c r="E191" s="265" t="s">
        <v>1</v>
      </c>
      <c r="F191" s="266" t="s">
        <v>255</v>
      </c>
      <c r="G191" s="264"/>
      <c r="H191" s="267">
        <v>63.369999999999997</v>
      </c>
      <c r="I191" s="268"/>
      <c r="J191" s="264"/>
      <c r="K191" s="264"/>
      <c r="L191" s="269"/>
      <c r="M191" s="270"/>
      <c r="N191" s="271"/>
      <c r="O191" s="271"/>
      <c r="P191" s="271"/>
      <c r="Q191" s="271"/>
      <c r="R191" s="271"/>
      <c r="S191" s="271"/>
      <c r="T191" s="27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3" t="s">
        <v>146</v>
      </c>
      <c r="AU191" s="273" t="s">
        <v>87</v>
      </c>
      <c r="AV191" s="14" t="s">
        <v>87</v>
      </c>
      <c r="AW191" s="14" t="s">
        <v>33</v>
      </c>
      <c r="AX191" s="14" t="s">
        <v>77</v>
      </c>
      <c r="AY191" s="273" t="s">
        <v>138</v>
      </c>
    </row>
    <row r="192" s="13" customFormat="1">
      <c r="A192" s="13"/>
      <c r="B192" s="252"/>
      <c r="C192" s="253"/>
      <c r="D192" s="254" t="s">
        <v>146</v>
      </c>
      <c r="E192" s="255" t="s">
        <v>1</v>
      </c>
      <c r="F192" s="256" t="s">
        <v>256</v>
      </c>
      <c r="G192" s="253"/>
      <c r="H192" s="255" t="s">
        <v>1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2" t="s">
        <v>146</v>
      </c>
      <c r="AU192" s="262" t="s">
        <v>87</v>
      </c>
      <c r="AV192" s="13" t="s">
        <v>85</v>
      </c>
      <c r="AW192" s="13" t="s">
        <v>33</v>
      </c>
      <c r="AX192" s="13" t="s">
        <v>77</v>
      </c>
      <c r="AY192" s="262" t="s">
        <v>138</v>
      </c>
    </row>
    <row r="193" s="14" customFormat="1">
      <c r="A193" s="14"/>
      <c r="B193" s="263"/>
      <c r="C193" s="264"/>
      <c r="D193" s="254" t="s">
        <v>146</v>
      </c>
      <c r="E193" s="265" t="s">
        <v>1</v>
      </c>
      <c r="F193" s="266" t="s">
        <v>257</v>
      </c>
      <c r="G193" s="264"/>
      <c r="H193" s="267">
        <v>384.29000000000002</v>
      </c>
      <c r="I193" s="268"/>
      <c r="J193" s="264"/>
      <c r="K193" s="264"/>
      <c r="L193" s="269"/>
      <c r="M193" s="270"/>
      <c r="N193" s="271"/>
      <c r="O193" s="271"/>
      <c r="P193" s="271"/>
      <c r="Q193" s="271"/>
      <c r="R193" s="271"/>
      <c r="S193" s="271"/>
      <c r="T193" s="27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3" t="s">
        <v>146</v>
      </c>
      <c r="AU193" s="273" t="s">
        <v>87</v>
      </c>
      <c r="AV193" s="14" t="s">
        <v>87</v>
      </c>
      <c r="AW193" s="14" t="s">
        <v>33</v>
      </c>
      <c r="AX193" s="14" t="s">
        <v>77</v>
      </c>
      <c r="AY193" s="273" t="s">
        <v>138</v>
      </c>
    </row>
    <row r="194" s="13" customFormat="1">
      <c r="A194" s="13"/>
      <c r="B194" s="252"/>
      <c r="C194" s="253"/>
      <c r="D194" s="254" t="s">
        <v>146</v>
      </c>
      <c r="E194" s="255" t="s">
        <v>1</v>
      </c>
      <c r="F194" s="256" t="s">
        <v>258</v>
      </c>
      <c r="G194" s="253"/>
      <c r="H194" s="255" t="s">
        <v>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2" t="s">
        <v>146</v>
      </c>
      <c r="AU194" s="262" t="s">
        <v>87</v>
      </c>
      <c r="AV194" s="13" t="s">
        <v>85</v>
      </c>
      <c r="AW194" s="13" t="s">
        <v>33</v>
      </c>
      <c r="AX194" s="13" t="s">
        <v>77</v>
      </c>
      <c r="AY194" s="262" t="s">
        <v>138</v>
      </c>
    </row>
    <row r="195" s="14" customFormat="1">
      <c r="A195" s="14"/>
      <c r="B195" s="263"/>
      <c r="C195" s="264"/>
      <c r="D195" s="254" t="s">
        <v>146</v>
      </c>
      <c r="E195" s="265" t="s">
        <v>1</v>
      </c>
      <c r="F195" s="266" t="s">
        <v>259</v>
      </c>
      <c r="G195" s="264"/>
      <c r="H195" s="267">
        <v>44.759999999999998</v>
      </c>
      <c r="I195" s="268"/>
      <c r="J195" s="264"/>
      <c r="K195" s="264"/>
      <c r="L195" s="269"/>
      <c r="M195" s="270"/>
      <c r="N195" s="271"/>
      <c r="O195" s="271"/>
      <c r="P195" s="271"/>
      <c r="Q195" s="271"/>
      <c r="R195" s="271"/>
      <c r="S195" s="271"/>
      <c r="T195" s="27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3" t="s">
        <v>146</v>
      </c>
      <c r="AU195" s="273" t="s">
        <v>87</v>
      </c>
      <c r="AV195" s="14" t="s">
        <v>87</v>
      </c>
      <c r="AW195" s="14" t="s">
        <v>33</v>
      </c>
      <c r="AX195" s="14" t="s">
        <v>77</v>
      </c>
      <c r="AY195" s="273" t="s">
        <v>138</v>
      </c>
    </row>
    <row r="196" s="15" customFormat="1">
      <c r="A196" s="15"/>
      <c r="B196" s="274"/>
      <c r="C196" s="275"/>
      <c r="D196" s="254" t="s">
        <v>146</v>
      </c>
      <c r="E196" s="276" t="s">
        <v>1</v>
      </c>
      <c r="F196" s="277" t="s">
        <v>196</v>
      </c>
      <c r="G196" s="275"/>
      <c r="H196" s="278">
        <v>492.42000000000002</v>
      </c>
      <c r="I196" s="279"/>
      <c r="J196" s="275"/>
      <c r="K196" s="275"/>
      <c r="L196" s="280"/>
      <c r="M196" s="281"/>
      <c r="N196" s="282"/>
      <c r="O196" s="282"/>
      <c r="P196" s="282"/>
      <c r="Q196" s="282"/>
      <c r="R196" s="282"/>
      <c r="S196" s="282"/>
      <c r="T196" s="28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4" t="s">
        <v>146</v>
      </c>
      <c r="AU196" s="284" t="s">
        <v>87</v>
      </c>
      <c r="AV196" s="15" t="s">
        <v>144</v>
      </c>
      <c r="AW196" s="15" t="s">
        <v>33</v>
      </c>
      <c r="AX196" s="15" t="s">
        <v>85</v>
      </c>
      <c r="AY196" s="284" t="s">
        <v>138</v>
      </c>
    </row>
    <row r="197" s="2" customFormat="1" ht="16.5" customHeight="1">
      <c r="A197" s="39"/>
      <c r="B197" s="40"/>
      <c r="C197" s="238" t="s">
        <v>260</v>
      </c>
      <c r="D197" s="238" t="s">
        <v>140</v>
      </c>
      <c r="E197" s="239" t="s">
        <v>261</v>
      </c>
      <c r="F197" s="240" t="s">
        <v>262</v>
      </c>
      <c r="G197" s="241" t="s">
        <v>182</v>
      </c>
      <c r="H197" s="242">
        <v>4924.1999999999998</v>
      </c>
      <c r="I197" s="243"/>
      <c r="J197" s="244">
        <f>ROUND(I197*H197,2)</f>
        <v>0</v>
      </c>
      <c r="K197" s="245"/>
      <c r="L197" s="45"/>
      <c r="M197" s="246" t="s">
        <v>1</v>
      </c>
      <c r="N197" s="247" t="s">
        <v>42</v>
      </c>
      <c r="O197" s="92"/>
      <c r="P197" s="248">
        <f>O197*H197</f>
        <v>0</v>
      </c>
      <c r="Q197" s="248">
        <v>0</v>
      </c>
      <c r="R197" s="248">
        <f>Q197*H197</f>
        <v>0</v>
      </c>
      <c r="S197" s="248">
        <v>0</v>
      </c>
      <c r="T197" s="24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0" t="s">
        <v>144</v>
      </c>
      <c r="AT197" s="250" t="s">
        <v>140</v>
      </c>
      <c r="AU197" s="250" t="s">
        <v>87</v>
      </c>
      <c r="AY197" s="18" t="s">
        <v>138</v>
      </c>
      <c r="BE197" s="251">
        <f>IF(N197="základní",J197,0)</f>
        <v>0</v>
      </c>
      <c r="BF197" s="251">
        <f>IF(N197="snížená",J197,0)</f>
        <v>0</v>
      </c>
      <c r="BG197" s="251">
        <f>IF(N197="zákl. přenesená",J197,0)</f>
        <v>0</v>
      </c>
      <c r="BH197" s="251">
        <f>IF(N197="sníž. přenesená",J197,0)</f>
        <v>0</v>
      </c>
      <c r="BI197" s="251">
        <f>IF(N197="nulová",J197,0)</f>
        <v>0</v>
      </c>
      <c r="BJ197" s="18" t="s">
        <v>85</v>
      </c>
      <c r="BK197" s="251">
        <f>ROUND(I197*H197,2)</f>
        <v>0</v>
      </c>
      <c r="BL197" s="18" t="s">
        <v>144</v>
      </c>
      <c r="BM197" s="250" t="s">
        <v>263</v>
      </c>
    </row>
    <row r="198" s="14" customFormat="1">
      <c r="A198" s="14"/>
      <c r="B198" s="263"/>
      <c r="C198" s="264"/>
      <c r="D198" s="254" t="s">
        <v>146</v>
      </c>
      <c r="E198" s="265" t="s">
        <v>1</v>
      </c>
      <c r="F198" s="266" t="s">
        <v>264</v>
      </c>
      <c r="G198" s="264"/>
      <c r="H198" s="267">
        <v>4924.1999999999998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3" t="s">
        <v>146</v>
      </c>
      <c r="AU198" s="273" t="s">
        <v>87</v>
      </c>
      <c r="AV198" s="14" t="s">
        <v>87</v>
      </c>
      <c r="AW198" s="14" t="s">
        <v>33</v>
      </c>
      <c r="AX198" s="14" t="s">
        <v>85</v>
      </c>
      <c r="AY198" s="273" t="s">
        <v>138</v>
      </c>
    </row>
    <row r="199" s="2" customFormat="1" ht="16.5" customHeight="1">
      <c r="A199" s="39"/>
      <c r="B199" s="40"/>
      <c r="C199" s="238" t="s">
        <v>265</v>
      </c>
      <c r="D199" s="238" t="s">
        <v>140</v>
      </c>
      <c r="E199" s="239" t="s">
        <v>266</v>
      </c>
      <c r="F199" s="240" t="s">
        <v>267</v>
      </c>
      <c r="G199" s="241" t="s">
        <v>182</v>
      </c>
      <c r="H199" s="242">
        <v>532.08000000000004</v>
      </c>
      <c r="I199" s="243"/>
      <c r="J199" s="244">
        <f>ROUND(I199*H199,2)</f>
        <v>0</v>
      </c>
      <c r="K199" s="245"/>
      <c r="L199" s="45"/>
      <c r="M199" s="246" t="s">
        <v>1</v>
      </c>
      <c r="N199" s="247" t="s">
        <v>42</v>
      </c>
      <c r="O199" s="92"/>
      <c r="P199" s="248">
        <f>O199*H199</f>
        <v>0</v>
      </c>
      <c r="Q199" s="248">
        <v>0</v>
      </c>
      <c r="R199" s="248">
        <f>Q199*H199</f>
        <v>0</v>
      </c>
      <c r="S199" s="248">
        <v>0</v>
      </c>
      <c r="T199" s="24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0" t="s">
        <v>144</v>
      </c>
      <c r="AT199" s="250" t="s">
        <v>140</v>
      </c>
      <c r="AU199" s="250" t="s">
        <v>87</v>
      </c>
      <c r="AY199" s="18" t="s">
        <v>138</v>
      </c>
      <c r="BE199" s="251">
        <f>IF(N199="základní",J199,0)</f>
        <v>0</v>
      </c>
      <c r="BF199" s="251">
        <f>IF(N199="snížená",J199,0)</f>
        <v>0</v>
      </c>
      <c r="BG199" s="251">
        <f>IF(N199="zákl. přenesená",J199,0)</f>
        <v>0</v>
      </c>
      <c r="BH199" s="251">
        <f>IF(N199="sníž. přenesená",J199,0)</f>
        <v>0</v>
      </c>
      <c r="BI199" s="251">
        <f>IF(N199="nulová",J199,0)</f>
        <v>0</v>
      </c>
      <c r="BJ199" s="18" t="s">
        <v>85</v>
      </c>
      <c r="BK199" s="251">
        <f>ROUND(I199*H199,2)</f>
        <v>0</v>
      </c>
      <c r="BL199" s="18" t="s">
        <v>144</v>
      </c>
      <c r="BM199" s="250" t="s">
        <v>268</v>
      </c>
    </row>
    <row r="200" s="13" customFormat="1">
      <c r="A200" s="13"/>
      <c r="B200" s="252"/>
      <c r="C200" s="253"/>
      <c r="D200" s="254" t="s">
        <v>146</v>
      </c>
      <c r="E200" s="255" t="s">
        <v>1</v>
      </c>
      <c r="F200" s="256" t="s">
        <v>254</v>
      </c>
      <c r="G200" s="253"/>
      <c r="H200" s="255" t="s">
        <v>1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2" t="s">
        <v>146</v>
      </c>
      <c r="AU200" s="262" t="s">
        <v>87</v>
      </c>
      <c r="AV200" s="13" t="s">
        <v>85</v>
      </c>
      <c r="AW200" s="13" t="s">
        <v>33</v>
      </c>
      <c r="AX200" s="13" t="s">
        <v>77</v>
      </c>
      <c r="AY200" s="262" t="s">
        <v>138</v>
      </c>
    </row>
    <row r="201" s="14" customFormat="1">
      <c r="A201" s="14"/>
      <c r="B201" s="263"/>
      <c r="C201" s="264"/>
      <c r="D201" s="254" t="s">
        <v>146</v>
      </c>
      <c r="E201" s="265" t="s">
        <v>1</v>
      </c>
      <c r="F201" s="266" t="s">
        <v>269</v>
      </c>
      <c r="G201" s="264"/>
      <c r="H201" s="267">
        <v>63.270000000000003</v>
      </c>
      <c r="I201" s="268"/>
      <c r="J201" s="264"/>
      <c r="K201" s="264"/>
      <c r="L201" s="269"/>
      <c r="M201" s="270"/>
      <c r="N201" s="271"/>
      <c r="O201" s="271"/>
      <c r="P201" s="271"/>
      <c r="Q201" s="271"/>
      <c r="R201" s="271"/>
      <c r="S201" s="271"/>
      <c r="T201" s="27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3" t="s">
        <v>146</v>
      </c>
      <c r="AU201" s="273" t="s">
        <v>87</v>
      </c>
      <c r="AV201" s="14" t="s">
        <v>87</v>
      </c>
      <c r="AW201" s="14" t="s">
        <v>33</v>
      </c>
      <c r="AX201" s="14" t="s">
        <v>77</v>
      </c>
      <c r="AY201" s="273" t="s">
        <v>138</v>
      </c>
    </row>
    <row r="202" s="13" customFormat="1">
      <c r="A202" s="13"/>
      <c r="B202" s="252"/>
      <c r="C202" s="253"/>
      <c r="D202" s="254" t="s">
        <v>146</v>
      </c>
      <c r="E202" s="255" t="s">
        <v>1</v>
      </c>
      <c r="F202" s="256" t="s">
        <v>270</v>
      </c>
      <c r="G202" s="253"/>
      <c r="H202" s="255" t="s">
        <v>1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146</v>
      </c>
      <c r="AU202" s="262" t="s">
        <v>87</v>
      </c>
      <c r="AV202" s="13" t="s">
        <v>85</v>
      </c>
      <c r="AW202" s="13" t="s">
        <v>33</v>
      </c>
      <c r="AX202" s="13" t="s">
        <v>77</v>
      </c>
      <c r="AY202" s="262" t="s">
        <v>138</v>
      </c>
    </row>
    <row r="203" s="14" customFormat="1">
      <c r="A203" s="14"/>
      <c r="B203" s="263"/>
      <c r="C203" s="264"/>
      <c r="D203" s="254" t="s">
        <v>146</v>
      </c>
      <c r="E203" s="265" t="s">
        <v>1</v>
      </c>
      <c r="F203" s="266" t="s">
        <v>271</v>
      </c>
      <c r="G203" s="264"/>
      <c r="H203" s="267">
        <v>424.05000000000001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3" t="s">
        <v>146</v>
      </c>
      <c r="AU203" s="273" t="s">
        <v>87</v>
      </c>
      <c r="AV203" s="14" t="s">
        <v>87</v>
      </c>
      <c r="AW203" s="14" t="s">
        <v>33</v>
      </c>
      <c r="AX203" s="14" t="s">
        <v>77</v>
      </c>
      <c r="AY203" s="273" t="s">
        <v>138</v>
      </c>
    </row>
    <row r="204" s="13" customFormat="1">
      <c r="A204" s="13"/>
      <c r="B204" s="252"/>
      <c r="C204" s="253"/>
      <c r="D204" s="254" t="s">
        <v>146</v>
      </c>
      <c r="E204" s="255" t="s">
        <v>1</v>
      </c>
      <c r="F204" s="256" t="s">
        <v>258</v>
      </c>
      <c r="G204" s="253"/>
      <c r="H204" s="255" t="s">
        <v>1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2" t="s">
        <v>146</v>
      </c>
      <c r="AU204" s="262" t="s">
        <v>87</v>
      </c>
      <c r="AV204" s="13" t="s">
        <v>85</v>
      </c>
      <c r="AW204" s="13" t="s">
        <v>33</v>
      </c>
      <c r="AX204" s="13" t="s">
        <v>77</v>
      </c>
      <c r="AY204" s="262" t="s">
        <v>138</v>
      </c>
    </row>
    <row r="205" s="14" customFormat="1">
      <c r="A205" s="14"/>
      <c r="B205" s="263"/>
      <c r="C205" s="264"/>
      <c r="D205" s="254" t="s">
        <v>146</v>
      </c>
      <c r="E205" s="265" t="s">
        <v>1</v>
      </c>
      <c r="F205" s="266" t="s">
        <v>259</v>
      </c>
      <c r="G205" s="264"/>
      <c r="H205" s="267">
        <v>44.759999999999998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3" t="s">
        <v>146</v>
      </c>
      <c r="AU205" s="273" t="s">
        <v>87</v>
      </c>
      <c r="AV205" s="14" t="s">
        <v>87</v>
      </c>
      <c r="AW205" s="14" t="s">
        <v>33</v>
      </c>
      <c r="AX205" s="14" t="s">
        <v>77</v>
      </c>
      <c r="AY205" s="273" t="s">
        <v>138</v>
      </c>
    </row>
    <row r="206" s="15" customFormat="1">
      <c r="A206" s="15"/>
      <c r="B206" s="274"/>
      <c r="C206" s="275"/>
      <c r="D206" s="254" t="s">
        <v>146</v>
      </c>
      <c r="E206" s="276" t="s">
        <v>1</v>
      </c>
      <c r="F206" s="277" t="s">
        <v>196</v>
      </c>
      <c r="G206" s="275"/>
      <c r="H206" s="278">
        <v>532.08000000000004</v>
      </c>
      <c r="I206" s="279"/>
      <c r="J206" s="275"/>
      <c r="K206" s="275"/>
      <c r="L206" s="280"/>
      <c r="M206" s="281"/>
      <c r="N206" s="282"/>
      <c r="O206" s="282"/>
      <c r="P206" s="282"/>
      <c r="Q206" s="282"/>
      <c r="R206" s="282"/>
      <c r="S206" s="282"/>
      <c r="T206" s="28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4" t="s">
        <v>146</v>
      </c>
      <c r="AU206" s="284" t="s">
        <v>87</v>
      </c>
      <c r="AV206" s="15" t="s">
        <v>144</v>
      </c>
      <c r="AW206" s="15" t="s">
        <v>33</v>
      </c>
      <c r="AX206" s="15" t="s">
        <v>85</v>
      </c>
      <c r="AY206" s="284" t="s">
        <v>138</v>
      </c>
    </row>
    <row r="207" s="2" customFormat="1" ht="16.5" customHeight="1">
      <c r="A207" s="39"/>
      <c r="B207" s="40"/>
      <c r="C207" s="238" t="s">
        <v>272</v>
      </c>
      <c r="D207" s="238" t="s">
        <v>140</v>
      </c>
      <c r="E207" s="239" t="s">
        <v>273</v>
      </c>
      <c r="F207" s="240" t="s">
        <v>274</v>
      </c>
      <c r="G207" s="241" t="s">
        <v>182</v>
      </c>
      <c r="H207" s="242">
        <v>41.219999999999999</v>
      </c>
      <c r="I207" s="243"/>
      <c r="J207" s="244">
        <f>ROUND(I207*H207,2)</f>
        <v>0</v>
      </c>
      <c r="K207" s="245"/>
      <c r="L207" s="45"/>
      <c r="M207" s="246" t="s">
        <v>1</v>
      </c>
      <c r="N207" s="247" t="s">
        <v>42</v>
      </c>
      <c r="O207" s="92"/>
      <c r="P207" s="248">
        <f>O207*H207</f>
        <v>0</v>
      </c>
      <c r="Q207" s="248">
        <v>0</v>
      </c>
      <c r="R207" s="248">
        <f>Q207*H207</f>
        <v>0</v>
      </c>
      <c r="S207" s="248">
        <v>0</v>
      </c>
      <c r="T207" s="24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0" t="s">
        <v>144</v>
      </c>
      <c r="AT207" s="250" t="s">
        <v>140</v>
      </c>
      <c r="AU207" s="250" t="s">
        <v>87</v>
      </c>
      <c r="AY207" s="18" t="s">
        <v>138</v>
      </c>
      <c r="BE207" s="251">
        <f>IF(N207="základní",J207,0)</f>
        <v>0</v>
      </c>
      <c r="BF207" s="251">
        <f>IF(N207="snížená",J207,0)</f>
        <v>0</v>
      </c>
      <c r="BG207" s="251">
        <f>IF(N207="zákl. přenesená",J207,0)</f>
        <v>0</v>
      </c>
      <c r="BH207" s="251">
        <f>IF(N207="sníž. přenesená",J207,0)</f>
        <v>0</v>
      </c>
      <c r="BI207" s="251">
        <f>IF(N207="nulová",J207,0)</f>
        <v>0</v>
      </c>
      <c r="BJ207" s="18" t="s">
        <v>85</v>
      </c>
      <c r="BK207" s="251">
        <f>ROUND(I207*H207,2)</f>
        <v>0</v>
      </c>
      <c r="BL207" s="18" t="s">
        <v>144</v>
      </c>
      <c r="BM207" s="250" t="s">
        <v>275</v>
      </c>
    </row>
    <row r="208" s="13" customFormat="1">
      <c r="A208" s="13"/>
      <c r="B208" s="252"/>
      <c r="C208" s="253"/>
      <c r="D208" s="254" t="s">
        <v>146</v>
      </c>
      <c r="E208" s="255" t="s">
        <v>1</v>
      </c>
      <c r="F208" s="256" t="s">
        <v>276</v>
      </c>
      <c r="G208" s="253"/>
      <c r="H208" s="255" t="s">
        <v>1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2" t="s">
        <v>146</v>
      </c>
      <c r="AU208" s="262" t="s">
        <v>87</v>
      </c>
      <c r="AV208" s="13" t="s">
        <v>85</v>
      </c>
      <c r="AW208" s="13" t="s">
        <v>33</v>
      </c>
      <c r="AX208" s="13" t="s">
        <v>77</v>
      </c>
      <c r="AY208" s="262" t="s">
        <v>138</v>
      </c>
    </row>
    <row r="209" s="13" customFormat="1">
      <c r="A209" s="13"/>
      <c r="B209" s="252"/>
      <c r="C209" s="253"/>
      <c r="D209" s="254" t="s">
        <v>146</v>
      </c>
      <c r="E209" s="255" t="s">
        <v>1</v>
      </c>
      <c r="F209" s="256" t="s">
        <v>277</v>
      </c>
      <c r="G209" s="253"/>
      <c r="H209" s="255" t="s">
        <v>1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146</v>
      </c>
      <c r="AU209" s="262" t="s">
        <v>87</v>
      </c>
      <c r="AV209" s="13" t="s">
        <v>85</v>
      </c>
      <c r="AW209" s="13" t="s">
        <v>33</v>
      </c>
      <c r="AX209" s="13" t="s">
        <v>77</v>
      </c>
      <c r="AY209" s="262" t="s">
        <v>138</v>
      </c>
    </row>
    <row r="210" s="14" customFormat="1">
      <c r="A210" s="14"/>
      <c r="B210" s="263"/>
      <c r="C210" s="264"/>
      <c r="D210" s="254" t="s">
        <v>146</v>
      </c>
      <c r="E210" s="265" t="s">
        <v>1</v>
      </c>
      <c r="F210" s="266" t="s">
        <v>278</v>
      </c>
      <c r="G210" s="264"/>
      <c r="H210" s="267">
        <v>41.219999999999999</v>
      </c>
      <c r="I210" s="268"/>
      <c r="J210" s="264"/>
      <c r="K210" s="264"/>
      <c r="L210" s="269"/>
      <c r="M210" s="270"/>
      <c r="N210" s="271"/>
      <c r="O210" s="271"/>
      <c r="P210" s="271"/>
      <c r="Q210" s="271"/>
      <c r="R210" s="271"/>
      <c r="S210" s="271"/>
      <c r="T210" s="27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3" t="s">
        <v>146</v>
      </c>
      <c r="AU210" s="273" t="s">
        <v>87</v>
      </c>
      <c r="AV210" s="14" t="s">
        <v>87</v>
      </c>
      <c r="AW210" s="14" t="s">
        <v>33</v>
      </c>
      <c r="AX210" s="14" t="s">
        <v>85</v>
      </c>
      <c r="AY210" s="273" t="s">
        <v>138</v>
      </c>
    </row>
    <row r="211" s="2" customFormat="1" ht="16.5" customHeight="1">
      <c r="A211" s="39"/>
      <c r="B211" s="40"/>
      <c r="C211" s="238" t="s">
        <v>279</v>
      </c>
      <c r="D211" s="238" t="s">
        <v>140</v>
      </c>
      <c r="E211" s="239" t="s">
        <v>280</v>
      </c>
      <c r="F211" s="240" t="s">
        <v>281</v>
      </c>
      <c r="G211" s="241" t="s">
        <v>182</v>
      </c>
      <c r="H211" s="242">
        <v>30.699999999999999</v>
      </c>
      <c r="I211" s="243"/>
      <c r="J211" s="244">
        <f>ROUND(I211*H211,2)</f>
        <v>0</v>
      </c>
      <c r="K211" s="245"/>
      <c r="L211" s="45"/>
      <c r="M211" s="246" t="s">
        <v>1</v>
      </c>
      <c r="N211" s="247" t="s">
        <v>42</v>
      </c>
      <c r="O211" s="92"/>
      <c r="P211" s="248">
        <f>O211*H211</f>
        <v>0</v>
      </c>
      <c r="Q211" s="248">
        <v>0</v>
      </c>
      <c r="R211" s="248">
        <f>Q211*H211</f>
        <v>0</v>
      </c>
      <c r="S211" s="248">
        <v>0</v>
      </c>
      <c r="T211" s="24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0" t="s">
        <v>144</v>
      </c>
      <c r="AT211" s="250" t="s">
        <v>140</v>
      </c>
      <c r="AU211" s="250" t="s">
        <v>87</v>
      </c>
      <c r="AY211" s="18" t="s">
        <v>138</v>
      </c>
      <c r="BE211" s="251">
        <f>IF(N211="základní",J211,0)</f>
        <v>0</v>
      </c>
      <c r="BF211" s="251">
        <f>IF(N211="snížená",J211,0)</f>
        <v>0</v>
      </c>
      <c r="BG211" s="251">
        <f>IF(N211="zákl. přenesená",J211,0)</f>
        <v>0</v>
      </c>
      <c r="BH211" s="251">
        <f>IF(N211="sníž. přenesená",J211,0)</f>
        <v>0</v>
      </c>
      <c r="BI211" s="251">
        <f>IF(N211="nulová",J211,0)</f>
        <v>0</v>
      </c>
      <c r="BJ211" s="18" t="s">
        <v>85</v>
      </c>
      <c r="BK211" s="251">
        <f>ROUND(I211*H211,2)</f>
        <v>0</v>
      </c>
      <c r="BL211" s="18" t="s">
        <v>144</v>
      </c>
      <c r="BM211" s="250" t="s">
        <v>282</v>
      </c>
    </row>
    <row r="212" s="13" customFormat="1">
      <c r="A212" s="13"/>
      <c r="B212" s="252"/>
      <c r="C212" s="253"/>
      <c r="D212" s="254" t="s">
        <v>146</v>
      </c>
      <c r="E212" s="255" t="s">
        <v>1</v>
      </c>
      <c r="F212" s="256" t="s">
        <v>194</v>
      </c>
      <c r="G212" s="253"/>
      <c r="H212" s="255" t="s">
        <v>1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2" t="s">
        <v>146</v>
      </c>
      <c r="AU212" s="262" t="s">
        <v>87</v>
      </c>
      <c r="AV212" s="13" t="s">
        <v>85</v>
      </c>
      <c r="AW212" s="13" t="s">
        <v>33</v>
      </c>
      <c r="AX212" s="13" t="s">
        <v>77</v>
      </c>
      <c r="AY212" s="262" t="s">
        <v>138</v>
      </c>
    </row>
    <row r="213" s="14" customFormat="1">
      <c r="A213" s="14"/>
      <c r="B213" s="263"/>
      <c r="C213" s="264"/>
      <c r="D213" s="254" t="s">
        <v>146</v>
      </c>
      <c r="E213" s="265" t="s">
        <v>1</v>
      </c>
      <c r="F213" s="266" t="s">
        <v>283</v>
      </c>
      <c r="G213" s="264"/>
      <c r="H213" s="267">
        <v>30.699999999999999</v>
      </c>
      <c r="I213" s="268"/>
      <c r="J213" s="264"/>
      <c r="K213" s="264"/>
      <c r="L213" s="269"/>
      <c r="M213" s="270"/>
      <c r="N213" s="271"/>
      <c r="O213" s="271"/>
      <c r="P213" s="271"/>
      <c r="Q213" s="271"/>
      <c r="R213" s="271"/>
      <c r="S213" s="271"/>
      <c r="T213" s="27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3" t="s">
        <v>146</v>
      </c>
      <c r="AU213" s="273" t="s">
        <v>87</v>
      </c>
      <c r="AV213" s="14" t="s">
        <v>87</v>
      </c>
      <c r="AW213" s="14" t="s">
        <v>33</v>
      </c>
      <c r="AX213" s="14" t="s">
        <v>85</v>
      </c>
      <c r="AY213" s="273" t="s">
        <v>138</v>
      </c>
    </row>
    <row r="214" s="2" customFormat="1" ht="16.5" customHeight="1">
      <c r="A214" s="39"/>
      <c r="B214" s="40"/>
      <c r="C214" s="238" t="s">
        <v>284</v>
      </c>
      <c r="D214" s="238" t="s">
        <v>140</v>
      </c>
      <c r="E214" s="239" t="s">
        <v>285</v>
      </c>
      <c r="F214" s="240" t="s">
        <v>286</v>
      </c>
      <c r="G214" s="241" t="s">
        <v>182</v>
      </c>
      <c r="H214" s="242">
        <v>39.759999999999998</v>
      </c>
      <c r="I214" s="243"/>
      <c r="J214" s="244">
        <f>ROUND(I214*H214,2)</f>
        <v>0</v>
      </c>
      <c r="K214" s="245"/>
      <c r="L214" s="45"/>
      <c r="M214" s="246" t="s">
        <v>1</v>
      </c>
      <c r="N214" s="247" t="s">
        <v>42</v>
      </c>
      <c r="O214" s="92"/>
      <c r="P214" s="248">
        <f>O214*H214</f>
        <v>0</v>
      </c>
      <c r="Q214" s="248">
        <v>0</v>
      </c>
      <c r="R214" s="248">
        <f>Q214*H214</f>
        <v>0</v>
      </c>
      <c r="S214" s="248">
        <v>0</v>
      </c>
      <c r="T214" s="24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0" t="s">
        <v>144</v>
      </c>
      <c r="AT214" s="250" t="s">
        <v>140</v>
      </c>
      <c r="AU214" s="250" t="s">
        <v>87</v>
      </c>
      <c r="AY214" s="18" t="s">
        <v>138</v>
      </c>
      <c r="BE214" s="251">
        <f>IF(N214="základní",J214,0)</f>
        <v>0</v>
      </c>
      <c r="BF214" s="251">
        <f>IF(N214="snížená",J214,0)</f>
        <v>0</v>
      </c>
      <c r="BG214" s="251">
        <f>IF(N214="zákl. přenesená",J214,0)</f>
        <v>0</v>
      </c>
      <c r="BH214" s="251">
        <f>IF(N214="sníž. přenesená",J214,0)</f>
        <v>0</v>
      </c>
      <c r="BI214" s="251">
        <f>IF(N214="nulová",J214,0)</f>
        <v>0</v>
      </c>
      <c r="BJ214" s="18" t="s">
        <v>85</v>
      </c>
      <c r="BK214" s="251">
        <f>ROUND(I214*H214,2)</f>
        <v>0</v>
      </c>
      <c r="BL214" s="18" t="s">
        <v>144</v>
      </c>
      <c r="BM214" s="250" t="s">
        <v>287</v>
      </c>
    </row>
    <row r="215" s="13" customFormat="1">
      <c r="A215" s="13"/>
      <c r="B215" s="252"/>
      <c r="C215" s="253"/>
      <c r="D215" s="254" t="s">
        <v>146</v>
      </c>
      <c r="E215" s="255" t="s">
        <v>1</v>
      </c>
      <c r="F215" s="256" t="s">
        <v>288</v>
      </c>
      <c r="G215" s="253"/>
      <c r="H215" s="255" t="s">
        <v>1</v>
      </c>
      <c r="I215" s="257"/>
      <c r="J215" s="253"/>
      <c r="K215" s="253"/>
      <c r="L215" s="258"/>
      <c r="M215" s="259"/>
      <c r="N215" s="260"/>
      <c r="O215" s="260"/>
      <c r="P215" s="260"/>
      <c r="Q215" s="260"/>
      <c r="R215" s="260"/>
      <c r="S215" s="260"/>
      <c r="T215" s="26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2" t="s">
        <v>146</v>
      </c>
      <c r="AU215" s="262" t="s">
        <v>87</v>
      </c>
      <c r="AV215" s="13" t="s">
        <v>85</v>
      </c>
      <c r="AW215" s="13" t="s">
        <v>33</v>
      </c>
      <c r="AX215" s="13" t="s">
        <v>77</v>
      </c>
      <c r="AY215" s="262" t="s">
        <v>138</v>
      </c>
    </row>
    <row r="216" s="13" customFormat="1">
      <c r="A216" s="13"/>
      <c r="B216" s="252"/>
      <c r="C216" s="253"/>
      <c r="D216" s="254" t="s">
        <v>146</v>
      </c>
      <c r="E216" s="255" t="s">
        <v>1</v>
      </c>
      <c r="F216" s="256" t="s">
        <v>289</v>
      </c>
      <c r="G216" s="253"/>
      <c r="H216" s="255" t="s">
        <v>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146</v>
      </c>
      <c r="AU216" s="262" t="s">
        <v>87</v>
      </c>
      <c r="AV216" s="13" t="s">
        <v>85</v>
      </c>
      <c r="AW216" s="13" t="s">
        <v>33</v>
      </c>
      <c r="AX216" s="13" t="s">
        <v>77</v>
      </c>
      <c r="AY216" s="262" t="s">
        <v>138</v>
      </c>
    </row>
    <row r="217" s="14" customFormat="1">
      <c r="A217" s="14"/>
      <c r="B217" s="263"/>
      <c r="C217" s="264"/>
      <c r="D217" s="254" t="s">
        <v>146</v>
      </c>
      <c r="E217" s="265" t="s">
        <v>1</v>
      </c>
      <c r="F217" s="266" t="s">
        <v>290</v>
      </c>
      <c r="G217" s="264"/>
      <c r="H217" s="267">
        <v>39.759999999999998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3" t="s">
        <v>146</v>
      </c>
      <c r="AU217" s="273" t="s">
        <v>87</v>
      </c>
      <c r="AV217" s="14" t="s">
        <v>87</v>
      </c>
      <c r="AW217" s="14" t="s">
        <v>33</v>
      </c>
      <c r="AX217" s="14" t="s">
        <v>85</v>
      </c>
      <c r="AY217" s="273" t="s">
        <v>138</v>
      </c>
    </row>
    <row r="218" s="2" customFormat="1" ht="16.5" customHeight="1">
      <c r="A218" s="39"/>
      <c r="B218" s="40"/>
      <c r="C218" s="238" t="s">
        <v>291</v>
      </c>
      <c r="D218" s="238" t="s">
        <v>140</v>
      </c>
      <c r="E218" s="239" t="s">
        <v>292</v>
      </c>
      <c r="F218" s="240" t="s">
        <v>293</v>
      </c>
      <c r="G218" s="241" t="s">
        <v>182</v>
      </c>
      <c r="H218" s="242">
        <v>41.219999999999999</v>
      </c>
      <c r="I218" s="243"/>
      <c r="J218" s="244">
        <f>ROUND(I218*H218,2)</f>
        <v>0</v>
      </c>
      <c r="K218" s="245"/>
      <c r="L218" s="45"/>
      <c r="M218" s="246" t="s">
        <v>1</v>
      </c>
      <c r="N218" s="247" t="s">
        <v>42</v>
      </c>
      <c r="O218" s="92"/>
      <c r="P218" s="248">
        <f>O218*H218</f>
        <v>0</v>
      </c>
      <c r="Q218" s="248">
        <v>0</v>
      </c>
      <c r="R218" s="248">
        <f>Q218*H218</f>
        <v>0</v>
      </c>
      <c r="S218" s="248">
        <v>0</v>
      </c>
      <c r="T218" s="24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0" t="s">
        <v>144</v>
      </c>
      <c r="AT218" s="250" t="s">
        <v>140</v>
      </c>
      <c r="AU218" s="250" t="s">
        <v>87</v>
      </c>
      <c r="AY218" s="18" t="s">
        <v>138</v>
      </c>
      <c r="BE218" s="251">
        <f>IF(N218="základní",J218,0)</f>
        <v>0</v>
      </c>
      <c r="BF218" s="251">
        <f>IF(N218="snížená",J218,0)</f>
        <v>0</v>
      </c>
      <c r="BG218" s="251">
        <f>IF(N218="zákl. přenesená",J218,0)</f>
        <v>0</v>
      </c>
      <c r="BH218" s="251">
        <f>IF(N218="sníž. přenesená",J218,0)</f>
        <v>0</v>
      </c>
      <c r="BI218" s="251">
        <f>IF(N218="nulová",J218,0)</f>
        <v>0</v>
      </c>
      <c r="BJ218" s="18" t="s">
        <v>85</v>
      </c>
      <c r="BK218" s="251">
        <f>ROUND(I218*H218,2)</f>
        <v>0</v>
      </c>
      <c r="BL218" s="18" t="s">
        <v>144</v>
      </c>
      <c r="BM218" s="250" t="s">
        <v>294</v>
      </c>
    </row>
    <row r="219" s="13" customFormat="1">
      <c r="A219" s="13"/>
      <c r="B219" s="252"/>
      <c r="C219" s="253"/>
      <c r="D219" s="254" t="s">
        <v>146</v>
      </c>
      <c r="E219" s="255" t="s">
        <v>1</v>
      </c>
      <c r="F219" s="256" t="s">
        <v>295</v>
      </c>
      <c r="G219" s="253"/>
      <c r="H219" s="255" t="s">
        <v>1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2" t="s">
        <v>146</v>
      </c>
      <c r="AU219" s="262" t="s">
        <v>87</v>
      </c>
      <c r="AV219" s="13" t="s">
        <v>85</v>
      </c>
      <c r="AW219" s="13" t="s">
        <v>33</v>
      </c>
      <c r="AX219" s="13" t="s">
        <v>77</v>
      </c>
      <c r="AY219" s="262" t="s">
        <v>138</v>
      </c>
    </row>
    <row r="220" s="13" customFormat="1">
      <c r="A220" s="13"/>
      <c r="B220" s="252"/>
      <c r="C220" s="253"/>
      <c r="D220" s="254" t="s">
        <v>146</v>
      </c>
      <c r="E220" s="255" t="s">
        <v>1</v>
      </c>
      <c r="F220" s="256" t="s">
        <v>277</v>
      </c>
      <c r="G220" s="253"/>
      <c r="H220" s="255" t="s">
        <v>1</v>
      </c>
      <c r="I220" s="257"/>
      <c r="J220" s="253"/>
      <c r="K220" s="253"/>
      <c r="L220" s="258"/>
      <c r="M220" s="259"/>
      <c r="N220" s="260"/>
      <c r="O220" s="260"/>
      <c r="P220" s="260"/>
      <c r="Q220" s="260"/>
      <c r="R220" s="260"/>
      <c r="S220" s="260"/>
      <c r="T220" s="26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2" t="s">
        <v>146</v>
      </c>
      <c r="AU220" s="262" t="s">
        <v>87</v>
      </c>
      <c r="AV220" s="13" t="s">
        <v>85</v>
      </c>
      <c r="AW220" s="13" t="s">
        <v>33</v>
      </c>
      <c r="AX220" s="13" t="s">
        <v>77</v>
      </c>
      <c r="AY220" s="262" t="s">
        <v>138</v>
      </c>
    </row>
    <row r="221" s="14" customFormat="1">
      <c r="A221" s="14"/>
      <c r="B221" s="263"/>
      <c r="C221" s="264"/>
      <c r="D221" s="254" t="s">
        <v>146</v>
      </c>
      <c r="E221" s="265" t="s">
        <v>1</v>
      </c>
      <c r="F221" s="266" t="s">
        <v>278</v>
      </c>
      <c r="G221" s="264"/>
      <c r="H221" s="267">
        <v>41.219999999999999</v>
      </c>
      <c r="I221" s="268"/>
      <c r="J221" s="264"/>
      <c r="K221" s="264"/>
      <c r="L221" s="269"/>
      <c r="M221" s="270"/>
      <c r="N221" s="271"/>
      <c r="O221" s="271"/>
      <c r="P221" s="271"/>
      <c r="Q221" s="271"/>
      <c r="R221" s="271"/>
      <c r="S221" s="271"/>
      <c r="T221" s="27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3" t="s">
        <v>146</v>
      </c>
      <c r="AU221" s="273" t="s">
        <v>87</v>
      </c>
      <c r="AV221" s="14" t="s">
        <v>87</v>
      </c>
      <c r="AW221" s="14" t="s">
        <v>33</v>
      </c>
      <c r="AX221" s="14" t="s">
        <v>85</v>
      </c>
      <c r="AY221" s="273" t="s">
        <v>138</v>
      </c>
    </row>
    <row r="222" s="2" customFormat="1" ht="16.5" customHeight="1">
      <c r="A222" s="39"/>
      <c r="B222" s="40"/>
      <c r="C222" s="238" t="s">
        <v>296</v>
      </c>
      <c r="D222" s="238" t="s">
        <v>140</v>
      </c>
      <c r="E222" s="239" t="s">
        <v>297</v>
      </c>
      <c r="F222" s="240" t="s">
        <v>298</v>
      </c>
      <c r="G222" s="241" t="s">
        <v>299</v>
      </c>
      <c r="H222" s="242">
        <v>886.35599999999999</v>
      </c>
      <c r="I222" s="243"/>
      <c r="J222" s="244">
        <f>ROUND(I222*H222,2)</f>
        <v>0</v>
      </c>
      <c r="K222" s="245"/>
      <c r="L222" s="45"/>
      <c r="M222" s="246" t="s">
        <v>1</v>
      </c>
      <c r="N222" s="247" t="s">
        <v>42</v>
      </c>
      <c r="O222" s="92"/>
      <c r="P222" s="248">
        <f>O222*H222</f>
        <v>0</v>
      </c>
      <c r="Q222" s="248">
        <v>0</v>
      </c>
      <c r="R222" s="248">
        <f>Q222*H222</f>
        <v>0</v>
      </c>
      <c r="S222" s="248">
        <v>0</v>
      </c>
      <c r="T222" s="24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0" t="s">
        <v>144</v>
      </c>
      <c r="AT222" s="250" t="s">
        <v>140</v>
      </c>
      <c r="AU222" s="250" t="s">
        <v>87</v>
      </c>
      <c r="AY222" s="18" t="s">
        <v>138</v>
      </c>
      <c r="BE222" s="251">
        <f>IF(N222="základní",J222,0)</f>
        <v>0</v>
      </c>
      <c r="BF222" s="251">
        <f>IF(N222="snížená",J222,0)</f>
        <v>0</v>
      </c>
      <c r="BG222" s="251">
        <f>IF(N222="zákl. přenesená",J222,0)</f>
        <v>0</v>
      </c>
      <c r="BH222" s="251">
        <f>IF(N222="sníž. přenesená",J222,0)</f>
        <v>0</v>
      </c>
      <c r="BI222" s="251">
        <f>IF(N222="nulová",J222,0)</f>
        <v>0</v>
      </c>
      <c r="BJ222" s="18" t="s">
        <v>85</v>
      </c>
      <c r="BK222" s="251">
        <f>ROUND(I222*H222,2)</f>
        <v>0</v>
      </c>
      <c r="BL222" s="18" t="s">
        <v>144</v>
      </c>
      <c r="BM222" s="250" t="s">
        <v>300</v>
      </c>
    </row>
    <row r="223" s="14" customFormat="1">
      <c r="A223" s="14"/>
      <c r="B223" s="263"/>
      <c r="C223" s="264"/>
      <c r="D223" s="254" t="s">
        <v>146</v>
      </c>
      <c r="E223" s="265" t="s">
        <v>1</v>
      </c>
      <c r="F223" s="266" t="s">
        <v>301</v>
      </c>
      <c r="G223" s="264"/>
      <c r="H223" s="267">
        <v>886.35599999999999</v>
      </c>
      <c r="I223" s="268"/>
      <c r="J223" s="264"/>
      <c r="K223" s="264"/>
      <c r="L223" s="269"/>
      <c r="M223" s="270"/>
      <c r="N223" s="271"/>
      <c r="O223" s="271"/>
      <c r="P223" s="271"/>
      <c r="Q223" s="271"/>
      <c r="R223" s="271"/>
      <c r="S223" s="271"/>
      <c r="T223" s="27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3" t="s">
        <v>146</v>
      </c>
      <c r="AU223" s="273" t="s">
        <v>87</v>
      </c>
      <c r="AV223" s="14" t="s">
        <v>87</v>
      </c>
      <c r="AW223" s="14" t="s">
        <v>33</v>
      </c>
      <c r="AX223" s="14" t="s">
        <v>85</v>
      </c>
      <c r="AY223" s="273" t="s">
        <v>138</v>
      </c>
    </row>
    <row r="224" s="2" customFormat="1" ht="16.5" customHeight="1">
      <c r="A224" s="39"/>
      <c r="B224" s="40"/>
      <c r="C224" s="238" t="s">
        <v>302</v>
      </c>
      <c r="D224" s="238" t="s">
        <v>140</v>
      </c>
      <c r="E224" s="239" t="s">
        <v>303</v>
      </c>
      <c r="F224" s="240" t="s">
        <v>304</v>
      </c>
      <c r="G224" s="241" t="s">
        <v>182</v>
      </c>
      <c r="H224" s="242">
        <v>2.79</v>
      </c>
      <c r="I224" s="243"/>
      <c r="J224" s="244">
        <f>ROUND(I224*H224,2)</f>
        <v>0</v>
      </c>
      <c r="K224" s="245"/>
      <c r="L224" s="45"/>
      <c r="M224" s="246" t="s">
        <v>1</v>
      </c>
      <c r="N224" s="247" t="s">
        <v>42</v>
      </c>
      <c r="O224" s="92"/>
      <c r="P224" s="248">
        <f>O224*H224</f>
        <v>0</v>
      </c>
      <c r="Q224" s="248">
        <v>0</v>
      </c>
      <c r="R224" s="248">
        <f>Q224*H224</f>
        <v>0</v>
      </c>
      <c r="S224" s="248">
        <v>0</v>
      </c>
      <c r="T224" s="24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0" t="s">
        <v>144</v>
      </c>
      <c r="AT224" s="250" t="s">
        <v>140</v>
      </c>
      <c r="AU224" s="250" t="s">
        <v>87</v>
      </c>
      <c r="AY224" s="18" t="s">
        <v>138</v>
      </c>
      <c r="BE224" s="251">
        <f>IF(N224="základní",J224,0)</f>
        <v>0</v>
      </c>
      <c r="BF224" s="251">
        <f>IF(N224="snížená",J224,0)</f>
        <v>0</v>
      </c>
      <c r="BG224" s="251">
        <f>IF(N224="zákl. přenesená",J224,0)</f>
        <v>0</v>
      </c>
      <c r="BH224" s="251">
        <f>IF(N224="sníž. přenesená",J224,0)</f>
        <v>0</v>
      </c>
      <c r="BI224" s="251">
        <f>IF(N224="nulová",J224,0)</f>
        <v>0</v>
      </c>
      <c r="BJ224" s="18" t="s">
        <v>85</v>
      </c>
      <c r="BK224" s="251">
        <f>ROUND(I224*H224,2)</f>
        <v>0</v>
      </c>
      <c r="BL224" s="18" t="s">
        <v>144</v>
      </c>
      <c r="BM224" s="250" t="s">
        <v>305</v>
      </c>
    </row>
    <row r="225" s="13" customFormat="1">
      <c r="A225" s="13"/>
      <c r="B225" s="252"/>
      <c r="C225" s="253"/>
      <c r="D225" s="254" t="s">
        <v>146</v>
      </c>
      <c r="E225" s="255" t="s">
        <v>1</v>
      </c>
      <c r="F225" s="256" t="s">
        <v>306</v>
      </c>
      <c r="G225" s="253"/>
      <c r="H225" s="255" t="s">
        <v>1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2" t="s">
        <v>146</v>
      </c>
      <c r="AU225" s="262" t="s">
        <v>87</v>
      </c>
      <c r="AV225" s="13" t="s">
        <v>85</v>
      </c>
      <c r="AW225" s="13" t="s">
        <v>33</v>
      </c>
      <c r="AX225" s="13" t="s">
        <v>77</v>
      </c>
      <c r="AY225" s="262" t="s">
        <v>138</v>
      </c>
    </row>
    <row r="226" s="14" customFormat="1">
      <c r="A226" s="14"/>
      <c r="B226" s="263"/>
      <c r="C226" s="264"/>
      <c r="D226" s="254" t="s">
        <v>146</v>
      </c>
      <c r="E226" s="265" t="s">
        <v>1</v>
      </c>
      <c r="F226" s="266" t="s">
        <v>307</v>
      </c>
      <c r="G226" s="264"/>
      <c r="H226" s="267">
        <v>2.79</v>
      </c>
      <c r="I226" s="268"/>
      <c r="J226" s="264"/>
      <c r="K226" s="264"/>
      <c r="L226" s="269"/>
      <c r="M226" s="270"/>
      <c r="N226" s="271"/>
      <c r="O226" s="271"/>
      <c r="P226" s="271"/>
      <c r="Q226" s="271"/>
      <c r="R226" s="271"/>
      <c r="S226" s="271"/>
      <c r="T226" s="27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3" t="s">
        <v>146</v>
      </c>
      <c r="AU226" s="273" t="s">
        <v>87</v>
      </c>
      <c r="AV226" s="14" t="s">
        <v>87</v>
      </c>
      <c r="AW226" s="14" t="s">
        <v>33</v>
      </c>
      <c r="AX226" s="14" t="s">
        <v>85</v>
      </c>
      <c r="AY226" s="273" t="s">
        <v>138</v>
      </c>
    </row>
    <row r="227" s="2" customFormat="1" ht="16.5" customHeight="1">
      <c r="A227" s="39"/>
      <c r="B227" s="40"/>
      <c r="C227" s="285" t="s">
        <v>308</v>
      </c>
      <c r="D227" s="285" t="s">
        <v>309</v>
      </c>
      <c r="E227" s="286" t="s">
        <v>310</v>
      </c>
      <c r="F227" s="287" t="s">
        <v>311</v>
      </c>
      <c r="G227" s="288" t="s">
        <v>299</v>
      </c>
      <c r="H227" s="289">
        <v>5.0220000000000002</v>
      </c>
      <c r="I227" s="290"/>
      <c r="J227" s="291">
        <f>ROUND(I227*H227,2)</f>
        <v>0</v>
      </c>
      <c r="K227" s="292"/>
      <c r="L227" s="293"/>
      <c r="M227" s="294" t="s">
        <v>1</v>
      </c>
      <c r="N227" s="295" t="s">
        <v>42</v>
      </c>
      <c r="O227" s="92"/>
      <c r="P227" s="248">
        <f>O227*H227</f>
        <v>0</v>
      </c>
      <c r="Q227" s="248">
        <v>1</v>
      </c>
      <c r="R227" s="248">
        <f>Q227*H227</f>
        <v>5.0220000000000002</v>
      </c>
      <c r="S227" s="248">
        <v>0</v>
      </c>
      <c r="T227" s="24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0" t="s">
        <v>105</v>
      </c>
      <c r="AT227" s="250" t="s">
        <v>309</v>
      </c>
      <c r="AU227" s="250" t="s">
        <v>87</v>
      </c>
      <c r="AY227" s="18" t="s">
        <v>138</v>
      </c>
      <c r="BE227" s="251">
        <f>IF(N227="základní",J227,0)</f>
        <v>0</v>
      </c>
      <c r="BF227" s="251">
        <f>IF(N227="snížená",J227,0)</f>
        <v>0</v>
      </c>
      <c r="BG227" s="251">
        <f>IF(N227="zákl. přenesená",J227,0)</f>
        <v>0</v>
      </c>
      <c r="BH227" s="251">
        <f>IF(N227="sníž. přenesená",J227,0)</f>
        <v>0</v>
      </c>
      <c r="BI227" s="251">
        <f>IF(N227="nulová",J227,0)</f>
        <v>0</v>
      </c>
      <c r="BJ227" s="18" t="s">
        <v>85</v>
      </c>
      <c r="BK227" s="251">
        <f>ROUND(I227*H227,2)</f>
        <v>0</v>
      </c>
      <c r="BL227" s="18" t="s">
        <v>144</v>
      </c>
      <c r="BM227" s="250" t="s">
        <v>312</v>
      </c>
    </row>
    <row r="228" s="14" customFormat="1">
      <c r="A228" s="14"/>
      <c r="B228" s="263"/>
      <c r="C228" s="264"/>
      <c r="D228" s="254" t="s">
        <v>146</v>
      </c>
      <c r="E228" s="265" t="s">
        <v>1</v>
      </c>
      <c r="F228" s="266" t="s">
        <v>313</v>
      </c>
      <c r="G228" s="264"/>
      <c r="H228" s="267">
        <v>5.0220000000000002</v>
      </c>
      <c r="I228" s="268"/>
      <c r="J228" s="264"/>
      <c r="K228" s="264"/>
      <c r="L228" s="269"/>
      <c r="M228" s="270"/>
      <c r="N228" s="271"/>
      <c r="O228" s="271"/>
      <c r="P228" s="271"/>
      <c r="Q228" s="271"/>
      <c r="R228" s="271"/>
      <c r="S228" s="271"/>
      <c r="T228" s="27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3" t="s">
        <v>146</v>
      </c>
      <c r="AU228" s="273" t="s">
        <v>87</v>
      </c>
      <c r="AV228" s="14" t="s">
        <v>87</v>
      </c>
      <c r="AW228" s="14" t="s">
        <v>33</v>
      </c>
      <c r="AX228" s="14" t="s">
        <v>85</v>
      </c>
      <c r="AY228" s="273" t="s">
        <v>138</v>
      </c>
    </row>
    <row r="229" s="2" customFormat="1" ht="16.5" customHeight="1">
      <c r="A229" s="39"/>
      <c r="B229" s="40"/>
      <c r="C229" s="238" t="s">
        <v>314</v>
      </c>
      <c r="D229" s="238" t="s">
        <v>140</v>
      </c>
      <c r="E229" s="239" t="s">
        <v>315</v>
      </c>
      <c r="F229" s="240" t="s">
        <v>316</v>
      </c>
      <c r="G229" s="241" t="s">
        <v>154</v>
      </c>
      <c r="H229" s="242">
        <v>307</v>
      </c>
      <c r="I229" s="243"/>
      <c r="J229" s="244">
        <f>ROUND(I229*H229,2)</f>
        <v>0</v>
      </c>
      <c r="K229" s="245"/>
      <c r="L229" s="45"/>
      <c r="M229" s="246" t="s">
        <v>1</v>
      </c>
      <c r="N229" s="247" t="s">
        <v>42</v>
      </c>
      <c r="O229" s="92"/>
      <c r="P229" s="248">
        <f>O229*H229</f>
        <v>0</v>
      </c>
      <c r="Q229" s="248">
        <v>0</v>
      </c>
      <c r="R229" s="248">
        <f>Q229*H229</f>
        <v>0</v>
      </c>
      <c r="S229" s="248">
        <v>0</v>
      </c>
      <c r="T229" s="24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0" t="s">
        <v>144</v>
      </c>
      <c r="AT229" s="250" t="s">
        <v>140</v>
      </c>
      <c r="AU229" s="250" t="s">
        <v>87</v>
      </c>
      <c r="AY229" s="18" t="s">
        <v>138</v>
      </c>
      <c r="BE229" s="251">
        <f>IF(N229="základní",J229,0)</f>
        <v>0</v>
      </c>
      <c r="BF229" s="251">
        <f>IF(N229="snížená",J229,0)</f>
        <v>0</v>
      </c>
      <c r="BG229" s="251">
        <f>IF(N229="zákl. přenesená",J229,0)</f>
        <v>0</v>
      </c>
      <c r="BH229" s="251">
        <f>IF(N229="sníž. přenesená",J229,0)</f>
        <v>0</v>
      </c>
      <c r="BI229" s="251">
        <f>IF(N229="nulová",J229,0)</f>
        <v>0</v>
      </c>
      <c r="BJ229" s="18" t="s">
        <v>85</v>
      </c>
      <c r="BK229" s="251">
        <f>ROUND(I229*H229,2)</f>
        <v>0</v>
      </c>
      <c r="BL229" s="18" t="s">
        <v>144</v>
      </c>
      <c r="BM229" s="250" t="s">
        <v>317</v>
      </c>
    </row>
    <row r="230" s="13" customFormat="1">
      <c r="A230" s="13"/>
      <c r="B230" s="252"/>
      <c r="C230" s="253"/>
      <c r="D230" s="254" t="s">
        <v>146</v>
      </c>
      <c r="E230" s="255" t="s">
        <v>1</v>
      </c>
      <c r="F230" s="256" t="s">
        <v>194</v>
      </c>
      <c r="G230" s="253"/>
      <c r="H230" s="255" t="s">
        <v>1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2" t="s">
        <v>146</v>
      </c>
      <c r="AU230" s="262" t="s">
        <v>87</v>
      </c>
      <c r="AV230" s="13" t="s">
        <v>85</v>
      </c>
      <c r="AW230" s="13" t="s">
        <v>33</v>
      </c>
      <c r="AX230" s="13" t="s">
        <v>77</v>
      </c>
      <c r="AY230" s="262" t="s">
        <v>138</v>
      </c>
    </row>
    <row r="231" s="14" customFormat="1">
      <c r="A231" s="14"/>
      <c r="B231" s="263"/>
      <c r="C231" s="264"/>
      <c r="D231" s="254" t="s">
        <v>146</v>
      </c>
      <c r="E231" s="265" t="s">
        <v>1</v>
      </c>
      <c r="F231" s="266" t="s">
        <v>318</v>
      </c>
      <c r="G231" s="264"/>
      <c r="H231" s="267">
        <v>307</v>
      </c>
      <c r="I231" s="268"/>
      <c r="J231" s="264"/>
      <c r="K231" s="264"/>
      <c r="L231" s="269"/>
      <c r="M231" s="270"/>
      <c r="N231" s="271"/>
      <c r="O231" s="271"/>
      <c r="P231" s="271"/>
      <c r="Q231" s="271"/>
      <c r="R231" s="271"/>
      <c r="S231" s="271"/>
      <c r="T231" s="27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3" t="s">
        <v>146</v>
      </c>
      <c r="AU231" s="273" t="s">
        <v>87</v>
      </c>
      <c r="AV231" s="14" t="s">
        <v>87</v>
      </c>
      <c r="AW231" s="14" t="s">
        <v>33</v>
      </c>
      <c r="AX231" s="14" t="s">
        <v>85</v>
      </c>
      <c r="AY231" s="273" t="s">
        <v>138</v>
      </c>
    </row>
    <row r="232" s="2" customFormat="1" ht="16.5" customHeight="1">
      <c r="A232" s="39"/>
      <c r="B232" s="40"/>
      <c r="C232" s="238" t="s">
        <v>319</v>
      </c>
      <c r="D232" s="238" t="s">
        <v>140</v>
      </c>
      <c r="E232" s="239" t="s">
        <v>320</v>
      </c>
      <c r="F232" s="240" t="s">
        <v>321</v>
      </c>
      <c r="G232" s="241" t="s">
        <v>154</v>
      </c>
      <c r="H232" s="242">
        <v>307</v>
      </c>
      <c r="I232" s="243"/>
      <c r="J232" s="244">
        <f>ROUND(I232*H232,2)</f>
        <v>0</v>
      </c>
      <c r="K232" s="245"/>
      <c r="L232" s="45"/>
      <c r="M232" s="246" t="s">
        <v>1</v>
      </c>
      <c r="N232" s="247" t="s">
        <v>42</v>
      </c>
      <c r="O232" s="92"/>
      <c r="P232" s="248">
        <f>O232*H232</f>
        <v>0</v>
      </c>
      <c r="Q232" s="248">
        <v>0</v>
      </c>
      <c r="R232" s="248">
        <f>Q232*H232</f>
        <v>0</v>
      </c>
      <c r="S232" s="248">
        <v>0</v>
      </c>
      <c r="T232" s="249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0" t="s">
        <v>144</v>
      </c>
      <c r="AT232" s="250" t="s">
        <v>140</v>
      </c>
      <c r="AU232" s="250" t="s">
        <v>87</v>
      </c>
      <c r="AY232" s="18" t="s">
        <v>138</v>
      </c>
      <c r="BE232" s="251">
        <f>IF(N232="základní",J232,0)</f>
        <v>0</v>
      </c>
      <c r="BF232" s="251">
        <f>IF(N232="snížená",J232,0)</f>
        <v>0</v>
      </c>
      <c r="BG232" s="251">
        <f>IF(N232="zákl. přenesená",J232,0)</f>
        <v>0</v>
      </c>
      <c r="BH232" s="251">
        <f>IF(N232="sníž. přenesená",J232,0)</f>
        <v>0</v>
      </c>
      <c r="BI232" s="251">
        <f>IF(N232="nulová",J232,0)</f>
        <v>0</v>
      </c>
      <c r="BJ232" s="18" t="s">
        <v>85</v>
      </c>
      <c r="BK232" s="251">
        <f>ROUND(I232*H232,2)</f>
        <v>0</v>
      </c>
      <c r="BL232" s="18" t="s">
        <v>144</v>
      </c>
      <c r="BM232" s="250" t="s">
        <v>322</v>
      </c>
    </row>
    <row r="233" s="2" customFormat="1" ht="16.5" customHeight="1">
      <c r="A233" s="39"/>
      <c r="B233" s="40"/>
      <c r="C233" s="285" t="s">
        <v>323</v>
      </c>
      <c r="D233" s="285" t="s">
        <v>309</v>
      </c>
      <c r="E233" s="286" t="s">
        <v>324</v>
      </c>
      <c r="F233" s="287" t="s">
        <v>325</v>
      </c>
      <c r="G233" s="288" t="s">
        <v>326</v>
      </c>
      <c r="H233" s="289">
        <v>9.4860000000000007</v>
      </c>
      <c r="I233" s="290"/>
      <c r="J233" s="291">
        <f>ROUND(I233*H233,2)</f>
        <v>0</v>
      </c>
      <c r="K233" s="292"/>
      <c r="L233" s="293"/>
      <c r="M233" s="294" t="s">
        <v>1</v>
      </c>
      <c r="N233" s="295" t="s">
        <v>42</v>
      </c>
      <c r="O233" s="92"/>
      <c r="P233" s="248">
        <f>O233*H233</f>
        <v>0</v>
      </c>
      <c r="Q233" s="248">
        <v>0.001</v>
      </c>
      <c r="R233" s="248">
        <f>Q233*H233</f>
        <v>0.0094860000000000014</v>
      </c>
      <c r="S233" s="248">
        <v>0</v>
      </c>
      <c r="T233" s="24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0" t="s">
        <v>105</v>
      </c>
      <c r="AT233" s="250" t="s">
        <v>309</v>
      </c>
      <c r="AU233" s="250" t="s">
        <v>87</v>
      </c>
      <c r="AY233" s="18" t="s">
        <v>138</v>
      </c>
      <c r="BE233" s="251">
        <f>IF(N233="základní",J233,0)</f>
        <v>0</v>
      </c>
      <c r="BF233" s="251">
        <f>IF(N233="snížená",J233,0)</f>
        <v>0</v>
      </c>
      <c r="BG233" s="251">
        <f>IF(N233="zákl. přenesená",J233,0)</f>
        <v>0</v>
      </c>
      <c r="BH233" s="251">
        <f>IF(N233="sníž. přenesená",J233,0)</f>
        <v>0</v>
      </c>
      <c r="BI233" s="251">
        <f>IF(N233="nulová",J233,0)</f>
        <v>0</v>
      </c>
      <c r="BJ233" s="18" t="s">
        <v>85</v>
      </c>
      <c r="BK233" s="251">
        <f>ROUND(I233*H233,2)</f>
        <v>0</v>
      </c>
      <c r="BL233" s="18" t="s">
        <v>144</v>
      </c>
      <c r="BM233" s="250" t="s">
        <v>327</v>
      </c>
    </row>
    <row r="234" s="14" customFormat="1">
      <c r="A234" s="14"/>
      <c r="B234" s="263"/>
      <c r="C234" s="264"/>
      <c r="D234" s="254" t="s">
        <v>146</v>
      </c>
      <c r="E234" s="265" t="s">
        <v>1</v>
      </c>
      <c r="F234" s="266" t="s">
        <v>328</v>
      </c>
      <c r="G234" s="264"/>
      <c r="H234" s="267">
        <v>9.4860000000000007</v>
      </c>
      <c r="I234" s="268"/>
      <c r="J234" s="264"/>
      <c r="K234" s="264"/>
      <c r="L234" s="269"/>
      <c r="M234" s="270"/>
      <c r="N234" s="271"/>
      <c r="O234" s="271"/>
      <c r="P234" s="271"/>
      <c r="Q234" s="271"/>
      <c r="R234" s="271"/>
      <c r="S234" s="271"/>
      <c r="T234" s="27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3" t="s">
        <v>146</v>
      </c>
      <c r="AU234" s="273" t="s">
        <v>87</v>
      </c>
      <c r="AV234" s="14" t="s">
        <v>87</v>
      </c>
      <c r="AW234" s="14" t="s">
        <v>33</v>
      </c>
      <c r="AX234" s="14" t="s">
        <v>85</v>
      </c>
      <c r="AY234" s="273" t="s">
        <v>138</v>
      </c>
    </row>
    <row r="235" s="2" customFormat="1" ht="16.5" customHeight="1">
      <c r="A235" s="39"/>
      <c r="B235" s="40"/>
      <c r="C235" s="238" t="s">
        <v>329</v>
      </c>
      <c r="D235" s="238" t="s">
        <v>140</v>
      </c>
      <c r="E235" s="239" t="s">
        <v>330</v>
      </c>
      <c r="F235" s="240" t="s">
        <v>331</v>
      </c>
      <c r="G235" s="241" t="s">
        <v>154</v>
      </c>
      <c r="H235" s="242">
        <v>1178.7000000000001</v>
      </c>
      <c r="I235" s="243"/>
      <c r="J235" s="244">
        <f>ROUND(I235*H235,2)</f>
        <v>0</v>
      </c>
      <c r="K235" s="245"/>
      <c r="L235" s="45"/>
      <c r="M235" s="246" t="s">
        <v>1</v>
      </c>
      <c r="N235" s="247" t="s">
        <v>42</v>
      </c>
      <c r="O235" s="92"/>
      <c r="P235" s="248">
        <f>O235*H235</f>
        <v>0</v>
      </c>
      <c r="Q235" s="248">
        <v>0</v>
      </c>
      <c r="R235" s="248">
        <f>Q235*H235</f>
        <v>0</v>
      </c>
      <c r="S235" s="248">
        <v>0</v>
      </c>
      <c r="T235" s="24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0" t="s">
        <v>144</v>
      </c>
      <c r="AT235" s="250" t="s">
        <v>140</v>
      </c>
      <c r="AU235" s="250" t="s">
        <v>87</v>
      </c>
      <c r="AY235" s="18" t="s">
        <v>138</v>
      </c>
      <c r="BE235" s="251">
        <f>IF(N235="základní",J235,0)</f>
        <v>0</v>
      </c>
      <c r="BF235" s="251">
        <f>IF(N235="snížená",J235,0)</f>
        <v>0</v>
      </c>
      <c r="BG235" s="251">
        <f>IF(N235="zákl. přenesená",J235,0)</f>
        <v>0</v>
      </c>
      <c r="BH235" s="251">
        <f>IF(N235="sníž. přenesená",J235,0)</f>
        <v>0</v>
      </c>
      <c r="BI235" s="251">
        <f>IF(N235="nulová",J235,0)</f>
        <v>0</v>
      </c>
      <c r="BJ235" s="18" t="s">
        <v>85</v>
      </c>
      <c r="BK235" s="251">
        <f>ROUND(I235*H235,2)</f>
        <v>0</v>
      </c>
      <c r="BL235" s="18" t="s">
        <v>144</v>
      </c>
      <c r="BM235" s="250" t="s">
        <v>332</v>
      </c>
    </row>
    <row r="236" s="13" customFormat="1">
      <c r="A236" s="13"/>
      <c r="B236" s="252"/>
      <c r="C236" s="253"/>
      <c r="D236" s="254" t="s">
        <v>146</v>
      </c>
      <c r="E236" s="255" t="s">
        <v>1</v>
      </c>
      <c r="F236" s="256" t="s">
        <v>147</v>
      </c>
      <c r="G236" s="253"/>
      <c r="H236" s="255" t="s">
        <v>1</v>
      </c>
      <c r="I236" s="257"/>
      <c r="J236" s="253"/>
      <c r="K236" s="253"/>
      <c r="L236" s="258"/>
      <c r="M236" s="259"/>
      <c r="N236" s="260"/>
      <c r="O236" s="260"/>
      <c r="P236" s="260"/>
      <c r="Q236" s="260"/>
      <c r="R236" s="260"/>
      <c r="S236" s="260"/>
      <c r="T236" s="26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2" t="s">
        <v>146</v>
      </c>
      <c r="AU236" s="262" t="s">
        <v>87</v>
      </c>
      <c r="AV236" s="13" t="s">
        <v>85</v>
      </c>
      <c r="AW236" s="13" t="s">
        <v>33</v>
      </c>
      <c r="AX236" s="13" t="s">
        <v>77</v>
      </c>
      <c r="AY236" s="262" t="s">
        <v>138</v>
      </c>
    </row>
    <row r="237" s="14" customFormat="1">
      <c r="A237" s="14"/>
      <c r="B237" s="263"/>
      <c r="C237" s="264"/>
      <c r="D237" s="254" t="s">
        <v>146</v>
      </c>
      <c r="E237" s="265" t="s">
        <v>1</v>
      </c>
      <c r="F237" s="266" t="s">
        <v>333</v>
      </c>
      <c r="G237" s="264"/>
      <c r="H237" s="267">
        <v>1178.7000000000001</v>
      </c>
      <c r="I237" s="268"/>
      <c r="J237" s="264"/>
      <c r="K237" s="264"/>
      <c r="L237" s="269"/>
      <c r="M237" s="270"/>
      <c r="N237" s="271"/>
      <c r="O237" s="271"/>
      <c r="P237" s="271"/>
      <c r="Q237" s="271"/>
      <c r="R237" s="271"/>
      <c r="S237" s="271"/>
      <c r="T237" s="27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3" t="s">
        <v>146</v>
      </c>
      <c r="AU237" s="273" t="s">
        <v>87</v>
      </c>
      <c r="AV237" s="14" t="s">
        <v>87</v>
      </c>
      <c r="AW237" s="14" t="s">
        <v>33</v>
      </c>
      <c r="AX237" s="14" t="s">
        <v>85</v>
      </c>
      <c r="AY237" s="273" t="s">
        <v>138</v>
      </c>
    </row>
    <row r="238" s="2" customFormat="1" ht="16.5" customHeight="1">
      <c r="A238" s="39"/>
      <c r="B238" s="40"/>
      <c r="C238" s="238" t="s">
        <v>334</v>
      </c>
      <c r="D238" s="238" t="s">
        <v>140</v>
      </c>
      <c r="E238" s="239" t="s">
        <v>335</v>
      </c>
      <c r="F238" s="240" t="s">
        <v>336</v>
      </c>
      <c r="G238" s="241" t="s">
        <v>154</v>
      </c>
      <c r="H238" s="242">
        <v>307</v>
      </c>
      <c r="I238" s="243"/>
      <c r="J238" s="244">
        <f>ROUND(I238*H238,2)</f>
        <v>0</v>
      </c>
      <c r="K238" s="245"/>
      <c r="L238" s="45"/>
      <c r="M238" s="246" t="s">
        <v>1</v>
      </c>
      <c r="N238" s="247" t="s">
        <v>42</v>
      </c>
      <c r="O238" s="92"/>
      <c r="P238" s="248">
        <f>O238*H238</f>
        <v>0</v>
      </c>
      <c r="Q238" s="248">
        <v>0</v>
      </c>
      <c r="R238" s="248">
        <f>Q238*H238</f>
        <v>0</v>
      </c>
      <c r="S238" s="248">
        <v>0</v>
      </c>
      <c r="T238" s="24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0" t="s">
        <v>144</v>
      </c>
      <c r="AT238" s="250" t="s">
        <v>140</v>
      </c>
      <c r="AU238" s="250" t="s">
        <v>87</v>
      </c>
      <c r="AY238" s="18" t="s">
        <v>138</v>
      </c>
      <c r="BE238" s="251">
        <f>IF(N238="základní",J238,0)</f>
        <v>0</v>
      </c>
      <c r="BF238" s="251">
        <f>IF(N238="snížená",J238,0)</f>
        <v>0</v>
      </c>
      <c r="BG238" s="251">
        <f>IF(N238="zákl. přenesená",J238,0)</f>
        <v>0</v>
      </c>
      <c r="BH238" s="251">
        <f>IF(N238="sníž. přenesená",J238,0)</f>
        <v>0</v>
      </c>
      <c r="BI238" s="251">
        <f>IF(N238="nulová",J238,0)</f>
        <v>0</v>
      </c>
      <c r="BJ238" s="18" t="s">
        <v>85</v>
      </c>
      <c r="BK238" s="251">
        <f>ROUND(I238*H238,2)</f>
        <v>0</v>
      </c>
      <c r="BL238" s="18" t="s">
        <v>144</v>
      </c>
      <c r="BM238" s="250" t="s">
        <v>337</v>
      </c>
    </row>
    <row r="239" s="14" customFormat="1">
      <c r="A239" s="14"/>
      <c r="B239" s="263"/>
      <c r="C239" s="264"/>
      <c r="D239" s="254" t="s">
        <v>146</v>
      </c>
      <c r="E239" s="265" t="s">
        <v>1</v>
      </c>
      <c r="F239" s="266" t="s">
        <v>338</v>
      </c>
      <c r="G239" s="264"/>
      <c r="H239" s="267">
        <v>307</v>
      </c>
      <c r="I239" s="268"/>
      <c r="J239" s="264"/>
      <c r="K239" s="264"/>
      <c r="L239" s="269"/>
      <c r="M239" s="270"/>
      <c r="N239" s="271"/>
      <c r="O239" s="271"/>
      <c r="P239" s="271"/>
      <c r="Q239" s="271"/>
      <c r="R239" s="271"/>
      <c r="S239" s="271"/>
      <c r="T239" s="27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3" t="s">
        <v>146</v>
      </c>
      <c r="AU239" s="273" t="s">
        <v>87</v>
      </c>
      <c r="AV239" s="14" t="s">
        <v>87</v>
      </c>
      <c r="AW239" s="14" t="s">
        <v>33</v>
      </c>
      <c r="AX239" s="14" t="s">
        <v>85</v>
      </c>
      <c r="AY239" s="273" t="s">
        <v>138</v>
      </c>
    </row>
    <row r="240" s="2" customFormat="1" ht="16.5" customHeight="1">
      <c r="A240" s="39"/>
      <c r="B240" s="40"/>
      <c r="C240" s="238" t="s">
        <v>339</v>
      </c>
      <c r="D240" s="238" t="s">
        <v>140</v>
      </c>
      <c r="E240" s="239" t="s">
        <v>340</v>
      </c>
      <c r="F240" s="240" t="s">
        <v>341</v>
      </c>
      <c r="G240" s="241" t="s">
        <v>154</v>
      </c>
      <c r="H240" s="242">
        <v>307</v>
      </c>
      <c r="I240" s="243"/>
      <c r="J240" s="244">
        <f>ROUND(I240*H240,2)</f>
        <v>0</v>
      </c>
      <c r="K240" s="245"/>
      <c r="L240" s="45"/>
      <c r="M240" s="246" t="s">
        <v>1</v>
      </c>
      <c r="N240" s="247" t="s">
        <v>42</v>
      </c>
      <c r="O240" s="92"/>
      <c r="P240" s="248">
        <f>O240*H240</f>
        <v>0</v>
      </c>
      <c r="Q240" s="248">
        <v>0</v>
      </c>
      <c r="R240" s="248">
        <f>Q240*H240</f>
        <v>0</v>
      </c>
      <c r="S240" s="248">
        <v>0</v>
      </c>
      <c r="T240" s="24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0" t="s">
        <v>144</v>
      </c>
      <c r="AT240" s="250" t="s">
        <v>140</v>
      </c>
      <c r="AU240" s="250" t="s">
        <v>87</v>
      </c>
      <c r="AY240" s="18" t="s">
        <v>138</v>
      </c>
      <c r="BE240" s="251">
        <f>IF(N240="základní",J240,0)</f>
        <v>0</v>
      </c>
      <c r="BF240" s="251">
        <f>IF(N240="snížená",J240,0)</f>
        <v>0</v>
      </c>
      <c r="BG240" s="251">
        <f>IF(N240="zákl. přenesená",J240,0)</f>
        <v>0</v>
      </c>
      <c r="BH240" s="251">
        <f>IF(N240="sníž. přenesená",J240,0)</f>
        <v>0</v>
      </c>
      <c r="BI240" s="251">
        <f>IF(N240="nulová",J240,0)</f>
        <v>0</v>
      </c>
      <c r="BJ240" s="18" t="s">
        <v>85</v>
      </c>
      <c r="BK240" s="251">
        <f>ROUND(I240*H240,2)</f>
        <v>0</v>
      </c>
      <c r="BL240" s="18" t="s">
        <v>144</v>
      </c>
      <c r="BM240" s="250" t="s">
        <v>342</v>
      </c>
    </row>
    <row r="241" s="14" customFormat="1">
      <c r="A241" s="14"/>
      <c r="B241" s="263"/>
      <c r="C241" s="264"/>
      <c r="D241" s="254" t="s">
        <v>146</v>
      </c>
      <c r="E241" s="265" t="s">
        <v>1</v>
      </c>
      <c r="F241" s="266" t="s">
        <v>338</v>
      </c>
      <c r="G241" s="264"/>
      <c r="H241" s="267">
        <v>307</v>
      </c>
      <c r="I241" s="268"/>
      <c r="J241" s="264"/>
      <c r="K241" s="264"/>
      <c r="L241" s="269"/>
      <c r="M241" s="270"/>
      <c r="N241" s="271"/>
      <c r="O241" s="271"/>
      <c r="P241" s="271"/>
      <c r="Q241" s="271"/>
      <c r="R241" s="271"/>
      <c r="S241" s="271"/>
      <c r="T241" s="27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3" t="s">
        <v>146</v>
      </c>
      <c r="AU241" s="273" t="s">
        <v>87</v>
      </c>
      <c r="AV241" s="14" t="s">
        <v>87</v>
      </c>
      <c r="AW241" s="14" t="s">
        <v>33</v>
      </c>
      <c r="AX241" s="14" t="s">
        <v>85</v>
      </c>
      <c r="AY241" s="273" t="s">
        <v>138</v>
      </c>
    </row>
    <row r="242" s="2" customFormat="1" ht="16.5" customHeight="1">
      <c r="A242" s="39"/>
      <c r="B242" s="40"/>
      <c r="C242" s="238" t="s">
        <v>343</v>
      </c>
      <c r="D242" s="238" t="s">
        <v>140</v>
      </c>
      <c r="E242" s="239" t="s">
        <v>344</v>
      </c>
      <c r="F242" s="240" t="s">
        <v>345</v>
      </c>
      <c r="G242" s="241" t="s">
        <v>154</v>
      </c>
      <c r="H242" s="242">
        <v>307</v>
      </c>
      <c r="I242" s="243"/>
      <c r="J242" s="244">
        <f>ROUND(I242*H242,2)</f>
        <v>0</v>
      </c>
      <c r="K242" s="245"/>
      <c r="L242" s="45"/>
      <c r="M242" s="246" t="s">
        <v>1</v>
      </c>
      <c r="N242" s="247" t="s">
        <v>42</v>
      </c>
      <c r="O242" s="92"/>
      <c r="P242" s="248">
        <f>O242*H242</f>
        <v>0</v>
      </c>
      <c r="Q242" s="248">
        <v>0</v>
      </c>
      <c r="R242" s="248">
        <f>Q242*H242</f>
        <v>0</v>
      </c>
      <c r="S242" s="248">
        <v>0</v>
      </c>
      <c r="T242" s="24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0" t="s">
        <v>144</v>
      </c>
      <c r="AT242" s="250" t="s">
        <v>140</v>
      </c>
      <c r="AU242" s="250" t="s">
        <v>87</v>
      </c>
      <c r="AY242" s="18" t="s">
        <v>138</v>
      </c>
      <c r="BE242" s="251">
        <f>IF(N242="základní",J242,0)</f>
        <v>0</v>
      </c>
      <c r="BF242" s="251">
        <f>IF(N242="snížená",J242,0)</f>
        <v>0</v>
      </c>
      <c r="BG242" s="251">
        <f>IF(N242="zákl. přenesená",J242,0)</f>
        <v>0</v>
      </c>
      <c r="BH242" s="251">
        <f>IF(N242="sníž. přenesená",J242,0)</f>
        <v>0</v>
      </c>
      <c r="BI242" s="251">
        <f>IF(N242="nulová",J242,0)</f>
        <v>0</v>
      </c>
      <c r="BJ242" s="18" t="s">
        <v>85</v>
      </c>
      <c r="BK242" s="251">
        <f>ROUND(I242*H242,2)</f>
        <v>0</v>
      </c>
      <c r="BL242" s="18" t="s">
        <v>144</v>
      </c>
      <c r="BM242" s="250" t="s">
        <v>346</v>
      </c>
    </row>
    <row r="243" s="14" customFormat="1">
      <c r="A243" s="14"/>
      <c r="B243" s="263"/>
      <c r="C243" s="264"/>
      <c r="D243" s="254" t="s">
        <v>146</v>
      </c>
      <c r="E243" s="265" t="s">
        <v>1</v>
      </c>
      <c r="F243" s="266" t="s">
        <v>338</v>
      </c>
      <c r="G243" s="264"/>
      <c r="H243" s="267">
        <v>307</v>
      </c>
      <c r="I243" s="268"/>
      <c r="J243" s="264"/>
      <c r="K243" s="264"/>
      <c r="L243" s="269"/>
      <c r="M243" s="270"/>
      <c r="N243" s="271"/>
      <c r="O243" s="271"/>
      <c r="P243" s="271"/>
      <c r="Q243" s="271"/>
      <c r="R243" s="271"/>
      <c r="S243" s="271"/>
      <c r="T243" s="27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3" t="s">
        <v>146</v>
      </c>
      <c r="AU243" s="273" t="s">
        <v>87</v>
      </c>
      <c r="AV243" s="14" t="s">
        <v>87</v>
      </c>
      <c r="AW243" s="14" t="s">
        <v>33</v>
      </c>
      <c r="AX243" s="14" t="s">
        <v>85</v>
      </c>
      <c r="AY243" s="273" t="s">
        <v>138</v>
      </c>
    </row>
    <row r="244" s="2" customFormat="1" ht="16.5" customHeight="1">
      <c r="A244" s="39"/>
      <c r="B244" s="40"/>
      <c r="C244" s="238" t="s">
        <v>347</v>
      </c>
      <c r="D244" s="238" t="s">
        <v>140</v>
      </c>
      <c r="E244" s="239" t="s">
        <v>348</v>
      </c>
      <c r="F244" s="240" t="s">
        <v>349</v>
      </c>
      <c r="G244" s="241" t="s">
        <v>154</v>
      </c>
      <c r="H244" s="242">
        <v>307</v>
      </c>
      <c r="I244" s="243"/>
      <c r="J244" s="244">
        <f>ROUND(I244*H244,2)</f>
        <v>0</v>
      </c>
      <c r="K244" s="245"/>
      <c r="L244" s="45"/>
      <c r="M244" s="246" t="s">
        <v>1</v>
      </c>
      <c r="N244" s="247" t="s">
        <v>42</v>
      </c>
      <c r="O244" s="92"/>
      <c r="P244" s="248">
        <f>O244*H244</f>
        <v>0</v>
      </c>
      <c r="Q244" s="248">
        <v>0</v>
      </c>
      <c r="R244" s="248">
        <f>Q244*H244</f>
        <v>0</v>
      </c>
      <c r="S244" s="248">
        <v>0</v>
      </c>
      <c r="T244" s="24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0" t="s">
        <v>144</v>
      </c>
      <c r="AT244" s="250" t="s">
        <v>140</v>
      </c>
      <c r="AU244" s="250" t="s">
        <v>87</v>
      </c>
      <c r="AY244" s="18" t="s">
        <v>138</v>
      </c>
      <c r="BE244" s="251">
        <f>IF(N244="základní",J244,0)</f>
        <v>0</v>
      </c>
      <c r="BF244" s="251">
        <f>IF(N244="snížená",J244,0)</f>
        <v>0</v>
      </c>
      <c r="BG244" s="251">
        <f>IF(N244="zákl. přenesená",J244,0)</f>
        <v>0</v>
      </c>
      <c r="BH244" s="251">
        <f>IF(N244="sníž. přenesená",J244,0)</f>
        <v>0</v>
      </c>
      <c r="BI244" s="251">
        <f>IF(N244="nulová",J244,0)</f>
        <v>0</v>
      </c>
      <c r="BJ244" s="18" t="s">
        <v>85</v>
      </c>
      <c r="BK244" s="251">
        <f>ROUND(I244*H244,2)</f>
        <v>0</v>
      </c>
      <c r="BL244" s="18" t="s">
        <v>144</v>
      </c>
      <c r="BM244" s="250" t="s">
        <v>350</v>
      </c>
    </row>
    <row r="245" s="14" customFormat="1">
      <c r="A245" s="14"/>
      <c r="B245" s="263"/>
      <c r="C245" s="264"/>
      <c r="D245" s="254" t="s">
        <v>146</v>
      </c>
      <c r="E245" s="265" t="s">
        <v>1</v>
      </c>
      <c r="F245" s="266" t="s">
        <v>338</v>
      </c>
      <c r="G245" s="264"/>
      <c r="H245" s="267">
        <v>307</v>
      </c>
      <c r="I245" s="268"/>
      <c r="J245" s="264"/>
      <c r="K245" s="264"/>
      <c r="L245" s="269"/>
      <c r="M245" s="270"/>
      <c r="N245" s="271"/>
      <c r="O245" s="271"/>
      <c r="P245" s="271"/>
      <c r="Q245" s="271"/>
      <c r="R245" s="271"/>
      <c r="S245" s="271"/>
      <c r="T245" s="27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3" t="s">
        <v>146</v>
      </c>
      <c r="AU245" s="273" t="s">
        <v>87</v>
      </c>
      <c r="AV245" s="14" t="s">
        <v>87</v>
      </c>
      <c r="AW245" s="14" t="s">
        <v>33</v>
      </c>
      <c r="AX245" s="14" t="s">
        <v>85</v>
      </c>
      <c r="AY245" s="273" t="s">
        <v>138</v>
      </c>
    </row>
    <row r="246" s="2" customFormat="1" ht="16.5" customHeight="1">
      <c r="A246" s="39"/>
      <c r="B246" s="40"/>
      <c r="C246" s="238" t="s">
        <v>351</v>
      </c>
      <c r="D246" s="238" t="s">
        <v>140</v>
      </c>
      <c r="E246" s="239" t="s">
        <v>352</v>
      </c>
      <c r="F246" s="240" t="s">
        <v>353</v>
      </c>
      <c r="G246" s="241" t="s">
        <v>143</v>
      </c>
      <c r="H246" s="242">
        <v>2</v>
      </c>
      <c r="I246" s="243"/>
      <c r="J246" s="244">
        <f>ROUND(I246*H246,2)</f>
        <v>0</v>
      </c>
      <c r="K246" s="245"/>
      <c r="L246" s="45"/>
      <c r="M246" s="246" t="s">
        <v>1</v>
      </c>
      <c r="N246" s="247" t="s">
        <v>42</v>
      </c>
      <c r="O246" s="92"/>
      <c r="P246" s="248">
        <f>O246*H246</f>
        <v>0</v>
      </c>
      <c r="Q246" s="248">
        <v>0</v>
      </c>
      <c r="R246" s="248">
        <f>Q246*H246</f>
        <v>0</v>
      </c>
      <c r="S246" s="248">
        <v>0</v>
      </c>
      <c r="T246" s="24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50" t="s">
        <v>144</v>
      </c>
      <c r="AT246" s="250" t="s">
        <v>140</v>
      </c>
      <c r="AU246" s="250" t="s">
        <v>87</v>
      </c>
      <c r="AY246" s="18" t="s">
        <v>138</v>
      </c>
      <c r="BE246" s="251">
        <f>IF(N246="základní",J246,0)</f>
        <v>0</v>
      </c>
      <c r="BF246" s="251">
        <f>IF(N246="snížená",J246,0)</f>
        <v>0</v>
      </c>
      <c r="BG246" s="251">
        <f>IF(N246="zákl. přenesená",J246,0)</f>
        <v>0</v>
      </c>
      <c r="BH246" s="251">
        <f>IF(N246="sníž. přenesená",J246,0)</f>
        <v>0</v>
      </c>
      <c r="BI246" s="251">
        <f>IF(N246="nulová",J246,0)</f>
        <v>0</v>
      </c>
      <c r="BJ246" s="18" t="s">
        <v>85</v>
      </c>
      <c r="BK246" s="251">
        <f>ROUND(I246*H246,2)</f>
        <v>0</v>
      </c>
      <c r="BL246" s="18" t="s">
        <v>144</v>
      </c>
      <c r="BM246" s="250" t="s">
        <v>354</v>
      </c>
    </row>
    <row r="247" s="13" customFormat="1">
      <c r="A247" s="13"/>
      <c r="B247" s="252"/>
      <c r="C247" s="253"/>
      <c r="D247" s="254" t="s">
        <v>146</v>
      </c>
      <c r="E247" s="255" t="s">
        <v>1</v>
      </c>
      <c r="F247" s="256" t="s">
        <v>355</v>
      </c>
      <c r="G247" s="253"/>
      <c r="H247" s="255" t="s">
        <v>1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2" t="s">
        <v>146</v>
      </c>
      <c r="AU247" s="262" t="s">
        <v>87</v>
      </c>
      <c r="AV247" s="13" t="s">
        <v>85</v>
      </c>
      <c r="AW247" s="13" t="s">
        <v>33</v>
      </c>
      <c r="AX247" s="13" t="s">
        <v>77</v>
      </c>
      <c r="AY247" s="262" t="s">
        <v>138</v>
      </c>
    </row>
    <row r="248" s="13" customFormat="1">
      <c r="A248" s="13"/>
      <c r="B248" s="252"/>
      <c r="C248" s="253"/>
      <c r="D248" s="254" t="s">
        <v>146</v>
      </c>
      <c r="E248" s="255" t="s">
        <v>1</v>
      </c>
      <c r="F248" s="256" t="s">
        <v>147</v>
      </c>
      <c r="G248" s="253"/>
      <c r="H248" s="255" t="s">
        <v>1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2" t="s">
        <v>146</v>
      </c>
      <c r="AU248" s="262" t="s">
        <v>87</v>
      </c>
      <c r="AV248" s="13" t="s">
        <v>85</v>
      </c>
      <c r="AW248" s="13" t="s">
        <v>33</v>
      </c>
      <c r="AX248" s="13" t="s">
        <v>77</v>
      </c>
      <c r="AY248" s="262" t="s">
        <v>138</v>
      </c>
    </row>
    <row r="249" s="13" customFormat="1">
      <c r="A249" s="13"/>
      <c r="B249" s="252"/>
      <c r="C249" s="253"/>
      <c r="D249" s="254" t="s">
        <v>146</v>
      </c>
      <c r="E249" s="255" t="s">
        <v>1</v>
      </c>
      <c r="F249" s="256" t="s">
        <v>356</v>
      </c>
      <c r="G249" s="253"/>
      <c r="H249" s="255" t="s">
        <v>1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2" t="s">
        <v>146</v>
      </c>
      <c r="AU249" s="262" t="s">
        <v>87</v>
      </c>
      <c r="AV249" s="13" t="s">
        <v>85</v>
      </c>
      <c r="AW249" s="13" t="s">
        <v>33</v>
      </c>
      <c r="AX249" s="13" t="s">
        <v>77</v>
      </c>
      <c r="AY249" s="262" t="s">
        <v>138</v>
      </c>
    </row>
    <row r="250" s="13" customFormat="1">
      <c r="A250" s="13"/>
      <c r="B250" s="252"/>
      <c r="C250" s="253"/>
      <c r="D250" s="254" t="s">
        <v>146</v>
      </c>
      <c r="E250" s="255" t="s">
        <v>1</v>
      </c>
      <c r="F250" s="256" t="s">
        <v>357</v>
      </c>
      <c r="G250" s="253"/>
      <c r="H250" s="255" t="s">
        <v>1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146</v>
      </c>
      <c r="AU250" s="262" t="s">
        <v>87</v>
      </c>
      <c r="AV250" s="13" t="s">
        <v>85</v>
      </c>
      <c r="AW250" s="13" t="s">
        <v>33</v>
      </c>
      <c r="AX250" s="13" t="s">
        <v>77</v>
      </c>
      <c r="AY250" s="262" t="s">
        <v>138</v>
      </c>
    </row>
    <row r="251" s="13" customFormat="1">
      <c r="A251" s="13"/>
      <c r="B251" s="252"/>
      <c r="C251" s="253"/>
      <c r="D251" s="254" t="s">
        <v>146</v>
      </c>
      <c r="E251" s="255" t="s">
        <v>1</v>
      </c>
      <c r="F251" s="256" t="s">
        <v>358</v>
      </c>
      <c r="G251" s="253"/>
      <c r="H251" s="255" t="s">
        <v>1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2" t="s">
        <v>146</v>
      </c>
      <c r="AU251" s="262" t="s">
        <v>87</v>
      </c>
      <c r="AV251" s="13" t="s">
        <v>85</v>
      </c>
      <c r="AW251" s="13" t="s">
        <v>33</v>
      </c>
      <c r="AX251" s="13" t="s">
        <v>77</v>
      </c>
      <c r="AY251" s="262" t="s">
        <v>138</v>
      </c>
    </row>
    <row r="252" s="14" customFormat="1">
      <c r="A252" s="14"/>
      <c r="B252" s="263"/>
      <c r="C252" s="264"/>
      <c r="D252" s="254" t="s">
        <v>146</v>
      </c>
      <c r="E252" s="265" t="s">
        <v>1</v>
      </c>
      <c r="F252" s="266" t="s">
        <v>87</v>
      </c>
      <c r="G252" s="264"/>
      <c r="H252" s="267">
        <v>2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3" t="s">
        <v>146</v>
      </c>
      <c r="AU252" s="273" t="s">
        <v>87</v>
      </c>
      <c r="AV252" s="14" t="s">
        <v>87</v>
      </c>
      <c r="AW252" s="14" t="s">
        <v>33</v>
      </c>
      <c r="AX252" s="14" t="s">
        <v>85</v>
      </c>
      <c r="AY252" s="273" t="s">
        <v>138</v>
      </c>
    </row>
    <row r="253" s="2" customFormat="1" ht="16.5" customHeight="1">
      <c r="A253" s="39"/>
      <c r="B253" s="40"/>
      <c r="C253" s="285" t="s">
        <v>359</v>
      </c>
      <c r="D253" s="285" t="s">
        <v>309</v>
      </c>
      <c r="E253" s="286" t="s">
        <v>360</v>
      </c>
      <c r="F253" s="287" t="s">
        <v>361</v>
      </c>
      <c r="G253" s="288" t="s">
        <v>143</v>
      </c>
      <c r="H253" s="289">
        <v>2</v>
      </c>
      <c r="I253" s="290"/>
      <c r="J253" s="291">
        <f>ROUND(I253*H253,2)</f>
        <v>0</v>
      </c>
      <c r="K253" s="292"/>
      <c r="L253" s="293"/>
      <c r="M253" s="294" t="s">
        <v>1</v>
      </c>
      <c r="N253" s="295" t="s">
        <v>42</v>
      </c>
      <c r="O253" s="92"/>
      <c r="P253" s="248">
        <f>O253*H253</f>
        <v>0</v>
      </c>
      <c r="Q253" s="248">
        <v>0.027</v>
      </c>
      <c r="R253" s="248">
        <f>Q253*H253</f>
        <v>0.053999999999999999</v>
      </c>
      <c r="S253" s="248">
        <v>0</v>
      </c>
      <c r="T253" s="24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0" t="s">
        <v>105</v>
      </c>
      <c r="AT253" s="250" t="s">
        <v>309</v>
      </c>
      <c r="AU253" s="250" t="s">
        <v>87</v>
      </c>
      <c r="AY253" s="18" t="s">
        <v>138</v>
      </c>
      <c r="BE253" s="251">
        <f>IF(N253="základní",J253,0)</f>
        <v>0</v>
      </c>
      <c r="BF253" s="251">
        <f>IF(N253="snížená",J253,0)</f>
        <v>0</v>
      </c>
      <c r="BG253" s="251">
        <f>IF(N253="zákl. přenesená",J253,0)</f>
        <v>0</v>
      </c>
      <c r="BH253" s="251">
        <f>IF(N253="sníž. přenesená",J253,0)</f>
        <v>0</v>
      </c>
      <c r="BI253" s="251">
        <f>IF(N253="nulová",J253,0)</f>
        <v>0</v>
      </c>
      <c r="BJ253" s="18" t="s">
        <v>85</v>
      </c>
      <c r="BK253" s="251">
        <f>ROUND(I253*H253,2)</f>
        <v>0</v>
      </c>
      <c r="BL253" s="18" t="s">
        <v>144</v>
      </c>
      <c r="BM253" s="250" t="s">
        <v>362</v>
      </c>
    </row>
    <row r="254" s="2" customFormat="1" ht="16.5" customHeight="1">
      <c r="A254" s="39"/>
      <c r="B254" s="40"/>
      <c r="C254" s="238" t="s">
        <v>363</v>
      </c>
      <c r="D254" s="238" t="s">
        <v>140</v>
      </c>
      <c r="E254" s="239" t="s">
        <v>364</v>
      </c>
      <c r="F254" s="240" t="s">
        <v>365</v>
      </c>
      <c r="G254" s="241" t="s">
        <v>143</v>
      </c>
      <c r="H254" s="242">
        <v>6</v>
      </c>
      <c r="I254" s="243"/>
      <c r="J254" s="244">
        <f>ROUND(I254*H254,2)</f>
        <v>0</v>
      </c>
      <c r="K254" s="245"/>
      <c r="L254" s="45"/>
      <c r="M254" s="246" t="s">
        <v>1</v>
      </c>
      <c r="N254" s="247" t="s">
        <v>42</v>
      </c>
      <c r="O254" s="92"/>
      <c r="P254" s="248">
        <f>O254*H254</f>
        <v>0</v>
      </c>
      <c r="Q254" s="248">
        <v>6.0000000000000002E-05</v>
      </c>
      <c r="R254" s="248">
        <f>Q254*H254</f>
        <v>0.00036000000000000002</v>
      </c>
      <c r="S254" s="248">
        <v>0</v>
      </c>
      <c r="T254" s="24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0" t="s">
        <v>144</v>
      </c>
      <c r="AT254" s="250" t="s">
        <v>140</v>
      </c>
      <c r="AU254" s="250" t="s">
        <v>87</v>
      </c>
      <c r="AY254" s="18" t="s">
        <v>138</v>
      </c>
      <c r="BE254" s="251">
        <f>IF(N254="základní",J254,0)</f>
        <v>0</v>
      </c>
      <c r="BF254" s="251">
        <f>IF(N254="snížená",J254,0)</f>
        <v>0</v>
      </c>
      <c r="BG254" s="251">
        <f>IF(N254="zákl. přenesená",J254,0)</f>
        <v>0</v>
      </c>
      <c r="BH254" s="251">
        <f>IF(N254="sníž. přenesená",J254,0)</f>
        <v>0</v>
      </c>
      <c r="BI254" s="251">
        <f>IF(N254="nulová",J254,0)</f>
        <v>0</v>
      </c>
      <c r="BJ254" s="18" t="s">
        <v>85</v>
      </c>
      <c r="BK254" s="251">
        <f>ROUND(I254*H254,2)</f>
        <v>0</v>
      </c>
      <c r="BL254" s="18" t="s">
        <v>144</v>
      </c>
      <c r="BM254" s="250" t="s">
        <v>366</v>
      </c>
    </row>
    <row r="255" s="14" customFormat="1">
      <c r="A255" s="14"/>
      <c r="B255" s="263"/>
      <c r="C255" s="264"/>
      <c r="D255" s="254" t="s">
        <v>146</v>
      </c>
      <c r="E255" s="265" t="s">
        <v>1</v>
      </c>
      <c r="F255" s="266" t="s">
        <v>367</v>
      </c>
      <c r="G255" s="264"/>
      <c r="H255" s="267">
        <v>6</v>
      </c>
      <c r="I255" s="268"/>
      <c r="J255" s="264"/>
      <c r="K255" s="264"/>
      <c r="L255" s="269"/>
      <c r="M255" s="270"/>
      <c r="N255" s="271"/>
      <c r="O255" s="271"/>
      <c r="P255" s="271"/>
      <c r="Q255" s="271"/>
      <c r="R255" s="271"/>
      <c r="S255" s="271"/>
      <c r="T255" s="27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3" t="s">
        <v>146</v>
      </c>
      <c r="AU255" s="273" t="s">
        <v>87</v>
      </c>
      <c r="AV255" s="14" t="s">
        <v>87</v>
      </c>
      <c r="AW255" s="14" t="s">
        <v>33</v>
      </c>
      <c r="AX255" s="14" t="s">
        <v>85</v>
      </c>
      <c r="AY255" s="273" t="s">
        <v>138</v>
      </c>
    </row>
    <row r="256" s="2" customFormat="1" ht="16.5" customHeight="1">
      <c r="A256" s="39"/>
      <c r="B256" s="40"/>
      <c r="C256" s="285" t="s">
        <v>368</v>
      </c>
      <c r="D256" s="285" t="s">
        <v>309</v>
      </c>
      <c r="E256" s="286" t="s">
        <v>369</v>
      </c>
      <c r="F256" s="287" t="s">
        <v>370</v>
      </c>
      <c r="G256" s="288" t="s">
        <v>182</v>
      </c>
      <c r="H256" s="289">
        <v>0.11799999999999999</v>
      </c>
      <c r="I256" s="290"/>
      <c r="J256" s="291">
        <f>ROUND(I256*H256,2)</f>
        <v>0</v>
      </c>
      <c r="K256" s="292"/>
      <c r="L256" s="293"/>
      <c r="M256" s="294" t="s">
        <v>1</v>
      </c>
      <c r="N256" s="295" t="s">
        <v>42</v>
      </c>
      <c r="O256" s="92"/>
      <c r="P256" s="248">
        <f>O256*H256</f>
        <v>0</v>
      </c>
      <c r="Q256" s="248">
        <v>0.65000000000000002</v>
      </c>
      <c r="R256" s="248">
        <f>Q256*H256</f>
        <v>0.076700000000000004</v>
      </c>
      <c r="S256" s="248">
        <v>0</v>
      </c>
      <c r="T256" s="24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0" t="s">
        <v>105</v>
      </c>
      <c r="AT256" s="250" t="s">
        <v>309</v>
      </c>
      <c r="AU256" s="250" t="s">
        <v>87</v>
      </c>
      <c r="AY256" s="18" t="s">
        <v>138</v>
      </c>
      <c r="BE256" s="251">
        <f>IF(N256="základní",J256,0)</f>
        <v>0</v>
      </c>
      <c r="BF256" s="251">
        <f>IF(N256="snížená",J256,0)</f>
        <v>0</v>
      </c>
      <c r="BG256" s="251">
        <f>IF(N256="zákl. přenesená",J256,0)</f>
        <v>0</v>
      </c>
      <c r="BH256" s="251">
        <f>IF(N256="sníž. přenesená",J256,0)</f>
        <v>0</v>
      </c>
      <c r="BI256" s="251">
        <f>IF(N256="nulová",J256,0)</f>
        <v>0</v>
      </c>
      <c r="BJ256" s="18" t="s">
        <v>85</v>
      </c>
      <c r="BK256" s="251">
        <f>ROUND(I256*H256,2)</f>
        <v>0</v>
      </c>
      <c r="BL256" s="18" t="s">
        <v>144</v>
      </c>
      <c r="BM256" s="250" t="s">
        <v>371</v>
      </c>
    </row>
    <row r="257" s="14" customFormat="1">
      <c r="A257" s="14"/>
      <c r="B257" s="263"/>
      <c r="C257" s="264"/>
      <c r="D257" s="254" t="s">
        <v>146</v>
      </c>
      <c r="E257" s="265" t="s">
        <v>1</v>
      </c>
      <c r="F257" s="266" t="s">
        <v>372</v>
      </c>
      <c r="G257" s="264"/>
      <c r="H257" s="267">
        <v>0.11799999999999999</v>
      </c>
      <c r="I257" s="268"/>
      <c r="J257" s="264"/>
      <c r="K257" s="264"/>
      <c r="L257" s="269"/>
      <c r="M257" s="270"/>
      <c r="N257" s="271"/>
      <c r="O257" s="271"/>
      <c r="P257" s="271"/>
      <c r="Q257" s="271"/>
      <c r="R257" s="271"/>
      <c r="S257" s="271"/>
      <c r="T257" s="27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3" t="s">
        <v>146</v>
      </c>
      <c r="AU257" s="273" t="s">
        <v>87</v>
      </c>
      <c r="AV257" s="14" t="s">
        <v>87</v>
      </c>
      <c r="AW257" s="14" t="s">
        <v>33</v>
      </c>
      <c r="AX257" s="14" t="s">
        <v>85</v>
      </c>
      <c r="AY257" s="273" t="s">
        <v>138</v>
      </c>
    </row>
    <row r="258" s="2" customFormat="1" ht="16.5" customHeight="1">
      <c r="A258" s="39"/>
      <c r="B258" s="40"/>
      <c r="C258" s="238" t="s">
        <v>373</v>
      </c>
      <c r="D258" s="238" t="s">
        <v>140</v>
      </c>
      <c r="E258" s="239" t="s">
        <v>374</v>
      </c>
      <c r="F258" s="240" t="s">
        <v>375</v>
      </c>
      <c r="G258" s="241" t="s">
        <v>154</v>
      </c>
      <c r="H258" s="242">
        <v>307</v>
      </c>
      <c r="I258" s="243"/>
      <c r="J258" s="244">
        <f>ROUND(I258*H258,2)</f>
        <v>0</v>
      </c>
      <c r="K258" s="245"/>
      <c r="L258" s="45"/>
      <c r="M258" s="246" t="s">
        <v>1</v>
      </c>
      <c r="N258" s="247" t="s">
        <v>42</v>
      </c>
      <c r="O258" s="92"/>
      <c r="P258" s="248">
        <f>O258*H258</f>
        <v>0</v>
      </c>
      <c r="Q258" s="248">
        <v>0</v>
      </c>
      <c r="R258" s="248">
        <f>Q258*H258</f>
        <v>0</v>
      </c>
      <c r="S258" s="248">
        <v>0</v>
      </c>
      <c r="T258" s="24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50" t="s">
        <v>144</v>
      </c>
      <c r="AT258" s="250" t="s">
        <v>140</v>
      </c>
      <c r="AU258" s="250" t="s">
        <v>87</v>
      </c>
      <c r="AY258" s="18" t="s">
        <v>138</v>
      </c>
      <c r="BE258" s="251">
        <f>IF(N258="základní",J258,0)</f>
        <v>0</v>
      </c>
      <c r="BF258" s="251">
        <f>IF(N258="snížená",J258,0)</f>
        <v>0</v>
      </c>
      <c r="BG258" s="251">
        <f>IF(N258="zákl. přenesená",J258,0)</f>
        <v>0</v>
      </c>
      <c r="BH258" s="251">
        <f>IF(N258="sníž. přenesená",J258,0)</f>
        <v>0</v>
      </c>
      <c r="BI258" s="251">
        <f>IF(N258="nulová",J258,0)</f>
        <v>0</v>
      </c>
      <c r="BJ258" s="18" t="s">
        <v>85</v>
      </c>
      <c r="BK258" s="251">
        <f>ROUND(I258*H258,2)</f>
        <v>0</v>
      </c>
      <c r="BL258" s="18" t="s">
        <v>144</v>
      </c>
      <c r="BM258" s="250" t="s">
        <v>376</v>
      </c>
    </row>
    <row r="259" s="14" customFormat="1">
      <c r="A259" s="14"/>
      <c r="B259" s="263"/>
      <c r="C259" s="264"/>
      <c r="D259" s="254" t="s">
        <v>146</v>
      </c>
      <c r="E259" s="265" t="s">
        <v>1</v>
      </c>
      <c r="F259" s="266" t="s">
        <v>338</v>
      </c>
      <c r="G259" s="264"/>
      <c r="H259" s="267">
        <v>307</v>
      </c>
      <c r="I259" s="268"/>
      <c r="J259" s="264"/>
      <c r="K259" s="264"/>
      <c r="L259" s="269"/>
      <c r="M259" s="270"/>
      <c r="N259" s="271"/>
      <c r="O259" s="271"/>
      <c r="P259" s="271"/>
      <c r="Q259" s="271"/>
      <c r="R259" s="271"/>
      <c r="S259" s="271"/>
      <c r="T259" s="27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3" t="s">
        <v>146</v>
      </c>
      <c r="AU259" s="273" t="s">
        <v>87</v>
      </c>
      <c r="AV259" s="14" t="s">
        <v>87</v>
      </c>
      <c r="AW259" s="14" t="s">
        <v>33</v>
      </c>
      <c r="AX259" s="14" t="s">
        <v>85</v>
      </c>
      <c r="AY259" s="273" t="s">
        <v>138</v>
      </c>
    </row>
    <row r="260" s="2" customFormat="1" ht="16.5" customHeight="1">
      <c r="A260" s="39"/>
      <c r="B260" s="40"/>
      <c r="C260" s="238" t="s">
        <v>377</v>
      </c>
      <c r="D260" s="238" t="s">
        <v>140</v>
      </c>
      <c r="E260" s="239" t="s">
        <v>378</v>
      </c>
      <c r="F260" s="240" t="s">
        <v>379</v>
      </c>
      <c r="G260" s="241" t="s">
        <v>154</v>
      </c>
      <c r="H260" s="242">
        <v>0.94199999999999995</v>
      </c>
      <c r="I260" s="243"/>
      <c r="J260" s="244">
        <f>ROUND(I260*H260,2)</f>
        <v>0</v>
      </c>
      <c r="K260" s="245"/>
      <c r="L260" s="45"/>
      <c r="M260" s="246" t="s">
        <v>1</v>
      </c>
      <c r="N260" s="247" t="s">
        <v>42</v>
      </c>
      <c r="O260" s="92"/>
      <c r="P260" s="248">
        <f>O260*H260</f>
        <v>0</v>
      </c>
      <c r="Q260" s="248">
        <v>0</v>
      </c>
      <c r="R260" s="248">
        <f>Q260*H260</f>
        <v>0</v>
      </c>
      <c r="S260" s="248">
        <v>0</v>
      </c>
      <c r="T260" s="24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0" t="s">
        <v>144</v>
      </c>
      <c r="AT260" s="250" t="s">
        <v>140</v>
      </c>
      <c r="AU260" s="250" t="s">
        <v>87</v>
      </c>
      <c r="AY260" s="18" t="s">
        <v>138</v>
      </c>
      <c r="BE260" s="251">
        <f>IF(N260="základní",J260,0)</f>
        <v>0</v>
      </c>
      <c r="BF260" s="251">
        <f>IF(N260="snížená",J260,0)</f>
        <v>0</v>
      </c>
      <c r="BG260" s="251">
        <f>IF(N260="zákl. přenesená",J260,0)</f>
        <v>0</v>
      </c>
      <c r="BH260" s="251">
        <f>IF(N260="sníž. přenesená",J260,0)</f>
        <v>0</v>
      </c>
      <c r="BI260" s="251">
        <f>IF(N260="nulová",J260,0)</f>
        <v>0</v>
      </c>
      <c r="BJ260" s="18" t="s">
        <v>85</v>
      </c>
      <c r="BK260" s="251">
        <f>ROUND(I260*H260,2)</f>
        <v>0</v>
      </c>
      <c r="BL260" s="18" t="s">
        <v>144</v>
      </c>
      <c r="BM260" s="250" t="s">
        <v>380</v>
      </c>
    </row>
    <row r="261" s="14" customFormat="1">
      <c r="A261" s="14"/>
      <c r="B261" s="263"/>
      <c r="C261" s="264"/>
      <c r="D261" s="254" t="s">
        <v>146</v>
      </c>
      <c r="E261" s="265" t="s">
        <v>1</v>
      </c>
      <c r="F261" s="266" t="s">
        <v>381</v>
      </c>
      <c r="G261" s="264"/>
      <c r="H261" s="267">
        <v>0.94199999999999995</v>
      </c>
      <c r="I261" s="268"/>
      <c r="J261" s="264"/>
      <c r="K261" s="264"/>
      <c r="L261" s="269"/>
      <c r="M261" s="270"/>
      <c r="N261" s="271"/>
      <c r="O261" s="271"/>
      <c r="P261" s="271"/>
      <c r="Q261" s="271"/>
      <c r="R261" s="271"/>
      <c r="S261" s="271"/>
      <c r="T261" s="27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3" t="s">
        <v>146</v>
      </c>
      <c r="AU261" s="273" t="s">
        <v>87</v>
      </c>
      <c r="AV261" s="14" t="s">
        <v>87</v>
      </c>
      <c r="AW261" s="14" t="s">
        <v>33</v>
      </c>
      <c r="AX261" s="14" t="s">
        <v>85</v>
      </c>
      <c r="AY261" s="273" t="s">
        <v>138</v>
      </c>
    </row>
    <row r="262" s="2" customFormat="1" ht="16.5" customHeight="1">
      <c r="A262" s="39"/>
      <c r="B262" s="40"/>
      <c r="C262" s="285" t="s">
        <v>382</v>
      </c>
      <c r="D262" s="285" t="s">
        <v>309</v>
      </c>
      <c r="E262" s="286" t="s">
        <v>383</v>
      </c>
      <c r="F262" s="287" t="s">
        <v>384</v>
      </c>
      <c r="G262" s="288" t="s">
        <v>182</v>
      </c>
      <c r="H262" s="289">
        <v>0.94199999999999995</v>
      </c>
      <c r="I262" s="290"/>
      <c r="J262" s="291">
        <f>ROUND(I262*H262,2)</f>
        <v>0</v>
      </c>
      <c r="K262" s="292"/>
      <c r="L262" s="293"/>
      <c r="M262" s="294" t="s">
        <v>1</v>
      </c>
      <c r="N262" s="295" t="s">
        <v>42</v>
      </c>
      <c r="O262" s="92"/>
      <c r="P262" s="248">
        <f>O262*H262</f>
        <v>0</v>
      </c>
      <c r="Q262" s="248">
        <v>0.20000000000000001</v>
      </c>
      <c r="R262" s="248">
        <f>Q262*H262</f>
        <v>0.18840000000000001</v>
      </c>
      <c r="S262" s="248">
        <v>0</v>
      </c>
      <c r="T262" s="24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50" t="s">
        <v>105</v>
      </c>
      <c r="AT262" s="250" t="s">
        <v>309</v>
      </c>
      <c r="AU262" s="250" t="s">
        <v>87</v>
      </c>
      <c r="AY262" s="18" t="s">
        <v>138</v>
      </c>
      <c r="BE262" s="251">
        <f>IF(N262="základní",J262,0)</f>
        <v>0</v>
      </c>
      <c r="BF262" s="251">
        <f>IF(N262="snížená",J262,0)</f>
        <v>0</v>
      </c>
      <c r="BG262" s="251">
        <f>IF(N262="zákl. přenesená",J262,0)</f>
        <v>0</v>
      </c>
      <c r="BH262" s="251">
        <f>IF(N262="sníž. přenesená",J262,0)</f>
        <v>0</v>
      </c>
      <c r="BI262" s="251">
        <f>IF(N262="nulová",J262,0)</f>
        <v>0</v>
      </c>
      <c r="BJ262" s="18" t="s">
        <v>85</v>
      </c>
      <c r="BK262" s="251">
        <f>ROUND(I262*H262,2)</f>
        <v>0</v>
      </c>
      <c r="BL262" s="18" t="s">
        <v>144</v>
      </c>
      <c r="BM262" s="250" t="s">
        <v>385</v>
      </c>
    </row>
    <row r="263" s="14" customFormat="1">
      <c r="A263" s="14"/>
      <c r="B263" s="263"/>
      <c r="C263" s="264"/>
      <c r="D263" s="254" t="s">
        <v>146</v>
      </c>
      <c r="E263" s="265" t="s">
        <v>1</v>
      </c>
      <c r="F263" s="266" t="s">
        <v>386</v>
      </c>
      <c r="G263" s="264"/>
      <c r="H263" s="267">
        <v>0.94199999999999995</v>
      </c>
      <c r="I263" s="268"/>
      <c r="J263" s="264"/>
      <c r="K263" s="264"/>
      <c r="L263" s="269"/>
      <c r="M263" s="270"/>
      <c r="N263" s="271"/>
      <c r="O263" s="271"/>
      <c r="P263" s="271"/>
      <c r="Q263" s="271"/>
      <c r="R263" s="271"/>
      <c r="S263" s="271"/>
      <c r="T263" s="27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3" t="s">
        <v>146</v>
      </c>
      <c r="AU263" s="273" t="s">
        <v>87</v>
      </c>
      <c r="AV263" s="14" t="s">
        <v>87</v>
      </c>
      <c r="AW263" s="14" t="s">
        <v>33</v>
      </c>
      <c r="AX263" s="14" t="s">
        <v>85</v>
      </c>
      <c r="AY263" s="273" t="s">
        <v>138</v>
      </c>
    </row>
    <row r="264" s="2" customFormat="1" ht="16.5" customHeight="1">
      <c r="A264" s="39"/>
      <c r="B264" s="40"/>
      <c r="C264" s="238" t="s">
        <v>387</v>
      </c>
      <c r="D264" s="238" t="s">
        <v>140</v>
      </c>
      <c r="E264" s="239" t="s">
        <v>388</v>
      </c>
      <c r="F264" s="240" t="s">
        <v>389</v>
      </c>
      <c r="G264" s="241" t="s">
        <v>154</v>
      </c>
      <c r="H264" s="242">
        <v>921</v>
      </c>
      <c r="I264" s="243"/>
      <c r="J264" s="244">
        <f>ROUND(I264*H264,2)</f>
        <v>0</v>
      </c>
      <c r="K264" s="245"/>
      <c r="L264" s="45"/>
      <c r="M264" s="246" t="s">
        <v>1</v>
      </c>
      <c r="N264" s="247" t="s">
        <v>42</v>
      </c>
      <c r="O264" s="92"/>
      <c r="P264" s="248">
        <f>O264*H264</f>
        <v>0</v>
      </c>
      <c r="Q264" s="248">
        <v>0</v>
      </c>
      <c r="R264" s="248">
        <f>Q264*H264</f>
        <v>0</v>
      </c>
      <c r="S264" s="248">
        <v>0</v>
      </c>
      <c r="T264" s="24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0" t="s">
        <v>144</v>
      </c>
      <c r="AT264" s="250" t="s">
        <v>140</v>
      </c>
      <c r="AU264" s="250" t="s">
        <v>87</v>
      </c>
      <c r="AY264" s="18" t="s">
        <v>138</v>
      </c>
      <c r="BE264" s="251">
        <f>IF(N264="základní",J264,0)</f>
        <v>0</v>
      </c>
      <c r="BF264" s="251">
        <f>IF(N264="snížená",J264,0)</f>
        <v>0</v>
      </c>
      <c r="BG264" s="251">
        <f>IF(N264="zákl. přenesená",J264,0)</f>
        <v>0</v>
      </c>
      <c r="BH264" s="251">
        <f>IF(N264="sníž. přenesená",J264,0)</f>
        <v>0</v>
      </c>
      <c r="BI264" s="251">
        <f>IF(N264="nulová",J264,0)</f>
        <v>0</v>
      </c>
      <c r="BJ264" s="18" t="s">
        <v>85</v>
      </c>
      <c r="BK264" s="251">
        <f>ROUND(I264*H264,2)</f>
        <v>0</v>
      </c>
      <c r="BL264" s="18" t="s">
        <v>144</v>
      </c>
      <c r="BM264" s="250" t="s">
        <v>390</v>
      </c>
    </row>
    <row r="265" s="13" customFormat="1">
      <c r="A265" s="13"/>
      <c r="B265" s="252"/>
      <c r="C265" s="253"/>
      <c r="D265" s="254" t="s">
        <v>146</v>
      </c>
      <c r="E265" s="255" t="s">
        <v>1</v>
      </c>
      <c r="F265" s="256" t="s">
        <v>391</v>
      </c>
      <c r="G265" s="253"/>
      <c r="H265" s="255" t="s">
        <v>1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2" t="s">
        <v>146</v>
      </c>
      <c r="AU265" s="262" t="s">
        <v>87</v>
      </c>
      <c r="AV265" s="13" t="s">
        <v>85</v>
      </c>
      <c r="AW265" s="13" t="s">
        <v>33</v>
      </c>
      <c r="AX265" s="13" t="s">
        <v>77</v>
      </c>
      <c r="AY265" s="262" t="s">
        <v>138</v>
      </c>
    </row>
    <row r="266" s="14" customFormat="1">
      <c r="A266" s="14"/>
      <c r="B266" s="263"/>
      <c r="C266" s="264"/>
      <c r="D266" s="254" t="s">
        <v>146</v>
      </c>
      <c r="E266" s="265" t="s">
        <v>1</v>
      </c>
      <c r="F266" s="266" t="s">
        <v>392</v>
      </c>
      <c r="G266" s="264"/>
      <c r="H266" s="267">
        <v>921</v>
      </c>
      <c r="I266" s="268"/>
      <c r="J266" s="264"/>
      <c r="K266" s="264"/>
      <c r="L266" s="269"/>
      <c r="M266" s="270"/>
      <c r="N266" s="271"/>
      <c r="O266" s="271"/>
      <c r="P266" s="271"/>
      <c r="Q266" s="271"/>
      <c r="R266" s="271"/>
      <c r="S266" s="271"/>
      <c r="T266" s="27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3" t="s">
        <v>146</v>
      </c>
      <c r="AU266" s="273" t="s">
        <v>87</v>
      </c>
      <c r="AV266" s="14" t="s">
        <v>87</v>
      </c>
      <c r="AW266" s="14" t="s">
        <v>33</v>
      </c>
      <c r="AX266" s="14" t="s">
        <v>85</v>
      </c>
      <c r="AY266" s="273" t="s">
        <v>138</v>
      </c>
    </row>
    <row r="267" s="2" customFormat="1" ht="16.5" customHeight="1">
      <c r="A267" s="39"/>
      <c r="B267" s="40"/>
      <c r="C267" s="238" t="s">
        <v>393</v>
      </c>
      <c r="D267" s="238" t="s">
        <v>140</v>
      </c>
      <c r="E267" s="239" t="s">
        <v>394</v>
      </c>
      <c r="F267" s="240" t="s">
        <v>395</v>
      </c>
      <c r="G267" s="241" t="s">
        <v>182</v>
      </c>
      <c r="H267" s="242">
        <v>9.6750000000000007</v>
      </c>
      <c r="I267" s="243"/>
      <c r="J267" s="244">
        <f>ROUND(I267*H267,2)</f>
        <v>0</v>
      </c>
      <c r="K267" s="245"/>
      <c r="L267" s="45"/>
      <c r="M267" s="246" t="s">
        <v>1</v>
      </c>
      <c r="N267" s="247" t="s">
        <v>42</v>
      </c>
      <c r="O267" s="92"/>
      <c r="P267" s="248">
        <f>O267*H267</f>
        <v>0</v>
      </c>
      <c r="Q267" s="248">
        <v>0</v>
      </c>
      <c r="R267" s="248">
        <f>Q267*H267</f>
        <v>0</v>
      </c>
      <c r="S267" s="248">
        <v>0</v>
      </c>
      <c r="T267" s="24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0" t="s">
        <v>144</v>
      </c>
      <c r="AT267" s="250" t="s">
        <v>140</v>
      </c>
      <c r="AU267" s="250" t="s">
        <v>87</v>
      </c>
      <c r="AY267" s="18" t="s">
        <v>138</v>
      </c>
      <c r="BE267" s="251">
        <f>IF(N267="základní",J267,0)</f>
        <v>0</v>
      </c>
      <c r="BF267" s="251">
        <f>IF(N267="snížená",J267,0)</f>
        <v>0</v>
      </c>
      <c r="BG267" s="251">
        <f>IF(N267="zákl. přenesená",J267,0)</f>
        <v>0</v>
      </c>
      <c r="BH267" s="251">
        <f>IF(N267="sníž. přenesená",J267,0)</f>
        <v>0</v>
      </c>
      <c r="BI267" s="251">
        <f>IF(N267="nulová",J267,0)</f>
        <v>0</v>
      </c>
      <c r="BJ267" s="18" t="s">
        <v>85</v>
      </c>
      <c r="BK267" s="251">
        <f>ROUND(I267*H267,2)</f>
        <v>0</v>
      </c>
      <c r="BL267" s="18" t="s">
        <v>144</v>
      </c>
      <c r="BM267" s="250" t="s">
        <v>396</v>
      </c>
    </row>
    <row r="268" s="14" customFormat="1">
      <c r="A268" s="14"/>
      <c r="B268" s="263"/>
      <c r="C268" s="264"/>
      <c r="D268" s="254" t="s">
        <v>146</v>
      </c>
      <c r="E268" s="265" t="s">
        <v>1</v>
      </c>
      <c r="F268" s="266" t="s">
        <v>397</v>
      </c>
      <c r="G268" s="264"/>
      <c r="H268" s="267">
        <v>9.6750000000000007</v>
      </c>
      <c r="I268" s="268"/>
      <c r="J268" s="264"/>
      <c r="K268" s="264"/>
      <c r="L268" s="269"/>
      <c r="M268" s="270"/>
      <c r="N268" s="271"/>
      <c r="O268" s="271"/>
      <c r="P268" s="271"/>
      <c r="Q268" s="271"/>
      <c r="R268" s="271"/>
      <c r="S268" s="271"/>
      <c r="T268" s="27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3" t="s">
        <v>146</v>
      </c>
      <c r="AU268" s="273" t="s">
        <v>87</v>
      </c>
      <c r="AV268" s="14" t="s">
        <v>87</v>
      </c>
      <c r="AW268" s="14" t="s">
        <v>33</v>
      </c>
      <c r="AX268" s="14" t="s">
        <v>85</v>
      </c>
      <c r="AY268" s="273" t="s">
        <v>138</v>
      </c>
    </row>
    <row r="269" s="12" customFormat="1" ht="22.8" customHeight="1">
      <c r="A269" s="12"/>
      <c r="B269" s="222"/>
      <c r="C269" s="223"/>
      <c r="D269" s="224" t="s">
        <v>76</v>
      </c>
      <c r="E269" s="236" t="s">
        <v>87</v>
      </c>
      <c r="F269" s="236" t="s">
        <v>398</v>
      </c>
      <c r="G269" s="223"/>
      <c r="H269" s="223"/>
      <c r="I269" s="226"/>
      <c r="J269" s="237">
        <f>BK269</f>
        <v>0</v>
      </c>
      <c r="K269" s="223"/>
      <c r="L269" s="228"/>
      <c r="M269" s="229"/>
      <c r="N269" s="230"/>
      <c r="O269" s="230"/>
      <c r="P269" s="231">
        <f>SUM(P270:P277)</f>
        <v>0</v>
      </c>
      <c r="Q269" s="230"/>
      <c r="R269" s="231">
        <f>SUM(R270:R277)</f>
        <v>0.16499449999999999</v>
      </c>
      <c r="S269" s="230"/>
      <c r="T269" s="232">
        <f>SUM(T270:T277)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3" t="s">
        <v>85</v>
      </c>
      <c r="AT269" s="234" t="s">
        <v>76</v>
      </c>
      <c r="AU269" s="234" t="s">
        <v>85</v>
      </c>
      <c r="AY269" s="233" t="s">
        <v>138</v>
      </c>
      <c r="BK269" s="235">
        <f>SUM(BK270:BK277)</f>
        <v>0</v>
      </c>
    </row>
    <row r="270" s="2" customFormat="1" ht="16.5" customHeight="1">
      <c r="A270" s="39"/>
      <c r="B270" s="40"/>
      <c r="C270" s="238" t="s">
        <v>399</v>
      </c>
      <c r="D270" s="238" t="s">
        <v>140</v>
      </c>
      <c r="E270" s="239" t="s">
        <v>400</v>
      </c>
      <c r="F270" s="240" t="s">
        <v>401</v>
      </c>
      <c r="G270" s="241" t="s">
        <v>182</v>
      </c>
      <c r="H270" s="242">
        <v>27.48</v>
      </c>
      <c r="I270" s="243"/>
      <c r="J270" s="244">
        <f>ROUND(I270*H270,2)</f>
        <v>0</v>
      </c>
      <c r="K270" s="245"/>
      <c r="L270" s="45"/>
      <c r="M270" s="246" t="s">
        <v>1</v>
      </c>
      <c r="N270" s="247" t="s">
        <v>42</v>
      </c>
      <c r="O270" s="92"/>
      <c r="P270" s="248">
        <f>O270*H270</f>
        <v>0</v>
      </c>
      <c r="Q270" s="248">
        <v>0</v>
      </c>
      <c r="R270" s="248">
        <f>Q270*H270</f>
        <v>0</v>
      </c>
      <c r="S270" s="248">
        <v>0</v>
      </c>
      <c r="T270" s="24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0" t="s">
        <v>144</v>
      </c>
      <c r="AT270" s="250" t="s">
        <v>140</v>
      </c>
      <c r="AU270" s="250" t="s">
        <v>87</v>
      </c>
      <c r="AY270" s="18" t="s">
        <v>138</v>
      </c>
      <c r="BE270" s="251">
        <f>IF(N270="základní",J270,0)</f>
        <v>0</v>
      </c>
      <c r="BF270" s="251">
        <f>IF(N270="snížená",J270,0)</f>
        <v>0</v>
      </c>
      <c r="BG270" s="251">
        <f>IF(N270="zákl. přenesená",J270,0)</f>
        <v>0</v>
      </c>
      <c r="BH270" s="251">
        <f>IF(N270="sníž. přenesená",J270,0)</f>
        <v>0</v>
      </c>
      <c r="BI270" s="251">
        <f>IF(N270="nulová",J270,0)</f>
        <v>0</v>
      </c>
      <c r="BJ270" s="18" t="s">
        <v>85</v>
      </c>
      <c r="BK270" s="251">
        <f>ROUND(I270*H270,2)</f>
        <v>0</v>
      </c>
      <c r="BL270" s="18" t="s">
        <v>144</v>
      </c>
      <c r="BM270" s="250" t="s">
        <v>402</v>
      </c>
    </row>
    <row r="271" s="13" customFormat="1">
      <c r="A271" s="13"/>
      <c r="B271" s="252"/>
      <c r="C271" s="253"/>
      <c r="D271" s="254" t="s">
        <v>146</v>
      </c>
      <c r="E271" s="255" t="s">
        <v>1</v>
      </c>
      <c r="F271" s="256" t="s">
        <v>403</v>
      </c>
      <c r="G271" s="253"/>
      <c r="H271" s="255" t="s">
        <v>1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2" t="s">
        <v>146</v>
      </c>
      <c r="AU271" s="262" t="s">
        <v>87</v>
      </c>
      <c r="AV271" s="13" t="s">
        <v>85</v>
      </c>
      <c r="AW271" s="13" t="s">
        <v>33</v>
      </c>
      <c r="AX271" s="13" t="s">
        <v>77</v>
      </c>
      <c r="AY271" s="262" t="s">
        <v>138</v>
      </c>
    </row>
    <row r="272" s="13" customFormat="1">
      <c r="A272" s="13"/>
      <c r="B272" s="252"/>
      <c r="C272" s="253"/>
      <c r="D272" s="254" t="s">
        <v>146</v>
      </c>
      <c r="E272" s="255" t="s">
        <v>1</v>
      </c>
      <c r="F272" s="256" t="s">
        <v>194</v>
      </c>
      <c r="G272" s="253"/>
      <c r="H272" s="255" t="s">
        <v>1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2" t="s">
        <v>146</v>
      </c>
      <c r="AU272" s="262" t="s">
        <v>87</v>
      </c>
      <c r="AV272" s="13" t="s">
        <v>85</v>
      </c>
      <c r="AW272" s="13" t="s">
        <v>33</v>
      </c>
      <c r="AX272" s="13" t="s">
        <v>77</v>
      </c>
      <c r="AY272" s="262" t="s">
        <v>138</v>
      </c>
    </row>
    <row r="273" s="14" customFormat="1">
      <c r="A273" s="14"/>
      <c r="B273" s="263"/>
      <c r="C273" s="264"/>
      <c r="D273" s="254" t="s">
        <v>146</v>
      </c>
      <c r="E273" s="265" t="s">
        <v>1</v>
      </c>
      <c r="F273" s="266" t="s">
        <v>202</v>
      </c>
      <c r="G273" s="264"/>
      <c r="H273" s="267">
        <v>27.48</v>
      </c>
      <c r="I273" s="268"/>
      <c r="J273" s="264"/>
      <c r="K273" s="264"/>
      <c r="L273" s="269"/>
      <c r="M273" s="270"/>
      <c r="N273" s="271"/>
      <c r="O273" s="271"/>
      <c r="P273" s="271"/>
      <c r="Q273" s="271"/>
      <c r="R273" s="271"/>
      <c r="S273" s="271"/>
      <c r="T273" s="27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3" t="s">
        <v>146</v>
      </c>
      <c r="AU273" s="273" t="s">
        <v>87</v>
      </c>
      <c r="AV273" s="14" t="s">
        <v>87</v>
      </c>
      <c r="AW273" s="14" t="s">
        <v>33</v>
      </c>
      <c r="AX273" s="14" t="s">
        <v>85</v>
      </c>
      <c r="AY273" s="273" t="s">
        <v>138</v>
      </c>
    </row>
    <row r="274" s="2" customFormat="1" ht="16.5" customHeight="1">
      <c r="A274" s="39"/>
      <c r="B274" s="40"/>
      <c r="C274" s="238" t="s">
        <v>404</v>
      </c>
      <c r="D274" s="238" t="s">
        <v>140</v>
      </c>
      <c r="E274" s="239" t="s">
        <v>405</v>
      </c>
      <c r="F274" s="240" t="s">
        <v>406</v>
      </c>
      <c r="G274" s="241" t="s">
        <v>154</v>
      </c>
      <c r="H274" s="242">
        <v>251.90000000000001</v>
      </c>
      <c r="I274" s="243"/>
      <c r="J274" s="244">
        <f>ROUND(I274*H274,2)</f>
        <v>0</v>
      </c>
      <c r="K274" s="245"/>
      <c r="L274" s="45"/>
      <c r="M274" s="246" t="s">
        <v>1</v>
      </c>
      <c r="N274" s="247" t="s">
        <v>42</v>
      </c>
      <c r="O274" s="92"/>
      <c r="P274" s="248">
        <f>O274*H274</f>
        <v>0</v>
      </c>
      <c r="Q274" s="248">
        <v>0.00031</v>
      </c>
      <c r="R274" s="248">
        <f>Q274*H274</f>
        <v>0.078089000000000006</v>
      </c>
      <c r="S274" s="248">
        <v>0</v>
      </c>
      <c r="T274" s="24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50" t="s">
        <v>144</v>
      </c>
      <c r="AT274" s="250" t="s">
        <v>140</v>
      </c>
      <c r="AU274" s="250" t="s">
        <v>87</v>
      </c>
      <c r="AY274" s="18" t="s">
        <v>138</v>
      </c>
      <c r="BE274" s="251">
        <f>IF(N274="základní",J274,0)</f>
        <v>0</v>
      </c>
      <c r="BF274" s="251">
        <f>IF(N274="snížená",J274,0)</f>
        <v>0</v>
      </c>
      <c r="BG274" s="251">
        <f>IF(N274="zákl. přenesená",J274,0)</f>
        <v>0</v>
      </c>
      <c r="BH274" s="251">
        <f>IF(N274="sníž. přenesená",J274,0)</f>
        <v>0</v>
      </c>
      <c r="BI274" s="251">
        <f>IF(N274="nulová",J274,0)</f>
        <v>0</v>
      </c>
      <c r="BJ274" s="18" t="s">
        <v>85</v>
      </c>
      <c r="BK274" s="251">
        <f>ROUND(I274*H274,2)</f>
        <v>0</v>
      </c>
      <c r="BL274" s="18" t="s">
        <v>144</v>
      </c>
      <c r="BM274" s="250" t="s">
        <v>407</v>
      </c>
    </row>
    <row r="275" s="14" customFormat="1">
      <c r="A275" s="14"/>
      <c r="B275" s="263"/>
      <c r="C275" s="264"/>
      <c r="D275" s="254" t="s">
        <v>146</v>
      </c>
      <c r="E275" s="265" t="s">
        <v>1</v>
      </c>
      <c r="F275" s="266" t="s">
        <v>408</v>
      </c>
      <c r="G275" s="264"/>
      <c r="H275" s="267">
        <v>251.90000000000001</v>
      </c>
      <c r="I275" s="268"/>
      <c r="J275" s="264"/>
      <c r="K275" s="264"/>
      <c r="L275" s="269"/>
      <c r="M275" s="270"/>
      <c r="N275" s="271"/>
      <c r="O275" s="271"/>
      <c r="P275" s="271"/>
      <c r="Q275" s="271"/>
      <c r="R275" s="271"/>
      <c r="S275" s="271"/>
      <c r="T275" s="27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3" t="s">
        <v>146</v>
      </c>
      <c r="AU275" s="273" t="s">
        <v>87</v>
      </c>
      <c r="AV275" s="14" t="s">
        <v>87</v>
      </c>
      <c r="AW275" s="14" t="s">
        <v>33</v>
      </c>
      <c r="AX275" s="14" t="s">
        <v>85</v>
      </c>
      <c r="AY275" s="273" t="s">
        <v>138</v>
      </c>
    </row>
    <row r="276" s="2" customFormat="1" ht="16.5" customHeight="1">
      <c r="A276" s="39"/>
      <c r="B276" s="40"/>
      <c r="C276" s="285" t="s">
        <v>409</v>
      </c>
      <c r="D276" s="285" t="s">
        <v>309</v>
      </c>
      <c r="E276" s="286" t="s">
        <v>410</v>
      </c>
      <c r="F276" s="287" t="s">
        <v>411</v>
      </c>
      <c r="G276" s="288" t="s">
        <v>154</v>
      </c>
      <c r="H276" s="289">
        <v>289.685</v>
      </c>
      <c r="I276" s="290"/>
      <c r="J276" s="291">
        <f>ROUND(I276*H276,2)</f>
        <v>0</v>
      </c>
      <c r="K276" s="292"/>
      <c r="L276" s="293"/>
      <c r="M276" s="294" t="s">
        <v>1</v>
      </c>
      <c r="N276" s="295" t="s">
        <v>42</v>
      </c>
      <c r="O276" s="92"/>
      <c r="P276" s="248">
        <f>O276*H276</f>
        <v>0</v>
      </c>
      <c r="Q276" s="248">
        <v>0.00029999999999999997</v>
      </c>
      <c r="R276" s="248">
        <f>Q276*H276</f>
        <v>0.086905499999999997</v>
      </c>
      <c r="S276" s="248">
        <v>0</v>
      </c>
      <c r="T276" s="24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0" t="s">
        <v>105</v>
      </c>
      <c r="AT276" s="250" t="s">
        <v>309</v>
      </c>
      <c r="AU276" s="250" t="s">
        <v>87</v>
      </c>
      <c r="AY276" s="18" t="s">
        <v>138</v>
      </c>
      <c r="BE276" s="251">
        <f>IF(N276="základní",J276,0)</f>
        <v>0</v>
      </c>
      <c r="BF276" s="251">
        <f>IF(N276="snížená",J276,0)</f>
        <v>0</v>
      </c>
      <c r="BG276" s="251">
        <f>IF(N276="zákl. přenesená",J276,0)</f>
        <v>0</v>
      </c>
      <c r="BH276" s="251">
        <f>IF(N276="sníž. přenesená",J276,0)</f>
        <v>0</v>
      </c>
      <c r="BI276" s="251">
        <f>IF(N276="nulová",J276,0)</f>
        <v>0</v>
      </c>
      <c r="BJ276" s="18" t="s">
        <v>85</v>
      </c>
      <c r="BK276" s="251">
        <f>ROUND(I276*H276,2)</f>
        <v>0</v>
      </c>
      <c r="BL276" s="18" t="s">
        <v>144</v>
      </c>
      <c r="BM276" s="250" t="s">
        <v>412</v>
      </c>
    </row>
    <row r="277" s="14" customFormat="1">
      <c r="A277" s="14"/>
      <c r="B277" s="263"/>
      <c r="C277" s="264"/>
      <c r="D277" s="254" t="s">
        <v>146</v>
      </c>
      <c r="E277" s="265" t="s">
        <v>1</v>
      </c>
      <c r="F277" s="266" t="s">
        <v>413</v>
      </c>
      <c r="G277" s="264"/>
      <c r="H277" s="267">
        <v>289.685</v>
      </c>
      <c r="I277" s="268"/>
      <c r="J277" s="264"/>
      <c r="K277" s="264"/>
      <c r="L277" s="269"/>
      <c r="M277" s="270"/>
      <c r="N277" s="271"/>
      <c r="O277" s="271"/>
      <c r="P277" s="271"/>
      <c r="Q277" s="271"/>
      <c r="R277" s="271"/>
      <c r="S277" s="271"/>
      <c r="T277" s="27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3" t="s">
        <v>146</v>
      </c>
      <c r="AU277" s="273" t="s">
        <v>87</v>
      </c>
      <c r="AV277" s="14" t="s">
        <v>87</v>
      </c>
      <c r="AW277" s="14" t="s">
        <v>33</v>
      </c>
      <c r="AX277" s="14" t="s">
        <v>85</v>
      </c>
      <c r="AY277" s="273" t="s">
        <v>138</v>
      </c>
    </row>
    <row r="278" s="12" customFormat="1" ht="22.8" customHeight="1">
      <c r="A278" s="12"/>
      <c r="B278" s="222"/>
      <c r="C278" s="223"/>
      <c r="D278" s="224" t="s">
        <v>76</v>
      </c>
      <c r="E278" s="236" t="s">
        <v>144</v>
      </c>
      <c r="F278" s="236" t="s">
        <v>414</v>
      </c>
      <c r="G278" s="223"/>
      <c r="H278" s="223"/>
      <c r="I278" s="226"/>
      <c r="J278" s="237">
        <f>BK278</f>
        <v>0</v>
      </c>
      <c r="K278" s="223"/>
      <c r="L278" s="228"/>
      <c r="M278" s="229"/>
      <c r="N278" s="230"/>
      <c r="O278" s="230"/>
      <c r="P278" s="231">
        <f>SUM(P279:P282)</f>
        <v>0</v>
      </c>
      <c r="Q278" s="230"/>
      <c r="R278" s="231">
        <f>SUM(R279:R282)</f>
        <v>0</v>
      </c>
      <c r="S278" s="230"/>
      <c r="T278" s="232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3" t="s">
        <v>85</v>
      </c>
      <c r="AT278" s="234" t="s">
        <v>76</v>
      </c>
      <c r="AU278" s="234" t="s">
        <v>85</v>
      </c>
      <c r="AY278" s="233" t="s">
        <v>138</v>
      </c>
      <c r="BK278" s="235">
        <f>SUM(BK279:BK282)</f>
        <v>0</v>
      </c>
    </row>
    <row r="279" s="2" customFormat="1" ht="16.5" customHeight="1">
      <c r="A279" s="39"/>
      <c r="B279" s="40"/>
      <c r="C279" s="238" t="s">
        <v>415</v>
      </c>
      <c r="D279" s="238" t="s">
        <v>140</v>
      </c>
      <c r="E279" s="239" t="s">
        <v>416</v>
      </c>
      <c r="F279" s="240" t="s">
        <v>417</v>
      </c>
      <c r="G279" s="241" t="s">
        <v>154</v>
      </c>
      <c r="H279" s="242">
        <v>18.600000000000001</v>
      </c>
      <c r="I279" s="243"/>
      <c r="J279" s="244">
        <f>ROUND(I279*H279,2)</f>
        <v>0</v>
      </c>
      <c r="K279" s="245"/>
      <c r="L279" s="45"/>
      <c r="M279" s="246" t="s">
        <v>1</v>
      </c>
      <c r="N279" s="247" t="s">
        <v>42</v>
      </c>
      <c r="O279" s="92"/>
      <c r="P279" s="248">
        <f>O279*H279</f>
        <v>0</v>
      </c>
      <c r="Q279" s="248">
        <v>0</v>
      </c>
      <c r="R279" s="248">
        <f>Q279*H279</f>
        <v>0</v>
      </c>
      <c r="S279" s="248">
        <v>0</v>
      </c>
      <c r="T279" s="24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0" t="s">
        <v>144</v>
      </c>
      <c r="AT279" s="250" t="s">
        <v>140</v>
      </c>
      <c r="AU279" s="250" t="s">
        <v>87</v>
      </c>
      <c r="AY279" s="18" t="s">
        <v>138</v>
      </c>
      <c r="BE279" s="251">
        <f>IF(N279="základní",J279,0)</f>
        <v>0</v>
      </c>
      <c r="BF279" s="251">
        <f>IF(N279="snížená",J279,0)</f>
        <v>0</v>
      </c>
      <c r="BG279" s="251">
        <f>IF(N279="zákl. přenesená",J279,0)</f>
        <v>0</v>
      </c>
      <c r="BH279" s="251">
        <f>IF(N279="sníž. přenesená",J279,0)</f>
        <v>0</v>
      </c>
      <c r="BI279" s="251">
        <f>IF(N279="nulová",J279,0)</f>
        <v>0</v>
      </c>
      <c r="BJ279" s="18" t="s">
        <v>85</v>
      </c>
      <c r="BK279" s="251">
        <f>ROUND(I279*H279,2)</f>
        <v>0</v>
      </c>
      <c r="BL279" s="18" t="s">
        <v>144</v>
      </c>
      <c r="BM279" s="250" t="s">
        <v>418</v>
      </c>
    </row>
    <row r="280" s="14" customFormat="1">
      <c r="A280" s="14"/>
      <c r="B280" s="263"/>
      <c r="C280" s="264"/>
      <c r="D280" s="254" t="s">
        <v>146</v>
      </c>
      <c r="E280" s="265" t="s">
        <v>1</v>
      </c>
      <c r="F280" s="266" t="s">
        <v>419</v>
      </c>
      <c r="G280" s="264"/>
      <c r="H280" s="267">
        <v>18.600000000000001</v>
      </c>
      <c r="I280" s="268"/>
      <c r="J280" s="264"/>
      <c r="K280" s="264"/>
      <c r="L280" s="269"/>
      <c r="M280" s="270"/>
      <c r="N280" s="271"/>
      <c r="O280" s="271"/>
      <c r="P280" s="271"/>
      <c r="Q280" s="271"/>
      <c r="R280" s="271"/>
      <c r="S280" s="271"/>
      <c r="T280" s="27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3" t="s">
        <v>146</v>
      </c>
      <c r="AU280" s="273" t="s">
        <v>87</v>
      </c>
      <c r="AV280" s="14" t="s">
        <v>87</v>
      </c>
      <c r="AW280" s="14" t="s">
        <v>33</v>
      </c>
      <c r="AX280" s="14" t="s">
        <v>85</v>
      </c>
      <c r="AY280" s="273" t="s">
        <v>138</v>
      </c>
    </row>
    <row r="281" s="2" customFormat="1" ht="16.5" customHeight="1">
      <c r="A281" s="39"/>
      <c r="B281" s="40"/>
      <c r="C281" s="238" t="s">
        <v>420</v>
      </c>
      <c r="D281" s="238" t="s">
        <v>140</v>
      </c>
      <c r="E281" s="239" t="s">
        <v>421</v>
      </c>
      <c r="F281" s="240" t="s">
        <v>422</v>
      </c>
      <c r="G281" s="241" t="s">
        <v>154</v>
      </c>
      <c r="H281" s="242">
        <v>93</v>
      </c>
      <c r="I281" s="243"/>
      <c r="J281" s="244">
        <f>ROUND(I281*H281,2)</f>
        <v>0</v>
      </c>
      <c r="K281" s="245"/>
      <c r="L281" s="45"/>
      <c r="M281" s="246" t="s">
        <v>1</v>
      </c>
      <c r="N281" s="247" t="s">
        <v>42</v>
      </c>
      <c r="O281" s="92"/>
      <c r="P281" s="248">
        <f>O281*H281</f>
        <v>0</v>
      </c>
      <c r="Q281" s="248">
        <v>0</v>
      </c>
      <c r="R281" s="248">
        <f>Q281*H281</f>
        <v>0</v>
      </c>
      <c r="S281" s="248">
        <v>0</v>
      </c>
      <c r="T281" s="24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0" t="s">
        <v>144</v>
      </c>
      <c r="AT281" s="250" t="s">
        <v>140</v>
      </c>
      <c r="AU281" s="250" t="s">
        <v>87</v>
      </c>
      <c r="AY281" s="18" t="s">
        <v>138</v>
      </c>
      <c r="BE281" s="251">
        <f>IF(N281="základní",J281,0)</f>
        <v>0</v>
      </c>
      <c r="BF281" s="251">
        <f>IF(N281="snížená",J281,0)</f>
        <v>0</v>
      </c>
      <c r="BG281" s="251">
        <f>IF(N281="zákl. přenesená",J281,0)</f>
        <v>0</v>
      </c>
      <c r="BH281" s="251">
        <f>IF(N281="sníž. přenesená",J281,0)</f>
        <v>0</v>
      </c>
      <c r="BI281" s="251">
        <f>IF(N281="nulová",J281,0)</f>
        <v>0</v>
      </c>
      <c r="BJ281" s="18" t="s">
        <v>85</v>
      </c>
      <c r="BK281" s="251">
        <f>ROUND(I281*H281,2)</f>
        <v>0</v>
      </c>
      <c r="BL281" s="18" t="s">
        <v>144</v>
      </c>
      <c r="BM281" s="250" t="s">
        <v>423</v>
      </c>
    </row>
    <row r="282" s="14" customFormat="1">
      <c r="A282" s="14"/>
      <c r="B282" s="263"/>
      <c r="C282" s="264"/>
      <c r="D282" s="254" t="s">
        <v>146</v>
      </c>
      <c r="E282" s="265" t="s">
        <v>1</v>
      </c>
      <c r="F282" s="266" t="s">
        <v>424</v>
      </c>
      <c r="G282" s="264"/>
      <c r="H282" s="267">
        <v>93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3" t="s">
        <v>146</v>
      </c>
      <c r="AU282" s="273" t="s">
        <v>87</v>
      </c>
      <c r="AV282" s="14" t="s">
        <v>87</v>
      </c>
      <c r="AW282" s="14" t="s">
        <v>33</v>
      </c>
      <c r="AX282" s="14" t="s">
        <v>85</v>
      </c>
      <c r="AY282" s="273" t="s">
        <v>138</v>
      </c>
    </row>
    <row r="283" s="12" customFormat="1" ht="22.8" customHeight="1">
      <c r="A283" s="12"/>
      <c r="B283" s="222"/>
      <c r="C283" s="223"/>
      <c r="D283" s="224" t="s">
        <v>76</v>
      </c>
      <c r="E283" s="236" t="s">
        <v>101</v>
      </c>
      <c r="F283" s="236" t="s">
        <v>425</v>
      </c>
      <c r="G283" s="223"/>
      <c r="H283" s="223"/>
      <c r="I283" s="226"/>
      <c r="J283" s="237">
        <f>BK283</f>
        <v>0</v>
      </c>
      <c r="K283" s="223"/>
      <c r="L283" s="228"/>
      <c r="M283" s="229"/>
      <c r="N283" s="230"/>
      <c r="O283" s="230"/>
      <c r="P283" s="231">
        <f>SUM(P284:P361)</f>
        <v>0</v>
      </c>
      <c r="Q283" s="230"/>
      <c r="R283" s="231">
        <f>SUM(R284:R361)</f>
        <v>212.56088</v>
      </c>
      <c r="S283" s="230"/>
      <c r="T283" s="232">
        <f>SUM(T284:T361)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3" t="s">
        <v>85</v>
      </c>
      <c r="AT283" s="234" t="s">
        <v>76</v>
      </c>
      <c r="AU283" s="234" t="s">
        <v>85</v>
      </c>
      <c r="AY283" s="233" t="s">
        <v>138</v>
      </c>
      <c r="BK283" s="235">
        <f>SUM(BK284:BK361)</f>
        <v>0</v>
      </c>
    </row>
    <row r="284" s="2" customFormat="1" ht="16.5" customHeight="1">
      <c r="A284" s="39"/>
      <c r="B284" s="40"/>
      <c r="C284" s="238" t="s">
        <v>426</v>
      </c>
      <c r="D284" s="238" t="s">
        <v>140</v>
      </c>
      <c r="E284" s="239" t="s">
        <v>427</v>
      </c>
      <c r="F284" s="240" t="s">
        <v>428</v>
      </c>
      <c r="G284" s="241" t="s">
        <v>154</v>
      </c>
      <c r="H284" s="242">
        <v>954.60000000000002</v>
      </c>
      <c r="I284" s="243"/>
      <c r="J284" s="244">
        <f>ROUND(I284*H284,2)</f>
        <v>0</v>
      </c>
      <c r="K284" s="245"/>
      <c r="L284" s="45"/>
      <c r="M284" s="246" t="s">
        <v>1</v>
      </c>
      <c r="N284" s="247" t="s">
        <v>42</v>
      </c>
      <c r="O284" s="92"/>
      <c r="P284" s="248">
        <f>O284*H284</f>
        <v>0</v>
      </c>
      <c r="Q284" s="248">
        <v>0</v>
      </c>
      <c r="R284" s="248">
        <f>Q284*H284</f>
        <v>0</v>
      </c>
      <c r="S284" s="248">
        <v>0</v>
      </c>
      <c r="T284" s="24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0" t="s">
        <v>144</v>
      </c>
      <c r="AT284" s="250" t="s">
        <v>140</v>
      </c>
      <c r="AU284" s="250" t="s">
        <v>87</v>
      </c>
      <c r="AY284" s="18" t="s">
        <v>138</v>
      </c>
      <c r="BE284" s="251">
        <f>IF(N284="základní",J284,0)</f>
        <v>0</v>
      </c>
      <c r="BF284" s="251">
        <f>IF(N284="snížená",J284,0)</f>
        <v>0</v>
      </c>
      <c r="BG284" s="251">
        <f>IF(N284="zákl. přenesená",J284,0)</f>
        <v>0</v>
      </c>
      <c r="BH284" s="251">
        <f>IF(N284="sníž. přenesená",J284,0)</f>
        <v>0</v>
      </c>
      <c r="BI284" s="251">
        <f>IF(N284="nulová",J284,0)</f>
        <v>0</v>
      </c>
      <c r="BJ284" s="18" t="s">
        <v>85</v>
      </c>
      <c r="BK284" s="251">
        <f>ROUND(I284*H284,2)</f>
        <v>0</v>
      </c>
      <c r="BL284" s="18" t="s">
        <v>144</v>
      </c>
      <c r="BM284" s="250" t="s">
        <v>429</v>
      </c>
    </row>
    <row r="285" s="13" customFormat="1">
      <c r="A285" s="13"/>
      <c r="B285" s="252"/>
      <c r="C285" s="253"/>
      <c r="D285" s="254" t="s">
        <v>146</v>
      </c>
      <c r="E285" s="255" t="s">
        <v>1</v>
      </c>
      <c r="F285" s="256" t="s">
        <v>430</v>
      </c>
      <c r="G285" s="253"/>
      <c r="H285" s="255" t="s">
        <v>1</v>
      </c>
      <c r="I285" s="257"/>
      <c r="J285" s="253"/>
      <c r="K285" s="253"/>
      <c r="L285" s="258"/>
      <c r="M285" s="259"/>
      <c r="N285" s="260"/>
      <c r="O285" s="260"/>
      <c r="P285" s="260"/>
      <c r="Q285" s="260"/>
      <c r="R285" s="260"/>
      <c r="S285" s="260"/>
      <c r="T285" s="26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2" t="s">
        <v>146</v>
      </c>
      <c r="AU285" s="262" t="s">
        <v>87</v>
      </c>
      <c r="AV285" s="13" t="s">
        <v>85</v>
      </c>
      <c r="AW285" s="13" t="s">
        <v>33</v>
      </c>
      <c r="AX285" s="13" t="s">
        <v>77</v>
      </c>
      <c r="AY285" s="262" t="s">
        <v>138</v>
      </c>
    </row>
    <row r="286" s="14" customFormat="1">
      <c r="A286" s="14"/>
      <c r="B286" s="263"/>
      <c r="C286" s="264"/>
      <c r="D286" s="254" t="s">
        <v>146</v>
      </c>
      <c r="E286" s="265" t="s">
        <v>1</v>
      </c>
      <c r="F286" s="266" t="s">
        <v>431</v>
      </c>
      <c r="G286" s="264"/>
      <c r="H286" s="267">
        <v>954.60000000000002</v>
      </c>
      <c r="I286" s="268"/>
      <c r="J286" s="264"/>
      <c r="K286" s="264"/>
      <c r="L286" s="269"/>
      <c r="M286" s="270"/>
      <c r="N286" s="271"/>
      <c r="O286" s="271"/>
      <c r="P286" s="271"/>
      <c r="Q286" s="271"/>
      <c r="R286" s="271"/>
      <c r="S286" s="271"/>
      <c r="T286" s="27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3" t="s">
        <v>146</v>
      </c>
      <c r="AU286" s="273" t="s">
        <v>87</v>
      </c>
      <c r="AV286" s="14" t="s">
        <v>87</v>
      </c>
      <c r="AW286" s="14" t="s">
        <v>33</v>
      </c>
      <c r="AX286" s="14" t="s">
        <v>85</v>
      </c>
      <c r="AY286" s="273" t="s">
        <v>138</v>
      </c>
    </row>
    <row r="287" s="2" customFormat="1" ht="16.5" customHeight="1">
      <c r="A287" s="39"/>
      <c r="B287" s="40"/>
      <c r="C287" s="238" t="s">
        <v>432</v>
      </c>
      <c r="D287" s="238" t="s">
        <v>140</v>
      </c>
      <c r="E287" s="239" t="s">
        <v>433</v>
      </c>
      <c r="F287" s="240" t="s">
        <v>434</v>
      </c>
      <c r="G287" s="241" t="s">
        <v>154</v>
      </c>
      <c r="H287" s="242">
        <v>2093</v>
      </c>
      <c r="I287" s="243"/>
      <c r="J287" s="244">
        <f>ROUND(I287*H287,2)</f>
        <v>0</v>
      </c>
      <c r="K287" s="245"/>
      <c r="L287" s="45"/>
      <c r="M287" s="246" t="s">
        <v>1</v>
      </c>
      <c r="N287" s="247" t="s">
        <v>42</v>
      </c>
      <c r="O287" s="92"/>
      <c r="P287" s="248">
        <f>O287*H287</f>
        <v>0</v>
      </c>
      <c r="Q287" s="248">
        <v>0</v>
      </c>
      <c r="R287" s="248">
        <f>Q287*H287</f>
        <v>0</v>
      </c>
      <c r="S287" s="248">
        <v>0</v>
      </c>
      <c r="T287" s="24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50" t="s">
        <v>144</v>
      </c>
      <c r="AT287" s="250" t="s">
        <v>140</v>
      </c>
      <c r="AU287" s="250" t="s">
        <v>87</v>
      </c>
      <c r="AY287" s="18" t="s">
        <v>138</v>
      </c>
      <c r="BE287" s="251">
        <f>IF(N287="základní",J287,0)</f>
        <v>0</v>
      </c>
      <c r="BF287" s="251">
        <f>IF(N287="snížená",J287,0)</f>
        <v>0</v>
      </c>
      <c r="BG287" s="251">
        <f>IF(N287="zákl. přenesená",J287,0)</f>
        <v>0</v>
      </c>
      <c r="BH287" s="251">
        <f>IF(N287="sníž. přenesená",J287,0)</f>
        <v>0</v>
      </c>
      <c r="BI287" s="251">
        <f>IF(N287="nulová",J287,0)</f>
        <v>0</v>
      </c>
      <c r="BJ287" s="18" t="s">
        <v>85</v>
      </c>
      <c r="BK287" s="251">
        <f>ROUND(I287*H287,2)</f>
        <v>0</v>
      </c>
      <c r="BL287" s="18" t="s">
        <v>144</v>
      </c>
      <c r="BM287" s="250" t="s">
        <v>435</v>
      </c>
    </row>
    <row r="288" s="13" customFormat="1">
      <c r="A288" s="13"/>
      <c r="B288" s="252"/>
      <c r="C288" s="253"/>
      <c r="D288" s="254" t="s">
        <v>146</v>
      </c>
      <c r="E288" s="255" t="s">
        <v>1</v>
      </c>
      <c r="F288" s="256" t="s">
        <v>436</v>
      </c>
      <c r="G288" s="253"/>
      <c r="H288" s="255" t="s">
        <v>1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2" t="s">
        <v>146</v>
      </c>
      <c r="AU288" s="262" t="s">
        <v>87</v>
      </c>
      <c r="AV288" s="13" t="s">
        <v>85</v>
      </c>
      <c r="AW288" s="13" t="s">
        <v>33</v>
      </c>
      <c r="AX288" s="13" t="s">
        <v>77</v>
      </c>
      <c r="AY288" s="262" t="s">
        <v>138</v>
      </c>
    </row>
    <row r="289" s="13" customFormat="1">
      <c r="A289" s="13"/>
      <c r="B289" s="252"/>
      <c r="C289" s="253"/>
      <c r="D289" s="254" t="s">
        <v>146</v>
      </c>
      <c r="E289" s="255" t="s">
        <v>1</v>
      </c>
      <c r="F289" s="256" t="s">
        <v>437</v>
      </c>
      <c r="G289" s="253"/>
      <c r="H289" s="255" t="s">
        <v>1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2" t="s">
        <v>146</v>
      </c>
      <c r="AU289" s="262" t="s">
        <v>87</v>
      </c>
      <c r="AV289" s="13" t="s">
        <v>85</v>
      </c>
      <c r="AW289" s="13" t="s">
        <v>33</v>
      </c>
      <c r="AX289" s="13" t="s">
        <v>77</v>
      </c>
      <c r="AY289" s="262" t="s">
        <v>138</v>
      </c>
    </row>
    <row r="290" s="14" customFormat="1">
      <c r="A290" s="14"/>
      <c r="B290" s="263"/>
      <c r="C290" s="264"/>
      <c r="D290" s="254" t="s">
        <v>146</v>
      </c>
      <c r="E290" s="265" t="s">
        <v>1</v>
      </c>
      <c r="F290" s="266" t="s">
        <v>438</v>
      </c>
      <c r="G290" s="264"/>
      <c r="H290" s="267">
        <v>353</v>
      </c>
      <c r="I290" s="268"/>
      <c r="J290" s="264"/>
      <c r="K290" s="264"/>
      <c r="L290" s="269"/>
      <c r="M290" s="270"/>
      <c r="N290" s="271"/>
      <c r="O290" s="271"/>
      <c r="P290" s="271"/>
      <c r="Q290" s="271"/>
      <c r="R290" s="271"/>
      <c r="S290" s="271"/>
      <c r="T290" s="27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3" t="s">
        <v>146</v>
      </c>
      <c r="AU290" s="273" t="s">
        <v>87</v>
      </c>
      <c r="AV290" s="14" t="s">
        <v>87</v>
      </c>
      <c r="AW290" s="14" t="s">
        <v>33</v>
      </c>
      <c r="AX290" s="14" t="s">
        <v>77</v>
      </c>
      <c r="AY290" s="273" t="s">
        <v>138</v>
      </c>
    </row>
    <row r="291" s="13" customFormat="1">
      <c r="A291" s="13"/>
      <c r="B291" s="252"/>
      <c r="C291" s="253"/>
      <c r="D291" s="254" t="s">
        <v>146</v>
      </c>
      <c r="E291" s="255" t="s">
        <v>1</v>
      </c>
      <c r="F291" s="256" t="s">
        <v>439</v>
      </c>
      <c r="G291" s="253"/>
      <c r="H291" s="255" t="s">
        <v>1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2" t="s">
        <v>146</v>
      </c>
      <c r="AU291" s="262" t="s">
        <v>87</v>
      </c>
      <c r="AV291" s="13" t="s">
        <v>85</v>
      </c>
      <c r="AW291" s="13" t="s">
        <v>33</v>
      </c>
      <c r="AX291" s="13" t="s">
        <v>77</v>
      </c>
      <c r="AY291" s="262" t="s">
        <v>138</v>
      </c>
    </row>
    <row r="292" s="13" customFormat="1">
      <c r="A292" s="13"/>
      <c r="B292" s="252"/>
      <c r="C292" s="253"/>
      <c r="D292" s="254" t="s">
        <v>146</v>
      </c>
      <c r="E292" s="255" t="s">
        <v>1</v>
      </c>
      <c r="F292" s="256" t="s">
        <v>440</v>
      </c>
      <c r="G292" s="253"/>
      <c r="H292" s="255" t="s">
        <v>1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2" t="s">
        <v>146</v>
      </c>
      <c r="AU292" s="262" t="s">
        <v>87</v>
      </c>
      <c r="AV292" s="13" t="s">
        <v>85</v>
      </c>
      <c r="AW292" s="13" t="s">
        <v>33</v>
      </c>
      <c r="AX292" s="13" t="s">
        <v>77</v>
      </c>
      <c r="AY292" s="262" t="s">
        <v>138</v>
      </c>
    </row>
    <row r="293" s="14" customFormat="1">
      <c r="A293" s="14"/>
      <c r="B293" s="263"/>
      <c r="C293" s="264"/>
      <c r="D293" s="254" t="s">
        <v>146</v>
      </c>
      <c r="E293" s="265" t="s">
        <v>1</v>
      </c>
      <c r="F293" s="266" t="s">
        <v>441</v>
      </c>
      <c r="G293" s="264"/>
      <c r="H293" s="267">
        <v>1113</v>
      </c>
      <c r="I293" s="268"/>
      <c r="J293" s="264"/>
      <c r="K293" s="264"/>
      <c r="L293" s="269"/>
      <c r="M293" s="270"/>
      <c r="N293" s="271"/>
      <c r="O293" s="271"/>
      <c r="P293" s="271"/>
      <c r="Q293" s="271"/>
      <c r="R293" s="271"/>
      <c r="S293" s="271"/>
      <c r="T293" s="27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3" t="s">
        <v>146</v>
      </c>
      <c r="AU293" s="273" t="s">
        <v>87</v>
      </c>
      <c r="AV293" s="14" t="s">
        <v>87</v>
      </c>
      <c r="AW293" s="14" t="s">
        <v>33</v>
      </c>
      <c r="AX293" s="14" t="s">
        <v>77</v>
      </c>
      <c r="AY293" s="273" t="s">
        <v>138</v>
      </c>
    </row>
    <row r="294" s="13" customFormat="1">
      <c r="A294" s="13"/>
      <c r="B294" s="252"/>
      <c r="C294" s="253"/>
      <c r="D294" s="254" t="s">
        <v>146</v>
      </c>
      <c r="E294" s="255" t="s">
        <v>1</v>
      </c>
      <c r="F294" s="256" t="s">
        <v>442</v>
      </c>
      <c r="G294" s="253"/>
      <c r="H294" s="255" t="s">
        <v>1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2" t="s">
        <v>146</v>
      </c>
      <c r="AU294" s="262" t="s">
        <v>87</v>
      </c>
      <c r="AV294" s="13" t="s">
        <v>85</v>
      </c>
      <c r="AW294" s="13" t="s">
        <v>33</v>
      </c>
      <c r="AX294" s="13" t="s">
        <v>77</v>
      </c>
      <c r="AY294" s="262" t="s">
        <v>138</v>
      </c>
    </row>
    <row r="295" s="14" customFormat="1">
      <c r="A295" s="14"/>
      <c r="B295" s="263"/>
      <c r="C295" s="264"/>
      <c r="D295" s="254" t="s">
        <v>146</v>
      </c>
      <c r="E295" s="265" t="s">
        <v>1</v>
      </c>
      <c r="F295" s="266" t="s">
        <v>443</v>
      </c>
      <c r="G295" s="264"/>
      <c r="H295" s="267">
        <v>627</v>
      </c>
      <c r="I295" s="268"/>
      <c r="J295" s="264"/>
      <c r="K295" s="264"/>
      <c r="L295" s="269"/>
      <c r="M295" s="270"/>
      <c r="N295" s="271"/>
      <c r="O295" s="271"/>
      <c r="P295" s="271"/>
      <c r="Q295" s="271"/>
      <c r="R295" s="271"/>
      <c r="S295" s="271"/>
      <c r="T295" s="27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3" t="s">
        <v>146</v>
      </c>
      <c r="AU295" s="273" t="s">
        <v>87</v>
      </c>
      <c r="AV295" s="14" t="s">
        <v>87</v>
      </c>
      <c r="AW295" s="14" t="s">
        <v>33</v>
      </c>
      <c r="AX295" s="14" t="s">
        <v>77</v>
      </c>
      <c r="AY295" s="273" t="s">
        <v>138</v>
      </c>
    </row>
    <row r="296" s="15" customFormat="1">
      <c r="A296" s="15"/>
      <c r="B296" s="274"/>
      <c r="C296" s="275"/>
      <c r="D296" s="254" t="s">
        <v>146</v>
      </c>
      <c r="E296" s="276" t="s">
        <v>1</v>
      </c>
      <c r="F296" s="277" t="s">
        <v>196</v>
      </c>
      <c r="G296" s="275"/>
      <c r="H296" s="278">
        <v>2093</v>
      </c>
      <c r="I296" s="279"/>
      <c r="J296" s="275"/>
      <c r="K296" s="275"/>
      <c r="L296" s="280"/>
      <c r="M296" s="281"/>
      <c r="N296" s="282"/>
      <c r="O296" s="282"/>
      <c r="P296" s="282"/>
      <c r="Q296" s="282"/>
      <c r="R296" s="282"/>
      <c r="S296" s="282"/>
      <c r="T296" s="28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84" t="s">
        <v>146</v>
      </c>
      <c r="AU296" s="284" t="s">
        <v>87</v>
      </c>
      <c r="AV296" s="15" t="s">
        <v>144</v>
      </c>
      <c r="AW296" s="15" t="s">
        <v>33</v>
      </c>
      <c r="AX296" s="15" t="s">
        <v>85</v>
      </c>
      <c r="AY296" s="284" t="s">
        <v>138</v>
      </c>
    </row>
    <row r="297" s="2" customFormat="1" ht="16.5" customHeight="1">
      <c r="A297" s="39"/>
      <c r="B297" s="40"/>
      <c r="C297" s="238" t="s">
        <v>444</v>
      </c>
      <c r="D297" s="238" t="s">
        <v>140</v>
      </c>
      <c r="E297" s="239" t="s">
        <v>445</v>
      </c>
      <c r="F297" s="240" t="s">
        <v>446</v>
      </c>
      <c r="G297" s="241" t="s">
        <v>154</v>
      </c>
      <c r="H297" s="242">
        <v>48.700000000000003</v>
      </c>
      <c r="I297" s="243"/>
      <c r="J297" s="244">
        <f>ROUND(I297*H297,2)</f>
        <v>0</v>
      </c>
      <c r="K297" s="245"/>
      <c r="L297" s="45"/>
      <c r="M297" s="246" t="s">
        <v>1</v>
      </c>
      <c r="N297" s="247" t="s">
        <v>42</v>
      </c>
      <c r="O297" s="92"/>
      <c r="P297" s="248">
        <f>O297*H297</f>
        <v>0</v>
      </c>
      <c r="Q297" s="248">
        <v>0</v>
      </c>
      <c r="R297" s="248">
        <f>Q297*H297</f>
        <v>0</v>
      </c>
      <c r="S297" s="248">
        <v>0</v>
      </c>
      <c r="T297" s="24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50" t="s">
        <v>144</v>
      </c>
      <c r="AT297" s="250" t="s">
        <v>140</v>
      </c>
      <c r="AU297" s="250" t="s">
        <v>87</v>
      </c>
      <c r="AY297" s="18" t="s">
        <v>138</v>
      </c>
      <c r="BE297" s="251">
        <f>IF(N297="základní",J297,0)</f>
        <v>0</v>
      </c>
      <c r="BF297" s="251">
        <f>IF(N297="snížená",J297,0)</f>
        <v>0</v>
      </c>
      <c r="BG297" s="251">
        <f>IF(N297="zákl. přenesená",J297,0)</f>
        <v>0</v>
      </c>
      <c r="BH297" s="251">
        <f>IF(N297="sníž. přenesená",J297,0)</f>
        <v>0</v>
      </c>
      <c r="BI297" s="251">
        <f>IF(N297="nulová",J297,0)</f>
        <v>0</v>
      </c>
      <c r="BJ297" s="18" t="s">
        <v>85</v>
      </c>
      <c r="BK297" s="251">
        <f>ROUND(I297*H297,2)</f>
        <v>0</v>
      </c>
      <c r="BL297" s="18" t="s">
        <v>144</v>
      </c>
      <c r="BM297" s="250" t="s">
        <v>447</v>
      </c>
    </row>
    <row r="298" s="13" customFormat="1">
      <c r="A298" s="13"/>
      <c r="B298" s="252"/>
      <c r="C298" s="253"/>
      <c r="D298" s="254" t="s">
        <v>146</v>
      </c>
      <c r="E298" s="255" t="s">
        <v>1</v>
      </c>
      <c r="F298" s="256" t="s">
        <v>448</v>
      </c>
      <c r="G298" s="253"/>
      <c r="H298" s="255" t="s">
        <v>1</v>
      </c>
      <c r="I298" s="257"/>
      <c r="J298" s="253"/>
      <c r="K298" s="253"/>
      <c r="L298" s="258"/>
      <c r="M298" s="259"/>
      <c r="N298" s="260"/>
      <c r="O298" s="260"/>
      <c r="P298" s="260"/>
      <c r="Q298" s="260"/>
      <c r="R298" s="260"/>
      <c r="S298" s="260"/>
      <c r="T298" s="26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2" t="s">
        <v>146</v>
      </c>
      <c r="AU298" s="262" t="s">
        <v>87</v>
      </c>
      <c r="AV298" s="13" t="s">
        <v>85</v>
      </c>
      <c r="AW298" s="13" t="s">
        <v>33</v>
      </c>
      <c r="AX298" s="13" t="s">
        <v>77</v>
      </c>
      <c r="AY298" s="262" t="s">
        <v>138</v>
      </c>
    </row>
    <row r="299" s="13" customFormat="1">
      <c r="A299" s="13"/>
      <c r="B299" s="252"/>
      <c r="C299" s="253"/>
      <c r="D299" s="254" t="s">
        <v>146</v>
      </c>
      <c r="E299" s="255" t="s">
        <v>1</v>
      </c>
      <c r="F299" s="256" t="s">
        <v>449</v>
      </c>
      <c r="G299" s="253"/>
      <c r="H299" s="255" t="s">
        <v>1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2" t="s">
        <v>146</v>
      </c>
      <c r="AU299" s="262" t="s">
        <v>87</v>
      </c>
      <c r="AV299" s="13" t="s">
        <v>85</v>
      </c>
      <c r="AW299" s="13" t="s">
        <v>33</v>
      </c>
      <c r="AX299" s="13" t="s">
        <v>77</v>
      </c>
      <c r="AY299" s="262" t="s">
        <v>138</v>
      </c>
    </row>
    <row r="300" s="14" customFormat="1">
      <c r="A300" s="14"/>
      <c r="B300" s="263"/>
      <c r="C300" s="264"/>
      <c r="D300" s="254" t="s">
        <v>146</v>
      </c>
      <c r="E300" s="265" t="s">
        <v>1</v>
      </c>
      <c r="F300" s="266" t="s">
        <v>450</v>
      </c>
      <c r="G300" s="264"/>
      <c r="H300" s="267">
        <v>48.700000000000003</v>
      </c>
      <c r="I300" s="268"/>
      <c r="J300" s="264"/>
      <c r="K300" s="264"/>
      <c r="L300" s="269"/>
      <c r="M300" s="270"/>
      <c r="N300" s="271"/>
      <c r="O300" s="271"/>
      <c r="P300" s="271"/>
      <c r="Q300" s="271"/>
      <c r="R300" s="271"/>
      <c r="S300" s="271"/>
      <c r="T300" s="27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3" t="s">
        <v>146</v>
      </c>
      <c r="AU300" s="273" t="s">
        <v>87</v>
      </c>
      <c r="AV300" s="14" t="s">
        <v>87</v>
      </c>
      <c r="AW300" s="14" t="s">
        <v>33</v>
      </c>
      <c r="AX300" s="14" t="s">
        <v>85</v>
      </c>
      <c r="AY300" s="273" t="s">
        <v>138</v>
      </c>
    </row>
    <row r="301" s="2" customFormat="1" ht="16.5" customHeight="1">
      <c r="A301" s="39"/>
      <c r="B301" s="40"/>
      <c r="C301" s="238" t="s">
        <v>451</v>
      </c>
      <c r="D301" s="238" t="s">
        <v>140</v>
      </c>
      <c r="E301" s="239" t="s">
        <v>452</v>
      </c>
      <c r="F301" s="240" t="s">
        <v>453</v>
      </c>
      <c r="G301" s="241" t="s">
        <v>154</v>
      </c>
      <c r="H301" s="242">
        <v>336</v>
      </c>
      <c r="I301" s="243"/>
      <c r="J301" s="244">
        <f>ROUND(I301*H301,2)</f>
        <v>0</v>
      </c>
      <c r="K301" s="245"/>
      <c r="L301" s="45"/>
      <c r="M301" s="246" t="s">
        <v>1</v>
      </c>
      <c r="N301" s="247" t="s">
        <v>42</v>
      </c>
      <c r="O301" s="92"/>
      <c r="P301" s="248">
        <f>O301*H301</f>
        <v>0</v>
      </c>
      <c r="Q301" s="248">
        <v>0</v>
      </c>
      <c r="R301" s="248">
        <f>Q301*H301</f>
        <v>0</v>
      </c>
      <c r="S301" s="248">
        <v>0</v>
      </c>
      <c r="T301" s="249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50" t="s">
        <v>144</v>
      </c>
      <c r="AT301" s="250" t="s">
        <v>140</v>
      </c>
      <c r="AU301" s="250" t="s">
        <v>87</v>
      </c>
      <c r="AY301" s="18" t="s">
        <v>138</v>
      </c>
      <c r="BE301" s="251">
        <f>IF(N301="základní",J301,0)</f>
        <v>0</v>
      </c>
      <c r="BF301" s="251">
        <f>IF(N301="snížená",J301,0)</f>
        <v>0</v>
      </c>
      <c r="BG301" s="251">
        <f>IF(N301="zákl. přenesená",J301,0)</f>
        <v>0</v>
      </c>
      <c r="BH301" s="251">
        <f>IF(N301="sníž. přenesená",J301,0)</f>
        <v>0</v>
      </c>
      <c r="BI301" s="251">
        <f>IF(N301="nulová",J301,0)</f>
        <v>0</v>
      </c>
      <c r="BJ301" s="18" t="s">
        <v>85</v>
      </c>
      <c r="BK301" s="251">
        <f>ROUND(I301*H301,2)</f>
        <v>0</v>
      </c>
      <c r="BL301" s="18" t="s">
        <v>144</v>
      </c>
      <c r="BM301" s="250" t="s">
        <v>454</v>
      </c>
    </row>
    <row r="302" s="13" customFormat="1">
      <c r="A302" s="13"/>
      <c r="B302" s="252"/>
      <c r="C302" s="253"/>
      <c r="D302" s="254" t="s">
        <v>146</v>
      </c>
      <c r="E302" s="255" t="s">
        <v>1</v>
      </c>
      <c r="F302" s="256" t="s">
        <v>455</v>
      </c>
      <c r="G302" s="253"/>
      <c r="H302" s="255" t="s">
        <v>1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146</v>
      </c>
      <c r="AU302" s="262" t="s">
        <v>87</v>
      </c>
      <c r="AV302" s="13" t="s">
        <v>85</v>
      </c>
      <c r="AW302" s="13" t="s">
        <v>33</v>
      </c>
      <c r="AX302" s="13" t="s">
        <v>77</v>
      </c>
      <c r="AY302" s="262" t="s">
        <v>138</v>
      </c>
    </row>
    <row r="303" s="14" customFormat="1">
      <c r="A303" s="14"/>
      <c r="B303" s="263"/>
      <c r="C303" s="264"/>
      <c r="D303" s="254" t="s">
        <v>146</v>
      </c>
      <c r="E303" s="265" t="s">
        <v>1</v>
      </c>
      <c r="F303" s="266" t="s">
        <v>456</v>
      </c>
      <c r="G303" s="264"/>
      <c r="H303" s="267">
        <v>336</v>
      </c>
      <c r="I303" s="268"/>
      <c r="J303" s="264"/>
      <c r="K303" s="264"/>
      <c r="L303" s="269"/>
      <c r="M303" s="270"/>
      <c r="N303" s="271"/>
      <c r="O303" s="271"/>
      <c r="P303" s="271"/>
      <c r="Q303" s="271"/>
      <c r="R303" s="271"/>
      <c r="S303" s="271"/>
      <c r="T303" s="27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3" t="s">
        <v>146</v>
      </c>
      <c r="AU303" s="273" t="s">
        <v>87</v>
      </c>
      <c r="AV303" s="14" t="s">
        <v>87</v>
      </c>
      <c r="AW303" s="14" t="s">
        <v>33</v>
      </c>
      <c r="AX303" s="14" t="s">
        <v>85</v>
      </c>
      <c r="AY303" s="273" t="s">
        <v>138</v>
      </c>
    </row>
    <row r="304" s="2" customFormat="1" ht="16.5" customHeight="1">
      <c r="A304" s="39"/>
      <c r="B304" s="40"/>
      <c r="C304" s="238" t="s">
        <v>457</v>
      </c>
      <c r="D304" s="238" t="s">
        <v>140</v>
      </c>
      <c r="E304" s="239" t="s">
        <v>458</v>
      </c>
      <c r="F304" s="240" t="s">
        <v>459</v>
      </c>
      <c r="G304" s="241" t="s">
        <v>154</v>
      </c>
      <c r="H304" s="242">
        <v>336</v>
      </c>
      <c r="I304" s="243"/>
      <c r="J304" s="244">
        <f>ROUND(I304*H304,2)</f>
        <v>0</v>
      </c>
      <c r="K304" s="245"/>
      <c r="L304" s="45"/>
      <c r="M304" s="246" t="s">
        <v>1</v>
      </c>
      <c r="N304" s="247" t="s">
        <v>42</v>
      </c>
      <c r="O304" s="92"/>
      <c r="P304" s="248">
        <f>O304*H304</f>
        <v>0</v>
      </c>
      <c r="Q304" s="248">
        <v>0</v>
      </c>
      <c r="R304" s="248">
        <f>Q304*H304</f>
        <v>0</v>
      </c>
      <c r="S304" s="248">
        <v>0</v>
      </c>
      <c r="T304" s="24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0" t="s">
        <v>144</v>
      </c>
      <c r="AT304" s="250" t="s">
        <v>140</v>
      </c>
      <c r="AU304" s="250" t="s">
        <v>87</v>
      </c>
      <c r="AY304" s="18" t="s">
        <v>138</v>
      </c>
      <c r="BE304" s="251">
        <f>IF(N304="základní",J304,0)</f>
        <v>0</v>
      </c>
      <c r="BF304" s="251">
        <f>IF(N304="snížená",J304,0)</f>
        <v>0</v>
      </c>
      <c r="BG304" s="251">
        <f>IF(N304="zákl. přenesená",J304,0)</f>
        <v>0</v>
      </c>
      <c r="BH304" s="251">
        <f>IF(N304="sníž. přenesená",J304,0)</f>
        <v>0</v>
      </c>
      <c r="BI304" s="251">
        <f>IF(N304="nulová",J304,0)</f>
        <v>0</v>
      </c>
      <c r="BJ304" s="18" t="s">
        <v>85</v>
      </c>
      <c r="BK304" s="251">
        <f>ROUND(I304*H304,2)</f>
        <v>0</v>
      </c>
      <c r="BL304" s="18" t="s">
        <v>144</v>
      </c>
      <c r="BM304" s="250" t="s">
        <v>460</v>
      </c>
    </row>
    <row r="305" s="13" customFormat="1">
      <c r="A305" s="13"/>
      <c r="B305" s="252"/>
      <c r="C305" s="253"/>
      <c r="D305" s="254" t="s">
        <v>146</v>
      </c>
      <c r="E305" s="255" t="s">
        <v>1</v>
      </c>
      <c r="F305" s="256" t="s">
        <v>437</v>
      </c>
      <c r="G305" s="253"/>
      <c r="H305" s="255" t="s">
        <v>1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146</v>
      </c>
      <c r="AU305" s="262" t="s">
        <v>87</v>
      </c>
      <c r="AV305" s="13" t="s">
        <v>85</v>
      </c>
      <c r="AW305" s="13" t="s">
        <v>33</v>
      </c>
      <c r="AX305" s="13" t="s">
        <v>77</v>
      </c>
      <c r="AY305" s="262" t="s">
        <v>138</v>
      </c>
    </row>
    <row r="306" s="13" customFormat="1">
      <c r="A306" s="13"/>
      <c r="B306" s="252"/>
      <c r="C306" s="253"/>
      <c r="D306" s="254" t="s">
        <v>146</v>
      </c>
      <c r="E306" s="255" t="s">
        <v>1</v>
      </c>
      <c r="F306" s="256" t="s">
        <v>461</v>
      </c>
      <c r="G306" s="253"/>
      <c r="H306" s="255" t="s">
        <v>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2" t="s">
        <v>146</v>
      </c>
      <c r="AU306" s="262" t="s">
        <v>87</v>
      </c>
      <c r="AV306" s="13" t="s">
        <v>85</v>
      </c>
      <c r="AW306" s="13" t="s">
        <v>33</v>
      </c>
      <c r="AX306" s="13" t="s">
        <v>77</v>
      </c>
      <c r="AY306" s="262" t="s">
        <v>138</v>
      </c>
    </row>
    <row r="307" s="14" customFormat="1">
      <c r="A307" s="14"/>
      <c r="B307" s="263"/>
      <c r="C307" s="264"/>
      <c r="D307" s="254" t="s">
        <v>146</v>
      </c>
      <c r="E307" s="265" t="s">
        <v>1</v>
      </c>
      <c r="F307" s="266" t="s">
        <v>462</v>
      </c>
      <c r="G307" s="264"/>
      <c r="H307" s="267">
        <v>336</v>
      </c>
      <c r="I307" s="268"/>
      <c r="J307" s="264"/>
      <c r="K307" s="264"/>
      <c r="L307" s="269"/>
      <c r="M307" s="270"/>
      <c r="N307" s="271"/>
      <c r="O307" s="271"/>
      <c r="P307" s="271"/>
      <c r="Q307" s="271"/>
      <c r="R307" s="271"/>
      <c r="S307" s="271"/>
      <c r="T307" s="27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3" t="s">
        <v>146</v>
      </c>
      <c r="AU307" s="273" t="s">
        <v>87</v>
      </c>
      <c r="AV307" s="14" t="s">
        <v>87</v>
      </c>
      <c r="AW307" s="14" t="s">
        <v>33</v>
      </c>
      <c r="AX307" s="14" t="s">
        <v>85</v>
      </c>
      <c r="AY307" s="273" t="s">
        <v>138</v>
      </c>
    </row>
    <row r="308" s="2" customFormat="1" ht="16.5" customHeight="1">
      <c r="A308" s="39"/>
      <c r="B308" s="40"/>
      <c r="C308" s="238" t="s">
        <v>463</v>
      </c>
      <c r="D308" s="238" t="s">
        <v>140</v>
      </c>
      <c r="E308" s="239" t="s">
        <v>464</v>
      </c>
      <c r="F308" s="240" t="s">
        <v>465</v>
      </c>
      <c r="G308" s="241" t="s">
        <v>154</v>
      </c>
      <c r="H308" s="242">
        <v>336</v>
      </c>
      <c r="I308" s="243"/>
      <c r="J308" s="244">
        <f>ROUND(I308*H308,2)</f>
        <v>0</v>
      </c>
      <c r="K308" s="245"/>
      <c r="L308" s="45"/>
      <c r="M308" s="246" t="s">
        <v>1</v>
      </c>
      <c r="N308" s="247" t="s">
        <v>42</v>
      </c>
      <c r="O308" s="92"/>
      <c r="P308" s="248">
        <f>O308*H308</f>
        <v>0</v>
      </c>
      <c r="Q308" s="248">
        <v>0</v>
      </c>
      <c r="R308" s="248">
        <f>Q308*H308</f>
        <v>0</v>
      </c>
      <c r="S308" s="248">
        <v>0</v>
      </c>
      <c r="T308" s="249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0" t="s">
        <v>144</v>
      </c>
      <c r="AT308" s="250" t="s">
        <v>140</v>
      </c>
      <c r="AU308" s="250" t="s">
        <v>87</v>
      </c>
      <c r="AY308" s="18" t="s">
        <v>138</v>
      </c>
      <c r="BE308" s="251">
        <f>IF(N308="základní",J308,0)</f>
        <v>0</v>
      </c>
      <c r="BF308" s="251">
        <f>IF(N308="snížená",J308,0)</f>
        <v>0</v>
      </c>
      <c r="BG308" s="251">
        <f>IF(N308="zákl. přenesená",J308,0)</f>
        <v>0</v>
      </c>
      <c r="BH308" s="251">
        <f>IF(N308="sníž. přenesená",J308,0)</f>
        <v>0</v>
      </c>
      <c r="BI308" s="251">
        <f>IF(N308="nulová",J308,0)</f>
        <v>0</v>
      </c>
      <c r="BJ308" s="18" t="s">
        <v>85</v>
      </c>
      <c r="BK308" s="251">
        <f>ROUND(I308*H308,2)</f>
        <v>0</v>
      </c>
      <c r="BL308" s="18" t="s">
        <v>144</v>
      </c>
      <c r="BM308" s="250" t="s">
        <v>466</v>
      </c>
    </row>
    <row r="309" s="13" customFormat="1">
      <c r="A309" s="13"/>
      <c r="B309" s="252"/>
      <c r="C309" s="253"/>
      <c r="D309" s="254" t="s">
        <v>146</v>
      </c>
      <c r="E309" s="255" t="s">
        <v>1</v>
      </c>
      <c r="F309" s="256" t="s">
        <v>437</v>
      </c>
      <c r="G309" s="253"/>
      <c r="H309" s="255" t="s">
        <v>1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2" t="s">
        <v>146</v>
      </c>
      <c r="AU309" s="262" t="s">
        <v>87</v>
      </c>
      <c r="AV309" s="13" t="s">
        <v>85</v>
      </c>
      <c r="AW309" s="13" t="s">
        <v>33</v>
      </c>
      <c r="AX309" s="13" t="s">
        <v>77</v>
      </c>
      <c r="AY309" s="262" t="s">
        <v>138</v>
      </c>
    </row>
    <row r="310" s="14" customFormat="1">
      <c r="A310" s="14"/>
      <c r="B310" s="263"/>
      <c r="C310" s="264"/>
      <c r="D310" s="254" t="s">
        <v>146</v>
      </c>
      <c r="E310" s="265" t="s">
        <v>1</v>
      </c>
      <c r="F310" s="266" t="s">
        <v>456</v>
      </c>
      <c r="G310" s="264"/>
      <c r="H310" s="267">
        <v>336</v>
      </c>
      <c r="I310" s="268"/>
      <c r="J310" s="264"/>
      <c r="K310" s="264"/>
      <c r="L310" s="269"/>
      <c r="M310" s="270"/>
      <c r="N310" s="271"/>
      <c r="O310" s="271"/>
      <c r="P310" s="271"/>
      <c r="Q310" s="271"/>
      <c r="R310" s="271"/>
      <c r="S310" s="271"/>
      <c r="T310" s="27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3" t="s">
        <v>146</v>
      </c>
      <c r="AU310" s="273" t="s">
        <v>87</v>
      </c>
      <c r="AV310" s="14" t="s">
        <v>87</v>
      </c>
      <c r="AW310" s="14" t="s">
        <v>33</v>
      </c>
      <c r="AX310" s="14" t="s">
        <v>85</v>
      </c>
      <c r="AY310" s="273" t="s">
        <v>138</v>
      </c>
    </row>
    <row r="311" s="2" customFormat="1" ht="16.5" customHeight="1">
      <c r="A311" s="39"/>
      <c r="B311" s="40"/>
      <c r="C311" s="238" t="s">
        <v>467</v>
      </c>
      <c r="D311" s="238" t="s">
        <v>140</v>
      </c>
      <c r="E311" s="239" t="s">
        <v>468</v>
      </c>
      <c r="F311" s="240" t="s">
        <v>469</v>
      </c>
      <c r="G311" s="241" t="s">
        <v>154</v>
      </c>
      <c r="H311" s="242">
        <v>336</v>
      </c>
      <c r="I311" s="243"/>
      <c r="J311" s="244">
        <f>ROUND(I311*H311,2)</f>
        <v>0</v>
      </c>
      <c r="K311" s="245"/>
      <c r="L311" s="45"/>
      <c r="M311" s="246" t="s">
        <v>1</v>
      </c>
      <c r="N311" s="247" t="s">
        <v>42</v>
      </c>
      <c r="O311" s="92"/>
      <c r="P311" s="248">
        <f>O311*H311</f>
        <v>0</v>
      </c>
      <c r="Q311" s="248">
        <v>0</v>
      </c>
      <c r="R311" s="248">
        <f>Q311*H311</f>
        <v>0</v>
      </c>
      <c r="S311" s="248">
        <v>0</v>
      </c>
      <c r="T311" s="24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50" t="s">
        <v>144</v>
      </c>
      <c r="AT311" s="250" t="s">
        <v>140</v>
      </c>
      <c r="AU311" s="250" t="s">
        <v>87</v>
      </c>
      <c r="AY311" s="18" t="s">
        <v>138</v>
      </c>
      <c r="BE311" s="251">
        <f>IF(N311="základní",J311,0)</f>
        <v>0</v>
      </c>
      <c r="BF311" s="251">
        <f>IF(N311="snížená",J311,0)</f>
        <v>0</v>
      </c>
      <c r="BG311" s="251">
        <f>IF(N311="zákl. přenesená",J311,0)</f>
        <v>0</v>
      </c>
      <c r="BH311" s="251">
        <f>IF(N311="sníž. přenesená",J311,0)</f>
        <v>0</v>
      </c>
      <c r="BI311" s="251">
        <f>IF(N311="nulová",J311,0)</f>
        <v>0</v>
      </c>
      <c r="BJ311" s="18" t="s">
        <v>85</v>
      </c>
      <c r="BK311" s="251">
        <f>ROUND(I311*H311,2)</f>
        <v>0</v>
      </c>
      <c r="BL311" s="18" t="s">
        <v>144</v>
      </c>
      <c r="BM311" s="250" t="s">
        <v>470</v>
      </c>
    </row>
    <row r="312" s="13" customFormat="1">
      <c r="A312" s="13"/>
      <c r="B312" s="252"/>
      <c r="C312" s="253"/>
      <c r="D312" s="254" t="s">
        <v>146</v>
      </c>
      <c r="E312" s="255" t="s">
        <v>1</v>
      </c>
      <c r="F312" s="256" t="s">
        <v>437</v>
      </c>
      <c r="G312" s="253"/>
      <c r="H312" s="255" t="s">
        <v>1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2" t="s">
        <v>146</v>
      </c>
      <c r="AU312" s="262" t="s">
        <v>87</v>
      </c>
      <c r="AV312" s="13" t="s">
        <v>85</v>
      </c>
      <c r="AW312" s="13" t="s">
        <v>33</v>
      </c>
      <c r="AX312" s="13" t="s">
        <v>77</v>
      </c>
      <c r="AY312" s="262" t="s">
        <v>138</v>
      </c>
    </row>
    <row r="313" s="14" customFormat="1">
      <c r="A313" s="14"/>
      <c r="B313" s="263"/>
      <c r="C313" s="264"/>
      <c r="D313" s="254" t="s">
        <v>146</v>
      </c>
      <c r="E313" s="265" t="s">
        <v>1</v>
      </c>
      <c r="F313" s="266" t="s">
        <v>456</v>
      </c>
      <c r="G313" s="264"/>
      <c r="H313" s="267">
        <v>336</v>
      </c>
      <c r="I313" s="268"/>
      <c r="J313" s="264"/>
      <c r="K313" s="264"/>
      <c r="L313" s="269"/>
      <c r="M313" s="270"/>
      <c r="N313" s="271"/>
      <c r="O313" s="271"/>
      <c r="P313" s="271"/>
      <c r="Q313" s="271"/>
      <c r="R313" s="271"/>
      <c r="S313" s="271"/>
      <c r="T313" s="27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3" t="s">
        <v>146</v>
      </c>
      <c r="AU313" s="273" t="s">
        <v>87</v>
      </c>
      <c r="AV313" s="14" t="s">
        <v>87</v>
      </c>
      <c r="AW313" s="14" t="s">
        <v>33</v>
      </c>
      <c r="AX313" s="14" t="s">
        <v>85</v>
      </c>
      <c r="AY313" s="273" t="s">
        <v>138</v>
      </c>
    </row>
    <row r="314" s="2" customFormat="1" ht="16.5" customHeight="1">
      <c r="A314" s="39"/>
      <c r="B314" s="40"/>
      <c r="C314" s="238" t="s">
        <v>471</v>
      </c>
      <c r="D314" s="238" t="s">
        <v>140</v>
      </c>
      <c r="E314" s="239" t="s">
        <v>472</v>
      </c>
      <c r="F314" s="240" t="s">
        <v>473</v>
      </c>
      <c r="G314" s="241" t="s">
        <v>154</v>
      </c>
      <c r="H314" s="242">
        <v>46.799999999999997</v>
      </c>
      <c r="I314" s="243"/>
      <c r="J314" s="244">
        <f>ROUND(I314*H314,2)</f>
        <v>0</v>
      </c>
      <c r="K314" s="245"/>
      <c r="L314" s="45"/>
      <c r="M314" s="246" t="s">
        <v>1</v>
      </c>
      <c r="N314" s="247" t="s">
        <v>42</v>
      </c>
      <c r="O314" s="92"/>
      <c r="P314" s="248">
        <f>O314*H314</f>
        <v>0</v>
      </c>
      <c r="Q314" s="248">
        <v>0.1837</v>
      </c>
      <c r="R314" s="248">
        <f>Q314*H314</f>
        <v>8.5971599999999988</v>
      </c>
      <c r="S314" s="248">
        <v>0</v>
      </c>
      <c r="T314" s="24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0" t="s">
        <v>144</v>
      </c>
      <c r="AT314" s="250" t="s">
        <v>140</v>
      </c>
      <c r="AU314" s="250" t="s">
        <v>87</v>
      </c>
      <c r="AY314" s="18" t="s">
        <v>138</v>
      </c>
      <c r="BE314" s="251">
        <f>IF(N314="základní",J314,0)</f>
        <v>0</v>
      </c>
      <c r="BF314" s="251">
        <f>IF(N314="snížená",J314,0)</f>
        <v>0</v>
      </c>
      <c r="BG314" s="251">
        <f>IF(N314="zákl. přenesená",J314,0)</f>
        <v>0</v>
      </c>
      <c r="BH314" s="251">
        <f>IF(N314="sníž. přenesená",J314,0)</f>
        <v>0</v>
      </c>
      <c r="BI314" s="251">
        <f>IF(N314="nulová",J314,0)</f>
        <v>0</v>
      </c>
      <c r="BJ314" s="18" t="s">
        <v>85</v>
      </c>
      <c r="BK314" s="251">
        <f>ROUND(I314*H314,2)</f>
        <v>0</v>
      </c>
      <c r="BL314" s="18" t="s">
        <v>144</v>
      </c>
      <c r="BM314" s="250" t="s">
        <v>474</v>
      </c>
    </row>
    <row r="315" s="13" customFormat="1">
      <c r="A315" s="13"/>
      <c r="B315" s="252"/>
      <c r="C315" s="253"/>
      <c r="D315" s="254" t="s">
        <v>146</v>
      </c>
      <c r="E315" s="255" t="s">
        <v>1</v>
      </c>
      <c r="F315" s="256" t="s">
        <v>448</v>
      </c>
      <c r="G315" s="253"/>
      <c r="H315" s="255" t="s">
        <v>1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2" t="s">
        <v>146</v>
      </c>
      <c r="AU315" s="262" t="s">
        <v>87</v>
      </c>
      <c r="AV315" s="13" t="s">
        <v>85</v>
      </c>
      <c r="AW315" s="13" t="s">
        <v>33</v>
      </c>
      <c r="AX315" s="13" t="s">
        <v>77</v>
      </c>
      <c r="AY315" s="262" t="s">
        <v>138</v>
      </c>
    </row>
    <row r="316" s="14" customFormat="1">
      <c r="A316" s="14"/>
      <c r="B316" s="263"/>
      <c r="C316" s="264"/>
      <c r="D316" s="254" t="s">
        <v>146</v>
      </c>
      <c r="E316" s="265" t="s">
        <v>1</v>
      </c>
      <c r="F316" s="266" t="s">
        <v>475</v>
      </c>
      <c r="G316" s="264"/>
      <c r="H316" s="267">
        <v>46.799999999999997</v>
      </c>
      <c r="I316" s="268"/>
      <c r="J316" s="264"/>
      <c r="K316" s="264"/>
      <c r="L316" s="269"/>
      <c r="M316" s="270"/>
      <c r="N316" s="271"/>
      <c r="O316" s="271"/>
      <c r="P316" s="271"/>
      <c r="Q316" s="271"/>
      <c r="R316" s="271"/>
      <c r="S316" s="271"/>
      <c r="T316" s="27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3" t="s">
        <v>146</v>
      </c>
      <c r="AU316" s="273" t="s">
        <v>87</v>
      </c>
      <c r="AV316" s="14" t="s">
        <v>87</v>
      </c>
      <c r="AW316" s="14" t="s">
        <v>33</v>
      </c>
      <c r="AX316" s="14" t="s">
        <v>85</v>
      </c>
      <c r="AY316" s="273" t="s">
        <v>138</v>
      </c>
    </row>
    <row r="317" s="2" customFormat="1" ht="16.5" customHeight="1">
      <c r="A317" s="39"/>
      <c r="B317" s="40"/>
      <c r="C317" s="285" t="s">
        <v>476</v>
      </c>
      <c r="D317" s="285" t="s">
        <v>309</v>
      </c>
      <c r="E317" s="286" t="s">
        <v>477</v>
      </c>
      <c r="F317" s="287" t="s">
        <v>478</v>
      </c>
      <c r="G317" s="288" t="s">
        <v>299</v>
      </c>
      <c r="H317" s="289">
        <v>11.457000000000001</v>
      </c>
      <c r="I317" s="290"/>
      <c r="J317" s="291">
        <f>ROUND(I317*H317,2)</f>
        <v>0</v>
      </c>
      <c r="K317" s="292"/>
      <c r="L317" s="293"/>
      <c r="M317" s="294" t="s">
        <v>1</v>
      </c>
      <c r="N317" s="295" t="s">
        <v>42</v>
      </c>
      <c r="O317" s="92"/>
      <c r="P317" s="248">
        <f>O317*H317</f>
        <v>0</v>
      </c>
      <c r="Q317" s="248">
        <v>1</v>
      </c>
      <c r="R317" s="248">
        <f>Q317*H317</f>
        <v>11.457000000000001</v>
      </c>
      <c r="S317" s="248">
        <v>0</v>
      </c>
      <c r="T317" s="24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50" t="s">
        <v>105</v>
      </c>
      <c r="AT317" s="250" t="s">
        <v>309</v>
      </c>
      <c r="AU317" s="250" t="s">
        <v>87</v>
      </c>
      <c r="AY317" s="18" t="s">
        <v>138</v>
      </c>
      <c r="BE317" s="251">
        <f>IF(N317="základní",J317,0)</f>
        <v>0</v>
      </c>
      <c r="BF317" s="251">
        <f>IF(N317="snížená",J317,0)</f>
        <v>0</v>
      </c>
      <c r="BG317" s="251">
        <f>IF(N317="zákl. přenesená",J317,0)</f>
        <v>0</v>
      </c>
      <c r="BH317" s="251">
        <f>IF(N317="sníž. přenesená",J317,0)</f>
        <v>0</v>
      </c>
      <c r="BI317" s="251">
        <f>IF(N317="nulová",J317,0)</f>
        <v>0</v>
      </c>
      <c r="BJ317" s="18" t="s">
        <v>85</v>
      </c>
      <c r="BK317" s="251">
        <f>ROUND(I317*H317,2)</f>
        <v>0</v>
      </c>
      <c r="BL317" s="18" t="s">
        <v>144</v>
      </c>
      <c r="BM317" s="250" t="s">
        <v>479</v>
      </c>
    </row>
    <row r="318" s="14" customFormat="1">
      <c r="A318" s="14"/>
      <c r="B318" s="263"/>
      <c r="C318" s="264"/>
      <c r="D318" s="254" t="s">
        <v>146</v>
      </c>
      <c r="E318" s="265" t="s">
        <v>1</v>
      </c>
      <c r="F318" s="266" t="s">
        <v>480</v>
      </c>
      <c r="G318" s="264"/>
      <c r="H318" s="267">
        <v>11.457000000000001</v>
      </c>
      <c r="I318" s="268"/>
      <c r="J318" s="264"/>
      <c r="K318" s="264"/>
      <c r="L318" s="269"/>
      <c r="M318" s="270"/>
      <c r="N318" s="271"/>
      <c r="O318" s="271"/>
      <c r="P318" s="271"/>
      <c r="Q318" s="271"/>
      <c r="R318" s="271"/>
      <c r="S318" s="271"/>
      <c r="T318" s="27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3" t="s">
        <v>146</v>
      </c>
      <c r="AU318" s="273" t="s">
        <v>87</v>
      </c>
      <c r="AV318" s="14" t="s">
        <v>87</v>
      </c>
      <c r="AW318" s="14" t="s">
        <v>33</v>
      </c>
      <c r="AX318" s="14" t="s">
        <v>85</v>
      </c>
      <c r="AY318" s="273" t="s">
        <v>138</v>
      </c>
    </row>
    <row r="319" s="2" customFormat="1" ht="16.5" customHeight="1">
      <c r="A319" s="39"/>
      <c r="B319" s="40"/>
      <c r="C319" s="238" t="s">
        <v>481</v>
      </c>
      <c r="D319" s="238" t="s">
        <v>140</v>
      </c>
      <c r="E319" s="239" t="s">
        <v>482</v>
      </c>
      <c r="F319" s="240" t="s">
        <v>483</v>
      </c>
      <c r="G319" s="241" t="s">
        <v>154</v>
      </c>
      <c r="H319" s="242">
        <v>2</v>
      </c>
      <c r="I319" s="243"/>
      <c r="J319" s="244">
        <f>ROUND(I319*H319,2)</f>
        <v>0</v>
      </c>
      <c r="K319" s="245"/>
      <c r="L319" s="45"/>
      <c r="M319" s="246" t="s">
        <v>1</v>
      </c>
      <c r="N319" s="247" t="s">
        <v>42</v>
      </c>
      <c r="O319" s="92"/>
      <c r="P319" s="248">
        <f>O319*H319</f>
        <v>0</v>
      </c>
      <c r="Q319" s="248">
        <v>0.61404000000000003</v>
      </c>
      <c r="R319" s="248">
        <f>Q319*H319</f>
        <v>1.2280800000000001</v>
      </c>
      <c r="S319" s="248">
        <v>0</v>
      </c>
      <c r="T319" s="24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50" t="s">
        <v>144</v>
      </c>
      <c r="AT319" s="250" t="s">
        <v>140</v>
      </c>
      <c r="AU319" s="250" t="s">
        <v>87</v>
      </c>
      <c r="AY319" s="18" t="s">
        <v>138</v>
      </c>
      <c r="BE319" s="251">
        <f>IF(N319="základní",J319,0)</f>
        <v>0</v>
      </c>
      <c r="BF319" s="251">
        <f>IF(N319="snížená",J319,0)</f>
        <v>0</v>
      </c>
      <c r="BG319" s="251">
        <f>IF(N319="zákl. přenesená",J319,0)</f>
        <v>0</v>
      </c>
      <c r="BH319" s="251">
        <f>IF(N319="sníž. přenesená",J319,0)</f>
        <v>0</v>
      </c>
      <c r="BI319" s="251">
        <f>IF(N319="nulová",J319,0)</f>
        <v>0</v>
      </c>
      <c r="BJ319" s="18" t="s">
        <v>85</v>
      </c>
      <c r="BK319" s="251">
        <f>ROUND(I319*H319,2)</f>
        <v>0</v>
      </c>
      <c r="BL319" s="18" t="s">
        <v>144</v>
      </c>
      <c r="BM319" s="250" t="s">
        <v>484</v>
      </c>
    </row>
    <row r="320" s="13" customFormat="1">
      <c r="A320" s="13"/>
      <c r="B320" s="252"/>
      <c r="C320" s="253"/>
      <c r="D320" s="254" t="s">
        <v>146</v>
      </c>
      <c r="E320" s="255" t="s">
        <v>1</v>
      </c>
      <c r="F320" s="256" t="s">
        <v>485</v>
      </c>
      <c r="G320" s="253"/>
      <c r="H320" s="255" t="s">
        <v>1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2" t="s">
        <v>146</v>
      </c>
      <c r="AU320" s="262" t="s">
        <v>87</v>
      </c>
      <c r="AV320" s="13" t="s">
        <v>85</v>
      </c>
      <c r="AW320" s="13" t="s">
        <v>33</v>
      </c>
      <c r="AX320" s="13" t="s">
        <v>77</v>
      </c>
      <c r="AY320" s="262" t="s">
        <v>138</v>
      </c>
    </row>
    <row r="321" s="13" customFormat="1">
      <c r="A321" s="13"/>
      <c r="B321" s="252"/>
      <c r="C321" s="253"/>
      <c r="D321" s="254" t="s">
        <v>146</v>
      </c>
      <c r="E321" s="255" t="s">
        <v>1</v>
      </c>
      <c r="F321" s="256" t="s">
        <v>147</v>
      </c>
      <c r="G321" s="253"/>
      <c r="H321" s="255" t="s">
        <v>1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2" t="s">
        <v>146</v>
      </c>
      <c r="AU321" s="262" t="s">
        <v>87</v>
      </c>
      <c r="AV321" s="13" t="s">
        <v>85</v>
      </c>
      <c r="AW321" s="13" t="s">
        <v>33</v>
      </c>
      <c r="AX321" s="13" t="s">
        <v>77</v>
      </c>
      <c r="AY321" s="262" t="s">
        <v>138</v>
      </c>
    </row>
    <row r="322" s="14" customFormat="1">
      <c r="A322" s="14"/>
      <c r="B322" s="263"/>
      <c r="C322" s="264"/>
      <c r="D322" s="254" t="s">
        <v>146</v>
      </c>
      <c r="E322" s="265" t="s">
        <v>1</v>
      </c>
      <c r="F322" s="266" t="s">
        <v>87</v>
      </c>
      <c r="G322" s="264"/>
      <c r="H322" s="267">
        <v>2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3" t="s">
        <v>146</v>
      </c>
      <c r="AU322" s="273" t="s">
        <v>87</v>
      </c>
      <c r="AV322" s="14" t="s">
        <v>87</v>
      </c>
      <c r="AW322" s="14" t="s">
        <v>33</v>
      </c>
      <c r="AX322" s="14" t="s">
        <v>85</v>
      </c>
      <c r="AY322" s="273" t="s">
        <v>138</v>
      </c>
    </row>
    <row r="323" s="2" customFormat="1" ht="16.5" customHeight="1">
      <c r="A323" s="39"/>
      <c r="B323" s="40"/>
      <c r="C323" s="238" t="s">
        <v>486</v>
      </c>
      <c r="D323" s="238" t="s">
        <v>140</v>
      </c>
      <c r="E323" s="239" t="s">
        <v>487</v>
      </c>
      <c r="F323" s="240" t="s">
        <v>488</v>
      </c>
      <c r="G323" s="241" t="s">
        <v>154</v>
      </c>
      <c r="H323" s="242">
        <v>8</v>
      </c>
      <c r="I323" s="243"/>
      <c r="J323" s="244">
        <f>ROUND(I323*H323,2)</f>
        <v>0</v>
      </c>
      <c r="K323" s="245"/>
      <c r="L323" s="45"/>
      <c r="M323" s="246" t="s">
        <v>1</v>
      </c>
      <c r="N323" s="247" t="s">
        <v>42</v>
      </c>
      <c r="O323" s="92"/>
      <c r="P323" s="248">
        <f>O323*H323</f>
        <v>0</v>
      </c>
      <c r="Q323" s="248">
        <v>0.47999999999999998</v>
      </c>
      <c r="R323" s="248">
        <f>Q323*H323</f>
        <v>3.8399999999999999</v>
      </c>
      <c r="S323" s="248">
        <v>0</v>
      </c>
      <c r="T323" s="24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50" t="s">
        <v>144</v>
      </c>
      <c r="AT323" s="250" t="s">
        <v>140</v>
      </c>
      <c r="AU323" s="250" t="s">
        <v>87</v>
      </c>
      <c r="AY323" s="18" t="s">
        <v>138</v>
      </c>
      <c r="BE323" s="251">
        <f>IF(N323="základní",J323,0)</f>
        <v>0</v>
      </c>
      <c r="BF323" s="251">
        <f>IF(N323="snížená",J323,0)</f>
        <v>0</v>
      </c>
      <c r="BG323" s="251">
        <f>IF(N323="zákl. přenesená",J323,0)</f>
        <v>0</v>
      </c>
      <c r="BH323" s="251">
        <f>IF(N323="sníž. přenesená",J323,0)</f>
        <v>0</v>
      </c>
      <c r="BI323" s="251">
        <f>IF(N323="nulová",J323,0)</f>
        <v>0</v>
      </c>
      <c r="BJ323" s="18" t="s">
        <v>85</v>
      </c>
      <c r="BK323" s="251">
        <f>ROUND(I323*H323,2)</f>
        <v>0</v>
      </c>
      <c r="BL323" s="18" t="s">
        <v>144</v>
      </c>
      <c r="BM323" s="250" t="s">
        <v>489</v>
      </c>
    </row>
    <row r="324" s="13" customFormat="1">
      <c r="A324" s="13"/>
      <c r="B324" s="252"/>
      <c r="C324" s="253"/>
      <c r="D324" s="254" t="s">
        <v>146</v>
      </c>
      <c r="E324" s="255" t="s">
        <v>1</v>
      </c>
      <c r="F324" s="256" t="s">
        <v>490</v>
      </c>
      <c r="G324" s="253"/>
      <c r="H324" s="255" t="s">
        <v>1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2" t="s">
        <v>146</v>
      </c>
      <c r="AU324" s="262" t="s">
        <v>87</v>
      </c>
      <c r="AV324" s="13" t="s">
        <v>85</v>
      </c>
      <c r="AW324" s="13" t="s">
        <v>33</v>
      </c>
      <c r="AX324" s="13" t="s">
        <v>77</v>
      </c>
      <c r="AY324" s="262" t="s">
        <v>138</v>
      </c>
    </row>
    <row r="325" s="13" customFormat="1">
      <c r="A325" s="13"/>
      <c r="B325" s="252"/>
      <c r="C325" s="253"/>
      <c r="D325" s="254" t="s">
        <v>146</v>
      </c>
      <c r="E325" s="255" t="s">
        <v>1</v>
      </c>
      <c r="F325" s="256" t="s">
        <v>491</v>
      </c>
      <c r="G325" s="253"/>
      <c r="H325" s="255" t="s">
        <v>1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2" t="s">
        <v>146</v>
      </c>
      <c r="AU325" s="262" t="s">
        <v>87</v>
      </c>
      <c r="AV325" s="13" t="s">
        <v>85</v>
      </c>
      <c r="AW325" s="13" t="s">
        <v>33</v>
      </c>
      <c r="AX325" s="13" t="s">
        <v>77</v>
      </c>
      <c r="AY325" s="262" t="s">
        <v>138</v>
      </c>
    </row>
    <row r="326" s="14" customFormat="1">
      <c r="A326" s="14"/>
      <c r="B326" s="263"/>
      <c r="C326" s="264"/>
      <c r="D326" s="254" t="s">
        <v>146</v>
      </c>
      <c r="E326" s="265" t="s">
        <v>1</v>
      </c>
      <c r="F326" s="266" t="s">
        <v>492</v>
      </c>
      <c r="G326" s="264"/>
      <c r="H326" s="267">
        <v>8</v>
      </c>
      <c r="I326" s="268"/>
      <c r="J326" s="264"/>
      <c r="K326" s="264"/>
      <c r="L326" s="269"/>
      <c r="M326" s="270"/>
      <c r="N326" s="271"/>
      <c r="O326" s="271"/>
      <c r="P326" s="271"/>
      <c r="Q326" s="271"/>
      <c r="R326" s="271"/>
      <c r="S326" s="271"/>
      <c r="T326" s="27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3" t="s">
        <v>146</v>
      </c>
      <c r="AU326" s="273" t="s">
        <v>87</v>
      </c>
      <c r="AV326" s="14" t="s">
        <v>87</v>
      </c>
      <c r="AW326" s="14" t="s">
        <v>33</v>
      </c>
      <c r="AX326" s="14" t="s">
        <v>85</v>
      </c>
      <c r="AY326" s="273" t="s">
        <v>138</v>
      </c>
    </row>
    <row r="327" s="2" customFormat="1" ht="16.5" customHeight="1">
      <c r="A327" s="39"/>
      <c r="B327" s="40"/>
      <c r="C327" s="238" t="s">
        <v>493</v>
      </c>
      <c r="D327" s="238" t="s">
        <v>140</v>
      </c>
      <c r="E327" s="239" t="s">
        <v>494</v>
      </c>
      <c r="F327" s="240" t="s">
        <v>495</v>
      </c>
      <c r="G327" s="241" t="s">
        <v>154</v>
      </c>
      <c r="H327" s="242">
        <v>115.5</v>
      </c>
      <c r="I327" s="243"/>
      <c r="J327" s="244">
        <f>ROUND(I327*H327,2)</f>
        <v>0</v>
      </c>
      <c r="K327" s="245"/>
      <c r="L327" s="45"/>
      <c r="M327" s="246" t="s">
        <v>1</v>
      </c>
      <c r="N327" s="247" t="s">
        <v>42</v>
      </c>
      <c r="O327" s="92"/>
      <c r="P327" s="248">
        <f>O327*H327</f>
        <v>0</v>
      </c>
      <c r="Q327" s="248">
        <v>0.084250000000000005</v>
      </c>
      <c r="R327" s="248">
        <f>Q327*H327</f>
        <v>9.7308750000000011</v>
      </c>
      <c r="S327" s="248">
        <v>0</v>
      </c>
      <c r="T327" s="249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50" t="s">
        <v>144</v>
      </c>
      <c r="AT327" s="250" t="s">
        <v>140</v>
      </c>
      <c r="AU327" s="250" t="s">
        <v>87</v>
      </c>
      <c r="AY327" s="18" t="s">
        <v>138</v>
      </c>
      <c r="BE327" s="251">
        <f>IF(N327="základní",J327,0)</f>
        <v>0</v>
      </c>
      <c r="BF327" s="251">
        <f>IF(N327="snížená",J327,0)</f>
        <v>0</v>
      </c>
      <c r="BG327" s="251">
        <f>IF(N327="zákl. přenesená",J327,0)</f>
        <v>0</v>
      </c>
      <c r="BH327" s="251">
        <f>IF(N327="sníž. přenesená",J327,0)</f>
        <v>0</v>
      </c>
      <c r="BI327" s="251">
        <f>IF(N327="nulová",J327,0)</f>
        <v>0</v>
      </c>
      <c r="BJ327" s="18" t="s">
        <v>85</v>
      </c>
      <c r="BK327" s="251">
        <f>ROUND(I327*H327,2)</f>
        <v>0</v>
      </c>
      <c r="BL327" s="18" t="s">
        <v>144</v>
      </c>
      <c r="BM327" s="250" t="s">
        <v>496</v>
      </c>
    </row>
    <row r="328" s="13" customFormat="1">
      <c r="A328" s="13"/>
      <c r="B328" s="252"/>
      <c r="C328" s="253"/>
      <c r="D328" s="254" t="s">
        <v>146</v>
      </c>
      <c r="E328" s="255" t="s">
        <v>1</v>
      </c>
      <c r="F328" s="256" t="s">
        <v>497</v>
      </c>
      <c r="G328" s="253"/>
      <c r="H328" s="255" t="s">
        <v>1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2" t="s">
        <v>146</v>
      </c>
      <c r="AU328" s="262" t="s">
        <v>87</v>
      </c>
      <c r="AV328" s="13" t="s">
        <v>85</v>
      </c>
      <c r="AW328" s="13" t="s">
        <v>33</v>
      </c>
      <c r="AX328" s="13" t="s">
        <v>77</v>
      </c>
      <c r="AY328" s="262" t="s">
        <v>138</v>
      </c>
    </row>
    <row r="329" s="14" customFormat="1">
      <c r="A329" s="14"/>
      <c r="B329" s="263"/>
      <c r="C329" s="264"/>
      <c r="D329" s="254" t="s">
        <v>146</v>
      </c>
      <c r="E329" s="265" t="s">
        <v>1</v>
      </c>
      <c r="F329" s="266" t="s">
        <v>498</v>
      </c>
      <c r="G329" s="264"/>
      <c r="H329" s="267">
        <v>110</v>
      </c>
      <c r="I329" s="268"/>
      <c r="J329" s="264"/>
      <c r="K329" s="264"/>
      <c r="L329" s="269"/>
      <c r="M329" s="270"/>
      <c r="N329" s="271"/>
      <c r="O329" s="271"/>
      <c r="P329" s="271"/>
      <c r="Q329" s="271"/>
      <c r="R329" s="271"/>
      <c r="S329" s="271"/>
      <c r="T329" s="27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3" t="s">
        <v>146</v>
      </c>
      <c r="AU329" s="273" t="s">
        <v>87</v>
      </c>
      <c r="AV329" s="14" t="s">
        <v>87</v>
      </c>
      <c r="AW329" s="14" t="s">
        <v>33</v>
      </c>
      <c r="AX329" s="14" t="s">
        <v>77</v>
      </c>
      <c r="AY329" s="273" t="s">
        <v>138</v>
      </c>
    </row>
    <row r="330" s="13" customFormat="1">
      <c r="A330" s="13"/>
      <c r="B330" s="252"/>
      <c r="C330" s="253"/>
      <c r="D330" s="254" t="s">
        <v>146</v>
      </c>
      <c r="E330" s="255" t="s">
        <v>1</v>
      </c>
      <c r="F330" s="256" t="s">
        <v>499</v>
      </c>
      <c r="G330" s="253"/>
      <c r="H330" s="255" t="s">
        <v>1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2" t="s">
        <v>146</v>
      </c>
      <c r="AU330" s="262" t="s">
        <v>87</v>
      </c>
      <c r="AV330" s="13" t="s">
        <v>85</v>
      </c>
      <c r="AW330" s="13" t="s">
        <v>33</v>
      </c>
      <c r="AX330" s="13" t="s">
        <v>77</v>
      </c>
      <c r="AY330" s="262" t="s">
        <v>138</v>
      </c>
    </row>
    <row r="331" s="14" customFormat="1">
      <c r="A331" s="14"/>
      <c r="B331" s="263"/>
      <c r="C331" s="264"/>
      <c r="D331" s="254" t="s">
        <v>146</v>
      </c>
      <c r="E331" s="265" t="s">
        <v>1</v>
      </c>
      <c r="F331" s="266" t="s">
        <v>500</v>
      </c>
      <c r="G331" s="264"/>
      <c r="H331" s="267">
        <v>5.5</v>
      </c>
      <c r="I331" s="268"/>
      <c r="J331" s="264"/>
      <c r="K331" s="264"/>
      <c r="L331" s="269"/>
      <c r="M331" s="270"/>
      <c r="N331" s="271"/>
      <c r="O331" s="271"/>
      <c r="P331" s="271"/>
      <c r="Q331" s="271"/>
      <c r="R331" s="271"/>
      <c r="S331" s="271"/>
      <c r="T331" s="27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3" t="s">
        <v>146</v>
      </c>
      <c r="AU331" s="273" t="s">
        <v>87</v>
      </c>
      <c r="AV331" s="14" t="s">
        <v>87</v>
      </c>
      <c r="AW331" s="14" t="s">
        <v>33</v>
      </c>
      <c r="AX331" s="14" t="s">
        <v>77</v>
      </c>
      <c r="AY331" s="273" t="s">
        <v>138</v>
      </c>
    </row>
    <row r="332" s="15" customFormat="1">
      <c r="A332" s="15"/>
      <c r="B332" s="274"/>
      <c r="C332" s="275"/>
      <c r="D332" s="254" t="s">
        <v>146</v>
      </c>
      <c r="E332" s="276" t="s">
        <v>1</v>
      </c>
      <c r="F332" s="277" t="s">
        <v>196</v>
      </c>
      <c r="G332" s="275"/>
      <c r="H332" s="278">
        <v>115.5</v>
      </c>
      <c r="I332" s="279"/>
      <c r="J332" s="275"/>
      <c r="K332" s="275"/>
      <c r="L332" s="280"/>
      <c r="M332" s="281"/>
      <c r="N332" s="282"/>
      <c r="O332" s="282"/>
      <c r="P332" s="282"/>
      <c r="Q332" s="282"/>
      <c r="R332" s="282"/>
      <c r="S332" s="282"/>
      <c r="T332" s="283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4" t="s">
        <v>146</v>
      </c>
      <c r="AU332" s="284" t="s">
        <v>87</v>
      </c>
      <c r="AV332" s="15" t="s">
        <v>144</v>
      </c>
      <c r="AW332" s="15" t="s">
        <v>33</v>
      </c>
      <c r="AX332" s="15" t="s">
        <v>85</v>
      </c>
      <c r="AY332" s="284" t="s">
        <v>138</v>
      </c>
    </row>
    <row r="333" s="2" customFormat="1" ht="16.5" customHeight="1">
      <c r="A333" s="39"/>
      <c r="B333" s="40"/>
      <c r="C333" s="285" t="s">
        <v>501</v>
      </c>
      <c r="D333" s="285" t="s">
        <v>309</v>
      </c>
      <c r="E333" s="286" t="s">
        <v>502</v>
      </c>
      <c r="F333" s="287" t="s">
        <v>503</v>
      </c>
      <c r="G333" s="288" t="s">
        <v>154</v>
      </c>
      <c r="H333" s="289">
        <v>5.665</v>
      </c>
      <c r="I333" s="290"/>
      <c r="J333" s="291">
        <f>ROUND(I333*H333,2)</f>
        <v>0</v>
      </c>
      <c r="K333" s="292"/>
      <c r="L333" s="293"/>
      <c r="M333" s="294" t="s">
        <v>1</v>
      </c>
      <c r="N333" s="295" t="s">
        <v>42</v>
      </c>
      <c r="O333" s="92"/>
      <c r="P333" s="248">
        <f>O333*H333</f>
        <v>0</v>
      </c>
      <c r="Q333" s="248">
        <v>0.13100000000000001</v>
      </c>
      <c r="R333" s="248">
        <f>Q333*H333</f>
        <v>0.74211500000000008</v>
      </c>
      <c r="S333" s="248">
        <v>0</v>
      </c>
      <c r="T333" s="24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50" t="s">
        <v>105</v>
      </c>
      <c r="AT333" s="250" t="s">
        <v>309</v>
      </c>
      <c r="AU333" s="250" t="s">
        <v>87</v>
      </c>
      <c r="AY333" s="18" t="s">
        <v>138</v>
      </c>
      <c r="BE333" s="251">
        <f>IF(N333="základní",J333,0)</f>
        <v>0</v>
      </c>
      <c r="BF333" s="251">
        <f>IF(N333="snížená",J333,0)</f>
        <v>0</v>
      </c>
      <c r="BG333" s="251">
        <f>IF(N333="zákl. přenesená",J333,0)</f>
        <v>0</v>
      </c>
      <c r="BH333" s="251">
        <f>IF(N333="sníž. přenesená",J333,0)</f>
        <v>0</v>
      </c>
      <c r="BI333" s="251">
        <f>IF(N333="nulová",J333,0)</f>
        <v>0</v>
      </c>
      <c r="BJ333" s="18" t="s">
        <v>85</v>
      </c>
      <c r="BK333" s="251">
        <f>ROUND(I333*H333,2)</f>
        <v>0</v>
      </c>
      <c r="BL333" s="18" t="s">
        <v>144</v>
      </c>
      <c r="BM333" s="250" t="s">
        <v>504</v>
      </c>
    </row>
    <row r="334" s="13" customFormat="1">
      <c r="A334" s="13"/>
      <c r="B334" s="252"/>
      <c r="C334" s="253"/>
      <c r="D334" s="254" t="s">
        <v>146</v>
      </c>
      <c r="E334" s="255" t="s">
        <v>1</v>
      </c>
      <c r="F334" s="256" t="s">
        <v>505</v>
      </c>
      <c r="G334" s="253"/>
      <c r="H334" s="255" t="s">
        <v>1</v>
      </c>
      <c r="I334" s="257"/>
      <c r="J334" s="253"/>
      <c r="K334" s="253"/>
      <c r="L334" s="258"/>
      <c r="M334" s="259"/>
      <c r="N334" s="260"/>
      <c r="O334" s="260"/>
      <c r="P334" s="260"/>
      <c r="Q334" s="260"/>
      <c r="R334" s="260"/>
      <c r="S334" s="260"/>
      <c r="T334" s="26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2" t="s">
        <v>146</v>
      </c>
      <c r="AU334" s="262" t="s">
        <v>87</v>
      </c>
      <c r="AV334" s="13" t="s">
        <v>85</v>
      </c>
      <c r="AW334" s="13" t="s">
        <v>33</v>
      </c>
      <c r="AX334" s="13" t="s">
        <v>77</v>
      </c>
      <c r="AY334" s="262" t="s">
        <v>138</v>
      </c>
    </row>
    <row r="335" s="14" customFormat="1">
      <c r="A335" s="14"/>
      <c r="B335" s="263"/>
      <c r="C335" s="264"/>
      <c r="D335" s="254" t="s">
        <v>146</v>
      </c>
      <c r="E335" s="265" t="s">
        <v>1</v>
      </c>
      <c r="F335" s="266" t="s">
        <v>506</v>
      </c>
      <c r="G335" s="264"/>
      <c r="H335" s="267">
        <v>5.665</v>
      </c>
      <c r="I335" s="268"/>
      <c r="J335" s="264"/>
      <c r="K335" s="264"/>
      <c r="L335" s="269"/>
      <c r="M335" s="270"/>
      <c r="N335" s="271"/>
      <c r="O335" s="271"/>
      <c r="P335" s="271"/>
      <c r="Q335" s="271"/>
      <c r="R335" s="271"/>
      <c r="S335" s="271"/>
      <c r="T335" s="27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3" t="s">
        <v>146</v>
      </c>
      <c r="AU335" s="273" t="s">
        <v>87</v>
      </c>
      <c r="AV335" s="14" t="s">
        <v>87</v>
      </c>
      <c r="AW335" s="14" t="s">
        <v>33</v>
      </c>
      <c r="AX335" s="14" t="s">
        <v>85</v>
      </c>
      <c r="AY335" s="273" t="s">
        <v>138</v>
      </c>
    </row>
    <row r="336" s="2" customFormat="1" ht="16.5" customHeight="1">
      <c r="A336" s="39"/>
      <c r="B336" s="40"/>
      <c r="C336" s="285" t="s">
        <v>507</v>
      </c>
      <c r="D336" s="285" t="s">
        <v>309</v>
      </c>
      <c r="E336" s="286" t="s">
        <v>508</v>
      </c>
      <c r="F336" s="287" t="s">
        <v>509</v>
      </c>
      <c r="G336" s="288" t="s">
        <v>154</v>
      </c>
      <c r="H336" s="289">
        <v>112.2</v>
      </c>
      <c r="I336" s="290"/>
      <c r="J336" s="291">
        <f>ROUND(I336*H336,2)</f>
        <v>0</v>
      </c>
      <c r="K336" s="292"/>
      <c r="L336" s="293"/>
      <c r="M336" s="294" t="s">
        <v>1</v>
      </c>
      <c r="N336" s="295" t="s">
        <v>42</v>
      </c>
      <c r="O336" s="92"/>
      <c r="P336" s="248">
        <f>O336*H336</f>
        <v>0</v>
      </c>
      <c r="Q336" s="248">
        <v>0.13100000000000001</v>
      </c>
      <c r="R336" s="248">
        <f>Q336*H336</f>
        <v>14.698200000000002</v>
      </c>
      <c r="S336" s="248">
        <v>0</v>
      </c>
      <c r="T336" s="24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0" t="s">
        <v>105</v>
      </c>
      <c r="AT336" s="250" t="s">
        <v>309</v>
      </c>
      <c r="AU336" s="250" t="s">
        <v>87</v>
      </c>
      <c r="AY336" s="18" t="s">
        <v>138</v>
      </c>
      <c r="BE336" s="251">
        <f>IF(N336="základní",J336,0)</f>
        <v>0</v>
      </c>
      <c r="BF336" s="251">
        <f>IF(N336="snížená",J336,0)</f>
        <v>0</v>
      </c>
      <c r="BG336" s="251">
        <f>IF(N336="zákl. přenesená",J336,0)</f>
        <v>0</v>
      </c>
      <c r="BH336" s="251">
        <f>IF(N336="sníž. přenesená",J336,0)</f>
        <v>0</v>
      </c>
      <c r="BI336" s="251">
        <f>IF(N336="nulová",J336,0)</f>
        <v>0</v>
      </c>
      <c r="BJ336" s="18" t="s">
        <v>85</v>
      </c>
      <c r="BK336" s="251">
        <f>ROUND(I336*H336,2)</f>
        <v>0</v>
      </c>
      <c r="BL336" s="18" t="s">
        <v>144</v>
      </c>
      <c r="BM336" s="250" t="s">
        <v>510</v>
      </c>
    </row>
    <row r="337" s="13" customFormat="1">
      <c r="A337" s="13"/>
      <c r="B337" s="252"/>
      <c r="C337" s="253"/>
      <c r="D337" s="254" t="s">
        <v>146</v>
      </c>
      <c r="E337" s="255" t="s">
        <v>1</v>
      </c>
      <c r="F337" s="256" t="s">
        <v>511</v>
      </c>
      <c r="G337" s="253"/>
      <c r="H337" s="255" t="s">
        <v>1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2" t="s">
        <v>146</v>
      </c>
      <c r="AU337" s="262" t="s">
        <v>87</v>
      </c>
      <c r="AV337" s="13" t="s">
        <v>85</v>
      </c>
      <c r="AW337" s="13" t="s">
        <v>33</v>
      </c>
      <c r="AX337" s="13" t="s">
        <v>77</v>
      </c>
      <c r="AY337" s="262" t="s">
        <v>138</v>
      </c>
    </row>
    <row r="338" s="14" customFormat="1">
      <c r="A338" s="14"/>
      <c r="B338" s="263"/>
      <c r="C338" s="264"/>
      <c r="D338" s="254" t="s">
        <v>146</v>
      </c>
      <c r="E338" s="265" t="s">
        <v>1</v>
      </c>
      <c r="F338" s="266" t="s">
        <v>512</v>
      </c>
      <c r="G338" s="264"/>
      <c r="H338" s="267">
        <v>112.2</v>
      </c>
      <c r="I338" s="268"/>
      <c r="J338" s="264"/>
      <c r="K338" s="264"/>
      <c r="L338" s="269"/>
      <c r="M338" s="270"/>
      <c r="N338" s="271"/>
      <c r="O338" s="271"/>
      <c r="P338" s="271"/>
      <c r="Q338" s="271"/>
      <c r="R338" s="271"/>
      <c r="S338" s="271"/>
      <c r="T338" s="27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3" t="s">
        <v>146</v>
      </c>
      <c r="AU338" s="273" t="s">
        <v>87</v>
      </c>
      <c r="AV338" s="14" t="s">
        <v>87</v>
      </c>
      <c r="AW338" s="14" t="s">
        <v>33</v>
      </c>
      <c r="AX338" s="14" t="s">
        <v>85</v>
      </c>
      <c r="AY338" s="273" t="s">
        <v>138</v>
      </c>
    </row>
    <row r="339" s="2" customFormat="1" ht="16.5" customHeight="1">
      <c r="A339" s="39"/>
      <c r="B339" s="40"/>
      <c r="C339" s="238" t="s">
        <v>513</v>
      </c>
      <c r="D339" s="238" t="s">
        <v>140</v>
      </c>
      <c r="E339" s="239" t="s">
        <v>514</v>
      </c>
      <c r="F339" s="240" t="s">
        <v>515</v>
      </c>
      <c r="G339" s="241" t="s">
        <v>154</v>
      </c>
      <c r="H339" s="242">
        <v>115.5</v>
      </c>
      <c r="I339" s="243"/>
      <c r="J339" s="244">
        <f>ROUND(I339*H339,2)</f>
        <v>0</v>
      </c>
      <c r="K339" s="245"/>
      <c r="L339" s="45"/>
      <c r="M339" s="246" t="s">
        <v>1</v>
      </c>
      <c r="N339" s="247" t="s">
        <v>42</v>
      </c>
      <c r="O339" s="92"/>
      <c r="P339" s="248">
        <f>O339*H339</f>
        <v>0</v>
      </c>
      <c r="Q339" s="248">
        <v>0</v>
      </c>
      <c r="R339" s="248">
        <f>Q339*H339</f>
        <v>0</v>
      </c>
      <c r="S339" s="248">
        <v>0</v>
      </c>
      <c r="T339" s="24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50" t="s">
        <v>144</v>
      </c>
      <c r="AT339" s="250" t="s">
        <v>140</v>
      </c>
      <c r="AU339" s="250" t="s">
        <v>87</v>
      </c>
      <c r="AY339" s="18" t="s">
        <v>138</v>
      </c>
      <c r="BE339" s="251">
        <f>IF(N339="základní",J339,0)</f>
        <v>0</v>
      </c>
      <c r="BF339" s="251">
        <f>IF(N339="snížená",J339,0)</f>
        <v>0</v>
      </c>
      <c r="BG339" s="251">
        <f>IF(N339="zákl. přenesená",J339,0)</f>
        <v>0</v>
      </c>
      <c r="BH339" s="251">
        <f>IF(N339="sníž. přenesená",J339,0)</f>
        <v>0</v>
      </c>
      <c r="BI339" s="251">
        <f>IF(N339="nulová",J339,0)</f>
        <v>0</v>
      </c>
      <c r="BJ339" s="18" t="s">
        <v>85</v>
      </c>
      <c r="BK339" s="251">
        <f>ROUND(I339*H339,2)</f>
        <v>0</v>
      </c>
      <c r="BL339" s="18" t="s">
        <v>144</v>
      </c>
      <c r="BM339" s="250" t="s">
        <v>516</v>
      </c>
    </row>
    <row r="340" s="14" customFormat="1">
      <c r="A340" s="14"/>
      <c r="B340" s="263"/>
      <c r="C340" s="264"/>
      <c r="D340" s="254" t="s">
        <v>146</v>
      </c>
      <c r="E340" s="265" t="s">
        <v>1</v>
      </c>
      <c r="F340" s="266" t="s">
        <v>517</v>
      </c>
      <c r="G340" s="264"/>
      <c r="H340" s="267">
        <v>115.5</v>
      </c>
      <c r="I340" s="268"/>
      <c r="J340" s="264"/>
      <c r="K340" s="264"/>
      <c r="L340" s="269"/>
      <c r="M340" s="270"/>
      <c r="N340" s="271"/>
      <c r="O340" s="271"/>
      <c r="P340" s="271"/>
      <c r="Q340" s="271"/>
      <c r="R340" s="271"/>
      <c r="S340" s="271"/>
      <c r="T340" s="27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3" t="s">
        <v>146</v>
      </c>
      <c r="AU340" s="273" t="s">
        <v>87</v>
      </c>
      <c r="AV340" s="14" t="s">
        <v>87</v>
      </c>
      <c r="AW340" s="14" t="s">
        <v>33</v>
      </c>
      <c r="AX340" s="14" t="s">
        <v>85</v>
      </c>
      <c r="AY340" s="273" t="s">
        <v>138</v>
      </c>
    </row>
    <row r="341" s="2" customFormat="1" ht="16.5" customHeight="1">
      <c r="A341" s="39"/>
      <c r="B341" s="40"/>
      <c r="C341" s="238" t="s">
        <v>518</v>
      </c>
      <c r="D341" s="238" t="s">
        <v>140</v>
      </c>
      <c r="E341" s="239" t="s">
        <v>519</v>
      </c>
      <c r="F341" s="240" t="s">
        <v>520</v>
      </c>
      <c r="G341" s="241" t="s">
        <v>154</v>
      </c>
      <c r="H341" s="242">
        <v>627</v>
      </c>
      <c r="I341" s="243"/>
      <c r="J341" s="244">
        <f>ROUND(I341*H341,2)</f>
        <v>0</v>
      </c>
      <c r="K341" s="245"/>
      <c r="L341" s="45"/>
      <c r="M341" s="246" t="s">
        <v>1</v>
      </c>
      <c r="N341" s="247" t="s">
        <v>42</v>
      </c>
      <c r="O341" s="92"/>
      <c r="P341" s="248">
        <f>O341*H341</f>
        <v>0</v>
      </c>
      <c r="Q341" s="248">
        <v>0.085650000000000004</v>
      </c>
      <c r="R341" s="248">
        <f>Q341*H341</f>
        <v>53.702550000000002</v>
      </c>
      <c r="S341" s="248">
        <v>0</v>
      </c>
      <c r="T341" s="249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50" t="s">
        <v>144</v>
      </c>
      <c r="AT341" s="250" t="s">
        <v>140</v>
      </c>
      <c r="AU341" s="250" t="s">
        <v>87</v>
      </c>
      <c r="AY341" s="18" t="s">
        <v>138</v>
      </c>
      <c r="BE341" s="251">
        <f>IF(N341="základní",J341,0)</f>
        <v>0</v>
      </c>
      <c r="BF341" s="251">
        <f>IF(N341="snížená",J341,0)</f>
        <v>0</v>
      </c>
      <c r="BG341" s="251">
        <f>IF(N341="zákl. přenesená",J341,0)</f>
        <v>0</v>
      </c>
      <c r="BH341" s="251">
        <f>IF(N341="sníž. přenesená",J341,0)</f>
        <v>0</v>
      </c>
      <c r="BI341" s="251">
        <f>IF(N341="nulová",J341,0)</f>
        <v>0</v>
      </c>
      <c r="BJ341" s="18" t="s">
        <v>85</v>
      </c>
      <c r="BK341" s="251">
        <f>ROUND(I341*H341,2)</f>
        <v>0</v>
      </c>
      <c r="BL341" s="18" t="s">
        <v>144</v>
      </c>
      <c r="BM341" s="250" t="s">
        <v>521</v>
      </c>
    </row>
    <row r="342" s="13" customFormat="1">
      <c r="A342" s="13"/>
      <c r="B342" s="252"/>
      <c r="C342" s="253"/>
      <c r="D342" s="254" t="s">
        <v>146</v>
      </c>
      <c r="E342" s="255" t="s">
        <v>1</v>
      </c>
      <c r="F342" s="256" t="s">
        <v>522</v>
      </c>
      <c r="G342" s="253"/>
      <c r="H342" s="255" t="s">
        <v>1</v>
      </c>
      <c r="I342" s="257"/>
      <c r="J342" s="253"/>
      <c r="K342" s="253"/>
      <c r="L342" s="258"/>
      <c r="M342" s="259"/>
      <c r="N342" s="260"/>
      <c r="O342" s="260"/>
      <c r="P342" s="260"/>
      <c r="Q342" s="260"/>
      <c r="R342" s="260"/>
      <c r="S342" s="260"/>
      <c r="T342" s="26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2" t="s">
        <v>146</v>
      </c>
      <c r="AU342" s="262" t="s">
        <v>87</v>
      </c>
      <c r="AV342" s="13" t="s">
        <v>85</v>
      </c>
      <c r="AW342" s="13" t="s">
        <v>33</v>
      </c>
      <c r="AX342" s="13" t="s">
        <v>77</v>
      </c>
      <c r="AY342" s="262" t="s">
        <v>138</v>
      </c>
    </row>
    <row r="343" s="13" customFormat="1">
      <c r="A343" s="13"/>
      <c r="B343" s="252"/>
      <c r="C343" s="253"/>
      <c r="D343" s="254" t="s">
        <v>146</v>
      </c>
      <c r="E343" s="255" t="s">
        <v>1</v>
      </c>
      <c r="F343" s="256" t="s">
        <v>523</v>
      </c>
      <c r="G343" s="253"/>
      <c r="H343" s="255" t="s">
        <v>1</v>
      </c>
      <c r="I343" s="257"/>
      <c r="J343" s="253"/>
      <c r="K343" s="253"/>
      <c r="L343" s="258"/>
      <c r="M343" s="259"/>
      <c r="N343" s="260"/>
      <c r="O343" s="260"/>
      <c r="P343" s="260"/>
      <c r="Q343" s="260"/>
      <c r="R343" s="260"/>
      <c r="S343" s="260"/>
      <c r="T343" s="26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2" t="s">
        <v>146</v>
      </c>
      <c r="AU343" s="262" t="s">
        <v>87</v>
      </c>
      <c r="AV343" s="13" t="s">
        <v>85</v>
      </c>
      <c r="AW343" s="13" t="s">
        <v>33</v>
      </c>
      <c r="AX343" s="13" t="s">
        <v>77</v>
      </c>
      <c r="AY343" s="262" t="s">
        <v>138</v>
      </c>
    </row>
    <row r="344" s="14" customFormat="1">
      <c r="A344" s="14"/>
      <c r="B344" s="263"/>
      <c r="C344" s="264"/>
      <c r="D344" s="254" t="s">
        <v>146</v>
      </c>
      <c r="E344" s="265" t="s">
        <v>1</v>
      </c>
      <c r="F344" s="266" t="s">
        <v>524</v>
      </c>
      <c r="G344" s="264"/>
      <c r="H344" s="267">
        <v>321.69999999999999</v>
      </c>
      <c r="I344" s="268"/>
      <c r="J344" s="264"/>
      <c r="K344" s="264"/>
      <c r="L344" s="269"/>
      <c r="M344" s="270"/>
      <c r="N344" s="271"/>
      <c r="O344" s="271"/>
      <c r="P344" s="271"/>
      <c r="Q344" s="271"/>
      <c r="R344" s="271"/>
      <c r="S344" s="271"/>
      <c r="T344" s="27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3" t="s">
        <v>146</v>
      </c>
      <c r="AU344" s="273" t="s">
        <v>87</v>
      </c>
      <c r="AV344" s="14" t="s">
        <v>87</v>
      </c>
      <c r="AW344" s="14" t="s">
        <v>33</v>
      </c>
      <c r="AX344" s="14" t="s">
        <v>77</v>
      </c>
      <c r="AY344" s="273" t="s">
        <v>138</v>
      </c>
    </row>
    <row r="345" s="13" customFormat="1">
      <c r="A345" s="13"/>
      <c r="B345" s="252"/>
      <c r="C345" s="253"/>
      <c r="D345" s="254" t="s">
        <v>146</v>
      </c>
      <c r="E345" s="255" t="s">
        <v>1</v>
      </c>
      <c r="F345" s="256" t="s">
        <v>525</v>
      </c>
      <c r="G345" s="253"/>
      <c r="H345" s="255" t="s">
        <v>1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146</v>
      </c>
      <c r="AU345" s="262" t="s">
        <v>87</v>
      </c>
      <c r="AV345" s="13" t="s">
        <v>85</v>
      </c>
      <c r="AW345" s="13" t="s">
        <v>33</v>
      </c>
      <c r="AX345" s="13" t="s">
        <v>77</v>
      </c>
      <c r="AY345" s="262" t="s">
        <v>138</v>
      </c>
    </row>
    <row r="346" s="13" customFormat="1">
      <c r="A346" s="13"/>
      <c r="B346" s="252"/>
      <c r="C346" s="253"/>
      <c r="D346" s="254" t="s">
        <v>146</v>
      </c>
      <c r="E346" s="255" t="s">
        <v>1</v>
      </c>
      <c r="F346" s="256" t="s">
        <v>526</v>
      </c>
      <c r="G346" s="253"/>
      <c r="H346" s="255" t="s">
        <v>1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2" t="s">
        <v>146</v>
      </c>
      <c r="AU346" s="262" t="s">
        <v>87</v>
      </c>
      <c r="AV346" s="13" t="s">
        <v>85</v>
      </c>
      <c r="AW346" s="13" t="s">
        <v>33</v>
      </c>
      <c r="AX346" s="13" t="s">
        <v>77</v>
      </c>
      <c r="AY346" s="262" t="s">
        <v>138</v>
      </c>
    </row>
    <row r="347" s="14" customFormat="1">
      <c r="A347" s="14"/>
      <c r="B347" s="263"/>
      <c r="C347" s="264"/>
      <c r="D347" s="254" t="s">
        <v>146</v>
      </c>
      <c r="E347" s="265" t="s">
        <v>1</v>
      </c>
      <c r="F347" s="266" t="s">
        <v>527</v>
      </c>
      <c r="G347" s="264"/>
      <c r="H347" s="267">
        <v>241.69999999999999</v>
      </c>
      <c r="I347" s="268"/>
      <c r="J347" s="264"/>
      <c r="K347" s="264"/>
      <c r="L347" s="269"/>
      <c r="M347" s="270"/>
      <c r="N347" s="271"/>
      <c r="O347" s="271"/>
      <c r="P347" s="271"/>
      <c r="Q347" s="271"/>
      <c r="R347" s="271"/>
      <c r="S347" s="271"/>
      <c r="T347" s="27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3" t="s">
        <v>146</v>
      </c>
      <c r="AU347" s="273" t="s">
        <v>87</v>
      </c>
      <c r="AV347" s="14" t="s">
        <v>87</v>
      </c>
      <c r="AW347" s="14" t="s">
        <v>33</v>
      </c>
      <c r="AX347" s="14" t="s">
        <v>77</v>
      </c>
      <c r="AY347" s="273" t="s">
        <v>138</v>
      </c>
    </row>
    <row r="348" s="13" customFormat="1">
      <c r="A348" s="13"/>
      <c r="B348" s="252"/>
      <c r="C348" s="253"/>
      <c r="D348" s="254" t="s">
        <v>146</v>
      </c>
      <c r="E348" s="255" t="s">
        <v>1</v>
      </c>
      <c r="F348" s="256" t="s">
        <v>528</v>
      </c>
      <c r="G348" s="253"/>
      <c r="H348" s="255" t="s">
        <v>1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146</v>
      </c>
      <c r="AU348" s="262" t="s">
        <v>87</v>
      </c>
      <c r="AV348" s="13" t="s">
        <v>85</v>
      </c>
      <c r="AW348" s="13" t="s">
        <v>33</v>
      </c>
      <c r="AX348" s="13" t="s">
        <v>77</v>
      </c>
      <c r="AY348" s="262" t="s">
        <v>138</v>
      </c>
    </row>
    <row r="349" s="13" customFormat="1">
      <c r="A349" s="13"/>
      <c r="B349" s="252"/>
      <c r="C349" s="253"/>
      <c r="D349" s="254" t="s">
        <v>146</v>
      </c>
      <c r="E349" s="255" t="s">
        <v>1</v>
      </c>
      <c r="F349" s="256" t="s">
        <v>529</v>
      </c>
      <c r="G349" s="253"/>
      <c r="H349" s="255" t="s">
        <v>1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2" t="s">
        <v>146</v>
      </c>
      <c r="AU349" s="262" t="s">
        <v>87</v>
      </c>
      <c r="AV349" s="13" t="s">
        <v>85</v>
      </c>
      <c r="AW349" s="13" t="s">
        <v>33</v>
      </c>
      <c r="AX349" s="13" t="s">
        <v>77</v>
      </c>
      <c r="AY349" s="262" t="s">
        <v>138</v>
      </c>
    </row>
    <row r="350" s="14" customFormat="1">
      <c r="A350" s="14"/>
      <c r="B350" s="263"/>
      <c r="C350" s="264"/>
      <c r="D350" s="254" t="s">
        <v>146</v>
      </c>
      <c r="E350" s="265" t="s">
        <v>1</v>
      </c>
      <c r="F350" s="266" t="s">
        <v>530</v>
      </c>
      <c r="G350" s="264"/>
      <c r="H350" s="267">
        <v>63.600000000000001</v>
      </c>
      <c r="I350" s="268"/>
      <c r="J350" s="264"/>
      <c r="K350" s="264"/>
      <c r="L350" s="269"/>
      <c r="M350" s="270"/>
      <c r="N350" s="271"/>
      <c r="O350" s="271"/>
      <c r="P350" s="271"/>
      <c r="Q350" s="271"/>
      <c r="R350" s="271"/>
      <c r="S350" s="271"/>
      <c r="T350" s="27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3" t="s">
        <v>146</v>
      </c>
      <c r="AU350" s="273" t="s">
        <v>87</v>
      </c>
      <c r="AV350" s="14" t="s">
        <v>87</v>
      </c>
      <c r="AW350" s="14" t="s">
        <v>33</v>
      </c>
      <c r="AX350" s="14" t="s">
        <v>77</v>
      </c>
      <c r="AY350" s="273" t="s">
        <v>138</v>
      </c>
    </row>
    <row r="351" s="15" customFormat="1">
      <c r="A351" s="15"/>
      <c r="B351" s="274"/>
      <c r="C351" s="275"/>
      <c r="D351" s="254" t="s">
        <v>146</v>
      </c>
      <c r="E351" s="276" t="s">
        <v>1</v>
      </c>
      <c r="F351" s="277" t="s">
        <v>196</v>
      </c>
      <c r="G351" s="275"/>
      <c r="H351" s="278">
        <v>627</v>
      </c>
      <c r="I351" s="279"/>
      <c r="J351" s="275"/>
      <c r="K351" s="275"/>
      <c r="L351" s="280"/>
      <c r="M351" s="281"/>
      <c r="N351" s="282"/>
      <c r="O351" s="282"/>
      <c r="P351" s="282"/>
      <c r="Q351" s="282"/>
      <c r="R351" s="282"/>
      <c r="S351" s="282"/>
      <c r="T351" s="28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4" t="s">
        <v>146</v>
      </c>
      <c r="AU351" s="284" t="s">
        <v>87</v>
      </c>
      <c r="AV351" s="15" t="s">
        <v>144</v>
      </c>
      <c r="AW351" s="15" t="s">
        <v>33</v>
      </c>
      <c r="AX351" s="15" t="s">
        <v>85</v>
      </c>
      <c r="AY351" s="284" t="s">
        <v>138</v>
      </c>
    </row>
    <row r="352" s="2" customFormat="1" ht="16.5" customHeight="1">
      <c r="A352" s="39"/>
      <c r="B352" s="40"/>
      <c r="C352" s="285" t="s">
        <v>531</v>
      </c>
      <c r="D352" s="285" t="s">
        <v>309</v>
      </c>
      <c r="E352" s="286" t="s">
        <v>532</v>
      </c>
      <c r="F352" s="287" t="s">
        <v>533</v>
      </c>
      <c r="G352" s="288" t="s">
        <v>154</v>
      </c>
      <c r="H352" s="289">
        <v>244.11699999999999</v>
      </c>
      <c r="I352" s="290"/>
      <c r="J352" s="291">
        <f>ROUND(I352*H352,2)</f>
        <v>0</v>
      </c>
      <c r="K352" s="292"/>
      <c r="L352" s="293"/>
      <c r="M352" s="294" t="s">
        <v>1</v>
      </c>
      <c r="N352" s="295" t="s">
        <v>42</v>
      </c>
      <c r="O352" s="92"/>
      <c r="P352" s="248">
        <f>O352*H352</f>
        <v>0</v>
      </c>
      <c r="Q352" s="248">
        <v>0.17599999999999999</v>
      </c>
      <c r="R352" s="248">
        <f>Q352*H352</f>
        <v>42.964591999999996</v>
      </c>
      <c r="S352" s="248">
        <v>0</v>
      </c>
      <c r="T352" s="24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50" t="s">
        <v>105</v>
      </c>
      <c r="AT352" s="250" t="s">
        <v>309</v>
      </c>
      <c r="AU352" s="250" t="s">
        <v>87</v>
      </c>
      <c r="AY352" s="18" t="s">
        <v>138</v>
      </c>
      <c r="BE352" s="251">
        <f>IF(N352="základní",J352,0)</f>
        <v>0</v>
      </c>
      <c r="BF352" s="251">
        <f>IF(N352="snížená",J352,0)</f>
        <v>0</v>
      </c>
      <c r="BG352" s="251">
        <f>IF(N352="zákl. přenesená",J352,0)</f>
        <v>0</v>
      </c>
      <c r="BH352" s="251">
        <f>IF(N352="sníž. přenesená",J352,0)</f>
        <v>0</v>
      </c>
      <c r="BI352" s="251">
        <f>IF(N352="nulová",J352,0)</f>
        <v>0</v>
      </c>
      <c r="BJ352" s="18" t="s">
        <v>85</v>
      </c>
      <c r="BK352" s="251">
        <f>ROUND(I352*H352,2)</f>
        <v>0</v>
      </c>
      <c r="BL352" s="18" t="s">
        <v>144</v>
      </c>
      <c r="BM352" s="250" t="s">
        <v>534</v>
      </c>
    </row>
    <row r="353" s="13" customFormat="1">
      <c r="A353" s="13"/>
      <c r="B353" s="252"/>
      <c r="C353" s="253"/>
      <c r="D353" s="254" t="s">
        <v>146</v>
      </c>
      <c r="E353" s="255" t="s">
        <v>1</v>
      </c>
      <c r="F353" s="256" t="s">
        <v>535</v>
      </c>
      <c r="G353" s="253"/>
      <c r="H353" s="255" t="s">
        <v>1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2" t="s">
        <v>146</v>
      </c>
      <c r="AU353" s="262" t="s">
        <v>87</v>
      </c>
      <c r="AV353" s="13" t="s">
        <v>85</v>
      </c>
      <c r="AW353" s="13" t="s">
        <v>33</v>
      </c>
      <c r="AX353" s="13" t="s">
        <v>77</v>
      </c>
      <c r="AY353" s="262" t="s">
        <v>138</v>
      </c>
    </row>
    <row r="354" s="14" customFormat="1">
      <c r="A354" s="14"/>
      <c r="B354" s="263"/>
      <c r="C354" s="264"/>
      <c r="D354" s="254" t="s">
        <v>146</v>
      </c>
      <c r="E354" s="265" t="s">
        <v>1</v>
      </c>
      <c r="F354" s="266" t="s">
        <v>536</v>
      </c>
      <c r="G354" s="264"/>
      <c r="H354" s="267">
        <v>244.11699999999999</v>
      </c>
      <c r="I354" s="268"/>
      <c r="J354" s="264"/>
      <c r="K354" s="264"/>
      <c r="L354" s="269"/>
      <c r="M354" s="270"/>
      <c r="N354" s="271"/>
      <c r="O354" s="271"/>
      <c r="P354" s="271"/>
      <c r="Q354" s="271"/>
      <c r="R354" s="271"/>
      <c r="S354" s="271"/>
      <c r="T354" s="27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3" t="s">
        <v>146</v>
      </c>
      <c r="AU354" s="273" t="s">
        <v>87</v>
      </c>
      <c r="AV354" s="14" t="s">
        <v>87</v>
      </c>
      <c r="AW354" s="14" t="s">
        <v>33</v>
      </c>
      <c r="AX354" s="14" t="s">
        <v>85</v>
      </c>
      <c r="AY354" s="273" t="s">
        <v>138</v>
      </c>
    </row>
    <row r="355" s="2" customFormat="1" ht="16.5" customHeight="1">
      <c r="A355" s="39"/>
      <c r="B355" s="40"/>
      <c r="C355" s="285" t="s">
        <v>537</v>
      </c>
      <c r="D355" s="285" t="s">
        <v>309</v>
      </c>
      <c r="E355" s="286" t="s">
        <v>538</v>
      </c>
      <c r="F355" s="287" t="s">
        <v>539</v>
      </c>
      <c r="G355" s="288" t="s">
        <v>154</v>
      </c>
      <c r="H355" s="289">
        <v>324.91699999999997</v>
      </c>
      <c r="I355" s="290"/>
      <c r="J355" s="291">
        <f>ROUND(I355*H355,2)</f>
        <v>0</v>
      </c>
      <c r="K355" s="292"/>
      <c r="L355" s="293"/>
      <c r="M355" s="294" t="s">
        <v>1</v>
      </c>
      <c r="N355" s="295" t="s">
        <v>42</v>
      </c>
      <c r="O355" s="92"/>
      <c r="P355" s="248">
        <f>O355*H355</f>
        <v>0</v>
      </c>
      <c r="Q355" s="248">
        <v>0.17599999999999999</v>
      </c>
      <c r="R355" s="248">
        <f>Q355*H355</f>
        <v>57.185391999999993</v>
      </c>
      <c r="S355" s="248">
        <v>0</v>
      </c>
      <c r="T355" s="24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50" t="s">
        <v>105</v>
      </c>
      <c r="AT355" s="250" t="s">
        <v>309</v>
      </c>
      <c r="AU355" s="250" t="s">
        <v>87</v>
      </c>
      <c r="AY355" s="18" t="s">
        <v>138</v>
      </c>
      <c r="BE355" s="251">
        <f>IF(N355="základní",J355,0)</f>
        <v>0</v>
      </c>
      <c r="BF355" s="251">
        <f>IF(N355="snížená",J355,0)</f>
        <v>0</v>
      </c>
      <c r="BG355" s="251">
        <f>IF(N355="zákl. přenesená",J355,0)</f>
        <v>0</v>
      </c>
      <c r="BH355" s="251">
        <f>IF(N355="sníž. přenesená",J355,0)</f>
        <v>0</v>
      </c>
      <c r="BI355" s="251">
        <f>IF(N355="nulová",J355,0)</f>
        <v>0</v>
      </c>
      <c r="BJ355" s="18" t="s">
        <v>85</v>
      </c>
      <c r="BK355" s="251">
        <f>ROUND(I355*H355,2)</f>
        <v>0</v>
      </c>
      <c r="BL355" s="18" t="s">
        <v>144</v>
      </c>
      <c r="BM355" s="250" t="s">
        <v>540</v>
      </c>
    </row>
    <row r="356" s="13" customFormat="1">
      <c r="A356" s="13"/>
      <c r="B356" s="252"/>
      <c r="C356" s="253"/>
      <c r="D356" s="254" t="s">
        <v>146</v>
      </c>
      <c r="E356" s="255" t="s">
        <v>1</v>
      </c>
      <c r="F356" s="256" t="s">
        <v>541</v>
      </c>
      <c r="G356" s="253"/>
      <c r="H356" s="255" t="s">
        <v>1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2" t="s">
        <v>146</v>
      </c>
      <c r="AU356" s="262" t="s">
        <v>87</v>
      </c>
      <c r="AV356" s="13" t="s">
        <v>85</v>
      </c>
      <c r="AW356" s="13" t="s">
        <v>33</v>
      </c>
      <c r="AX356" s="13" t="s">
        <v>77</v>
      </c>
      <c r="AY356" s="262" t="s">
        <v>138</v>
      </c>
    </row>
    <row r="357" s="14" customFormat="1">
      <c r="A357" s="14"/>
      <c r="B357" s="263"/>
      <c r="C357" s="264"/>
      <c r="D357" s="254" t="s">
        <v>146</v>
      </c>
      <c r="E357" s="265" t="s">
        <v>1</v>
      </c>
      <c r="F357" s="266" t="s">
        <v>542</v>
      </c>
      <c r="G357" s="264"/>
      <c r="H357" s="267">
        <v>324.91699999999997</v>
      </c>
      <c r="I357" s="268"/>
      <c r="J357" s="264"/>
      <c r="K357" s="264"/>
      <c r="L357" s="269"/>
      <c r="M357" s="270"/>
      <c r="N357" s="271"/>
      <c r="O357" s="271"/>
      <c r="P357" s="271"/>
      <c r="Q357" s="271"/>
      <c r="R357" s="271"/>
      <c r="S357" s="271"/>
      <c r="T357" s="27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3" t="s">
        <v>146</v>
      </c>
      <c r="AU357" s="273" t="s">
        <v>87</v>
      </c>
      <c r="AV357" s="14" t="s">
        <v>87</v>
      </c>
      <c r="AW357" s="14" t="s">
        <v>33</v>
      </c>
      <c r="AX357" s="14" t="s">
        <v>85</v>
      </c>
      <c r="AY357" s="273" t="s">
        <v>138</v>
      </c>
    </row>
    <row r="358" s="2" customFormat="1" ht="16.5" customHeight="1">
      <c r="A358" s="39"/>
      <c r="B358" s="40"/>
      <c r="C358" s="285" t="s">
        <v>543</v>
      </c>
      <c r="D358" s="285" t="s">
        <v>309</v>
      </c>
      <c r="E358" s="286" t="s">
        <v>544</v>
      </c>
      <c r="F358" s="287" t="s">
        <v>545</v>
      </c>
      <c r="G358" s="288" t="s">
        <v>154</v>
      </c>
      <c r="H358" s="289">
        <v>64.236000000000004</v>
      </c>
      <c r="I358" s="290"/>
      <c r="J358" s="291">
        <f>ROUND(I358*H358,2)</f>
        <v>0</v>
      </c>
      <c r="K358" s="292"/>
      <c r="L358" s="293"/>
      <c r="M358" s="294" t="s">
        <v>1</v>
      </c>
      <c r="N358" s="295" t="s">
        <v>42</v>
      </c>
      <c r="O358" s="92"/>
      <c r="P358" s="248">
        <f>O358*H358</f>
        <v>0</v>
      </c>
      <c r="Q358" s="248">
        <v>0.13100000000000001</v>
      </c>
      <c r="R358" s="248">
        <f>Q358*H358</f>
        <v>8.4149160000000016</v>
      </c>
      <c r="S358" s="248">
        <v>0</v>
      </c>
      <c r="T358" s="24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0" t="s">
        <v>105</v>
      </c>
      <c r="AT358" s="250" t="s">
        <v>309</v>
      </c>
      <c r="AU358" s="250" t="s">
        <v>87</v>
      </c>
      <c r="AY358" s="18" t="s">
        <v>138</v>
      </c>
      <c r="BE358" s="251">
        <f>IF(N358="základní",J358,0)</f>
        <v>0</v>
      </c>
      <c r="BF358" s="251">
        <f>IF(N358="snížená",J358,0)</f>
        <v>0</v>
      </c>
      <c r="BG358" s="251">
        <f>IF(N358="zákl. přenesená",J358,0)</f>
        <v>0</v>
      </c>
      <c r="BH358" s="251">
        <f>IF(N358="sníž. přenesená",J358,0)</f>
        <v>0</v>
      </c>
      <c r="BI358" s="251">
        <f>IF(N358="nulová",J358,0)</f>
        <v>0</v>
      </c>
      <c r="BJ358" s="18" t="s">
        <v>85</v>
      </c>
      <c r="BK358" s="251">
        <f>ROUND(I358*H358,2)</f>
        <v>0</v>
      </c>
      <c r="BL358" s="18" t="s">
        <v>144</v>
      </c>
      <c r="BM358" s="250" t="s">
        <v>546</v>
      </c>
    </row>
    <row r="359" s="14" customFormat="1">
      <c r="A359" s="14"/>
      <c r="B359" s="263"/>
      <c r="C359" s="264"/>
      <c r="D359" s="254" t="s">
        <v>146</v>
      </c>
      <c r="E359" s="265" t="s">
        <v>1</v>
      </c>
      <c r="F359" s="266" t="s">
        <v>547</v>
      </c>
      <c r="G359" s="264"/>
      <c r="H359" s="267">
        <v>64.236000000000004</v>
      </c>
      <c r="I359" s="268"/>
      <c r="J359" s="264"/>
      <c r="K359" s="264"/>
      <c r="L359" s="269"/>
      <c r="M359" s="270"/>
      <c r="N359" s="271"/>
      <c r="O359" s="271"/>
      <c r="P359" s="271"/>
      <c r="Q359" s="271"/>
      <c r="R359" s="271"/>
      <c r="S359" s="271"/>
      <c r="T359" s="27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3" t="s">
        <v>146</v>
      </c>
      <c r="AU359" s="273" t="s">
        <v>87</v>
      </c>
      <c r="AV359" s="14" t="s">
        <v>87</v>
      </c>
      <c r="AW359" s="14" t="s">
        <v>33</v>
      </c>
      <c r="AX359" s="14" t="s">
        <v>85</v>
      </c>
      <c r="AY359" s="273" t="s">
        <v>138</v>
      </c>
    </row>
    <row r="360" s="2" customFormat="1" ht="16.5" customHeight="1">
      <c r="A360" s="39"/>
      <c r="B360" s="40"/>
      <c r="C360" s="238" t="s">
        <v>548</v>
      </c>
      <c r="D360" s="238" t="s">
        <v>140</v>
      </c>
      <c r="E360" s="239" t="s">
        <v>549</v>
      </c>
      <c r="F360" s="240" t="s">
        <v>550</v>
      </c>
      <c r="G360" s="241" t="s">
        <v>154</v>
      </c>
      <c r="H360" s="242">
        <v>627</v>
      </c>
      <c r="I360" s="243"/>
      <c r="J360" s="244">
        <f>ROUND(I360*H360,2)</f>
        <v>0</v>
      </c>
      <c r="K360" s="245"/>
      <c r="L360" s="45"/>
      <c r="M360" s="246" t="s">
        <v>1</v>
      </c>
      <c r="N360" s="247" t="s">
        <v>42</v>
      </c>
      <c r="O360" s="92"/>
      <c r="P360" s="248">
        <f>O360*H360</f>
        <v>0</v>
      </c>
      <c r="Q360" s="248">
        <v>0</v>
      </c>
      <c r="R360" s="248">
        <f>Q360*H360</f>
        <v>0</v>
      </c>
      <c r="S360" s="248">
        <v>0</v>
      </c>
      <c r="T360" s="24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50" t="s">
        <v>144</v>
      </c>
      <c r="AT360" s="250" t="s">
        <v>140</v>
      </c>
      <c r="AU360" s="250" t="s">
        <v>87</v>
      </c>
      <c r="AY360" s="18" t="s">
        <v>138</v>
      </c>
      <c r="BE360" s="251">
        <f>IF(N360="základní",J360,0)</f>
        <v>0</v>
      </c>
      <c r="BF360" s="251">
        <f>IF(N360="snížená",J360,0)</f>
        <v>0</v>
      </c>
      <c r="BG360" s="251">
        <f>IF(N360="zákl. přenesená",J360,0)</f>
        <v>0</v>
      </c>
      <c r="BH360" s="251">
        <f>IF(N360="sníž. přenesená",J360,0)</f>
        <v>0</v>
      </c>
      <c r="BI360" s="251">
        <f>IF(N360="nulová",J360,0)</f>
        <v>0</v>
      </c>
      <c r="BJ360" s="18" t="s">
        <v>85</v>
      </c>
      <c r="BK360" s="251">
        <f>ROUND(I360*H360,2)</f>
        <v>0</v>
      </c>
      <c r="BL360" s="18" t="s">
        <v>144</v>
      </c>
      <c r="BM360" s="250" t="s">
        <v>551</v>
      </c>
    </row>
    <row r="361" s="14" customFormat="1">
      <c r="A361" s="14"/>
      <c r="B361" s="263"/>
      <c r="C361" s="264"/>
      <c r="D361" s="254" t="s">
        <v>146</v>
      </c>
      <c r="E361" s="265" t="s">
        <v>1</v>
      </c>
      <c r="F361" s="266" t="s">
        <v>552</v>
      </c>
      <c r="G361" s="264"/>
      <c r="H361" s="267">
        <v>627</v>
      </c>
      <c r="I361" s="268"/>
      <c r="J361" s="264"/>
      <c r="K361" s="264"/>
      <c r="L361" s="269"/>
      <c r="M361" s="270"/>
      <c r="N361" s="271"/>
      <c r="O361" s="271"/>
      <c r="P361" s="271"/>
      <c r="Q361" s="271"/>
      <c r="R361" s="271"/>
      <c r="S361" s="271"/>
      <c r="T361" s="27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3" t="s">
        <v>146</v>
      </c>
      <c r="AU361" s="273" t="s">
        <v>87</v>
      </c>
      <c r="AV361" s="14" t="s">
        <v>87</v>
      </c>
      <c r="AW361" s="14" t="s">
        <v>33</v>
      </c>
      <c r="AX361" s="14" t="s">
        <v>85</v>
      </c>
      <c r="AY361" s="273" t="s">
        <v>138</v>
      </c>
    </row>
    <row r="362" s="12" customFormat="1" ht="22.8" customHeight="1">
      <c r="A362" s="12"/>
      <c r="B362" s="222"/>
      <c r="C362" s="223"/>
      <c r="D362" s="224" t="s">
        <v>76</v>
      </c>
      <c r="E362" s="236" t="s">
        <v>105</v>
      </c>
      <c r="F362" s="236" t="s">
        <v>553</v>
      </c>
      <c r="G362" s="223"/>
      <c r="H362" s="223"/>
      <c r="I362" s="226"/>
      <c r="J362" s="237">
        <f>BK362</f>
        <v>0</v>
      </c>
      <c r="K362" s="223"/>
      <c r="L362" s="228"/>
      <c r="M362" s="229"/>
      <c r="N362" s="230"/>
      <c r="O362" s="230"/>
      <c r="P362" s="231">
        <f>SUM(P363:P372)</f>
        <v>0</v>
      </c>
      <c r="Q362" s="230"/>
      <c r="R362" s="231">
        <f>SUM(R363:R372)</f>
        <v>1.3540400000000001</v>
      </c>
      <c r="S362" s="230"/>
      <c r="T362" s="232">
        <f>SUM(T363:T372)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33" t="s">
        <v>85</v>
      </c>
      <c r="AT362" s="234" t="s">
        <v>76</v>
      </c>
      <c r="AU362" s="234" t="s">
        <v>85</v>
      </c>
      <c r="AY362" s="233" t="s">
        <v>138</v>
      </c>
      <c r="BK362" s="235">
        <f>SUM(BK363:BK372)</f>
        <v>0</v>
      </c>
    </row>
    <row r="363" s="2" customFormat="1" ht="16.5" customHeight="1">
      <c r="A363" s="39"/>
      <c r="B363" s="40"/>
      <c r="C363" s="238" t="s">
        <v>554</v>
      </c>
      <c r="D363" s="238" t="s">
        <v>140</v>
      </c>
      <c r="E363" s="239" t="s">
        <v>555</v>
      </c>
      <c r="F363" s="240" t="s">
        <v>556</v>
      </c>
      <c r="G363" s="241" t="s">
        <v>143</v>
      </c>
      <c r="H363" s="242">
        <v>1</v>
      </c>
      <c r="I363" s="243"/>
      <c r="J363" s="244">
        <f>ROUND(I363*H363,2)</f>
        <v>0</v>
      </c>
      <c r="K363" s="245"/>
      <c r="L363" s="45"/>
      <c r="M363" s="246" t="s">
        <v>1</v>
      </c>
      <c r="N363" s="247" t="s">
        <v>42</v>
      </c>
      <c r="O363" s="92"/>
      <c r="P363" s="248">
        <f>O363*H363</f>
        <v>0</v>
      </c>
      <c r="Q363" s="248">
        <v>0</v>
      </c>
      <c r="R363" s="248">
        <f>Q363*H363</f>
        <v>0</v>
      </c>
      <c r="S363" s="248">
        <v>0</v>
      </c>
      <c r="T363" s="24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50" t="s">
        <v>144</v>
      </c>
      <c r="AT363" s="250" t="s">
        <v>140</v>
      </c>
      <c r="AU363" s="250" t="s">
        <v>87</v>
      </c>
      <c r="AY363" s="18" t="s">
        <v>138</v>
      </c>
      <c r="BE363" s="251">
        <f>IF(N363="základní",J363,0)</f>
        <v>0</v>
      </c>
      <c r="BF363" s="251">
        <f>IF(N363="snížená",J363,0)</f>
        <v>0</v>
      </c>
      <c r="BG363" s="251">
        <f>IF(N363="zákl. přenesená",J363,0)</f>
        <v>0</v>
      </c>
      <c r="BH363" s="251">
        <f>IF(N363="sníž. přenesená",J363,0)</f>
        <v>0</v>
      </c>
      <c r="BI363" s="251">
        <f>IF(N363="nulová",J363,0)</f>
        <v>0</v>
      </c>
      <c r="BJ363" s="18" t="s">
        <v>85</v>
      </c>
      <c r="BK363" s="251">
        <f>ROUND(I363*H363,2)</f>
        <v>0</v>
      </c>
      <c r="BL363" s="18" t="s">
        <v>144</v>
      </c>
      <c r="BM363" s="250" t="s">
        <v>557</v>
      </c>
    </row>
    <row r="364" s="13" customFormat="1">
      <c r="A364" s="13"/>
      <c r="B364" s="252"/>
      <c r="C364" s="253"/>
      <c r="D364" s="254" t="s">
        <v>146</v>
      </c>
      <c r="E364" s="255" t="s">
        <v>1</v>
      </c>
      <c r="F364" s="256" t="s">
        <v>558</v>
      </c>
      <c r="G364" s="253"/>
      <c r="H364" s="255" t="s">
        <v>1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2" t="s">
        <v>146</v>
      </c>
      <c r="AU364" s="262" t="s">
        <v>87</v>
      </c>
      <c r="AV364" s="13" t="s">
        <v>85</v>
      </c>
      <c r="AW364" s="13" t="s">
        <v>33</v>
      </c>
      <c r="AX364" s="13" t="s">
        <v>77</v>
      </c>
      <c r="AY364" s="262" t="s">
        <v>138</v>
      </c>
    </row>
    <row r="365" s="13" customFormat="1">
      <c r="A365" s="13"/>
      <c r="B365" s="252"/>
      <c r="C365" s="253"/>
      <c r="D365" s="254" t="s">
        <v>146</v>
      </c>
      <c r="E365" s="255" t="s">
        <v>1</v>
      </c>
      <c r="F365" s="256" t="s">
        <v>147</v>
      </c>
      <c r="G365" s="253"/>
      <c r="H365" s="255" t="s">
        <v>1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2" t="s">
        <v>146</v>
      </c>
      <c r="AU365" s="262" t="s">
        <v>87</v>
      </c>
      <c r="AV365" s="13" t="s">
        <v>85</v>
      </c>
      <c r="AW365" s="13" t="s">
        <v>33</v>
      </c>
      <c r="AX365" s="13" t="s">
        <v>77</v>
      </c>
      <c r="AY365" s="262" t="s">
        <v>138</v>
      </c>
    </row>
    <row r="366" s="14" customFormat="1">
      <c r="A366" s="14"/>
      <c r="B366" s="263"/>
      <c r="C366" s="264"/>
      <c r="D366" s="254" t="s">
        <v>146</v>
      </c>
      <c r="E366" s="265" t="s">
        <v>1</v>
      </c>
      <c r="F366" s="266" t="s">
        <v>85</v>
      </c>
      <c r="G366" s="264"/>
      <c r="H366" s="267">
        <v>1</v>
      </c>
      <c r="I366" s="268"/>
      <c r="J366" s="264"/>
      <c r="K366" s="264"/>
      <c r="L366" s="269"/>
      <c r="M366" s="270"/>
      <c r="N366" s="271"/>
      <c r="O366" s="271"/>
      <c r="P366" s="271"/>
      <c r="Q366" s="271"/>
      <c r="R366" s="271"/>
      <c r="S366" s="271"/>
      <c r="T366" s="27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3" t="s">
        <v>146</v>
      </c>
      <c r="AU366" s="273" t="s">
        <v>87</v>
      </c>
      <c r="AV366" s="14" t="s">
        <v>87</v>
      </c>
      <c r="AW366" s="14" t="s">
        <v>33</v>
      </c>
      <c r="AX366" s="14" t="s">
        <v>85</v>
      </c>
      <c r="AY366" s="273" t="s">
        <v>138</v>
      </c>
    </row>
    <row r="367" s="2" customFormat="1" ht="16.5" customHeight="1">
      <c r="A367" s="39"/>
      <c r="B367" s="40"/>
      <c r="C367" s="238" t="s">
        <v>559</v>
      </c>
      <c r="D367" s="238" t="s">
        <v>140</v>
      </c>
      <c r="E367" s="239" t="s">
        <v>560</v>
      </c>
      <c r="F367" s="240" t="s">
        <v>561</v>
      </c>
      <c r="G367" s="241" t="s">
        <v>143</v>
      </c>
      <c r="H367" s="242">
        <v>1</v>
      </c>
      <c r="I367" s="243"/>
      <c r="J367" s="244">
        <f>ROUND(I367*H367,2)</f>
        <v>0</v>
      </c>
      <c r="K367" s="245"/>
      <c r="L367" s="45"/>
      <c r="M367" s="246" t="s">
        <v>1</v>
      </c>
      <c r="N367" s="247" t="s">
        <v>42</v>
      </c>
      <c r="O367" s="92"/>
      <c r="P367" s="248">
        <f>O367*H367</f>
        <v>0</v>
      </c>
      <c r="Q367" s="248">
        <v>0.42080000000000001</v>
      </c>
      <c r="R367" s="248">
        <f>Q367*H367</f>
        <v>0.42080000000000001</v>
      </c>
      <c r="S367" s="248">
        <v>0</v>
      </c>
      <c r="T367" s="249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50" t="s">
        <v>144</v>
      </c>
      <c r="AT367" s="250" t="s">
        <v>140</v>
      </c>
      <c r="AU367" s="250" t="s">
        <v>87</v>
      </c>
      <c r="AY367" s="18" t="s">
        <v>138</v>
      </c>
      <c r="BE367" s="251">
        <f>IF(N367="základní",J367,0)</f>
        <v>0</v>
      </c>
      <c r="BF367" s="251">
        <f>IF(N367="snížená",J367,0)</f>
        <v>0</v>
      </c>
      <c r="BG367" s="251">
        <f>IF(N367="zákl. přenesená",J367,0)</f>
        <v>0</v>
      </c>
      <c r="BH367" s="251">
        <f>IF(N367="sníž. přenesená",J367,0)</f>
        <v>0</v>
      </c>
      <c r="BI367" s="251">
        <f>IF(N367="nulová",J367,0)</f>
        <v>0</v>
      </c>
      <c r="BJ367" s="18" t="s">
        <v>85</v>
      </c>
      <c r="BK367" s="251">
        <f>ROUND(I367*H367,2)</f>
        <v>0</v>
      </c>
      <c r="BL367" s="18" t="s">
        <v>144</v>
      </c>
      <c r="BM367" s="250" t="s">
        <v>562</v>
      </c>
    </row>
    <row r="368" s="13" customFormat="1">
      <c r="A368" s="13"/>
      <c r="B368" s="252"/>
      <c r="C368" s="253"/>
      <c r="D368" s="254" t="s">
        <v>146</v>
      </c>
      <c r="E368" s="255" t="s">
        <v>1</v>
      </c>
      <c r="F368" s="256" t="s">
        <v>147</v>
      </c>
      <c r="G368" s="253"/>
      <c r="H368" s="255" t="s">
        <v>1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2" t="s">
        <v>146</v>
      </c>
      <c r="AU368" s="262" t="s">
        <v>87</v>
      </c>
      <c r="AV368" s="13" t="s">
        <v>85</v>
      </c>
      <c r="AW368" s="13" t="s">
        <v>33</v>
      </c>
      <c r="AX368" s="13" t="s">
        <v>77</v>
      </c>
      <c r="AY368" s="262" t="s">
        <v>138</v>
      </c>
    </row>
    <row r="369" s="14" customFormat="1">
      <c r="A369" s="14"/>
      <c r="B369" s="263"/>
      <c r="C369" s="264"/>
      <c r="D369" s="254" t="s">
        <v>146</v>
      </c>
      <c r="E369" s="265" t="s">
        <v>1</v>
      </c>
      <c r="F369" s="266" t="s">
        <v>85</v>
      </c>
      <c r="G369" s="264"/>
      <c r="H369" s="267">
        <v>1</v>
      </c>
      <c r="I369" s="268"/>
      <c r="J369" s="264"/>
      <c r="K369" s="264"/>
      <c r="L369" s="269"/>
      <c r="M369" s="270"/>
      <c r="N369" s="271"/>
      <c r="O369" s="271"/>
      <c r="P369" s="271"/>
      <c r="Q369" s="271"/>
      <c r="R369" s="271"/>
      <c r="S369" s="271"/>
      <c r="T369" s="27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3" t="s">
        <v>146</v>
      </c>
      <c r="AU369" s="273" t="s">
        <v>87</v>
      </c>
      <c r="AV369" s="14" t="s">
        <v>87</v>
      </c>
      <c r="AW369" s="14" t="s">
        <v>33</v>
      </c>
      <c r="AX369" s="14" t="s">
        <v>85</v>
      </c>
      <c r="AY369" s="273" t="s">
        <v>138</v>
      </c>
    </row>
    <row r="370" s="2" customFormat="1" ht="16.5" customHeight="1">
      <c r="A370" s="39"/>
      <c r="B370" s="40"/>
      <c r="C370" s="238" t="s">
        <v>563</v>
      </c>
      <c r="D370" s="238" t="s">
        <v>140</v>
      </c>
      <c r="E370" s="239" t="s">
        <v>564</v>
      </c>
      <c r="F370" s="240" t="s">
        <v>565</v>
      </c>
      <c r="G370" s="241" t="s">
        <v>143</v>
      </c>
      <c r="H370" s="242">
        <v>3</v>
      </c>
      <c r="I370" s="243"/>
      <c r="J370" s="244">
        <f>ROUND(I370*H370,2)</f>
        <v>0</v>
      </c>
      <c r="K370" s="245"/>
      <c r="L370" s="45"/>
      <c r="M370" s="246" t="s">
        <v>1</v>
      </c>
      <c r="N370" s="247" t="s">
        <v>42</v>
      </c>
      <c r="O370" s="92"/>
      <c r="P370" s="248">
        <f>O370*H370</f>
        <v>0</v>
      </c>
      <c r="Q370" s="248">
        <v>0.31108000000000002</v>
      </c>
      <c r="R370" s="248">
        <f>Q370*H370</f>
        <v>0.93324000000000007</v>
      </c>
      <c r="S370" s="248">
        <v>0</v>
      </c>
      <c r="T370" s="24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50" t="s">
        <v>144</v>
      </c>
      <c r="AT370" s="250" t="s">
        <v>140</v>
      </c>
      <c r="AU370" s="250" t="s">
        <v>87</v>
      </c>
      <c r="AY370" s="18" t="s">
        <v>138</v>
      </c>
      <c r="BE370" s="251">
        <f>IF(N370="základní",J370,0)</f>
        <v>0</v>
      </c>
      <c r="BF370" s="251">
        <f>IF(N370="snížená",J370,0)</f>
        <v>0</v>
      </c>
      <c r="BG370" s="251">
        <f>IF(N370="zákl. přenesená",J370,0)</f>
        <v>0</v>
      </c>
      <c r="BH370" s="251">
        <f>IF(N370="sníž. přenesená",J370,0)</f>
        <v>0</v>
      </c>
      <c r="BI370" s="251">
        <f>IF(N370="nulová",J370,0)</f>
        <v>0</v>
      </c>
      <c r="BJ370" s="18" t="s">
        <v>85</v>
      </c>
      <c r="BK370" s="251">
        <f>ROUND(I370*H370,2)</f>
        <v>0</v>
      </c>
      <c r="BL370" s="18" t="s">
        <v>144</v>
      </c>
      <c r="BM370" s="250" t="s">
        <v>566</v>
      </c>
    </row>
    <row r="371" s="13" customFormat="1">
      <c r="A371" s="13"/>
      <c r="B371" s="252"/>
      <c r="C371" s="253"/>
      <c r="D371" s="254" t="s">
        <v>146</v>
      </c>
      <c r="E371" s="255" t="s">
        <v>1</v>
      </c>
      <c r="F371" s="256" t="s">
        <v>147</v>
      </c>
      <c r="G371" s="253"/>
      <c r="H371" s="255" t="s">
        <v>1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2" t="s">
        <v>146</v>
      </c>
      <c r="AU371" s="262" t="s">
        <v>87</v>
      </c>
      <c r="AV371" s="13" t="s">
        <v>85</v>
      </c>
      <c r="AW371" s="13" t="s">
        <v>33</v>
      </c>
      <c r="AX371" s="13" t="s">
        <v>77</v>
      </c>
      <c r="AY371" s="262" t="s">
        <v>138</v>
      </c>
    </row>
    <row r="372" s="14" customFormat="1">
      <c r="A372" s="14"/>
      <c r="B372" s="263"/>
      <c r="C372" s="264"/>
      <c r="D372" s="254" t="s">
        <v>146</v>
      </c>
      <c r="E372" s="265" t="s">
        <v>1</v>
      </c>
      <c r="F372" s="266" t="s">
        <v>99</v>
      </c>
      <c r="G372" s="264"/>
      <c r="H372" s="267">
        <v>3</v>
      </c>
      <c r="I372" s="268"/>
      <c r="J372" s="264"/>
      <c r="K372" s="264"/>
      <c r="L372" s="269"/>
      <c r="M372" s="270"/>
      <c r="N372" s="271"/>
      <c r="O372" s="271"/>
      <c r="P372" s="271"/>
      <c r="Q372" s="271"/>
      <c r="R372" s="271"/>
      <c r="S372" s="271"/>
      <c r="T372" s="27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3" t="s">
        <v>146</v>
      </c>
      <c r="AU372" s="273" t="s">
        <v>87</v>
      </c>
      <c r="AV372" s="14" t="s">
        <v>87</v>
      </c>
      <c r="AW372" s="14" t="s">
        <v>33</v>
      </c>
      <c r="AX372" s="14" t="s">
        <v>85</v>
      </c>
      <c r="AY372" s="273" t="s">
        <v>138</v>
      </c>
    </row>
    <row r="373" s="12" customFormat="1" ht="22.8" customHeight="1">
      <c r="A373" s="12"/>
      <c r="B373" s="222"/>
      <c r="C373" s="223"/>
      <c r="D373" s="224" t="s">
        <v>76</v>
      </c>
      <c r="E373" s="236" t="s">
        <v>186</v>
      </c>
      <c r="F373" s="236" t="s">
        <v>567</v>
      </c>
      <c r="G373" s="223"/>
      <c r="H373" s="223"/>
      <c r="I373" s="226"/>
      <c r="J373" s="237">
        <f>BK373</f>
        <v>0</v>
      </c>
      <c r="K373" s="223"/>
      <c r="L373" s="228"/>
      <c r="M373" s="229"/>
      <c r="N373" s="230"/>
      <c r="O373" s="230"/>
      <c r="P373" s="231">
        <f>SUM(P374:P438)</f>
        <v>0</v>
      </c>
      <c r="Q373" s="230"/>
      <c r="R373" s="231">
        <f>SUM(R374:R438)</f>
        <v>121.9828443</v>
      </c>
      <c r="S373" s="230"/>
      <c r="T373" s="232">
        <f>SUM(T374:T438)</f>
        <v>11.987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3" t="s">
        <v>85</v>
      </c>
      <c r="AT373" s="234" t="s">
        <v>76</v>
      </c>
      <c r="AU373" s="234" t="s">
        <v>85</v>
      </c>
      <c r="AY373" s="233" t="s">
        <v>138</v>
      </c>
      <c r="BK373" s="235">
        <f>SUM(BK374:BK438)</f>
        <v>0</v>
      </c>
    </row>
    <row r="374" s="2" customFormat="1" ht="16.5" customHeight="1">
      <c r="A374" s="39"/>
      <c r="B374" s="40"/>
      <c r="C374" s="238" t="s">
        <v>568</v>
      </c>
      <c r="D374" s="238" t="s">
        <v>140</v>
      </c>
      <c r="E374" s="239" t="s">
        <v>569</v>
      </c>
      <c r="F374" s="240" t="s">
        <v>570</v>
      </c>
      <c r="G374" s="241" t="s">
        <v>143</v>
      </c>
      <c r="H374" s="242">
        <v>8</v>
      </c>
      <c r="I374" s="243"/>
      <c r="J374" s="244">
        <f>ROUND(I374*H374,2)</f>
        <v>0</v>
      </c>
      <c r="K374" s="245"/>
      <c r="L374" s="45"/>
      <c r="M374" s="246" t="s">
        <v>1</v>
      </c>
      <c r="N374" s="247" t="s">
        <v>42</v>
      </c>
      <c r="O374" s="92"/>
      <c r="P374" s="248">
        <f>O374*H374</f>
        <v>0</v>
      </c>
      <c r="Q374" s="248">
        <v>0.00069999999999999999</v>
      </c>
      <c r="R374" s="248">
        <f>Q374*H374</f>
        <v>0.0055999999999999999</v>
      </c>
      <c r="S374" s="248">
        <v>0</v>
      </c>
      <c r="T374" s="24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0" t="s">
        <v>144</v>
      </c>
      <c r="AT374" s="250" t="s">
        <v>140</v>
      </c>
      <c r="AU374" s="250" t="s">
        <v>87</v>
      </c>
      <c r="AY374" s="18" t="s">
        <v>138</v>
      </c>
      <c r="BE374" s="251">
        <f>IF(N374="základní",J374,0)</f>
        <v>0</v>
      </c>
      <c r="BF374" s="251">
        <f>IF(N374="snížená",J374,0)</f>
        <v>0</v>
      </c>
      <c r="BG374" s="251">
        <f>IF(N374="zákl. přenesená",J374,0)</f>
        <v>0</v>
      </c>
      <c r="BH374" s="251">
        <f>IF(N374="sníž. přenesená",J374,0)</f>
        <v>0</v>
      </c>
      <c r="BI374" s="251">
        <f>IF(N374="nulová",J374,0)</f>
        <v>0</v>
      </c>
      <c r="BJ374" s="18" t="s">
        <v>85</v>
      </c>
      <c r="BK374" s="251">
        <f>ROUND(I374*H374,2)</f>
        <v>0</v>
      </c>
      <c r="BL374" s="18" t="s">
        <v>144</v>
      </c>
      <c r="BM374" s="250" t="s">
        <v>571</v>
      </c>
    </row>
    <row r="375" s="13" customFormat="1">
      <c r="A375" s="13"/>
      <c r="B375" s="252"/>
      <c r="C375" s="253"/>
      <c r="D375" s="254" t="s">
        <v>146</v>
      </c>
      <c r="E375" s="255" t="s">
        <v>1</v>
      </c>
      <c r="F375" s="256" t="s">
        <v>147</v>
      </c>
      <c r="G375" s="253"/>
      <c r="H375" s="255" t="s">
        <v>1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2" t="s">
        <v>146</v>
      </c>
      <c r="AU375" s="262" t="s">
        <v>87</v>
      </c>
      <c r="AV375" s="13" t="s">
        <v>85</v>
      </c>
      <c r="AW375" s="13" t="s">
        <v>33</v>
      </c>
      <c r="AX375" s="13" t="s">
        <v>77</v>
      </c>
      <c r="AY375" s="262" t="s">
        <v>138</v>
      </c>
    </row>
    <row r="376" s="14" customFormat="1">
      <c r="A376" s="14"/>
      <c r="B376" s="263"/>
      <c r="C376" s="264"/>
      <c r="D376" s="254" t="s">
        <v>146</v>
      </c>
      <c r="E376" s="265" t="s">
        <v>1</v>
      </c>
      <c r="F376" s="266" t="s">
        <v>572</v>
      </c>
      <c r="G376" s="264"/>
      <c r="H376" s="267">
        <v>6</v>
      </c>
      <c r="I376" s="268"/>
      <c r="J376" s="264"/>
      <c r="K376" s="264"/>
      <c r="L376" s="269"/>
      <c r="M376" s="270"/>
      <c r="N376" s="271"/>
      <c r="O376" s="271"/>
      <c r="P376" s="271"/>
      <c r="Q376" s="271"/>
      <c r="R376" s="271"/>
      <c r="S376" s="271"/>
      <c r="T376" s="27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3" t="s">
        <v>146</v>
      </c>
      <c r="AU376" s="273" t="s">
        <v>87</v>
      </c>
      <c r="AV376" s="14" t="s">
        <v>87</v>
      </c>
      <c r="AW376" s="14" t="s">
        <v>33</v>
      </c>
      <c r="AX376" s="14" t="s">
        <v>77</v>
      </c>
      <c r="AY376" s="273" t="s">
        <v>138</v>
      </c>
    </row>
    <row r="377" s="14" customFormat="1">
      <c r="A377" s="14"/>
      <c r="B377" s="263"/>
      <c r="C377" s="264"/>
      <c r="D377" s="254" t="s">
        <v>146</v>
      </c>
      <c r="E377" s="265" t="s">
        <v>1</v>
      </c>
      <c r="F377" s="266" t="s">
        <v>573</v>
      </c>
      <c r="G377" s="264"/>
      <c r="H377" s="267">
        <v>1</v>
      </c>
      <c r="I377" s="268"/>
      <c r="J377" s="264"/>
      <c r="K377" s="264"/>
      <c r="L377" s="269"/>
      <c r="M377" s="270"/>
      <c r="N377" s="271"/>
      <c r="O377" s="271"/>
      <c r="P377" s="271"/>
      <c r="Q377" s="271"/>
      <c r="R377" s="271"/>
      <c r="S377" s="271"/>
      <c r="T377" s="27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3" t="s">
        <v>146</v>
      </c>
      <c r="AU377" s="273" t="s">
        <v>87</v>
      </c>
      <c r="AV377" s="14" t="s">
        <v>87</v>
      </c>
      <c r="AW377" s="14" t="s">
        <v>33</v>
      </c>
      <c r="AX377" s="14" t="s">
        <v>77</v>
      </c>
      <c r="AY377" s="273" t="s">
        <v>138</v>
      </c>
    </row>
    <row r="378" s="13" customFormat="1">
      <c r="A378" s="13"/>
      <c r="B378" s="252"/>
      <c r="C378" s="253"/>
      <c r="D378" s="254" t="s">
        <v>146</v>
      </c>
      <c r="E378" s="255" t="s">
        <v>1</v>
      </c>
      <c r="F378" s="256" t="s">
        <v>574</v>
      </c>
      <c r="G378" s="253"/>
      <c r="H378" s="255" t="s">
        <v>1</v>
      </c>
      <c r="I378" s="257"/>
      <c r="J378" s="253"/>
      <c r="K378" s="253"/>
      <c r="L378" s="258"/>
      <c r="M378" s="259"/>
      <c r="N378" s="260"/>
      <c r="O378" s="260"/>
      <c r="P378" s="260"/>
      <c r="Q378" s="260"/>
      <c r="R378" s="260"/>
      <c r="S378" s="260"/>
      <c r="T378" s="26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2" t="s">
        <v>146</v>
      </c>
      <c r="AU378" s="262" t="s">
        <v>87</v>
      </c>
      <c r="AV378" s="13" t="s">
        <v>85</v>
      </c>
      <c r="AW378" s="13" t="s">
        <v>33</v>
      </c>
      <c r="AX378" s="13" t="s">
        <v>77</v>
      </c>
      <c r="AY378" s="262" t="s">
        <v>138</v>
      </c>
    </row>
    <row r="379" s="14" customFormat="1">
      <c r="A379" s="14"/>
      <c r="B379" s="263"/>
      <c r="C379" s="264"/>
      <c r="D379" s="254" t="s">
        <v>146</v>
      </c>
      <c r="E379" s="265" t="s">
        <v>1</v>
      </c>
      <c r="F379" s="266" t="s">
        <v>575</v>
      </c>
      <c r="G379" s="264"/>
      <c r="H379" s="267">
        <v>1</v>
      </c>
      <c r="I379" s="268"/>
      <c r="J379" s="264"/>
      <c r="K379" s="264"/>
      <c r="L379" s="269"/>
      <c r="M379" s="270"/>
      <c r="N379" s="271"/>
      <c r="O379" s="271"/>
      <c r="P379" s="271"/>
      <c r="Q379" s="271"/>
      <c r="R379" s="271"/>
      <c r="S379" s="271"/>
      <c r="T379" s="27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3" t="s">
        <v>146</v>
      </c>
      <c r="AU379" s="273" t="s">
        <v>87</v>
      </c>
      <c r="AV379" s="14" t="s">
        <v>87</v>
      </c>
      <c r="AW379" s="14" t="s">
        <v>33</v>
      </c>
      <c r="AX379" s="14" t="s">
        <v>77</v>
      </c>
      <c r="AY379" s="273" t="s">
        <v>138</v>
      </c>
    </row>
    <row r="380" s="15" customFormat="1">
      <c r="A380" s="15"/>
      <c r="B380" s="274"/>
      <c r="C380" s="275"/>
      <c r="D380" s="254" t="s">
        <v>146</v>
      </c>
      <c r="E380" s="276" t="s">
        <v>1</v>
      </c>
      <c r="F380" s="277" t="s">
        <v>196</v>
      </c>
      <c r="G380" s="275"/>
      <c r="H380" s="278">
        <v>8</v>
      </c>
      <c r="I380" s="279"/>
      <c r="J380" s="275"/>
      <c r="K380" s="275"/>
      <c r="L380" s="280"/>
      <c r="M380" s="281"/>
      <c r="N380" s="282"/>
      <c r="O380" s="282"/>
      <c r="P380" s="282"/>
      <c r="Q380" s="282"/>
      <c r="R380" s="282"/>
      <c r="S380" s="282"/>
      <c r="T380" s="28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4" t="s">
        <v>146</v>
      </c>
      <c r="AU380" s="284" t="s">
        <v>87</v>
      </c>
      <c r="AV380" s="15" t="s">
        <v>144</v>
      </c>
      <c r="AW380" s="15" t="s">
        <v>33</v>
      </c>
      <c r="AX380" s="15" t="s">
        <v>85</v>
      </c>
      <c r="AY380" s="284" t="s">
        <v>138</v>
      </c>
    </row>
    <row r="381" s="2" customFormat="1" ht="16.5" customHeight="1">
      <c r="A381" s="39"/>
      <c r="B381" s="40"/>
      <c r="C381" s="285" t="s">
        <v>576</v>
      </c>
      <c r="D381" s="285" t="s">
        <v>309</v>
      </c>
      <c r="E381" s="286" t="s">
        <v>577</v>
      </c>
      <c r="F381" s="287" t="s">
        <v>578</v>
      </c>
      <c r="G381" s="288" t="s">
        <v>143</v>
      </c>
      <c r="H381" s="289">
        <v>1</v>
      </c>
      <c r="I381" s="290"/>
      <c r="J381" s="291">
        <f>ROUND(I381*H381,2)</f>
        <v>0</v>
      </c>
      <c r="K381" s="292"/>
      <c r="L381" s="293"/>
      <c r="M381" s="294" t="s">
        <v>1</v>
      </c>
      <c r="N381" s="295" t="s">
        <v>42</v>
      </c>
      <c r="O381" s="92"/>
      <c r="P381" s="248">
        <f>O381*H381</f>
        <v>0</v>
      </c>
      <c r="Q381" s="248">
        <v>0.0016999999999999999</v>
      </c>
      <c r="R381" s="248">
        <f>Q381*H381</f>
        <v>0.0016999999999999999</v>
      </c>
      <c r="S381" s="248">
        <v>0</v>
      </c>
      <c r="T381" s="24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0" t="s">
        <v>105</v>
      </c>
      <c r="AT381" s="250" t="s">
        <v>309</v>
      </c>
      <c r="AU381" s="250" t="s">
        <v>87</v>
      </c>
      <c r="AY381" s="18" t="s">
        <v>138</v>
      </c>
      <c r="BE381" s="251">
        <f>IF(N381="základní",J381,0)</f>
        <v>0</v>
      </c>
      <c r="BF381" s="251">
        <f>IF(N381="snížená",J381,0)</f>
        <v>0</v>
      </c>
      <c r="BG381" s="251">
        <f>IF(N381="zákl. přenesená",J381,0)</f>
        <v>0</v>
      </c>
      <c r="BH381" s="251">
        <f>IF(N381="sníž. přenesená",J381,0)</f>
        <v>0</v>
      </c>
      <c r="BI381" s="251">
        <f>IF(N381="nulová",J381,0)</f>
        <v>0</v>
      </c>
      <c r="BJ381" s="18" t="s">
        <v>85</v>
      </c>
      <c r="BK381" s="251">
        <f>ROUND(I381*H381,2)</f>
        <v>0</v>
      </c>
      <c r="BL381" s="18" t="s">
        <v>144</v>
      </c>
      <c r="BM381" s="250" t="s">
        <v>579</v>
      </c>
    </row>
    <row r="382" s="14" customFormat="1">
      <c r="A382" s="14"/>
      <c r="B382" s="263"/>
      <c r="C382" s="264"/>
      <c r="D382" s="254" t="s">
        <v>146</v>
      </c>
      <c r="E382" s="265" t="s">
        <v>1</v>
      </c>
      <c r="F382" s="266" t="s">
        <v>85</v>
      </c>
      <c r="G382" s="264"/>
      <c r="H382" s="267">
        <v>1</v>
      </c>
      <c r="I382" s="268"/>
      <c r="J382" s="264"/>
      <c r="K382" s="264"/>
      <c r="L382" s="269"/>
      <c r="M382" s="270"/>
      <c r="N382" s="271"/>
      <c r="O382" s="271"/>
      <c r="P382" s="271"/>
      <c r="Q382" s="271"/>
      <c r="R382" s="271"/>
      <c r="S382" s="271"/>
      <c r="T382" s="27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3" t="s">
        <v>146</v>
      </c>
      <c r="AU382" s="273" t="s">
        <v>87</v>
      </c>
      <c r="AV382" s="14" t="s">
        <v>87</v>
      </c>
      <c r="AW382" s="14" t="s">
        <v>33</v>
      </c>
      <c r="AX382" s="14" t="s">
        <v>85</v>
      </c>
      <c r="AY382" s="273" t="s">
        <v>138</v>
      </c>
    </row>
    <row r="383" s="2" customFormat="1" ht="16.5" customHeight="1">
      <c r="A383" s="39"/>
      <c r="B383" s="40"/>
      <c r="C383" s="285" t="s">
        <v>580</v>
      </c>
      <c r="D383" s="285" t="s">
        <v>309</v>
      </c>
      <c r="E383" s="286" t="s">
        <v>581</v>
      </c>
      <c r="F383" s="287" t="s">
        <v>582</v>
      </c>
      <c r="G383" s="288" t="s">
        <v>143</v>
      </c>
      <c r="H383" s="289">
        <v>7</v>
      </c>
      <c r="I383" s="290"/>
      <c r="J383" s="291">
        <f>ROUND(I383*H383,2)</f>
        <v>0</v>
      </c>
      <c r="K383" s="292"/>
      <c r="L383" s="293"/>
      <c r="M383" s="294" t="s">
        <v>1</v>
      </c>
      <c r="N383" s="295" t="s">
        <v>42</v>
      </c>
      <c r="O383" s="92"/>
      <c r="P383" s="248">
        <f>O383*H383</f>
        <v>0</v>
      </c>
      <c r="Q383" s="248">
        <v>0.0035999999999999999</v>
      </c>
      <c r="R383" s="248">
        <f>Q383*H383</f>
        <v>0.0252</v>
      </c>
      <c r="S383" s="248">
        <v>0</v>
      </c>
      <c r="T383" s="24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0" t="s">
        <v>105</v>
      </c>
      <c r="AT383" s="250" t="s">
        <v>309</v>
      </c>
      <c r="AU383" s="250" t="s">
        <v>87</v>
      </c>
      <c r="AY383" s="18" t="s">
        <v>138</v>
      </c>
      <c r="BE383" s="251">
        <f>IF(N383="základní",J383,0)</f>
        <v>0</v>
      </c>
      <c r="BF383" s="251">
        <f>IF(N383="snížená",J383,0)</f>
        <v>0</v>
      </c>
      <c r="BG383" s="251">
        <f>IF(N383="zákl. přenesená",J383,0)</f>
        <v>0</v>
      </c>
      <c r="BH383" s="251">
        <f>IF(N383="sníž. přenesená",J383,0)</f>
        <v>0</v>
      </c>
      <c r="BI383" s="251">
        <f>IF(N383="nulová",J383,0)</f>
        <v>0</v>
      </c>
      <c r="BJ383" s="18" t="s">
        <v>85</v>
      </c>
      <c r="BK383" s="251">
        <f>ROUND(I383*H383,2)</f>
        <v>0</v>
      </c>
      <c r="BL383" s="18" t="s">
        <v>144</v>
      </c>
      <c r="BM383" s="250" t="s">
        <v>583</v>
      </c>
    </row>
    <row r="384" s="14" customFormat="1">
      <c r="A384" s="14"/>
      <c r="B384" s="263"/>
      <c r="C384" s="264"/>
      <c r="D384" s="254" t="s">
        <v>146</v>
      </c>
      <c r="E384" s="265" t="s">
        <v>1</v>
      </c>
      <c r="F384" s="266" t="s">
        <v>174</v>
      </c>
      <c r="G384" s="264"/>
      <c r="H384" s="267">
        <v>7</v>
      </c>
      <c r="I384" s="268"/>
      <c r="J384" s="264"/>
      <c r="K384" s="264"/>
      <c r="L384" s="269"/>
      <c r="M384" s="270"/>
      <c r="N384" s="271"/>
      <c r="O384" s="271"/>
      <c r="P384" s="271"/>
      <c r="Q384" s="271"/>
      <c r="R384" s="271"/>
      <c r="S384" s="271"/>
      <c r="T384" s="27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3" t="s">
        <v>146</v>
      </c>
      <c r="AU384" s="273" t="s">
        <v>87</v>
      </c>
      <c r="AV384" s="14" t="s">
        <v>87</v>
      </c>
      <c r="AW384" s="14" t="s">
        <v>33</v>
      </c>
      <c r="AX384" s="14" t="s">
        <v>85</v>
      </c>
      <c r="AY384" s="273" t="s">
        <v>138</v>
      </c>
    </row>
    <row r="385" s="2" customFormat="1" ht="16.5" customHeight="1">
      <c r="A385" s="39"/>
      <c r="B385" s="40"/>
      <c r="C385" s="238" t="s">
        <v>584</v>
      </c>
      <c r="D385" s="238" t="s">
        <v>140</v>
      </c>
      <c r="E385" s="239" t="s">
        <v>585</v>
      </c>
      <c r="F385" s="240" t="s">
        <v>586</v>
      </c>
      <c r="G385" s="241" t="s">
        <v>143</v>
      </c>
      <c r="H385" s="242">
        <v>7</v>
      </c>
      <c r="I385" s="243"/>
      <c r="J385" s="244">
        <f>ROUND(I385*H385,2)</f>
        <v>0</v>
      </c>
      <c r="K385" s="245"/>
      <c r="L385" s="45"/>
      <c r="M385" s="246" t="s">
        <v>1</v>
      </c>
      <c r="N385" s="247" t="s">
        <v>42</v>
      </c>
      <c r="O385" s="92"/>
      <c r="P385" s="248">
        <f>O385*H385</f>
        <v>0</v>
      </c>
      <c r="Q385" s="248">
        <v>0.10940999999999999</v>
      </c>
      <c r="R385" s="248">
        <f>Q385*H385</f>
        <v>0.76586999999999994</v>
      </c>
      <c r="S385" s="248">
        <v>0</v>
      </c>
      <c r="T385" s="249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0" t="s">
        <v>144</v>
      </c>
      <c r="AT385" s="250" t="s">
        <v>140</v>
      </c>
      <c r="AU385" s="250" t="s">
        <v>87</v>
      </c>
      <c r="AY385" s="18" t="s">
        <v>138</v>
      </c>
      <c r="BE385" s="251">
        <f>IF(N385="základní",J385,0)</f>
        <v>0</v>
      </c>
      <c r="BF385" s="251">
        <f>IF(N385="snížená",J385,0)</f>
        <v>0</v>
      </c>
      <c r="BG385" s="251">
        <f>IF(N385="zákl. přenesená",J385,0)</f>
        <v>0</v>
      </c>
      <c r="BH385" s="251">
        <f>IF(N385="sníž. přenesená",J385,0)</f>
        <v>0</v>
      </c>
      <c r="BI385" s="251">
        <f>IF(N385="nulová",J385,0)</f>
        <v>0</v>
      </c>
      <c r="BJ385" s="18" t="s">
        <v>85</v>
      </c>
      <c r="BK385" s="251">
        <f>ROUND(I385*H385,2)</f>
        <v>0</v>
      </c>
      <c r="BL385" s="18" t="s">
        <v>144</v>
      </c>
      <c r="BM385" s="250" t="s">
        <v>587</v>
      </c>
    </row>
    <row r="386" s="13" customFormat="1">
      <c r="A386" s="13"/>
      <c r="B386" s="252"/>
      <c r="C386" s="253"/>
      <c r="D386" s="254" t="s">
        <v>146</v>
      </c>
      <c r="E386" s="255" t="s">
        <v>1</v>
      </c>
      <c r="F386" s="256" t="s">
        <v>147</v>
      </c>
      <c r="G386" s="253"/>
      <c r="H386" s="255" t="s">
        <v>1</v>
      </c>
      <c r="I386" s="257"/>
      <c r="J386" s="253"/>
      <c r="K386" s="253"/>
      <c r="L386" s="258"/>
      <c r="M386" s="259"/>
      <c r="N386" s="260"/>
      <c r="O386" s="260"/>
      <c r="P386" s="260"/>
      <c r="Q386" s="260"/>
      <c r="R386" s="260"/>
      <c r="S386" s="260"/>
      <c r="T386" s="26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2" t="s">
        <v>146</v>
      </c>
      <c r="AU386" s="262" t="s">
        <v>87</v>
      </c>
      <c r="AV386" s="13" t="s">
        <v>85</v>
      </c>
      <c r="AW386" s="13" t="s">
        <v>33</v>
      </c>
      <c r="AX386" s="13" t="s">
        <v>77</v>
      </c>
      <c r="AY386" s="262" t="s">
        <v>138</v>
      </c>
    </row>
    <row r="387" s="14" customFormat="1">
      <c r="A387" s="14"/>
      <c r="B387" s="263"/>
      <c r="C387" s="264"/>
      <c r="D387" s="254" t="s">
        <v>146</v>
      </c>
      <c r="E387" s="265" t="s">
        <v>1</v>
      </c>
      <c r="F387" s="266" t="s">
        <v>174</v>
      </c>
      <c r="G387" s="264"/>
      <c r="H387" s="267">
        <v>7</v>
      </c>
      <c r="I387" s="268"/>
      <c r="J387" s="264"/>
      <c r="K387" s="264"/>
      <c r="L387" s="269"/>
      <c r="M387" s="270"/>
      <c r="N387" s="271"/>
      <c r="O387" s="271"/>
      <c r="P387" s="271"/>
      <c r="Q387" s="271"/>
      <c r="R387" s="271"/>
      <c r="S387" s="271"/>
      <c r="T387" s="27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3" t="s">
        <v>146</v>
      </c>
      <c r="AU387" s="273" t="s">
        <v>87</v>
      </c>
      <c r="AV387" s="14" t="s">
        <v>87</v>
      </c>
      <c r="AW387" s="14" t="s">
        <v>33</v>
      </c>
      <c r="AX387" s="14" t="s">
        <v>85</v>
      </c>
      <c r="AY387" s="273" t="s">
        <v>138</v>
      </c>
    </row>
    <row r="388" s="2" customFormat="1" ht="16.5" customHeight="1">
      <c r="A388" s="39"/>
      <c r="B388" s="40"/>
      <c r="C388" s="285" t="s">
        <v>588</v>
      </c>
      <c r="D388" s="285" t="s">
        <v>309</v>
      </c>
      <c r="E388" s="286" t="s">
        <v>589</v>
      </c>
      <c r="F388" s="287" t="s">
        <v>590</v>
      </c>
      <c r="G388" s="288" t="s">
        <v>143</v>
      </c>
      <c r="H388" s="289">
        <v>7</v>
      </c>
      <c r="I388" s="290"/>
      <c r="J388" s="291">
        <f>ROUND(I388*H388,2)</f>
        <v>0</v>
      </c>
      <c r="K388" s="292"/>
      <c r="L388" s="293"/>
      <c r="M388" s="294" t="s">
        <v>1</v>
      </c>
      <c r="N388" s="295" t="s">
        <v>42</v>
      </c>
      <c r="O388" s="92"/>
      <c r="P388" s="248">
        <f>O388*H388</f>
        <v>0</v>
      </c>
      <c r="Q388" s="248">
        <v>0.0064999999999999997</v>
      </c>
      <c r="R388" s="248">
        <f>Q388*H388</f>
        <v>0.045499999999999999</v>
      </c>
      <c r="S388" s="248">
        <v>0</v>
      </c>
      <c r="T388" s="24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50" t="s">
        <v>105</v>
      </c>
      <c r="AT388" s="250" t="s">
        <v>309</v>
      </c>
      <c r="AU388" s="250" t="s">
        <v>87</v>
      </c>
      <c r="AY388" s="18" t="s">
        <v>138</v>
      </c>
      <c r="BE388" s="251">
        <f>IF(N388="základní",J388,0)</f>
        <v>0</v>
      </c>
      <c r="BF388" s="251">
        <f>IF(N388="snížená",J388,0)</f>
        <v>0</v>
      </c>
      <c r="BG388" s="251">
        <f>IF(N388="zákl. přenesená",J388,0)</f>
        <v>0</v>
      </c>
      <c r="BH388" s="251">
        <f>IF(N388="sníž. přenesená",J388,0)</f>
        <v>0</v>
      </c>
      <c r="BI388" s="251">
        <f>IF(N388="nulová",J388,0)</f>
        <v>0</v>
      </c>
      <c r="BJ388" s="18" t="s">
        <v>85</v>
      </c>
      <c r="BK388" s="251">
        <f>ROUND(I388*H388,2)</f>
        <v>0</v>
      </c>
      <c r="BL388" s="18" t="s">
        <v>144</v>
      </c>
      <c r="BM388" s="250" t="s">
        <v>591</v>
      </c>
    </row>
    <row r="389" s="14" customFormat="1">
      <c r="A389" s="14"/>
      <c r="B389" s="263"/>
      <c r="C389" s="264"/>
      <c r="D389" s="254" t="s">
        <v>146</v>
      </c>
      <c r="E389" s="265" t="s">
        <v>1</v>
      </c>
      <c r="F389" s="266" t="s">
        <v>174</v>
      </c>
      <c r="G389" s="264"/>
      <c r="H389" s="267">
        <v>7</v>
      </c>
      <c r="I389" s="268"/>
      <c r="J389" s="264"/>
      <c r="K389" s="264"/>
      <c r="L389" s="269"/>
      <c r="M389" s="270"/>
      <c r="N389" s="271"/>
      <c r="O389" s="271"/>
      <c r="P389" s="271"/>
      <c r="Q389" s="271"/>
      <c r="R389" s="271"/>
      <c r="S389" s="271"/>
      <c r="T389" s="27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3" t="s">
        <v>146</v>
      </c>
      <c r="AU389" s="273" t="s">
        <v>87</v>
      </c>
      <c r="AV389" s="14" t="s">
        <v>87</v>
      </c>
      <c r="AW389" s="14" t="s">
        <v>33</v>
      </c>
      <c r="AX389" s="14" t="s">
        <v>85</v>
      </c>
      <c r="AY389" s="273" t="s">
        <v>138</v>
      </c>
    </row>
    <row r="390" s="2" customFormat="1" ht="16.5" customHeight="1">
      <c r="A390" s="39"/>
      <c r="B390" s="40"/>
      <c r="C390" s="238" t="s">
        <v>592</v>
      </c>
      <c r="D390" s="238" t="s">
        <v>140</v>
      </c>
      <c r="E390" s="239" t="s">
        <v>593</v>
      </c>
      <c r="F390" s="240" t="s">
        <v>594</v>
      </c>
      <c r="G390" s="241" t="s">
        <v>177</v>
      </c>
      <c r="H390" s="242">
        <v>30.5</v>
      </c>
      <c r="I390" s="243"/>
      <c r="J390" s="244">
        <f>ROUND(I390*H390,2)</f>
        <v>0</v>
      </c>
      <c r="K390" s="245"/>
      <c r="L390" s="45"/>
      <c r="M390" s="246" t="s">
        <v>1</v>
      </c>
      <c r="N390" s="247" t="s">
        <v>42</v>
      </c>
      <c r="O390" s="92"/>
      <c r="P390" s="248">
        <f>O390*H390</f>
        <v>0</v>
      </c>
      <c r="Q390" s="248">
        <v>0.15540000000000001</v>
      </c>
      <c r="R390" s="248">
        <f>Q390*H390</f>
        <v>4.7397</v>
      </c>
      <c r="S390" s="248">
        <v>0</v>
      </c>
      <c r="T390" s="249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0" t="s">
        <v>144</v>
      </c>
      <c r="AT390" s="250" t="s">
        <v>140</v>
      </c>
      <c r="AU390" s="250" t="s">
        <v>87</v>
      </c>
      <c r="AY390" s="18" t="s">
        <v>138</v>
      </c>
      <c r="BE390" s="251">
        <f>IF(N390="základní",J390,0)</f>
        <v>0</v>
      </c>
      <c r="BF390" s="251">
        <f>IF(N390="snížená",J390,0)</f>
        <v>0</v>
      </c>
      <c r="BG390" s="251">
        <f>IF(N390="zákl. přenesená",J390,0)</f>
        <v>0</v>
      </c>
      <c r="BH390" s="251">
        <f>IF(N390="sníž. přenesená",J390,0)</f>
        <v>0</v>
      </c>
      <c r="BI390" s="251">
        <f>IF(N390="nulová",J390,0)</f>
        <v>0</v>
      </c>
      <c r="BJ390" s="18" t="s">
        <v>85</v>
      </c>
      <c r="BK390" s="251">
        <f>ROUND(I390*H390,2)</f>
        <v>0</v>
      </c>
      <c r="BL390" s="18" t="s">
        <v>144</v>
      </c>
      <c r="BM390" s="250" t="s">
        <v>595</v>
      </c>
    </row>
    <row r="391" s="13" customFormat="1">
      <c r="A391" s="13"/>
      <c r="B391" s="252"/>
      <c r="C391" s="253"/>
      <c r="D391" s="254" t="s">
        <v>146</v>
      </c>
      <c r="E391" s="255" t="s">
        <v>1</v>
      </c>
      <c r="F391" s="256" t="s">
        <v>596</v>
      </c>
      <c r="G391" s="253"/>
      <c r="H391" s="255" t="s">
        <v>1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2" t="s">
        <v>146</v>
      </c>
      <c r="AU391" s="262" t="s">
        <v>87</v>
      </c>
      <c r="AV391" s="13" t="s">
        <v>85</v>
      </c>
      <c r="AW391" s="13" t="s">
        <v>33</v>
      </c>
      <c r="AX391" s="13" t="s">
        <v>77</v>
      </c>
      <c r="AY391" s="262" t="s">
        <v>138</v>
      </c>
    </row>
    <row r="392" s="13" customFormat="1">
      <c r="A392" s="13"/>
      <c r="B392" s="252"/>
      <c r="C392" s="253"/>
      <c r="D392" s="254" t="s">
        <v>146</v>
      </c>
      <c r="E392" s="255" t="s">
        <v>1</v>
      </c>
      <c r="F392" s="256" t="s">
        <v>194</v>
      </c>
      <c r="G392" s="253"/>
      <c r="H392" s="255" t="s">
        <v>1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2" t="s">
        <v>146</v>
      </c>
      <c r="AU392" s="262" t="s">
        <v>87</v>
      </c>
      <c r="AV392" s="13" t="s">
        <v>85</v>
      </c>
      <c r="AW392" s="13" t="s">
        <v>33</v>
      </c>
      <c r="AX392" s="13" t="s">
        <v>77</v>
      </c>
      <c r="AY392" s="262" t="s">
        <v>138</v>
      </c>
    </row>
    <row r="393" s="14" customFormat="1">
      <c r="A393" s="14"/>
      <c r="B393" s="263"/>
      <c r="C393" s="264"/>
      <c r="D393" s="254" t="s">
        <v>146</v>
      </c>
      <c r="E393" s="265" t="s">
        <v>1</v>
      </c>
      <c r="F393" s="266" t="s">
        <v>597</v>
      </c>
      <c r="G393" s="264"/>
      <c r="H393" s="267">
        <v>19.399999999999999</v>
      </c>
      <c r="I393" s="268"/>
      <c r="J393" s="264"/>
      <c r="K393" s="264"/>
      <c r="L393" s="269"/>
      <c r="M393" s="270"/>
      <c r="N393" s="271"/>
      <c r="O393" s="271"/>
      <c r="P393" s="271"/>
      <c r="Q393" s="271"/>
      <c r="R393" s="271"/>
      <c r="S393" s="271"/>
      <c r="T393" s="27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3" t="s">
        <v>146</v>
      </c>
      <c r="AU393" s="273" t="s">
        <v>87</v>
      </c>
      <c r="AV393" s="14" t="s">
        <v>87</v>
      </c>
      <c r="AW393" s="14" t="s">
        <v>33</v>
      </c>
      <c r="AX393" s="14" t="s">
        <v>77</v>
      </c>
      <c r="AY393" s="273" t="s">
        <v>138</v>
      </c>
    </row>
    <row r="394" s="13" customFormat="1">
      <c r="A394" s="13"/>
      <c r="B394" s="252"/>
      <c r="C394" s="253"/>
      <c r="D394" s="254" t="s">
        <v>146</v>
      </c>
      <c r="E394" s="255" t="s">
        <v>1</v>
      </c>
      <c r="F394" s="256" t="s">
        <v>598</v>
      </c>
      <c r="G394" s="253"/>
      <c r="H394" s="255" t="s">
        <v>1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2" t="s">
        <v>146</v>
      </c>
      <c r="AU394" s="262" t="s">
        <v>87</v>
      </c>
      <c r="AV394" s="13" t="s">
        <v>85</v>
      </c>
      <c r="AW394" s="13" t="s">
        <v>33</v>
      </c>
      <c r="AX394" s="13" t="s">
        <v>77</v>
      </c>
      <c r="AY394" s="262" t="s">
        <v>138</v>
      </c>
    </row>
    <row r="395" s="13" customFormat="1">
      <c r="A395" s="13"/>
      <c r="B395" s="252"/>
      <c r="C395" s="253"/>
      <c r="D395" s="254" t="s">
        <v>146</v>
      </c>
      <c r="E395" s="255" t="s">
        <v>1</v>
      </c>
      <c r="F395" s="256" t="s">
        <v>194</v>
      </c>
      <c r="G395" s="253"/>
      <c r="H395" s="255" t="s">
        <v>1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2" t="s">
        <v>146</v>
      </c>
      <c r="AU395" s="262" t="s">
        <v>87</v>
      </c>
      <c r="AV395" s="13" t="s">
        <v>85</v>
      </c>
      <c r="AW395" s="13" t="s">
        <v>33</v>
      </c>
      <c r="AX395" s="13" t="s">
        <v>77</v>
      </c>
      <c r="AY395" s="262" t="s">
        <v>138</v>
      </c>
    </row>
    <row r="396" s="14" customFormat="1">
      <c r="A396" s="14"/>
      <c r="B396" s="263"/>
      <c r="C396" s="264"/>
      <c r="D396" s="254" t="s">
        <v>146</v>
      </c>
      <c r="E396" s="265" t="s">
        <v>1</v>
      </c>
      <c r="F396" s="266" t="s">
        <v>599</v>
      </c>
      <c r="G396" s="264"/>
      <c r="H396" s="267">
        <v>9.0999999999999996</v>
      </c>
      <c r="I396" s="268"/>
      <c r="J396" s="264"/>
      <c r="K396" s="264"/>
      <c r="L396" s="269"/>
      <c r="M396" s="270"/>
      <c r="N396" s="271"/>
      <c r="O396" s="271"/>
      <c r="P396" s="271"/>
      <c r="Q396" s="271"/>
      <c r="R396" s="271"/>
      <c r="S396" s="271"/>
      <c r="T396" s="27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3" t="s">
        <v>146</v>
      </c>
      <c r="AU396" s="273" t="s">
        <v>87</v>
      </c>
      <c r="AV396" s="14" t="s">
        <v>87</v>
      </c>
      <c r="AW396" s="14" t="s">
        <v>33</v>
      </c>
      <c r="AX396" s="14" t="s">
        <v>77</v>
      </c>
      <c r="AY396" s="273" t="s">
        <v>138</v>
      </c>
    </row>
    <row r="397" s="13" customFormat="1">
      <c r="A397" s="13"/>
      <c r="B397" s="252"/>
      <c r="C397" s="253"/>
      <c r="D397" s="254" t="s">
        <v>146</v>
      </c>
      <c r="E397" s="255" t="s">
        <v>1</v>
      </c>
      <c r="F397" s="256" t="s">
        <v>600</v>
      </c>
      <c r="G397" s="253"/>
      <c r="H397" s="255" t="s">
        <v>1</v>
      </c>
      <c r="I397" s="257"/>
      <c r="J397" s="253"/>
      <c r="K397" s="253"/>
      <c r="L397" s="258"/>
      <c r="M397" s="259"/>
      <c r="N397" s="260"/>
      <c r="O397" s="260"/>
      <c r="P397" s="260"/>
      <c r="Q397" s="260"/>
      <c r="R397" s="260"/>
      <c r="S397" s="260"/>
      <c r="T397" s="26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2" t="s">
        <v>146</v>
      </c>
      <c r="AU397" s="262" t="s">
        <v>87</v>
      </c>
      <c r="AV397" s="13" t="s">
        <v>85</v>
      </c>
      <c r="AW397" s="13" t="s">
        <v>33</v>
      </c>
      <c r="AX397" s="13" t="s">
        <v>77</v>
      </c>
      <c r="AY397" s="262" t="s">
        <v>138</v>
      </c>
    </row>
    <row r="398" s="13" customFormat="1">
      <c r="A398" s="13"/>
      <c r="B398" s="252"/>
      <c r="C398" s="253"/>
      <c r="D398" s="254" t="s">
        <v>146</v>
      </c>
      <c r="E398" s="255" t="s">
        <v>1</v>
      </c>
      <c r="F398" s="256" t="s">
        <v>147</v>
      </c>
      <c r="G398" s="253"/>
      <c r="H398" s="255" t="s">
        <v>1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2" t="s">
        <v>146</v>
      </c>
      <c r="AU398" s="262" t="s">
        <v>87</v>
      </c>
      <c r="AV398" s="13" t="s">
        <v>85</v>
      </c>
      <c r="AW398" s="13" t="s">
        <v>33</v>
      </c>
      <c r="AX398" s="13" t="s">
        <v>77</v>
      </c>
      <c r="AY398" s="262" t="s">
        <v>138</v>
      </c>
    </row>
    <row r="399" s="14" customFormat="1">
      <c r="A399" s="14"/>
      <c r="B399" s="263"/>
      <c r="C399" s="264"/>
      <c r="D399" s="254" t="s">
        <v>146</v>
      </c>
      <c r="E399" s="265" t="s">
        <v>1</v>
      </c>
      <c r="F399" s="266" t="s">
        <v>228</v>
      </c>
      <c r="G399" s="264"/>
      <c r="H399" s="267">
        <v>2</v>
      </c>
      <c r="I399" s="268"/>
      <c r="J399" s="264"/>
      <c r="K399" s="264"/>
      <c r="L399" s="269"/>
      <c r="M399" s="270"/>
      <c r="N399" s="271"/>
      <c r="O399" s="271"/>
      <c r="P399" s="271"/>
      <c r="Q399" s="271"/>
      <c r="R399" s="271"/>
      <c r="S399" s="271"/>
      <c r="T399" s="27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3" t="s">
        <v>146</v>
      </c>
      <c r="AU399" s="273" t="s">
        <v>87</v>
      </c>
      <c r="AV399" s="14" t="s">
        <v>87</v>
      </c>
      <c r="AW399" s="14" t="s">
        <v>33</v>
      </c>
      <c r="AX399" s="14" t="s">
        <v>77</v>
      </c>
      <c r="AY399" s="273" t="s">
        <v>138</v>
      </c>
    </row>
    <row r="400" s="15" customFormat="1">
      <c r="A400" s="15"/>
      <c r="B400" s="274"/>
      <c r="C400" s="275"/>
      <c r="D400" s="254" t="s">
        <v>146</v>
      </c>
      <c r="E400" s="276" t="s">
        <v>1</v>
      </c>
      <c r="F400" s="277" t="s">
        <v>196</v>
      </c>
      <c r="G400" s="275"/>
      <c r="H400" s="278">
        <v>30.5</v>
      </c>
      <c r="I400" s="279"/>
      <c r="J400" s="275"/>
      <c r="K400" s="275"/>
      <c r="L400" s="280"/>
      <c r="M400" s="281"/>
      <c r="N400" s="282"/>
      <c r="O400" s="282"/>
      <c r="P400" s="282"/>
      <c r="Q400" s="282"/>
      <c r="R400" s="282"/>
      <c r="S400" s="282"/>
      <c r="T400" s="283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84" t="s">
        <v>146</v>
      </c>
      <c r="AU400" s="284" t="s">
        <v>87</v>
      </c>
      <c r="AV400" s="15" t="s">
        <v>144</v>
      </c>
      <c r="AW400" s="15" t="s">
        <v>33</v>
      </c>
      <c r="AX400" s="15" t="s">
        <v>85</v>
      </c>
      <c r="AY400" s="284" t="s">
        <v>138</v>
      </c>
    </row>
    <row r="401" s="2" customFormat="1" ht="16.5" customHeight="1">
      <c r="A401" s="39"/>
      <c r="B401" s="40"/>
      <c r="C401" s="285" t="s">
        <v>601</v>
      </c>
      <c r="D401" s="285" t="s">
        <v>309</v>
      </c>
      <c r="E401" s="286" t="s">
        <v>602</v>
      </c>
      <c r="F401" s="287" t="s">
        <v>603</v>
      </c>
      <c r="G401" s="288" t="s">
        <v>177</v>
      </c>
      <c r="H401" s="289">
        <v>19.594000000000001</v>
      </c>
      <c r="I401" s="290"/>
      <c r="J401" s="291">
        <f>ROUND(I401*H401,2)</f>
        <v>0</v>
      </c>
      <c r="K401" s="292"/>
      <c r="L401" s="293"/>
      <c r="M401" s="294" t="s">
        <v>1</v>
      </c>
      <c r="N401" s="295" t="s">
        <v>42</v>
      </c>
      <c r="O401" s="92"/>
      <c r="P401" s="248">
        <f>O401*H401</f>
        <v>0</v>
      </c>
      <c r="Q401" s="248">
        <v>0.081000000000000003</v>
      </c>
      <c r="R401" s="248">
        <f>Q401*H401</f>
        <v>1.5871140000000001</v>
      </c>
      <c r="S401" s="248">
        <v>0</v>
      </c>
      <c r="T401" s="249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0" t="s">
        <v>105</v>
      </c>
      <c r="AT401" s="250" t="s">
        <v>309</v>
      </c>
      <c r="AU401" s="250" t="s">
        <v>87</v>
      </c>
      <c r="AY401" s="18" t="s">
        <v>138</v>
      </c>
      <c r="BE401" s="251">
        <f>IF(N401="základní",J401,0)</f>
        <v>0</v>
      </c>
      <c r="BF401" s="251">
        <f>IF(N401="snížená",J401,0)</f>
        <v>0</v>
      </c>
      <c r="BG401" s="251">
        <f>IF(N401="zákl. přenesená",J401,0)</f>
        <v>0</v>
      </c>
      <c r="BH401" s="251">
        <f>IF(N401="sníž. přenesená",J401,0)</f>
        <v>0</v>
      </c>
      <c r="BI401" s="251">
        <f>IF(N401="nulová",J401,0)</f>
        <v>0</v>
      </c>
      <c r="BJ401" s="18" t="s">
        <v>85</v>
      </c>
      <c r="BK401" s="251">
        <f>ROUND(I401*H401,2)</f>
        <v>0</v>
      </c>
      <c r="BL401" s="18" t="s">
        <v>144</v>
      </c>
      <c r="BM401" s="250" t="s">
        <v>604</v>
      </c>
    </row>
    <row r="402" s="14" customFormat="1">
      <c r="A402" s="14"/>
      <c r="B402" s="263"/>
      <c r="C402" s="264"/>
      <c r="D402" s="254" t="s">
        <v>146</v>
      </c>
      <c r="E402" s="265" t="s">
        <v>1</v>
      </c>
      <c r="F402" s="266" t="s">
        <v>605</v>
      </c>
      <c r="G402" s="264"/>
      <c r="H402" s="267">
        <v>19.594000000000001</v>
      </c>
      <c r="I402" s="268"/>
      <c r="J402" s="264"/>
      <c r="K402" s="264"/>
      <c r="L402" s="269"/>
      <c r="M402" s="270"/>
      <c r="N402" s="271"/>
      <c r="O402" s="271"/>
      <c r="P402" s="271"/>
      <c r="Q402" s="271"/>
      <c r="R402" s="271"/>
      <c r="S402" s="271"/>
      <c r="T402" s="27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3" t="s">
        <v>146</v>
      </c>
      <c r="AU402" s="273" t="s">
        <v>87</v>
      </c>
      <c r="AV402" s="14" t="s">
        <v>87</v>
      </c>
      <c r="AW402" s="14" t="s">
        <v>33</v>
      </c>
      <c r="AX402" s="14" t="s">
        <v>85</v>
      </c>
      <c r="AY402" s="273" t="s">
        <v>138</v>
      </c>
    </row>
    <row r="403" s="2" customFormat="1" ht="16.5" customHeight="1">
      <c r="A403" s="39"/>
      <c r="B403" s="40"/>
      <c r="C403" s="285" t="s">
        <v>606</v>
      </c>
      <c r="D403" s="285" t="s">
        <v>309</v>
      </c>
      <c r="E403" s="286" t="s">
        <v>607</v>
      </c>
      <c r="F403" s="287" t="s">
        <v>608</v>
      </c>
      <c r="G403" s="288" t="s">
        <v>177</v>
      </c>
      <c r="H403" s="289">
        <v>9.1910000000000007</v>
      </c>
      <c r="I403" s="290"/>
      <c r="J403" s="291">
        <f>ROUND(I403*H403,2)</f>
        <v>0</v>
      </c>
      <c r="K403" s="292"/>
      <c r="L403" s="293"/>
      <c r="M403" s="294" t="s">
        <v>1</v>
      </c>
      <c r="N403" s="295" t="s">
        <v>42</v>
      </c>
      <c r="O403" s="92"/>
      <c r="P403" s="248">
        <f>O403*H403</f>
        <v>0</v>
      </c>
      <c r="Q403" s="248">
        <v>0.048300000000000003</v>
      </c>
      <c r="R403" s="248">
        <f>Q403*H403</f>
        <v>0.44392530000000008</v>
      </c>
      <c r="S403" s="248">
        <v>0</v>
      </c>
      <c r="T403" s="24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0" t="s">
        <v>105</v>
      </c>
      <c r="AT403" s="250" t="s">
        <v>309</v>
      </c>
      <c r="AU403" s="250" t="s">
        <v>87</v>
      </c>
      <c r="AY403" s="18" t="s">
        <v>138</v>
      </c>
      <c r="BE403" s="251">
        <f>IF(N403="základní",J403,0)</f>
        <v>0</v>
      </c>
      <c r="BF403" s="251">
        <f>IF(N403="snížená",J403,0)</f>
        <v>0</v>
      </c>
      <c r="BG403" s="251">
        <f>IF(N403="zákl. přenesená",J403,0)</f>
        <v>0</v>
      </c>
      <c r="BH403" s="251">
        <f>IF(N403="sníž. přenesená",J403,0)</f>
        <v>0</v>
      </c>
      <c r="BI403" s="251">
        <f>IF(N403="nulová",J403,0)</f>
        <v>0</v>
      </c>
      <c r="BJ403" s="18" t="s">
        <v>85</v>
      </c>
      <c r="BK403" s="251">
        <f>ROUND(I403*H403,2)</f>
        <v>0</v>
      </c>
      <c r="BL403" s="18" t="s">
        <v>144</v>
      </c>
      <c r="BM403" s="250" t="s">
        <v>609</v>
      </c>
    </row>
    <row r="404" s="14" customFormat="1">
      <c r="A404" s="14"/>
      <c r="B404" s="263"/>
      <c r="C404" s="264"/>
      <c r="D404" s="254" t="s">
        <v>146</v>
      </c>
      <c r="E404" s="265" t="s">
        <v>1</v>
      </c>
      <c r="F404" s="266" t="s">
        <v>610</v>
      </c>
      <c r="G404" s="264"/>
      <c r="H404" s="267">
        <v>9.1910000000000007</v>
      </c>
      <c r="I404" s="268"/>
      <c r="J404" s="264"/>
      <c r="K404" s="264"/>
      <c r="L404" s="269"/>
      <c r="M404" s="270"/>
      <c r="N404" s="271"/>
      <c r="O404" s="271"/>
      <c r="P404" s="271"/>
      <c r="Q404" s="271"/>
      <c r="R404" s="271"/>
      <c r="S404" s="271"/>
      <c r="T404" s="27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3" t="s">
        <v>146</v>
      </c>
      <c r="AU404" s="273" t="s">
        <v>87</v>
      </c>
      <c r="AV404" s="14" t="s">
        <v>87</v>
      </c>
      <c r="AW404" s="14" t="s">
        <v>33</v>
      </c>
      <c r="AX404" s="14" t="s">
        <v>85</v>
      </c>
      <c r="AY404" s="273" t="s">
        <v>138</v>
      </c>
    </row>
    <row r="405" s="2" customFormat="1" ht="16.5" customHeight="1">
      <c r="A405" s="39"/>
      <c r="B405" s="40"/>
      <c r="C405" s="285" t="s">
        <v>611</v>
      </c>
      <c r="D405" s="285" t="s">
        <v>309</v>
      </c>
      <c r="E405" s="286" t="s">
        <v>612</v>
      </c>
      <c r="F405" s="287" t="s">
        <v>613</v>
      </c>
      <c r="G405" s="288" t="s">
        <v>177</v>
      </c>
      <c r="H405" s="289">
        <v>2.02</v>
      </c>
      <c r="I405" s="290"/>
      <c r="J405" s="291">
        <f>ROUND(I405*H405,2)</f>
        <v>0</v>
      </c>
      <c r="K405" s="292"/>
      <c r="L405" s="293"/>
      <c r="M405" s="294" t="s">
        <v>1</v>
      </c>
      <c r="N405" s="295" t="s">
        <v>42</v>
      </c>
      <c r="O405" s="92"/>
      <c r="P405" s="248">
        <f>O405*H405</f>
        <v>0</v>
      </c>
      <c r="Q405" s="248">
        <v>0.064000000000000001</v>
      </c>
      <c r="R405" s="248">
        <f>Q405*H405</f>
        <v>0.12928000000000001</v>
      </c>
      <c r="S405" s="248">
        <v>0</v>
      </c>
      <c r="T405" s="249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0" t="s">
        <v>105</v>
      </c>
      <c r="AT405" s="250" t="s">
        <v>309</v>
      </c>
      <c r="AU405" s="250" t="s">
        <v>87</v>
      </c>
      <c r="AY405" s="18" t="s">
        <v>138</v>
      </c>
      <c r="BE405" s="251">
        <f>IF(N405="základní",J405,0)</f>
        <v>0</v>
      </c>
      <c r="BF405" s="251">
        <f>IF(N405="snížená",J405,0)</f>
        <v>0</v>
      </c>
      <c r="BG405" s="251">
        <f>IF(N405="zákl. přenesená",J405,0)</f>
        <v>0</v>
      </c>
      <c r="BH405" s="251">
        <f>IF(N405="sníž. přenesená",J405,0)</f>
        <v>0</v>
      </c>
      <c r="BI405" s="251">
        <f>IF(N405="nulová",J405,0)</f>
        <v>0</v>
      </c>
      <c r="BJ405" s="18" t="s">
        <v>85</v>
      </c>
      <c r="BK405" s="251">
        <f>ROUND(I405*H405,2)</f>
        <v>0</v>
      </c>
      <c r="BL405" s="18" t="s">
        <v>144</v>
      </c>
      <c r="BM405" s="250" t="s">
        <v>614</v>
      </c>
    </row>
    <row r="406" s="14" customFormat="1">
      <c r="A406" s="14"/>
      <c r="B406" s="263"/>
      <c r="C406" s="264"/>
      <c r="D406" s="254" t="s">
        <v>146</v>
      </c>
      <c r="E406" s="265" t="s">
        <v>1</v>
      </c>
      <c r="F406" s="266" t="s">
        <v>615</v>
      </c>
      <c r="G406" s="264"/>
      <c r="H406" s="267">
        <v>2.02</v>
      </c>
      <c r="I406" s="268"/>
      <c r="J406" s="264"/>
      <c r="K406" s="264"/>
      <c r="L406" s="269"/>
      <c r="M406" s="270"/>
      <c r="N406" s="271"/>
      <c r="O406" s="271"/>
      <c r="P406" s="271"/>
      <c r="Q406" s="271"/>
      <c r="R406" s="271"/>
      <c r="S406" s="271"/>
      <c r="T406" s="27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3" t="s">
        <v>146</v>
      </c>
      <c r="AU406" s="273" t="s">
        <v>87</v>
      </c>
      <c r="AV406" s="14" t="s">
        <v>87</v>
      </c>
      <c r="AW406" s="14" t="s">
        <v>33</v>
      </c>
      <c r="AX406" s="14" t="s">
        <v>85</v>
      </c>
      <c r="AY406" s="273" t="s">
        <v>138</v>
      </c>
    </row>
    <row r="407" s="2" customFormat="1" ht="16.5" customHeight="1">
      <c r="A407" s="39"/>
      <c r="B407" s="40"/>
      <c r="C407" s="238" t="s">
        <v>616</v>
      </c>
      <c r="D407" s="238" t="s">
        <v>140</v>
      </c>
      <c r="E407" s="239" t="s">
        <v>617</v>
      </c>
      <c r="F407" s="240" t="s">
        <v>618</v>
      </c>
      <c r="G407" s="241" t="s">
        <v>177</v>
      </c>
      <c r="H407" s="242">
        <v>604</v>
      </c>
      <c r="I407" s="243"/>
      <c r="J407" s="244">
        <f>ROUND(I407*H407,2)</f>
        <v>0</v>
      </c>
      <c r="K407" s="245"/>
      <c r="L407" s="45"/>
      <c r="M407" s="246" t="s">
        <v>1</v>
      </c>
      <c r="N407" s="247" t="s">
        <v>42</v>
      </c>
      <c r="O407" s="92"/>
      <c r="P407" s="248">
        <f>O407*H407</f>
        <v>0</v>
      </c>
      <c r="Q407" s="248">
        <v>0.1295</v>
      </c>
      <c r="R407" s="248">
        <f>Q407*H407</f>
        <v>78.218000000000004</v>
      </c>
      <c r="S407" s="248">
        <v>0</v>
      </c>
      <c r="T407" s="24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50" t="s">
        <v>144</v>
      </c>
      <c r="AT407" s="250" t="s">
        <v>140</v>
      </c>
      <c r="AU407" s="250" t="s">
        <v>87</v>
      </c>
      <c r="AY407" s="18" t="s">
        <v>138</v>
      </c>
      <c r="BE407" s="251">
        <f>IF(N407="základní",J407,0)</f>
        <v>0</v>
      </c>
      <c r="BF407" s="251">
        <f>IF(N407="snížená",J407,0)</f>
        <v>0</v>
      </c>
      <c r="BG407" s="251">
        <f>IF(N407="zákl. přenesená",J407,0)</f>
        <v>0</v>
      </c>
      <c r="BH407" s="251">
        <f>IF(N407="sníž. přenesená",J407,0)</f>
        <v>0</v>
      </c>
      <c r="BI407" s="251">
        <f>IF(N407="nulová",J407,0)</f>
        <v>0</v>
      </c>
      <c r="BJ407" s="18" t="s">
        <v>85</v>
      </c>
      <c r="BK407" s="251">
        <f>ROUND(I407*H407,2)</f>
        <v>0</v>
      </c>
      <c r="BL407" s="18" t="s">
        <v>144</v>
      </c>
      <c r="BM407" s="250" t="s">
        <v>619</v>
      </c>
    </row>
    <row r="408" s="13" customFormat="1">
      <c r="A408" s="13"/>
      <c r="B408" s="252"/>
      <c r="C408" s="253"/>
      <c r="D408" s="254" t="s">
        <v>146</v>
      </c>
      <c r="E408" s="255" t="s">
        <v>1</v>
      </c>
      <c r="F408" s="256" t="s">
        <v>194</v>
      </c>
      <c r="G408" s="253"/>
      <c r="H408" s="255" t="s">
        <v>1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2" t="s">
        <v>146</v>
      </c>
      <c r="AU408" s="262" t="s">
        <v>87</v>
      </c>
      <c r="AV408" s="13" t="s">
        <v>85</v>
      </c>
      <c r="AW408" s="13" t="s">
        <v>33</v>
      </c>
      <c r="AX408" s="13" t="s">
        <v>77</v>
      </c>
      <c r="AY408" s="262" t="s">
        <v>138</v>
      </c>
    </row>
    <row r="409" s="14" customFormat="1">
      <c r="A409" s="14"/>
      <c r="B409" s="263"/>
      <c r="C409" s="264"/>
      <c r="D409" s="254" t="s">
        <v>146</v>
      </c>
      <c r="E409" s="265" t="s">
        <v>1</v>
      </c>
      <c r="F409" s="266" t="s">
        <v>620</v>
      </c>
      <c r="G409" s="264"/>
      <c r="H409" s="267">
        <v>604</v>
      </c>
      <c r="I409" s="268"/>
      <c r="J409" s="264"/>
      <c r="K409" s="264"/>
      <c r="L409" s="269"/>
      <c r="M409" s="270"/>
      <c r="N409" s="271"/>
      <c r="O409" s="271"/>
      <c r="P409" s="271"/>
      <c r="Q409" s="271"/>
      <c r="R409" s="271"/>
      <c r="S409" s="271"/>
      <c r="T409" s="27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3" t="s">
        <v>146</v>
      </c>
      <c r="AU409" s="273" t="s">
        <v>87</v>
      </c>
      <c r="AV409" s="14" t="s">
        <v>87</v>
      </c>
      <c r="AW409" s="14" t="s">
        <v>33</v>
      </c>
      <c r="AX409" s="14" t="s">
        <v>85</v>
      </c>
      <c r="AY409" s="273" t="s">
        <v>138</v>
      </c>
    </row>
    <row r="410" s="2" customFormat="1" ht="16.5" customHeight="1">
      <c r="A410" s="39"/>
      <c r="B410" s="40"/>
      <c r="C410" s="285" t="s">
        <v>621</v>
      </c>
      <c r="D410" s="285" t="s">
        <v>309</v>
      </c>
      <c r="E410" s="286" t="s">
        <v>622</v>
      </c>
      <c r="F410" s="287" t="s">
        <v>623</v>
      </c>
      <c r="G410" s="288" t="s">
        <v>177</v>
      </c>
      <c r="H410" s="289">
        <v>610.03999999999996</v>
      </c>
      <c r="I410" s="290"/>
      <c r="J410" s="291">
        <f>ROUND(I410*H410,2)</f>
        <v>0</v>
      </c>
      <c r="K410" s="292"/>
      <c r="L410" s="293"/>
      <c r="M410" s="294" t="s">
        <v>1</v>
      </c>
      <c r="N410" s="295" t="s">
        <v>42</v>
      </c>
      <c r="O410" s="92"/>
      <c r="P410" s="248">
        <f>O410*H410</f>
        <v>0</v>
      </c>
      <c r="Q410" s="248">
        <v>0.058000000000000003</v>
      </c>
      <c r="R410" s="248">
        <f>Q410*H410</f>
        <v>35.38232</v>
      </c>
      <c r="S410" s="248">
        <v>0</v>
      </c>
      <c r="T410" s="24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50" t="s">
        <v>105</v>
      </c>
      <c r="AT410" s="250" t="s">
        <v>309</v>
      </c>
      <c r="AU410" s="250" t="s">
        <v>87</v>
      </c>
      <c r="AY410" s="18" t="s">
        <v>138</v>
      </c>
      <c r="BE410" s="251">
        <f>IF(N410="základní",J410,0)</f>
        <v>0</v>
      </c>
      <c r="BF410" s="251">
        <f>IF(N410="snížená",J410,0)</f>
        <v>0</v>
      </c>
      <c r="BG410" s="251">
        <f>IF(N410="zákl. přenesená",J410,0)</f>
        <v>0</v>
      </c>
      <c r="BH410" s="251">
        <f>IF(N410="sníž. přenesená",J410,0)</f>
        <v>0</v>
      </c>
      <c r="BI410" s="251">
        <f>IF(N410="nulová",J410,0)</f>
        <v>0</v>
      </c>
      <c r="BJ410" s="18" t="s">
        <v>85</v>
      </c>
      <c r="BK410" s="251">
        <f>ROUND(I410*H410,2)</f>
        <v>0</v>
      </c>
      <c r="BL410" s="18" t="s">
        <v>144</v>
      </c>
      <c r="BM410" s="250" t="s">
        <v>624</v>
      </c>
    </row>
    <row r="411" s="14" customFormat="1">
      <c r="A411" s="14"/>
      <c r="B411" s="263"/>
      <c r="C411" s="264"/>
      <c r="D411" s="254" t="s">
        <v>146</v>
      </c>
      <c r="E411" s="265" t="s">
        <v>1</v>
      </c>
      <c r="F411" s="266" t="s">
        <v>625</v>
      </c>
      <c r="G411" s="264"/>
      <c r="H411" s="267">
        <v>610.03999999999996</v>
      </c>
      <c r="I411" s="268"/>
      <c r="J411" s="264"/>
      <c r="K411" s="264"/>
      <c r="L411" s="269"/>
      <c r="M411" s="270"/>
      <c r="N411" s="271"/>
      <c r="O411" s="271"/>
      <c r="P411" s="271"/>
      <c r="Q411" s="271"/>
      <c r="R411" s="271"/>
      <c r="S411" s="271"/>
      <c r="T411" s="27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3" t="s">
        <v>146</v>
      </c>
      <c r="AU411" s="273" t="s">
        <v>87</v>
      </c>
      <c r="AV411" s="14" t="s">
        <v>87</v>
      </c>
      <c r="AW411" s="14" t="s">
        <v>33</v>
      </c>
      <c r="AX411" s="14" t="s">
        <v>85</v>
      </c>
      <c r="AY411" s="273" t="s">
        <v>138</v>
      </c>
    </row>
    <row r="412" s="2" customFormat="1" ht="16.5" customHeight="1">
      <c r="A412" s="39"/>
      <c r="B412" s="40"/>
      <c r="C412" s="238" t="s">
        <v>626</v>
      </c>
      <c r="D412" s="238" t="s">
        <v>140</v>
      </c>
      <c r="E412" s="239" t="s">
        <v>627</v>
      </c>
      <c r="F412" s="240" t="s">
        <v>628</v>
      </c>
      <c r="G412" s="241" t="s">
        <v>177</v>
      </c>
      <c r="H412" s="242">
        <v>18.600000000000001</v>
      </c>
      <c r="I412" s="243"/>
      <c r="J412" s="244">
        <f>ROUND(I412*H412,2)</f>
        <v>0</v>
      </c>
      <c r="K412" s="245"/>
      <c r="L412" s="45"/>
      <c r="M412" s="246" t="s">
        <v>1</v>
      </c>
      <c r="N412" s="247" t="s">
        <v>42</v>
      </c>
      <c r="O412" s="92"/>
      <c r="P412" s="248">
        <f>O412*H412</f>
        <v>0</v>
      </c>
      <c r="Q412" s="248">
        <v>0</v>
      </c>
      <c r="R412" s="248">
        <f>Q412*H412</f>
        <v>0</v>
      </c>
      <c r="S412" s="248">
        <v>0</v>
      </c>
      <c r="T412" s="24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50" t="s">
        <v>144</v>
      </c>
      <c r="AT412" s="250" t="s">
        <v>140</v>
      </c>
      <c r="AU412" s="250" t="s">
        <v>87</v>
      </c>
      <c r="AY412" s="18" t="s">
        <v>138</v>
      </c>
      <c r="BE412" s="251">
        <f>IF(N412="základní",J412,0)</f>
        <v>0</v>
      </c>
      <c r="BF412" s="251">
        <f>IF(N412="snížená",J412,0)</f>
        <v>0</v>
      </c>
      <c r="BG412" s="251">
        <f>IF(N412="zákl. přenesená",J412,0)</f>
        <v>0</v>
      </c>
      <c r="BH412" s="251">
        <f>IF(N412="sníž. přenesená",J412,0)</f>
        <v>0</v>
      </c>
      <c r="BI412" s="251">
        <f>IF(N412="nulová",J412,0)</f>
        <v>0</v>
      </c>
      <c r="BJ412" s="18" t="s">
        <v>85</v>
      </c>
      <c r="BK412" s="251">
        <f>ROUND(I412*H412,2)</f>
        <v>0</v>
      </c>
      <c r="BL412" s="18" t="s">
        <v>144</v>
      </c>
      <c r="BM412" s="250" t="s">
        <v>629</v>
      </c>
    </row>
    <row r="413" s="13" customFormat="1">
      <c r="A413" s="13"/>
      <c r="B413" s="252"/>
      <c r="C413" s="253"/>
      <c r="D413" s="254" t="s">
        <v>146</v>
      </c>
      <c r="E413" s="255" t="s">
        <v>1</v>
      </c>
      <c r="F413" s="256" t="s">
        <v>491</v>
      </c>
      <c r="G413" s="253"/>
      <c r="H413" s="255" t="s">
        <v>1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2" t="s">
        <v>146</v>
      </c>
      <c r="AU413" s="262" t="s">
        <v>87</v>
      </c>
      <c r="AV413" s="13" t="s">
        <v>85</v>
      </c>
      <c r="AW413" s="13" t="s">
        <v>33</v>
      </c>
      <c r="AX413" s="13" t="s">
        <v>77</v>
      </c>
      <c r="AY413" s="262" t="s">
        <v>138</v>
      </c>
    </row>
    <row r="414" s="14" customFormat="1">
      <c r="A414" s="14"/>
      <c r="B414" s="263"/>
      <c r="C414" s="264"/>
      <c r="D414" s="254" t="s">
        <v>146</v>
      </c>
      <c r="E414" s="265" t="s">
        <v>1</v>
      </c>
      <c r="F414" s="266" t="s">
        <v>630</v>
      </c>
      <c r="G414" s="264"/>
      <c r="H414" s="267">
        <v>18.600000000000001</v>
      </c>
      <c r="I414" s="268"/>
      <c r="J414" s="264"/>
      <c r="K414" s="264"/>
      <c r="L414" s="269"/>
      <c r="M414" s="270"/>
      <c r="N414" s="271"/>
      <c r="O414" s="271"/>
      <c r="P414" s="271"/>
      <c r="Q414" s="271"/>
      <c r="R414" s="271"/>
      <c r="S414" s="271"/>
      <c r="T414" s="27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3" t="s">
        <v>146</v>
      </c>
      <c r="AU414" s="273" t="s">
        <v>87</v>
      </c>
      <c r="AV414" s="14" t="s">
        <v>87</v>
      </c>
      <c r="AW414" s="14" t="s">
        <v>33</v>
      </c>
      <c r="AX414" s="14" t="s">
        <v>85</v>
      </c>
      <c r="AY414" s="273" t="s">
        <v>138</v>
      </c>
    </row>
    <row r="415" s="2" customFormat="1" ht="16.5" customHeight="1">
      <c r="A415" s="39"/>
      <c r="B415" s="40"/>
      <c r="C415" s="285" t="s">
        <v>631</v>
      </c>
      <c r="D415" s="285" t="s">
        <v>309</v>
      </c>
      <c r="E415" s="286" t="s">
        <v>632</v>
      </c>
      <c r="F415" s="287" t="s">
        <v>633</v>
      </c>
      <c r="G415" s="288" t="s">
        <v>177</v>
      </c>
      <c r="H415" s="289">
        <v>18.600000000000001</v>
      </c>
      <c r="I415" s="290"/>
      <c r="J415" s="291">
        <f>ROUND(I415*H415,2)</f>
        <v>0</v>
      </c>
      <c r="K415" s="292"/>
      <c r="L415" s="293"/>
      <c r="M415" s="294" t="s">
        <v>1</v>
      </c>
      <c r="N415" s="295" t="s">
        <v>42</v>
      </c>
      <c r="O415" s="92"/>
      <c r="P415" s="248">
        <f>O415*H415</f>
        <v>0</v>
      </c>
      <c r="Q415" s="248">
        <v>0.0086999999999999994</v>
      </c>
      <c r="R415" s="248">
        <f>Q415*H415</f>
        <v>0.16181999999999999</v>
      </c>
      <c r="S415" s="248">
        <v>0</v>
      </c>
      <c r="T415" s="24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50" t="s">
        <v>105</v>
      </c>
      <c r="AT415" s="250" t="s">
        <v>309</v>
      </c>
      <c r="AU415" s="250" t="s">
        <v>87</v>
      </c>
      <c r="AY415" s="18" t="s">
        <v>138</v>
      </c>
      <c r="BE415" s="251">
        <f>IF(N415="základní",J415,0)</f>
        <v>0</v>
      </c>
      <c r="BF415" s="251">
        <f>IF(N415="snížená",J415,0)</f>
        <v>0</v>
      </c>
      <c r="BG415" s="251">
        <f>IF(N415="zákl. přenesená",J415,0)</f>
        <v>0</v>
      </c>
      <c r="BH415" s="251">
        <f>IF(N415="sníž. přenesená",J415,0)</f>
        <v>0</v>
      </c>
      <c r="BI415" s="251">
        <f>IF(N415="nulová",J415,0)</f>
        <v>0</v>
      </c>
      <c r="BJ415" s="18" t="s">
        <v>85</v>
      </c>
      <c r="BK415" s="251">
        <f>ROUND(I415*H415,2)</f>
        <v>0</v>
      </c>
      <c r="BL415" s="18" t="s">
        <v>144</v>
      </c>
      <c r="BM415" s="250" t="s">
        <v>634</v>
      </c>
    </row>
    <row r="416" s="2" customFormat="1" ht="16.5" customHeight="1">
      <c r="A416" s="39"/>
      <c r="B416" s="40"/>
      <c r="C416" s="238" t="s">
        <v>635</v>
      </c>
      <c r="D416" s="238" t="s">
        <v>140</v>
      </c>
      <c r="E416" s="239" t="s">
        <v>636</v>
      </c>
      <c r="F416" s="240" t="s">
        <v>637</v>
      </c>
      <c r="G416" s="241" t="s">
        <v>154</v>
      </c>
      <c r="H416" s="242">
        <v>1014.5</v>
      </c>
      <c r="I416" s="243"/>
      <c r="J416" s="244">
        <f>ROUND(I416*H416,2)</f>
        <v>0</v>
      </c>
      <c r="K416" s="245"/>
      <c r="L416" s="45"/>
      <c r="M416" s="246" t="s">
        <v>1</v>
      </c>
      <c r="N416" s="247" t="s">
        <v>42</v>
      </c>
      <c r="O416" s="92"/>
      <c r="P416" s="248">
        <f>O416*H416</f>
        <v>0</v>
      </c>
      <c r="Q416" s="248">
        <v>0.00046999999999999999</v>
      </c>
      <c r="R416" s="248">
        <f>Q416*H416</f>
        <v>0.47681499999999999</v>
      </c>
      <c r="S416" s="248">
        <v>0</v>
      </c>
      <c r="T416" s="24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50" t="s">
        <v>144</v>
      </c>
      <c r="AT416" s="250" t="s">
        <v>140</v>
      </c>
      <c r="AU416" s="250" t="s">
        <v>87</v>
      </c>
      <c r="AY416" s="18" t="s">
        <v>138</v>
      </c>
      <c r="BE416" s="251">
        <f>IF(N416="základní",J416,0)</f>
        <v>0</v>
      </c>
      <c r="BF416" s="251">
        <f>IF(N416="snížená",J416,0)</f>
        <v>0</v>
      </c>
      <c r="BG416" s="251">
        <f>IF(N416="zákl. přenesená",J416,0)</f>
        <v>0</v>
      </c>
      <c r="BH416" s="251">
        <f>IF(N416="sníž. přenesená",J416,0)</f>
        <v>0</v>
      </c>
      <c r="BI416" s="251">
        <f>IF(N416="nulová",J416,0)</f>
        <v>0</v>
      </c>
      <c r="BJ416" s="18" t="s">
        <v>85</v>
      </c>
      <c r="BK416" s="251">
        <f>ROUND(I416*H416,2)</f>
        <v>0</v>
      </c>
      <c r="BL416" s="18" t="s">
        <v>144</v>
      </c>
      <c r="BM416" s="250" t="s">
        <v>638</v>
      </c>
    </row>
    <row r="417" s="13" customFormat="1">
      <c r="A417" s="13"/>
      <c r="B417" s="252"/>
      <c r="C417" s="253"/>
      <c r="D417" s="254" t="s">
        <v>146</v>
      </c>
      <c r="E417" s="255" t="s">
        <v>1</v>
      </c>
      <c r="F417" s="256" t="s">
        <v>194</v>
      </c>
      <c r="G417" s="253"/>
      <c r="H417" s="255" t="s">
        <v>1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2" t="s">
        <v>146</v>
      </c>
      <c r="AU417" s="262" t="s">
        <v>87</v>
      </c>
      <c r="AV417" s="13" t="s">
        <v>85</v>
      </c>
      <c r="AW417" s="13" t="s">
        <v>33</v>
      </c>
      <c r="AX417" s="13" t="s">
        <v>77</v>
      </c>
      <c r="AY417" s="262" t="s">
        <v>138</v>
      </c>
    </row>
    <row r="418" s="14" customFormat="1">
      <c r="A418" s="14"/>
      <c r="B418" s="263"/>
      <c r="C418" s="264"/>
      <c r="D418" s="254" t="s">
        <v>146</v>
      </c>
      <c r="E418" s="265" t="s">
        <v>1</v>
      </c>
      <c r="F418" s="266" t="s">
        <v>639</v>
      </c>
      <c r="G418" s="264"/>
      <c r="H418" s="267">
        <v>1014.5</v>
      </c>
      <c r="I418" s="268"/>
      <c r="J418" s="264"/>
      <c r="K418" s="264"/>
      <c r="L418" s="269"/>
      <c r="M418" s="270"/>
      <c r="N418" s="271"/>
      <c r="O418" s="271"/>
      <c r="P418" s="271"/>
      <c r="Q418" s="271"/>
      <c r="R418" s="271"/>
      <c r="S418" s="271"/>
      <c r="T418" s="27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3" t="s">
        <v>146</v>
      </c>
      <c r="AU418" s="273" t="s">
        <v>87</v>
      </c>
      <c r="AV418" s="14" t="s">
        <v>87</v>
      </c>
      <c r="AW418" s="14" t="s">
        <v>33</v>
      </c>
      <c r="AX418" s="14" t="s">
        <v>85</v>
      </c>
      <c r="AY418" s="273" t="s">
        <v>138</v>
      </c>
    </row>
    <row r="419" s="2" customFormat="1" ht="16.5" customHeight="1">
      <c r="A419" s="39"/>
      <c r="B419" s="40"/>
      <c r="C419" s="238" t="s">
        <v>640</v>
      </c>
      <c r="D419" s="238" t="s">
        <v>140</v>
      </c>
      <c r="E419" s="239" t="s">
        <v>641</v>
      </c>
      <c r="F419" s="240" t="s">
        <v>642</v>
      </c>
      <c r="G419" s="241" t="s">
        <v>177</v>
      </c>
      <c r="H419" s="242">
        <v>90.599999999999994</v>
      </c>
      <c r="I419" s="243"/>
      <c r="J419" s="244">
        <f>ROUND(I419*H419,2)</f>
        <v>0</v>
      </c>
      <c r="K419" s="245"/>
      <c r="L419" s="45"/>
      <c r="M419" s="246" t="s">
        <v>1</v>
      </c>
      <c r="N419" s="247" t="s">
        <v>42</v>
      </c>
      <c r="O419" s="92"/>
      <c r="P419" s="248">
        <f>O419*H419</f>
        <v>0</v>
      </c>
      <c r="Q419" s="248">
        <v>0</v>
      </c>
      <c r="R419" s="248">
        <f>Q419*H419</f>
        <v>0</v>
      </c>
      <c r="S419" s="248">
        <v>0</v>
      </c>
      <c r="T419" s="24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50" t="s">
        <v>144</v>
      </c>
      <c r="AT419" s="250" t="s">
        <v>140</v>
      </c>
      <c r="AU419" s="250" t="s">
        <v>87</v>
      </c>
      <c r="AY419" s="18" t="s">
        <v>138</v>
      </c>
      <c r="BE419" s="251">
        <f>IF(N419="základní",J419,0)</f>
        <v>0</v>
      </c>
      <c r="BF419" s="251">
        <f>IF(N419="snížená",J419,0)</f>
        <v>0</v>
      </c>
      <c r="BG419" s="251">
        <f>IF(N419="zákl. přenesená",J419,0)</f>
        <v>0</v>
      </c>
      <c r="BH419" s="251">
        <f>IF(N419="sníž. přenesená",J419,0)</f>
        <v>0</v>
      </c>
      <c r="BI419" s="251">
        <f>IF(N419="nulová",J419,0)</f>
        <v>0</v>
      </c>
      <c r="BJ419" s="18" t="s">
        <v>85</v>
      </c>
      <c r="BK419" s="251">
        <f>ROUND(I419*H419,2)</f>
        <v>0</v>
      </c>
      <c r="BL419" s="18" t="s">
        <v>144</v>
      </c>
      <c r="BM419" s="250" t="s">
        <v>643</v>
      </c>
    </row>
    <row r="420" s="13" customFormat="1">
      <c r="A420" s="13"/>
      <c r="B420" s="252"/>
      <c r="C420" s="253"/>
      <c r="D420" s="254" t="s">
        <v>146</v>
      </c>
      <c r="E420" s="255" t="s">
        <v>1</v>
      </c>
      <c r="F420" s="256" t="s">
        <v>147</v>
      </c>
      <c r="G420" s="253"/>
      <c r="H420" s="255" t="s">
        <v>1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2" t="s">
        <v>146</v>
      </c>
      <c r="AU420" s="262" t="s">
        <v>87</v>
      </c>
      <c r="AV420" s="13" t="s">
        <v>85</v>
      </c>
      <c r="AW420" s="13" t="s">
        <v>33</v>
      </c>
      <c r="AX420" s="13" t="s">
        <v>77</v>
      </c>
      <c r="AY420" s="262" t="s">
        <v>138</v>
      </c>
    </row>
    <row r="421" s="14" customFormat="1">
      <c r="A421" s="14"/>
      <c r="B421" s="263"/>
      <c r="C421" s="264"/>
      <c r="D421" s="254" t="s">
        <v>146</v>
      </c>
      <c r="E421" s="265" t="s">
        <v>1</v>
      </c>
      <c r="F421" s="266" t="s">
        <v>644</v>
      </c>
      <c r="G421" s="264"/>
      <c r="H421" s="267">
        <v>90.599999999999994</v>
      </c>
      <c r="I421" s="268"/>
      <c r="J421" s="264"/>
      <c r="K421" s="264"/>
      <c r="L421" s="269"/>
      <c r="M421" s="270"/>
      <c r="N421" s="271"/>
      <c r="O421" s="271"/>
      <c r="P421" s="271"/>
      <c r="Q421" s="271"/>
      <c r="R421" s="271"/>
      <c r="S421" s="271"/>
      <c r="T421" s="27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3" t="s">
        <v>146</v>
      </c>
      <c r="AU421" s="273" t="s">
        <v>87</v>
      </c>
      <c r="AV421" s="14" t="s">
        <v>87</v>
      </c>
      <c r="AW421" s="14" t="s">
        <v>33</v>
      </c>
      <c r="AX421" s="14" t="s">
        <v>85</v>
      </c>
      <c r="AY421" s="273" t="s">
        <v>138</v>
      </c>
    </row>
    <row r="422" s="2" customFormat="1" ht="16.5" customHeight="1">
      <c r="A422" s="39"/>
      <c r="B422" s="40"/>
      <c r="C422" s="238" t="s">
        <v>645</v>
      </c>
      <c r="D422" s="238" t="s">
        <v>140</v>
      </c>
      <c r="E422" s="239" t="s">
        <v>646</v>
      </c>
      <c r="F422" s="240" t="s">
        <v>647</v>
      </c>
      <c r="G422" s="241" t="s">
        <v>177</v>
      </c>
      <c r="H422" s="242">
        <v>90.599999999999994</v>
      </c>
      <c r="I422" s="243"/>
      <c r="J422" s="244">
        <f>ROUND(I422*H422,2)</f>
        <v>0</v>
      </c>
      <c r="K422" s="245"/>
      <c r="L422" s="45"/>
      <c r="M422" s="246" t="s">
        <v>1</v>
      </c>
      <c r="N422" s="247" t="s">
        <v>42</v>
      </c>
      <c r="O422" s="92"/>
      <c r="P422" s="248">
        <f>O422*H422</f>
        <v>0</v>
      </c>
      <c r="Q422" s="248">
        <v>0</v>
      </c>
      <c r="R422" s="248">
        <f>Q422*H422</f>
        <v>0</v>
      </c>
      <c r="S422" s="248">
        <v>0</v>
      </c>
      <c r="T422" s="24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50" t="s">
        <v>144</v>
      </c>
      <c r="AT422" s="250" t="s">
        <v>140</v>
      </c>
      <c r="AU422" s="250" t="s">
        <v>87</v>
      </c>
      <c r="AY422" s="18" t="s">
        <v>138</v>
      </c>
      <c r="BE422" s="251">
        <f>IF(N422="základní",J422,0)</f>
        <v>0</v>
      </c>
      <c r="BF422" s="251">
        <f>IF(N422="snížená",J422,0)</f>
        <v>0</v>
      </c>
      <c r="BG422" s="251">
        <f>IF(N422="zákl. přenesená",J422,0)</f>
        <v>0</v>
      </c>
      <c r="BH422" s="251">
        <f>IF(N422="sníž. přenesená",J422,0)</f>
        <v>0</v>
      </c>
      <c r="BI422" s="251">
        <f>IF(N422="nulová",J422,0)</f>
        <v>0</v>
      </c>
      <c r="BJ422" s="18" t="s">
        <v>85</v>
      </c>
      <c r="BK422" s="251">
        <f>ROUND(I422*H422,2)</f>
        <v>0</v>
      </c>
      <c r="BL422" s="18" t="s">
        <v>144</v>
      </c>
      <c r="BM422" s="250" t="s">
        <v>648</v>
      </c>
    </row>
    <row r="423" s="13" customFormat="1">
      <c r="A423" s="13"/>
      <c r="B423" s="252"/>
      <c r="C423" s="253"/>
      <c r="D423" s="254" t="s">
        <v>146</v>
      </c>
      <c r="E423" s="255" t="s">
        <v>1</v>
      </c>
      <c r="F423" s="256" t="s">
        <v>147</v>
      </c>
      <c r="G423" s="253"/>
      <c r="H423" s="255" t="s">
        <v>1</v>
      </c>
      <c r="I423" s="257"/>
      <c r="J423" s="253"/>
      <c r="K423" s="253"/>
      <c r="L423" s="258"/>
      <c r="M423" s="259"/>
      <c r="N423" s="260"/>
      <c r="O423" s="260"/>
      <c r="P423" s="260"/>
      <c r="Q423" s="260"/>
      <c r="R423" s="260"/>
      <c r="S423" s="260"/>
      <c r="T423" s="26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2" t="s">
        <v>146</v>
      </c>
      <c r="AU423" s="262" t="s">
        <v>87</v>
      </c>
      <c r="AV423" s="13" t="s">
        <v>85</v>
      </c>
      <c r="AW423" s="13" t="s">
        <v>33</v>
      </c>
      <c r="AX423" s="13" t="s">
        <v>77</v>
      </c>
      <c r="AY423" s="262" t="s">
        <v>138</v>
      </c>
    </row>
    <row r="424" s="14" customFormat="1">
      <c r="A424" s="14"/>
      <c r="B424" s="263"/>
      <c r="C424" s="264"/>
      <c r="D424" s="254" t="s">
        <v>146</v>
      </c>
      <c r="E424" s="265" t="s">
        <v>1</v>
      </c>
      <c r="F424" s="266" t="s">
        <v>649</v>
      </c>
      <c r="G424" s="264"/>
      <c r="H424" s="267">
        <v>90.599999999999994</v>
      </c>
      <c r="I424" s="268"/>
      <c r="J424" s="264"/>
      <c r="K424" s="264"/>
      <c r="L424" s="269"/>
      <c r="M424" s="270"/>
      <c r="N424" s="271"/>
      <c r="O424" s="271"/>
      <c r="P424" s="271"/>
      <c r="Q424" s="271"/>
      <c r="R424" s="271"/>
      <c r="S424" s="271"/>
      <c r="T424" s="27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3" t="s">
        <v>146</v>
      </c>
      <c r="AU424" s="273" t="s">
        <v>87</v>
      </c>
      <c r="AV424" s="14" t="s">
        <v>87</v>
      </c>
      <c r="AW424" s="14" t="s">
        <v>33</v>
      </c>
      <c r="AX424" s="14" t="s">
        <v>85</v>
      </c>
      <c r="AY424" s="273" t="s">
        <v>138</v>
      </c>
    </row>
    <row r="425" s="2" customFormat="1" ht="16.5" customHeight="1">
      <c r="A425" s="39"/>
      <c r="B425" s="40"/>
      <c r="C425" s="238" t="s">
        <v>650</v>
      </c>
      <c r="D425" s="238" t="s">
        <v>140</v>
      </c>
      <c r="E425" s="239" t="s">
        <v>651</v>
      </c>
      <c r="F425" s="240" t="s">
        <v>652</v>
      </c>
      <c r="G425" s="241" t="s">
        <v>177</v>
      </c>
      <c r="H425" s="242">
        <v>13.300000000000001</v>
      </c>
      <c r="I425" s="243"/>
      <c r="J425" s="244">
        <f>ROUND(I425*H425,2)</f>
        <v>0</v>
      </c>
      <c r="K425" s="245"/>
      <c r="L425" s="45"/>
      <c r="M425" s="246" t="s">
        <v>1</v>
      </c>
      <c r="N425" s="247" t="s">
        <v>42</v>
      </c>
      <c r="O425" s="92"/>
      <c r="P425" s="248">
        <f>O425*H425</f>
        <v>0</v>
      </c>
      <c r="Q425" s="248">
        <v>0</v>
      </c>
      <c r="R425" s="248">
        <f>Q425*H425</f>
        <v>0</v>
      </c>
      <c r="S425" s="248">
        <v>0.085999999999999993</v>
      </c>
      <c r="T425" s="249">
        <f>S425*H425</f>
        <v>1.1437999999999999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50" t="s">
        <v>144</v>
      </c>
      <c r="AT425" s="250" t="s">
        <v>140</v>
      </c>
      <c r="AU425" s="250" t="s">
        <v>87</v>
      </c>
      <c r="AY425" s="18" t="s">
        <v>138</v>
      </c>
      <c r="BE425" s="251">
        <f>IF(N425="základní",J425,0)</f>
        <v>0</v>
      </c>
      <c r="BF425" s="251">
        <f>IF(N425="snížená",J425,0)</f>
        <v>0</v>
      </c>
      <c r="BG425" s="251">
        <f>IF(N425="zákl. přenesená",J425,0)</f>
        <v>0</v>
      </c>
      <c r="BH425" s="251">
        <f>IF(N425="sníž. přenesená",J425,0)</f>
        <v>0</v>
      </c>
      <c r="BI425" s="251">
        <f>IF(N425="nulová",J425,0)</f>
        <v>0</v>
      </c>
      <c r="BJ425" s="18" t="s">
        <v>85</v>
      </c>
      <c r="BK425" s="251">
        <f>ROUND(I425*H425,2)</f>
        <v>0</v>
      </c>
      <c r="BL425" s="18" t="s">
        <v>144</v>
      </c>
      <c r="BM425" s="250" t="s">
        <v>653</v>
      </c>
    </row>
    <row r="426" s="13" customFormat="1">
      <c r="A426" s="13"/>
      <c r="B426" s="252"/>
      <c r="C426" s="253"/>
      <c r="D426" s="254" t="s">
        <v>146</v>
      </c>
      <c r="E426" s="255" t="s">
        <v>1</v>
      </c>
      <c r="F426" s="256" t="s">
        <v>654</v>
      </c>
      <c r="G426" s="253"/>
      <c r="H426" s="255" t="s">
        <v>1</v>
      </c>
      <c r="I426" s="257"/>
      <c r="J426" s="253"/>
      <c r="K426" s="253"/>
      <c r="L426" s="258"/>
      <c r="M426" s="259"/>
      <c r="N426" s="260"/>
      <c r="O426" s="260"/>
      <c r="P426" s="260"/>
      <c r="Q426" s="260"/>
      <c r="R426" s="260"/>
      <c r="S426" s="260"/>
      <c r="T426" s="26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2" t="s">
        <v>146</v>
      </c>
      <c r="AU426" s="262" t="s">
        <v>87</v>
      </c>
      <c r="AV426" s="13" t="s">
        <v>85</v>
      </c>
      <c r="AW426" s="13" t="s">
        <v>33</v>
      </c>
      <c r="AX426" s="13" t="s">
        <v>77</v>
      </c>
      <c r="AY426" s="262" t="s">
        <v>138</v>
      </c>
    </row>
    <row r="427" s="13" customFormat="1">
      <c r="A427" s="13"/>
      <c r="B427" s="252"/>
      <c r="C427" s="253"/>
      <c r="D427" s="254" t="s">
        <v>146</v>
      </c>
      <c r="E427" s="255" t="s">
        <v>1</v>
      </c>
      <c r="F427" s="256" t="s">
        <v>491</v>
      </c>
      <c r="G427" s="253"/>
      <c r="H427" s="255" t="s">
        <v>1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2" t="s">
        <v>146</v>
      </c>
      <c r="AU427" s="262" t="s">
        <v>87</v>
      </c>
      <c r="AV427" s="13" t="s">
        <v>85</v>
      </c>
      <c r="AW427" s="13" t="s">
        <v>33</v>
      </c>
      <c r="AX427" s="13" t="s">
        <v>77</v>
      </c>
      <c r="AY427" s="262" t="s">
        <v>138</v>
      </c>
    </row>
    <row r="428" s="14" customFormat="1">
      <c r="A428" s="14"/>
      <c r="B428" s="263"/>
      <c r="C428" s="264"/>
      <c r="D428" s="254" t="s">
        <v>146</v>
      </c>
      <c r="E428" s="265" t="s">
        <v>1</v>
      </c>
      <c r="F428" s="266" t="s">
        <v>655</v>
      </c>
      <c r="G428" s="264"/>
      <c r="H428" s="267">
        <v>13.300000000000001</v>
      </c>
      <c r="I428" s="268"/>
      <c r="J428" s="264"/>
      <c r="K428" s="264"/>
      <c r="L428" s="269"/>
      <c r="M428" s="270"/>
      <c r="N428" s="271"/>
      <c r="O428" s="271"/>
      <c r="P428" s="271"/>
      <c r="Q428" s="271"/>
      <c r="R428" s="271"/>
      <c r="S428" s="271"/>
      <c r="T428" s="27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3" t="s">
        <v>146</v>
      </c>
      <c r="AU428" s="273" t="s">
        <v>87</v>
      </c>
      <c r="AV428" s="14" t="s">
        <v>87</v>
      </c>
      <c r="AW428" s="14" t="s">
        <v>33</v>
      </c>
      <c r="AX428" s="14" t="s">
        <v>85</v>
      </c>
      <c r="AY428" s="273" t="s">
        <v>138</v>
      </c>
    </row>
    <row r="429" s="2" customFormat="1" ht="16.5" customHeight="1">
      <c r="A429" s="39"/>
      <c r="B429" s="40"/>
      <c r="C429" s="238" t="s">
        <v>656</v>
      </c>
      <c r="D429" s="238" t="s">
        <v>140</v>
      </c>
      <c r="E429" s="239" t="s">
        <v>657</v>
      </c>
      <c r="F429" s="240" t="s">
        <v>658</v>
      </c>
      <c r="G429" s="241" t="s">
        <v>177</v>
      </c>
      <c r="H429" s="242">
        <v>63</v>
      </c>
      <c r="I429" s="243"/>
      <c r="J429" s="244">
        <f>ROUND(I429*H429,2)</f>
        <v>0</v>
      </c>
      <c r="K429" s="245"/>
      <c r="L429" s="45"/>
      <c r="M429" s="246" t="s">
        <v>1</v>
      </c>
      <c r="N429" s="247" t="s">
        <v>42</v>
      </c>
      <c r="O429" s="92"/>
      <c r="P429" s="248">
        <f>O429*H429</f>
        <v>0</v>
      </c>
      <c r="Q429" s="248">
        <v>0</v>
      </c>
      <c r="R429" s="248">
        <f>Q429*H429</f>
        <v>0</v>
      </c>
      <c r="S429" s="248">
        <v>0</v>
      </c>
      <c r="T429" s="24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0" t="s">
        <v>144</v>
      </c>
      <c r="AT429" s="250" t="s">
        <v>140</v>
      </c>
      <c r="AU429" s="250" t="s">
        <v>87</v>
      </c>
      <c r="AY429" s="18" t="s">
        <v>138</v>
      </c>
      <c r="BE429" s="251">
        <f>IF(N429="základní",J429,0)</f>
        <v>0</v>
      </c>
      <c r="BF429" s="251">
        <f>IF(N429="snížená",J429,0)</f>
        <v>0</v>
      </c>
      <c r="BG429" s="251">
        <f>IF(N429="zákl. přenesená",J429,0)</f>
        <v>0</v>
      </c>
      <c r="BH429" s="251">
        <f>IF(N429="sníž. přenesená",J429,0)</f>
        <v>0</v>
      </c>
      <c r="BI429" s="251">
        <f>IF(N429="nulová",J429,0)</f>
        <v>0</v>
      </c>
      <c r="BJ429" s="18" t="s">
        <v>85</v>
      </c>
      <c r="BK429" s="251">
        <f>ROUND(I429*H429,2)</f>
        <v>0</v>
      </c>
      <c r="BL429" s="18" t="s">
        <v>144</v>
      </c>
      <c r="BM429" s="250" t="s">
        <v>659</v>
      </c>
    </row>
    <row r="430" s="13" customFormat="1">
      <c r="A430" s="13"/>
      <c r="B430" s="252"/>
      <c r="C430" s="253"/>
      <c r="D430" s="254" t="s">
        <v>146</v>
      </c>
      <c r="E430" s="255" t="s">
        <v>1</v>
      </c>
      <c r="F430" s="256" t="s">
        <v>147</v>
      </c>
      <c r="G430" s="253"/>
      <c r="H430" s="255" t="s">
        <v>1</v>
      </c>
      <c r="I430" s="257"/>
      <c r="J430" s="253"/>
      <c r="K430" s="253"/>
      <c r="L430" s="258"/>
      <c r="M430" s="259"/>
      <c r="N430" s="260"/>
      <c r="O430" s="260"/>
      <c r="P430" s="260"/>
      <c r="Q430" s="260"/>
      <c r="R430" s="260"/>
      <c r="S430" s="260"/>
      <c r="T430" s="26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2" t="s">
        <v>146</v>
      </c>
      <c r="AU430" s="262" t="s">
        <v>87</v>
      </c>
      <c r="AV430" s="13" t="s">
        <v>85</v>
      </c>
      <c r="AW430" s="13" t="s">
        <v>33</v>
      </c>
      <c r="AX430" s="13" t="s">
        <v>77</v>
      </c>
      <c r="AY430" s="262" t="s">
        <v>138</v>
      </c>
    </row>
    <row r="431" s="13" customFormat="1">
      <c r="A431" s="13"/>
      <c r="B431" s="252"/>
      <c r="C431" s="253"/>
      <c r="D431" s="254" t="s">
        <v>146</v>
      </c>
      <c r="E431" s="255" t="s">
        <v>1</v>
      </c>
      <c r="F431" s="256" t="s">
        <v>660</v>
      </c>
      <c r="G431" s="253"/>
      <c r="H431" s="255" t="s">
        <v>1</v>
      </c>
      <c r="I431" s="257"/>
      <c r="J431" s="253"/>
      <c r="K431" s="253"/>
      <c r="L431" s="258"/>
      <c r="M431" s="259"/>
      <c r="N431" s="260"/>
      <c r="O431" s="260"/>
      <c r="P431" s="260"/>
      <c r="Q431" s="260"/>
      <c r="R431" s="260"/>
      <c r="S431" s="260"/>
      <c r="T431" s="26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2" t="s">
        <v>146</v>
      </c>
      <c r="AU431" s="262" t="s">
        <v>87</v>
      </c>
      <c r="AV431" s="13" t="s">
        <v>85</v>
      </c>
      <c r="AW431" s="13" t="s">
        <v>33</v>
      </c>
      <c r="AX431" s="13" t="s">
        <v>77</v>
      </c>
      <c r="AY431" s="262" t="s">
        <v>138</v>
      </c>
    </row>
    <row r="432" s="14" customFormat="1">
      <c r="A432" s="14"/>
      <c r="B432" s="263"/>
      <c r="C432" s="264"/>
      <c r="D432" s="254" t="s">
        <v>146</v>
      </c>
      <c r="E432" s="265" t="s">
        <v>1</v>
      </c>
      <c r="F432" s="266" t="s">
        <v>334</v>
      </c>
      <c r="G432" s="264"/>
      <c r="H432" s="267">
        <v>36</v>
      </c>
      <c r="I432" s="268"/>
      <c r="J432" s="264"/>
      <c r="K432" s="264"/>
      <c r="L432" s="269"/>
      <c r="M432" s="270"/>
      <c r="N432" s="271"/>
      <c r="O432" s="271"/>
      <c r="P432" s="271"/>
      <c r="Q432" s="271"/>
      <c r="R432" s="271"/>
      <c r="S432" s="271"/>
      <c r="T432" s="27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3" t="s">
        <v>146</v>
      </c>
      <c r="AU432" s="273" t="s">
        <v>87</v>
      </c>
      <c r="AV432" s="14" t="s">
        <v>87</v>
      </c>
      <c r="AW432" s="14" t="s">
        <v>33</v>
      </c>
      <c r="AX432" s="14" t="s">
        <v>77</v>
      </c>
      <c r="AY432" s="273" t="s">
        <v>138</v>
      </c>
    </row>
    <row r="433" s="13" customFormat="1">
      <c r="A433" s="13"/>
      <c r="B433" s="252"/>
      <c r="C433" s="253"/>
      <c r="D433" s="254" t="s">
        <v>146</v>
      </c>
      <c r="E433" s="255" t="s">
        <v>1</v>
      </c>
      <c r="F433" s="256" t="s">
        <v>661</v>
      </c>
      <c r="G433" s="253"/>
      <c r="H433" s="255" t="s">
        <v>1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2" t="s">
        <v>146</v>
      </c>
      <c r="AU433" s="262" t="s">
        <v>87</v>
      </c>
      <c r="AV433" s="13" t="s">
        <v>85</v>
      </c>
      <c r="AW433" s="13" t="s">
        <v>33</v>
      </c>
      <c r="AX433" s="13" t="s">
        <v>77</v>
      </c>
      <c r="AY433" s="262" t="s">
        <v>138</v>
      </c>
    </row>
    <row r="434" s="14" customFormat="1">
      <c r="A434" s="14"/>
      <c r="B434" s="263"/>
      <c r="C434" s="264"/>
      <c r="D434" s="254" t="s">
        <v>146</v>
      </c>
      <c r="E434" s="265" t="s">
        <v>1</v>
      </c>
      <c r="F434" s="266" t="s">
        <v>284</v>
      </c>
      <c r="G434" s="264"/>
      <c r="H434" s="267">
        <v>27</v>
      </c>
      <c r="I434" s="268"/>
      <c r="J434" s="264"/>
      <c r="K434" s="264"/>
      <c r="L434" s="269"/>
      <c r="M434" s="270"/>
      <c r="N434" s="271"/>
      <c r="O434" s="271"/>
      <c r="P434" s="271"/>
      <c r="Q434" s="271"/>
      <c r="R434" s="271"/>
      <c r="S434" s="271"/>
      <c r="T434" s="27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3" t="s">
        <v>146</v>
      </c>
      <c r="AU434" s="273" t="s">
        <v>87</v>
      </c>
      <c r="AV434" s="14" t="s">
        <v>87</v>
      </c>
      <c r="AW434" s="14" t="s">
        <v>33</v>
      </c>
      <c r="AX434" s="14" t="s">
        <v>77</v>
      </c>
      <c r="AY434" s="273" t="s">
        <v>138</v>
      </c>
    </row>
    <row r="435" s="15" customFormat="1">
      <c r="A435" s="15"/>
      <c r="B435" s="274"/>
      <c r="C435" s="275"/>
      <c r="D435" s="254" t="s">
        <v>146</v>
      </c>
      <c r="E435" s="276" t="s">
        <v>1</v>
      </c>
      <c r="F435" s="277" t="s">
        <v>196</v>
      </c>
      <c r="G435" s="275"/>
      <c r="H435" s="278">
        <v>63</v>
      </c>
      <c r="I435" s="279"/>
      <c r="J435" s="275"/>
      <c r="K435" s="275"/>
      <c r="L435" s="280"/>
      <c r="M435" s="281"/>
      <c r="N435" s="282"/>
      <c r="O435" s="282"/>
      <c r="P435" s="282"/>
      <c r="Q435" s="282"/>
      <c r="R435" s="282"/>
      <c r="S435" s="282"/>
      <c r="T435" s="28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84" t="s">
        <v>146</v>
      </c>
      <c r="AU435" s="284" t="s">
        <v>87</v>
      </c>
      <c r="AV435" s="15" t="s">
        <v>144</v>
      </c>
      <c r="AW435" s="15" t="s">
        <v>33</v>
      </c>
      <c r="AX435" s="15" t="s">
        <v>85</v>
      </c>
      <c r="AY435" s="284" t="s">
        <v>138</v>
      </c>
    </row>
    <row r="436" s="2" customFormat="1" ht="16.5" customHeight="1">
      <c r="A436" s="39"/>
      <c r="B436" s="40"/>
      <c r="C436" s="238" t="s">
        <v>662</v>
      </c>
      <c r="D436" s="238" t="s">
        <v>140</v>
      </c>
      <c r="E436" s="239" t="s">
        <v>663</v>
      </c>
      <c r="F436" s="240" t="s">
        <v>664</v>
      </c>
      <c r="G436" s="241" t="s">
        <v>177</v>
      </c>
      <c r="H436" s="242">
        <v>14.4</v>
      </c>
      <c r="I436" s="243"/>
      <c r="J436" s="244">
        <f>ROUND(I436*H436,2)</f>
        <v>0</v>
      </c>
      <c r="K436" s="245"/>
      <c r="L436" s="45"/>
      <c r="M436" s="246" t="s">
        <v>1</v>
      </c>
      <c r="N436" s="247" t="s">
        <v>42</v>
      </c>
      <c r="O436" s="92"/>
      <c r="P436" s="248">
        <f>O436*H436</f>
        <v>0</v>
      </c>
      <c r="Q436" s="248">
        <v>0</v>
      </c>
      <c r="R436" s="248">
        <f>Q436*H436</f>
        <v>0</v>
      </c>
      <c r="S436" s="248">
        <v>0.753</v>
      </c>
      <c r="T436" s="249">
        <f>S436*H436</f>
        <v>10.8432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50" t="s">
        <v>144</v>
      </c>
      <c r="AT436" s="250" t="s">
        <v>140</v>
      </c>
      <c r="AU436" s="250" t="s">
        <v>87</v>
      </c>
      <c r="AY436" s="18" t="s">
        <v>138</v>
      </c>
      <c r="BE436" s="251">
        <f>IF(N436="základní",J436,0)</f>
        <v>0</v>
      </c>
      <c r="BF436" s="251">
        <f>IF(N436="snížená",J436,0)</f>
        <v>0</v>
      </c>
      <c r="BG436" s="251">
        <f>IF(N436="zákl. přenesená",J436,0)</f>
        <v>0</v>
      </c>
      <c r="BH436" s="251">
        <f>IF(N436="sníž. přenesená",J436,0)</f>
        <v>0</v>
      </c>
      <c r="BI436" s="251">
        <f>IF(N436="nulová",J436,0)</f>
        <v>0</v>
      </c>
      <c r="BJ436" s="18" t="s">
        <v>85</v>
      </c>
      <c r="BK436" s="251">
        <f>ROUND(I436*H436,2)</f>
        <v>0</v>
      </c>
      <c r="BL436" s="18" t="s">
        <v>144</v>
      </c>
      <c r="BM436" s="250" t="s">
        <v>665</v>
      </c>
    </row>
    <row r="437" s="13" customFormat="1">
      <c r="A437" s="13"/>
      <c r="B437" s="252"/>
      <c r="C437" s="253"/>
      <c r="D437" s="254" t="s">
        <v>146</v>
      </c>
      <c r="E437" s="255" t="s">
        <v>1</v>
      </c>
      <c r="F437" s="256" t="s">
        <v>147</v>
      </c>
      <c r="G437" s="253"/>
      <c r="H437" s="255" t="s">
        <v>1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2" t="s">
        <v>146</v>
      </c>
      <c r="AU437" s="262" t="s">
        <v>87</v>
      </c>
      <c r="AV437" s="13" t="s">
        <v>85</v>
      </c>
      <c r="AW437" s="13" t="s">
        <v>33</v>
      </c>
      <c r="AX437" s="13" t="s">
        <v>77</v>
      </c>
      <c r="AY437" s="262" t="s">
        <v>138</v>
      </c>
    </row>
    <row r="438" s="14" customFormat="1">
      <c r="A438" s="14"/>
      <c r="B438" s="263"/>
      <c r="C438" s="264"/>
      <c r="D438" s="254" t="s">
        <v>146</v>
      </c>
      <c r="E438" s="265" t="s">
        <v>1</v>
      </c>
      <c r="F438" s="266" t="s">
        <v>666</v>
      </c>
      <c r="G438" s="264"/>
      <c r="H438" s="267">
        <v>14.4</v>
      </c>
      <c r="I438" s="268"/>
      <c r="J438" s="264"/>
      <c r="K438" s="264"/>
      <c r="L438" s="269"/>
      <c r="M438" s="270"/>
      <c r="N438" s="271"/>
      <c r="O438" s="271"/>
      <c r="P438" s="271"/>
      <c r="Q438" s="271"/>
      <c r="R438" s="271"/>
      <c r="S438" s="271"/>
      <c r="T438" s="27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3" t="s">
        <v>146</v>
      </c>
      <c r="AU438" s="273" t="s">
        <v>87</v>
      </c>
      <c r="AV438" s="14" t="s">
        <v>87</v>
      </c>
      <c r="AW438" s="14" t="s">
        <v>33</v>
      </c>
      <c r="AX438" s="14" t="s">
        <v>85</v>
      </c>
      <c r="AY438" s="273" t="s">
        <v>138</v>
      </c>
    </row>
    <row r="439" s="12" customFormat="1" ht="22.8" customHeight="1">
      <c r="A439" s="12"/>
      <c r="B439" s="222"/>
      <c r="C439" s="223"/>
      <c r="D439" s="224" t="s">
        <v>76</v>
      </c>
      <c r="E439" s="236" t="s">
        <v>667</v>
      </c>
      <c r="F439" s="236" t="s">
        <v>668</v>
      </c>
      <c r="G439" s="223"/>
      <c r="H439" s="223"/>
      <c r="I439" s="226"/>
      <c r="J439" s="237">
        <f>BK439</f>
        <v>0</v>
      </c>
      <c r="K439" s="223"/>
      <c r="L439" s="228"/>
      <c r="M439" s="229"/>
      <c r="N439" s="230"/>
      <c r="O439" s="230"/>
      <c r="P439" s="231">
        <f>SUM(P440:P486)</f>
        <v>0</v>
      </c>
      <c r="Q439" s="230"/>
      <c r="R439" s="231">
        <f>SUM(R440:R486)</f>
        <v>0.52472639999999993</v>
      </c>
      <c r="S439" s="230"/>
      <c r="T439" s="232">
        <f>SUM(T440:T486)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33" t="s">
        <v>85</v>
      </c>
      <c r="AT439" s="234" t="s">
        <v>76</v>
      </c>
      <c r="AU439" s="234" t="s">
        <v>85</v>
      </c>
      <c r="AY439" s="233" t="s">
        <v>138</v>
      </c>
      <c r="BK439" s="235">
        <f>SUM(BK440:BK486)</f>
        <v>0</v>
      </c>
    </row>
    <row r="440" s="2" customFormat="1" ht="16.5" customHeight="1">
      <c r="A440" s="39"/>
      <c r="B440" s="40"/>
      <c r="C440" s="238" t="s">
        <v>669</v>
      </c>
      <c r="D440" s="238" t="s">
        <v>140</v>
      </c>
      <c r="E440" s="239" t="s">
        <v>670</v>
      </c>
      <c r="F440" s="240" t="s">
        <v>671</v>
      </c>
      <c r="G440" s="241" t="s">
        <v>672</v>
      </c>
      <c r="H440" s="242">
        <v>6</v>
      </c>
      <c r="I440" s="243"/>
      <c r="J440" s="244">
        <f>ROUND(I440*H440,2)</f>
        <v>0</v>
      </c>
      <c r="K440" s="245"/>
      <c r="L440" s="45"/>
      <c r="M440" s="246" t="s">
        <v>1</v>
      </c>
      <c r="N440" s="247" t="s">
        <v>42</v>
      </c>
      <c r="O440" s="92"/>
      <c r="P440" s="248">
        <f>O440*H440</f>
        <v>0</v>
      </c>
      <c r="Q440" s="248">
        <v>0</v>
      </c>
      <c r="R440" s="248">
        <f>Q440*H440</f>
        <v>0</v>
      </c>
      <c r="S440" s="248">
        <v>0</v>
      </c>
      <c r="T440" s="249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50" t="s">
        <v>144</v>
      </c>
      <c r="AT440" s="250" t="s">
        <v>140</v>
      </c>
      <c r="AU440" s="250" t="s">
        <v>87</v>
      </c>
      <c r="AY440" s="18" t="s">
        <v>138</v>
      </c>
      <c r="BE440" s="251">
        <f>IF(N440="základní",J440,0)</f>
        <v>0</v>
      </c>
      <c r="BF440" s="251">
        <f>IF(N440="snížená",J440,0)</f>
        <v>0</v>
      </c>
      <c r="BG440" s="251">
        <f>IF(N440="zákl. přenesená",J440,0)</f>
        <v>0</v>
      </c>
      <c r="BH440" s="251">
        <f>IF(N440="sníž. přenesená",J440,0)</f>
        <v>0</v>
      </c>
      <c r="BI440" s="251">
        <f>IF(N440="nulová",J440,0)</f>
        <v>0</v>
      </c>
      <c r="BJ440" s="18" t="s">
        <v>85</v>
      </c>
      <c r="BK440" s="251">
        <f>ROUND(I440*H440,2)</f>
        <v>0</v>
      </c>
      <c r="BL440" s="18" t="s">
        <v>144</v>
      </c>
      <c r="BM440" s="250" t="s">
        <v>673</v>
      </c>
    </row>
    <row r="441" s="13" customFormat="1">
      <c r="A441" s="13"/>
      <c r="B441" s="252"/>
      <c r="C441" s="253"/>
      <c r="D441" s="254" t="s">
        <v>146</v>
      </c>
      <c r="E441" s="255" t="s">
        <v>1</v>
      </c>
      <c r="F441" s="256" t="s">
        <v>674</v>
      </c>
      <c r="G441" s="253"/>
      <c r="H441" s="255" t="s">
        <v>1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2" t="s">
        <v>146</v>
      </c>
      <c r="AU441" s="262" t="s">
        <v>87</v>
      </c>
      <c r="AV441" s="13" t="s">
        <v>85</v>
      </c>
      <c r="AW441" s="13" t="s">
        <v>33</v>
      </c>
      <c r="AX441" s="13" t="s">
        <v>77</v>
      </c>
      <c r="AY441" s="262" t="s">
        <v>138</v>
      </c>
    </row>
    <row r="442" s="13" customFormat="1">
      <c r="A442" s="13"/>
      <c r="B442" s="252"/>
      <c r="C442" s="253"/>
      <c r="D442" s="254" t="s">
        <v>146</v>
      </c>
      <c r="E442" s="255" t="s">
        <v>1</v>
      </c>
      <c r="F442" s="256" t="s">
        <v>675</v>
      </c>
      <c r="G442" s="253"/>
      <c r="H442" s="255" t="s">
        <v>1</v>
      </c>
      <c r="I442" s="257"/>
      <c r="J442" s="253"/>
      <c r="K442" s="253"/>
      <c r="L442" s="258"/>
      <c r="M442" s="259"/>
      <c r="N442" s="260"/>
      <c r="O442" s="260"/>
      <c r="P442" s="260"/>
      <c r="Q442" s="260"/>
      <c r="R442" s="260"/>
      <c r="S442" s="260"/>
      <c r="T442" s="26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2" t="s">
        <v>146</v>
      </c>
      <c r="AU442" s="262" t="s">
        <v>87</v>
      </c>
      <c r="AV442" s="13" t="s">
        <v>85</v>
      </c>
      <c r="AW442" s="13" t="s">
        <v>33</v>
      </c>
      <c r="AX442" s="13" t="s">
        <v>77</v>
      </c>
      <c r="AY442" s="262" t="s">
        <v>138</v>
      </c>
    </row>
    <row r="443" s="14" customFormat="1">
      <c r="A443" s="14"/>
      <c r="B443" s="263"/>
      <c r="C443" s="264"/>
      <c r="D443" s="254" t="s">
        <v>146</v>
      </c>
      <c r="E443" s="265" t="s">
        <v>1</v>
      </c>
      <c r="F443" s="266" t="s">
        <v>676</v>
      </c>
      <c r="G443" s="264"/>
      <c r="H443" s="267">
        <v>6</v>
      </c>
      <c r="I443" s="268"/>
      <c r="J443" s="264"/>
      <c r="K443" s="264"/>
      <c r="L443" s="269"/>
      <c r="M443" s="270"/>
      <c r="N443" s="271"/>
      <c r="O443" s="271"/>
      <c r="P443" s="271"/>
      <c r="Q443" s="271"/>
      <c r="R443" s="271"/>
      <c r="S443" s="271"/>
      <c r="T443" s="27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3" t="s">
        <v>146</v>
      </c>
      <c r="AU443" s="273" t="s">
        <v>87</v>
      </c>
      <c r="AV443" s="14" t="s">
        <v>87</v>
      </c>
      <c r="AW443" s="14" t="s">
        <v>33</v>
      </c>
      <c r="AX443" s="14" t="s">
        <v>77</v>
      </c>
      <c r="AY443" s="273" t="s">
        <v>138</v>
      </c>
    </row>
    <row r="444" s="15" customFormat="1">
      <c r="A444" s="15"/>
      <c r="B444" s="274"/>
      <c r="C444" s="275"/>
      <c r="D444" s="254" t="s">
        <v>146</v>
      </c>
      <c r="E444" s="276" t="s">
        <v>1</v>
      </c>
      <c r="F444" s="277" t="s">
        <v>196</v>
      </c>
      <c r="G444" s="275"/>
      <c r="H444" s="278">
        <v>6</v>
      </c>
      <c r="I444" s="279"/>
      <c r="J444" s="275"/>
      <c r="K444" s="275"/>
      <c r="L444" s="280"/>
      <c r="M444" s="281"/>
      <c r="N444" s="282"/>
      <c r="O444" s="282"/>
      <c r="P444" s="282"/>
      <c r="Q444" s="282"/>
      <c r="R444" s="282"/>
      <c r="S444" s="282"/>
      <c r="T444" s="283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84" t="s">
        <v>146</v>
      </c>
      <c r="AU444" s="284" t="s">
        <v>87</v>
      </c>
      <c r="AV444" s="15" t="s">
        <v>144</v>
      </c>
      <c r="AW444" s="15" t="s">
        <v>33</v>
      </c>
      <c r="AX444" s="15" t="s">
        <v>85</v>
      </c>
      <c r="AY444" s="284" t="s">
        <v>138</v>
      </c>
    </row>
    <row r="445" s="2" customFormat="1" ht="16.5" customHeight="1">
      <c r="A445" s="39"/>
      <c r="B445" s="40"/>
      <c r="C445" s="238" t="s">
        <v>677</v>
      </c>
      <c r="D445" s="238" t="s">
        <v>140</v>
      </c>
      <c r="E445" s="239" t="s">
        <v>678</v>
      </c>
      <c r="F445" s="240" t="s">
        <v>679</v>
      </c>
      <c r="G445" s="241" t="s">
        <v>154</v>
      </c>
      <c r="H445" s="242">
        <v>2.2120000000000002</v>
      </c>
      <c r="I445" s="243"/>
      <c r="J445" s="244">
        <f>ROUND(I445*H445,2)</f>
        <v>0</v>
      </c>
      <c r="K445" s="245"/>
      <c r="L445" s="45"/>
      <c r="M445" s="246" t="s">
        <v>1</v>
      </c>
      <c r="N445" s="247" t="s">
        <v>42</v>
      </c>
      <c r="O445" s="92"/>
      <c r="P445" s="248">
        <f>O445*H445</f>
        <v>0</v>
      </c>
      <c r="Q445" s="248">
        <v>0</v>
      </c>
      <c r="R445" s="248">
        <f>Q445*H445</f>
        <v>0</v>
      </c>
      <c r="S445" s="248">
        <v>0</v>
      </c>
      <c r="T445" s="24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50" t="s">
        <v>144</v>
      </c>
      <c r="AT445" s="250" t="s">
        <v>140</v>
      </c>
      <c r="AU445" s="250" t="s">
        <v>87</v>
      </c>
      <c r="AY445" s="18" t="s">
        <v>138</v>
      </c>
      <c r="BE445" s="251">
        <f>IF(N445="základní",J445,0)</f>
        <v>0</v>
      </c>
      <c r="BF445" s="251">
        <f>IF(N445="snížená",J445,0)</f>
        <v>0</v>
      </c>
      <c r="BG445" s="251">
        <f>IF(N445="zákl. přenesená",J445,0)</f>
        <v>0</v>
      </c>
      <c r="BH445" s="251">
        <f>IF(N445="sníž. přenesená",J445,0)</f>
        <v>0</v>
      </c>
      <c r="BI445" s="251">
        <f>IF(N445="nulová",J445,0)</f>
        <v>0</v>
      </c>
      <c r="BJ445" s="18" t="s">
        <v>85</v>
      </c>
      <c r="BK445" s="251">
        <f>ROUND(I445*H445,2)</f>
        <v>0</v>
      </c>
      <c r="BL445" s="18" t="s">
        <v>144</v>
      </c>
      <c r="BM445" s="250" t="s">
        <v>680</v>
      </c>
    </row>
    <row r="446" s="13" customFormat="1">
      <c r="A446" s="13"/>
      <c r="B446" s="252"/>
      <c r="C446" s="253"/>
      <c r="D446" s="254" t="s">
        <v>146</v>
      </c>
      <c r="E446" s="255" t="s">
        <v>1</v>
      </c>
      <c r="F446" s="256" t="s">
        <v>681</v>
      </c>
      <c r="G446" s="253"/>
      <c r="H446" s="255" t="s">
        <v>1</v>
      </c>
      <c r="I446" s="257"/>
      <c r="J446" s="253"/>
      <c r="K446" s="253"/>
      <c r="L446" s="258"/>
      <c r="M446" s="259"/>
      <c r="N446" s="260"/>
      <c r="O446" s="260"/>
      <c r="P446" s="260"/>
      <c r="Q446" s="260"/>
      <c r="R446" s="260"/>
      <c r="S446" s="260"/>
      <c r="T446" s="26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2" t="s">
        <v>146</v>
      </c>
      <c r="AU446" s="262" t="s">
        <v>87</v>
      </c>
      <c r="AV446" s="13" t="s">
        <v>85</v>
      </c>
      <c r="AW446" s="13" t="s">
        <v>33</v>
      </c>
      <c r="AX446" s="13" t="s">
        <v>77</v>
      </c>
      <c r="AY446" s="262" t="s">
        <v>138</v>
      </c>
    </row>
    <row r="447" s="14" customFormat="1">
      <c r="A447" s="14"/>
      <c r="B447" s="263"/>
      <c r="C447" s="264"/>
      <c r="D447" s="254" t="s">
        <v>146</v>
      </c>
      <c r="E447" s="265" t="s">
        <v>1</v>
      </c>
      <c r="F447" s="266" t="s">
        <v>682</v>
      </c>
      <c r="G447" s="264"/>
      <c r="H447" s="267">
        <v>2.2120000000000002</v>
      </c>
      <c r="I447" s="268"/>
      <c r="J447" s="264"/>
      <c r="K447" s="264"/>
      <c r="L447" s="269"/>
      <c r="M447" s="270"/>
      <c r="N447" s="271"/>
      <c r="O447" s="271"/>
      <c r="P447" s="271"/>
      <c r="Q447" s="271"/>
      <c r="R447" s="271"/>
      <c r="S447" s="271"/>
      <c r="T447" s="27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3" t="s">
        <v>146</v>
      </c>
      <c r="AU447" s="273" t="s">
        <v>87</v>
      </c>
      <c r="AV447" s="14" t="s">
        <v>87</v>
      </c>
      <c r="AW447" s="14" t="s">
        <v>33</v>
      </c>
      <c r="AX447" s="14" t="s">
        <v>77</v>
      </c>
      <c r="AY447" s="273" t="s">
        <v>138</v>
      </c>
    </row>
    <row r="448" s="15" customFormat="1">
      <c r="A448" s="15"/>
      <c r="B448" s="274"/>
      <c r="C448" s="275"/>
      <c r="D448" s="254" t="s">
        <v>146</v>
      </c>
      <c r="E448" s="276" t="s">
        <v>1</v>
      </c>
      <c r="F448" s="277" t="s">
        <v>196</v>
      </c>
      <c r="G448" s="275"/>
      <c r="H448" s="278">
        <v>2.2120000000000002</v>
      </c>
      <c r="I448" s="279"/>
      <c r="J448" s="275"/>
      <c r="K448" s="275"/>
      <c r="L448" s="280"/>
      <c r="M448" s="281"/>
      <c r="N448" s="282"/>
      <c r="O448" s="282"/>
      <c r="P448" s="282"/>
      <c r="Q448" s="282"/>
      <c r="R448" s="282"/>
      <c r="S448" s="282"/>
      <c r="T448" s="283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84" t="s">
        <v>146</v>
      </c>
      <c r="AU448" s="284" t="s">
        <v>87</v>
      </c>
      <c r="AV448" s="15" t="s">
        <v>144</v>
      </c>
      <c r="AW448" s="15" t="s">
        <v>33</v>
      </c>
      <c r="AX448" s="15" t="s">
        <v>85</v>
      </c>
      <c r="AY448" s="284" t="s">
        <v>138</v>
      </c>
    </row>
    <row r="449" s="2" customFormat="1" ht="16.5" customHeight="1">
      <c r="A449" s="39"/>
      <c r="B449" s="40"/>
      <c r="C449" s="238" t="s">
        <v>683</v>
      </c>
      <c r="D449" s="238" t="s">
        <v>140</v>
      </c>
      <c r="E449" s="239" t="s">
        <v>684</v>
      </c>
      <c r="F449" s="240" t="s">
        <v>685</v>
      </c>
      <c r="G449" s="241" t="s">
        <v>143</v>
      </c>
      <c r="H449" s="242">
        <v>20</v>
      </c>
      <c r="I449" s="243"/>
      <c r="J449" s="244">
        <f>ROUND(I449*H449,2)</f>
        <v>0</v>
      </c>
      <c r="K449" s="245"/>
      <c r="L449" s="45"/>
      <c r="M449" s="246" t="s">
        <v>1</v>
      </c>
      <c r="N449" s="247" t="s">
        <v>42</v>
      </c>
      <c r="O449" s="92"/>
      <c r="P449" s="248">
        <f>O449*H449</f>
        <v>0</v>
      </c>
      <c r="Q449" s="248">
        <v>0</v>
      </c>
      <c r="R449" s="248">
        <f>Q449*H449</f>
        <v>0</v>
      </c>
      <c r="S449" s="248">
        <v>0</v>
      </c>
      <c r="T449" s="24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0" t="s">
        <v>144</v>
      </c>
      <c r="AT449" s="250" t="s">
        <v>140</v>
      </c>
      <c r="AU449" s="250" t="s">
        <v>87</v>
      </c>
      <c r="AY449" s="18" t="s">
        <v>138</v>
      </c>
      <c r="BE449" s="251">
        <f>IF(N449="základní",J449,0)</f>
        <v>0</v>
      </c>
      <c r="BF449" s="251">
        <f>IF(N449="snížená",J449,0)</f>
        <v>0</v>
      </c>
      <c r="BG449" s="251">
        <f>IF(N449="zákl. přenesená",J449,0)</f>
        <v>0</v>
      </c>
      <c r="BH449" s="251">
        <f>IF(N449="sníž. přenesená",J449,0)</f>
        <v>0</v>
      </c>
      <c r="BI449" s="251">
        <f>IF(N449="nulová",J449,0)</f>
        <v>0</v>
      </c>
      <c r="BJ449" s="18" t="s">
        <v>85</v>
      </c>
      <c r="BK449" s="251">
        <f>ROUND(I449*H449,2)</f>
        <v>0</v>
      </c>
      <c r="BL449" s="18" t="s">
        <v>144</v>
      </c>
      <c r="BM449" s="250" t="s">
        <v>686</v>
      </c>
    </row>
    <row r="450" s="13" customFormat="1">
      <c r="A450" s="13"/>
      <c r="B450" s="252"/>
      <c r="C450" s="253"/>
      <c r="D450" s="254" t="s">
        <v>146</v>
      </c>
      <c r="E450" s="255" t="s">
        <v>1</v>
      </c>
      <c r="F450" s="256" t="s">
        <v>687</v>
      </c>
      <c r="G450" s="253"/>
      <c r="H450" s="255" t="s">
        <v>1</v>
      </c>
      <c r="I450" s="257"/>
      <c r="J450" s="253"/>
      <c r="K450" s="253"/>
      <c r="L450" s="258"/>
      <c r="M450" s="259"/>
      <c r="N450" s="260"/>
      <c r="O450" s="260"/>
      <c r="P450" s="260"/>
      <c r="Q450" s="260"/>
      <c r="R450" s="260"/>
      <c r="S450" s="260"/>
      <c r="T450" s="26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2" t="s">
        <v>146</v>
      </c>
      <c r="AU450" s="262" t="s">
        <v>87</v>
      </c>
      <c r="AV450" s="13" t="s">
        <v>85</v>
      </c>
      <c r="AW450" s="13" t="s">
        <v>33</v>
      </c>
      <c r="AX450" s="13" t="s">
        <v>77</v>
      </c>
      <c r="AY450" s="262" t="s">
        <v>138</v>
      </c>
    </row>
    <row r="451" s="13" customFormat="1">
      <c r="A451" s="13"/>
      <c r="B451" s="252"/>
      <c r="C451" s="253"/>
      <c r="D451" s="254" t="s">
        <v>146</v>
      </c>
      <c r="E451" s="255" t="s">
        <v>1</v>
      </c>
      <c r="F451" s="256" t="s">
        <v>688</v>
      </c>
      <c r="G451" s="253"/>
      <c r="H451" s="255" t="s">
        <v>1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2" t="s">
        <v>146</v>
      </c>
      <c r="AU451" s="262" t="s">
        <v>87</v>
      </c>
      <c r="AV451" s="13" t="s">
        <v>85</v>
      </c>
      <c r="AW451" s="13" t="s">
        <v>33</v>
      </c>
      <c r="AX451" s="13" t="s">
        <v>77</v>
      </c>
      <c r="AY451" s="262" t="s">
        <v>138</v>
      </c>
    </row>
    <row r="452" s="14" customFormat="1">
      <c r="A452" s="14"/>
      <c r="B452" s="263"/>
      <c r="C452" s="264"/>
      <c r="D452" s="254" t="s">
        <v>146</v>
      </c>
      <c r="E452" s="265" t="s">
        <v>1</v>
      </c>
      <c r="F452" s="266" t="s">
        <v>689</v>
      </c>
      <c r="G452" s="264"/>
      <c r="H452" s="267">
        <v>20</v>
      </c>
      <c r="I452" s="268"/>
      <c r="J452" s="264"/>
      <c r="K452" s="264"/>
      <c r="L452" s="269"/>
      <c r="M452" s="270"/>
      <c r="N452" s="271"/>
      <c r="O452" s="271"/>
      <c r="P452" s="271"/>
      <c r="Q452" s="271"/>
      <c r="R452" s="271"/>
      <c r="S452" s="271"/>
      <c r="T452" s="27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3" t="s">
        <v>146</v>
      </c>
      <c r="AU452" s="273" t="s">
        <v>87</v>
      </c>
      <c r="AV452" s="14" t="s">
        <v>87</v>
      </c>
      <c r="AW452" s="14" t="s">
        <v>33</v>
      </c>
      <c r="AX452" s="14" t="s">
        <v>77</v>
      </c>
      <c r="AY452" s="273" t="s">
        <v>138</v>
      </c>
    </row>
    <row r="453" s="15" customFormat="1">
      <c r="A453" s="15"/>
      <c r="B453" s="274"/>
      <c r="C453" s="275"/>
      <c r="D453" s="254" t="s">
        <v>146</v>
      </c>
      <c r="E453" s="276" t="s">
        <v>1</v>
      </c>
      <c r="F453" s="277" t="s">
        <v>196</v>
      </c>
      <c r="G453" s="275"/>
      <c r="H453" s="278">
        <v>20</v>
      </c>
      <c r="I453" s="279"/>
      <c r="J453" s="275"/>
      <c r="K453" s="275"/>
      <c r="L453" s="280"/>
      <c r="M453" s="281"/>
      <c r="N453" s="282"/>
      <c r="O453" s="282"/>
      <c r="P453" s="282"/>
      <c r="Q453" s="282"/>
      <c r="R453" s="282"/>
      <c r="S453" s="282"/>
      <c r="T453" s="283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84" t="s">
        <v>146</v>
      </c>
      <c r="AU453" s="284" t="s">
        <v>87</v>
      </c>
      <c r="AV453" s="15" t="s">
        <v>144</v>
      </c>
      <c r="AW453" s="15" t="s">
        <v>33</v>
      </c>
      <c r="AX453" s="15" t="s">
        <v>85</v>
      </c>
      <c r="AY453" s="284" t="s">
        <v>138</v>
      </c>
    </row>
    <row r="454" s="2" customFormat="1" ht="16.5" customHeight="1">
      <c r="A454" s="39"/>
      <c r="B454" s="40"/>
      <c r="C454" s="238" t="s">
        <v>690</v>
      </c>
      <c r="D454" s="238" t="s">
        <v>140</v>
      </c>
      <c r="E454" s="239" t="s">
        <v>691</v>
      </c>
      <c r="F454" s="240" t="s">
        <v>692</v>
      </c>
      <c r="G454" s="241" t="s">
        <v>143</v>
      </c>
      <c r="H454" s="242">
        <v>30</v>
      </c>
      <c r="I454" s="243"/>
      <c r="J454" s="244">
        <f>ROUND(I454*H454,2)</f>
        <v>0</v>
      </c>
      <c r="K454" s="245"/>
      <c r="L454" s="45"/>
      <c r="M454" s="246" t="s">
        <v>1</v>
      </c>
      <c r="N454" s="247" t="s">
        <v>42</v>
      </c>
      <c r="O454" s="92"/>
      <c r="P454" s="248">
        <f>O454*H454</f>
        <v>0</v>
      </c>
      <c r="Q454" s="248">
        <v>1.0879999999999999E-05</v>
      </c>
      <c r="R454" s="248">
        <f>Q454*H454</f>
        <v>0.00032639999999999996</v>
      </c>
      <c r="S454" s="248">
        <v>0</v>
      </c>
      <c r="T454" s="24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50" t="s">
        <v>144</v>
      </c>
      <c r="AT454" s="250" t="s">
        <v>140</v>
      </c>
      <c r="AU454" s="250" t="s">
        <v>87</v>
      </c>
      <c r="AY454" s="18" t="s">
        <v>138</v>
      </c>
      <c r="BE454" s="251">
        <f>IF(N454="základní",J454,0)</f>
        <v>0</v>
      </c>
      <c r="BF454" s="251">
        <f>IF(N454="snížená",J454,0)</f>
        <v>0</v>
      </c>
      <c r="BG454" s="251">
        <f>IF(N454="zákl. přenesená",J454,0)</f>
        <v>0</v>
      </c>
      <c r="BH454" s="251">
        <f>IF(N454="sníž. přenesená",J454,0)</f>
        <v>0</v>
      </c>
      <c r="BI454" s="251">
        <f>IF(N454="nulová",J454,0)</f>
        <v>0</v>
      </c>
      <c r="BJ454" s="18" t="s">
        <v>85</v>
      </c>
      <c r="BK454" s="251">
        <f>ROUND(I454*H454,2)</f>
        <v>0</v>
      </c>
      <c r="BL454" s="18" t="s">
        <v>144</v>
      </c>
      <c r="BM454" s="250" t="s">
        <v>693</v>
      </c>
    </row>
    <row r="455" s="13" customFormat="1">
      <c r="A455" s="13"/>
      <c r="B455" s="252"/>
      <c r="C455" s="253"/>
      <c r="D455" s="254" t="s">
        <v>146</v>
      </c>
      <c r="E455" s="255" t="s">
        <v>1</v>
      </c>
      <c r="F455" s="256" t="s">
        <v>694</v>
      </c>
      <c r="G455" s="253"/>
      <c r="H455" s="255" t="s">
        <v>1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2" t="s">
        <v>146</v>
      </c>
      <c r="AU455" s="262" t="s">
        <v>87</v>
      </c>
      <c r="AV455" s="13" t="s">
        <v>85</v>
      </c>
      <c r="AW455" s="13" t="s">
        <v>33</v>
      </c>
      <c r="AX455" s="13" t="s">
        <v>77</v>
      </c>
      <c r="AY455" s="262" t="s">
        <v>138</v>
      </c>
    </row>
    <row r="456" s="13" customFormat="1">
      <c r="A456" s="13"/>
      <c r="B456" s="252"/>
      <c r="C456" s="253"/>
      <c r="D456" s="254" t="s">
        <v>146</v>
      </c>
      <c r="E456" s="255" t="s">
        <v>1</v>
      </c>
      <c r="F456" s="256" t="s">
        <v>695</v>
      </c>
      <c r="G456" s="253"/>
      <c r="H456" s="255" t="s">
        <v>1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2" t="s">
        <v>146</v>
      </c>
      <c r="AU456" s="262" t="s">
        <v>87</v>
      </c>
      <c r="AV456" s="13" t="s">
        <v>85</v>
      </c>
      <c r="AW456" s="13" t="s">
        <v>33</v>
      </c>
      <c r="AX456" s="13" t="s">
        <v>77</v>
      </c>
      <c r="AY456" s="262" t="s">
        <v>138</v>
      </c>
    </row>
    <row r="457" s="14" customFormat="1">
      <c r="A457" s="14"/>
      <c r="B457" s="263"/>
      <c r="C457" s="264"/>
      <c r="D457" s="254" t="s">
        <v>146</v>
      </c>
      <c r="E457" s="265" t="s">
        <v>1</v>
      </c>
      <c r="F457" s="266" t="s">
        <v>696</v>
      </c>
      <c r="G457" s="264"/>
      <c r="H457" s="267">
        <v>30</v>
      </c>
      <c r="I457" s="268"/>
      <c r="J457" s="264"/>
      <c r="K457" s="264"/>
      <c r="L457" s="269"/>
      <c r="M457" s="270"/>
      <c r="N457" s="271"/>
      <c r="O457" s="271"/>
      <c r="P457" s="271"/>
      <c r="Q457" s="271"/>
      <c r="R457" s="271"/>
      <c r="S457" s="271"/>
      <c r="T457" s="27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3" t="s">
        <v>146</v>
      </c>
      <c r="AU457" s="273" t="s">
        <v>87</v>
      </c>
      <c r="AV457" s="14" t="s">
        <v>87</v>
      </c>
      <c r="AW457" s="14" t="s">
        <v>33</v>
      </c>
      <c r="AX457" s="14" t="s">
        <v>77</v>
      </c>
      <c r="AY457" s="273" t="s">
        <v>138</v>
      </c>
    </row>
    <row r="458" s="15" customFormat="1">
      <c r="A458" s="15"/>
      <c r="B458" s="274"/>
      <c r="C458" s="275"/>
      <c r="D458" s="254" t="s">
        <v>146</v>
      </c>
      <c r="E458" s="276" t="s">
        <v>1</v>
      </c>
      <c r="F458" s="277" t="s">
        <v>196</v>
      </c>
      <c r="G458" s="275"/>
      <c r="H458" s="278">
        <v>30</v>
      </c>
      <c r="I458" s="279"/>
      <c r="J458" s="275"/>
      <c r="K458" s="275"/>
      <c r="L458" s="280"/>
      <c r="M458" s="281"/>
      <c r="N458" s="282"/>
      <c r="O458" s="282"/>
      <c r="P458" s="282"/>
      <c r="Q458" s="282"/>
      <c r="R458" s="282"/>
      <c r="S458" s="282"/>
      <c r="T458" s="283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84" t="s">
        <v>146</v>
      </c>
      <c r="AU458" s="284" t="s">
        <v>87</v>
      </c>
      <c r="AV458" s="15" t="s">
        <v>144</v>
      </c>
      <c r="AW458" s="15" t="s">
        <v>33</v>
      </c>
      <c r="AX458" s="15" t="s">
        <v>85</v>
      </c>
      <c r="AY458" s="284" t="s">
        <v>138</v>
      </c>
    </row>
    <row r="459" s="2" customFormat="1" ht="16.5" customHeight="1">
      <c r="A459" s="39"/>
      <c r="B459" s="40"/>
      <c r="C459" s="238" t="s">
        <v>697</v>
      </c>
      <c r="D459" s="238" t="s">
        <v>140</v>
      </c>
      <c r="E459" s="239" t="s">
        <v>698</v>
      </c>
      <c r="F459" s="240" t="s">
        <v>699</v>
      </c>
      <c r="G459" s="241" t="s">
        <v>154</v>
      </c>
      <c r="H459" s="242">
        <v>11.310000000000001</v>
      </c>
      <c r="I459" s="243"/>
      <c r="J459" s="244">
        <f>ROUND(I459*H459,2)</f>
        <v>0</v>
      </c>
      <c r="K459" s="245"/>
      <c r="L459" s="45"/>
      <c r="M459" s="246" t="s">
        <v>1</v>
      </c>
      <c r="N459" s="247" t="s">
        <v>42</v>
      </c>
      <c r="O459" s="92"/>
      <c r="P459" s="248">
        <f>O459*H459</f>
        <v>0</v>
      </c>
      <c r="Q459" s="248">
        <v>0</v>
      </c>
      <c r="R459" s="248">
        <f>Q459*H459</f>
        <v>0</v>
      </c>
      <c r="S459" s="248">
        <v>0</v>
      </c>
      <c r="T459" s="249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0" t="s">
        <v>144</v>
      </c>
      <c r="AT459" s="250" t="s">
        <v>140</v>
      </c>
      <c r="AU459" s="250" t="s">
        <v>87</v>
      </c>
      <c r="AY459" s="18" t="s">
        <v>138</v>
      </c>
      <c r="BE459" s="251">
        <f>IF(N459="základní",J459,0)</f>
        <v>0</v>
      </c>
      <c r="BF459" s="251">
        <f>IF(N459="snížená",J459,0)</f>
        <v>0</v>
      </c>
      <c r="BG459" s="251">
        <f>IF(N459="zákl. přenesená",J459,0)</f>
        <v>0</v>
      </c>
      <c r="BH459" s="251">
        <f>IF(N459="sníž. přenesená",J459,0)</f>
        <v>0</v>
      </c>
      <c r="BI459" s="251">
        <f>IF(N459="nulová",J459,0)</f>
        <v>0</v>
      </c>
      <c r="BJ459" s="18" t="s">
        <v>85</v>
      </c>
      <c r="BK459" s="251">
        <f>ROUND(I459*H459,2)</f>
        <v>0</v>
      </c>
      <c r="BL459" s="18" t="s">
        <v>144</v>
      </c>
      <c r="BM459" s="250" t="s">
        <v>700</v>
      </c>
    </row>
    <row r="460" s="13" customFormat="1">
      <c r="A460" s="13"/>
      <c r="B460" s="252"/>
      <c r="C460" s="253"/>
      <c r="D460" s="254" t="s">
        <v>146</v>
      </c>
      <c r="E460" s="255" t="s">
        <v>1</v>
      </c>
      <c r="F460" s="256" t="s">
        <v>701</v>
      </c>
      <c r="G460" s="253"/>
      <c r="H460" s="255" t="s">
        <v>1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2" t="s">
        <v>146</v>
      </c>
      <c r="AU460" s="262" t="s">
        <v>87</v>
      </c>
      <c r="AV460" s="13" t="s">
        <v>85</v>
      </c>
      <c r="AW460" s="13" t="s">
        <v>33</v>
      </c>
      <c r="AX460" s="13" t="s">
        <v>77</v>
      </c>
      <c r="AY460" s="262" t="s">
        <v>138</v>
      </c>
    </row>
    <row r="461" s="14" customFormat="1">
      <c r="A461" s="14"/>
      <c r="B461" s="263"/>
      <c r="C461" s="264"/>
      <c r="D461" s="254" t="s">
        <v>146</v>
      </c>
      <c r="E461" s="265" t="s">
        <v>1</v>
      </c>
      <c r="F461" s="266" t="s">
        <v>702</v>
      </c>
      <c r="G461" s="264"/>
      <c r="H461" s="267">
        <v>1.131</v>
      </c>
      <c r="I461" s="268"/>
      <c r="J461" s="264"/>
      <c r="K461" s="264"/>
      <c r="L461" s="269"/>
      <c r="M461" s="270"/>
      <c r="N461" s="271"/>
      <c r="O461" s="271"/>
      <c r="P461" s="271"/>
      <c r="Q461" s="271"/>
      <c r="R461" s="271"/>
      <c r="S461" s="271"/>
      <c r="T461" s="27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3" t="s">
        <v>146</v>
      </c>
      <c r="AU461" s="273" t="s">
        <v>87</v>
      </c>
      <c r="AV461" s="14" t="s">
        <v>87</v>
      </c>
      <c r="AW461" s="14" t="s">
        <v>33</v>
      </c>
      <c r="AX461" s="14" t="s">
        <v>77</v>
      </c>
      <c r="AY461" s="273" t="s">
        <v>138</v>
      </c>
    </row>
    <row r="462" s="16" customFormat="1">
      <c r="A462" s="16"/>
      <c r="B462" s="296"/>
      <c r="C462" s="297"/>
      <c r="D462" s="254" t="s">
        <v>146</v>
      </c>
      <c r="E462" s="298" t="s">
        <v>1</v>
      </c>
      <c r="F462" s="299" t="s">
        <v>703</v>
      </c>
      <c r="G462" s="297"/>
      <c r="H462" s="300">
        <v>1.131</v>
      </c>
      <c r="I462" s="301"/>
      <c r="J462" s="297"/>
      <c r="K462" s="297"/>
      <c r="L462" s="302"/>
      <c r="M462" s="303"/>
      <c r="N462" s="304"/>
      <c r="O462" s="304"/>
      <c r="P462" s="304"/>
      <c r="Q462" s="304"/>
      <c r="R462" s="304"/>
      <c r="S462" s="304"/>
      <c r="T462" s="305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T462" s="306" t="s">
        <v>146</v>
      </c>
      <c r="AU462" s="306" t="s">
        <v>87</v>
      </c>
      <c r="AV462" s="16" t="s">
        <v>99</v>
      </c>
      <c r="AW462" s="16" t="s">
        <v>33</v>
      </c>
      <c r="AX462" s="16" t="s">
        <v>77</v>
      </c>
      <c r="AY462" s="306" t="s">
        <v>138</v>
      </c>
    </row>
    <row r="463" s="14" customFormat="1">
      <c r="A463" s="14"/>
      <c r="B463" s="263"/>
      <c r="C463" s="264"/>
      <c r="D463" s="254" t="s">
        <v>146</v>
      </c>
      <c r="E463" s="265" t="s">
        <v>1</v>
      </c>
      <c r="F463" s="266" t="s">
        <v>704</v>
      </c>
      <c r="G463" s="264"/>
      <c r="H463" s="267">
        <v>11.310000000000001</v>
      </c>
      <c r="I463" s="268"/>
      <c r="J463" s="264"/>
      <c r="K463" s="264"/>
      <c r="L463" s="269"/>
      <c r="M463" s="270"/>
      <c r="N463" s="271"/>
      <c r="O463" s="271"/>
      <c r="P463" s="271"/>
      <c r="Q463" s="271"/>
      <c r="R463" s="271"/>
      <c r="S463" s="271"/>
      <c r="T463" s="27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3" t="s">
        <v>146</v>
      </c>
      <c r="AU463" s="273" t="s">
        <v>87</v>
      </c>
      <c r="AV463" s="14" t="s">
        <v>87</v>
      </c>
      <c r="AW463" s="14" t="s">
        <v>33</v>
      </c>
      <c r="AX463" s="14" t="s">
        <v>77</v>
      </c>
      <c r="AY463" s="273" t="s">
        <v>138</v>
      </c>
    </row>
    <row r="464" s="16" customFormat="1">
      <c r="A464" s="16"/>
      <c r="B464" s="296"/>
      <c r="C464" s="297"/>
      <c r="D464" s="254" t="s">
        <v>146</v>
      </c>
      <c r="E464" s="298" t="s">
        <v>1</v>
      </c>
      <c r="F464" s="299" t="s">
        <v>703</v>
      </c>
      <c r="G464" s="297"/>
      <c r="H464" s="300">
        <v>11.310000000000001</v>
      </c>
      <c r="I464" s="301"/>
      <c r="J464" s="297"/>
      <c r="K464" s="297"/>
      <c r="L464" s="302"/>
      <c r="M464" s="303"/>
      <c r="N464" s="304"/>
      <c r="O464" s="304"/>
      <c r="P464" s="304"/>
      <c r="Q464" s="304"/>
      <c r="R464" s="304"/>
      <c r="S464" s="304"/>
      <c r="T464" s="305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306" t="s">
        <v>146</v>
      </c>
      <c r="AU464" s="306" t="s">
        <v>87</v>
      </c>
      <c r="AV464" s="16" t="s">
        <v>99</v>
      </c>
      <c r="AW464" s="16" t="s">
        <v>33</v>
      </c>
      <c r="AX464" s="16" t="s">
        <v>85</v>
      </c>
      <c r="AY464" s="306" t="s">
        <v>138</v>
      </c>
    </row>
    <row r="465" s="2" customFormat="1" ht="16.5" customHeight="1">
      <c r="A465" s="39"/>
      <c r="B465" s="40"/>
      <c r="C465" s="285" t="s">
        <v>705</v>
      </c>
      <c r="D465" s="285" t="s">
        <v>309</v>
      </c>
      <c r="E465" s="286" t="s">
        <v>706</v>
      </c>
      <c r="F465" s="287" t="s">
        <v>384</v>
      </c>
      <c r="G465" s="288" t="s">
        <v>182</v>
      </c>
      <c r="H465" s="289">
        <v>0.874</v>
      </c>
      <c r="I465" s="290"/>
      <c r="J465" s="291">
        <f>ROUND(I465*H465,2)</f>
        <v>0</v>
      </c>
      <c r="K465" s="292"/>
      <c r="L465" s="293"/>
      <c r="M465" s="294" t="s">
        <v>1</v>
      </c>
      <c r="N465" s="295" t="s">
        <v>42</v>
      </c>
      <c r="O465" s="92"/>
      <c r="P465" s="248">
        <f>O465*H465</f>
        <v>0</v>
      </c>
      <c r="Q465" s="248">
        <v>0.59999999999999998</v>
      </c>
      <c r="R465" s="248">
        <f>Q465*H465</f>
        <v>0.52439999999999998</v>
      </c>
      <c r="S465" s="248">
        <v>0</v>
      </c>
      <c r="T465" s="24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50" t="s">
        <v>105</v>
      </c>
      <c r="AT465" s="250" t="s">
        <v>309</v>
      </c>
      <c r="AU465" s="250" t="s">
        <v>87</v>
      </c>
      <c r="AY465" s="18" t="s">
        <v>138</v>
      </c>
      <c r="BE465" s="251">
        <f>IF(N465="základní",J465,0)</f>
        <v>0</v>
      </c>
      <c r="BF465" s="251">
        <f>IF(N465="snížená",J465,0)</f>
        <v>0</v>
      </c>
      <c r="BG465" s="251">
        <f>IF(N465="zákl. přenesená",J465,0)</f>
        <v>0</v>
      </c>
      <c r="BH465" s="251">
        <f>IF(N465="sníž. přenesená",J465,0)</f>
        <v>0</v>
      </c>
      <c r="BI465" s="251">
        <f>IF(N465="nulová",J465,0)</f>
        <v>0</v>
      </c>
      <c r="BJ465" s="18" t="s">
        <v>85</v>
      </c>
      <c r="BK465" s="251">
        <f>ROUND(I465*H465,2)</f>
        <v>0</v>
      </c>
      <c r="BL465" s="18" t="s">
        <v>144</v>
      </c>
      <c r="BM465" s="250" t="s">
        <v>707</v>
      </c>
    </row>
    <row r="466" s="13" customFormat="1">
      <c r="A466" s="13"/>
      <c r="B466" s="252"/>
      <c r="C466" s="253"/>
      <c r="D466" s="254" t="s">
        <v>146</v>
      </c>
      <c r="E466" s="255" t="s">
        <v>1</v>
      </c>
      <c r="F466" s="256" t="s">
        <v>708</v>
      </c>
      <c r="G466" s="253"/>
      <c r="H466" s="255" t="s">
        <v>1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2" t="s">
        <v>146</v>
      </c>
      <c r="AU466" s="262" t="s">
        <v>87</v>
      </c>
      <c r="AV466" s="13" t="s">
        <v>85</v>
      </c>
      <c r="AW466" s="13" t="s">
        <v>33</v>
      </c>
      <c r="AX466" s="13" t="s">
        <v>77</v>
      </c>
      <c r="AY466" s="262" t="s">
        <v>138</v>
      </c>
    </row>
    <row r="467" s="13" customFormat="1">
      <c r="A467" s="13"/>
      <c r="B467" s="252"/>
      <c r="C467" s="253"/>
      <c r="D467" s="254" t="s">
        <v>146</v>
      </c>
      <c r="E467" s="255" t="s">
        <v>1</v>
      </c>
      <c r="F467" s="256" t="s">
        <v>709</v>
      </c>
      <c r="G467" s="253"/>
      <c r="H467" s="255" t="s">
        <v>1</v>
      </c>
      <c r="I467" s="257"/>
      <c r="J467" s="253"/>
      <c r="K467" s="253"/>
      <c r="L467" s="258"/>
      <c r="M467" s="259"/>
      <c r="N467" s="260"/>
      <c r="O467" s="260"/>
      <c r="P467" s="260"/>
      <c r="Q467" s="260"/>
      <c r="R467" s="260"/>
      <c r="S467" s="260"/>
      <c r="T467" s="26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2" t="s">
        <v>146</v>
      </c>
      <c r="AU467" s="262" t="s">
        <v>87</v>
      </c>
      <c r="AV467" s="13" t="s">
        <v>85</v>
      </c>
      <c r="AW467" s="13" t="s">
        <v>33</v>
      </c>
      <c r="AX467" s="13" t="s">
        <v>77</v>
      </c>
      <c r="AY467" s="262" t="s">
        <v>138</v>
      </c>
    </row>
    <row r="468" s="14" customFormat="1">
      <c r="A468" s="14"/>
      <c r="B468" s="263"/>
      <c r="C468" s="264"/>
      <c r="D468" s="254" t="s">
        <v>146</v>
      </c>
      <c r="E468" s="265" t="s">
        <v>1</v>
      </c>
      <c r="F468" s="266" t="s">
        <v>710</v>
      </c>
      <c r="G468" s="264"/>
      <c r="H468" s="267">
        <v>0.874</v>
      </c>
      <c r="I468" s="268"/>
      <c r="J468" s="264"/>
      <c r="K468" s="264"/>
      <c r="L468" s="269"/>
      <c r="M468" s="270"/>
      <c r="N468" s="271"/>
      <c r="O468" s="271"/>
      <c r="P468" s="271"/>
      <c r="Q468" s="271"/>
      <c r="R468" s="271"/>
      <c r="S468" s="271"/>
      <c r="T468" s="27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3" t="s">
        <v>146</v>
      </c>
      <c r="AU468" s="273" t="s">
        <v>87</v>
      </c>
      <c r="AV468" s="14" t="s">
        <v>87</v>
      </c>
      <c r="AW468" s="14" t="s">
        <v>33</v>
      </c>
      <c r="AX468" s="14" t="s">
        <v>77</v>
      </c>
      <c r="AY468" s="273" t="s">
        <v>138</v>
      </c>
    </row>
    <row r="469" s="15" customFormat="1">
      <c r="A469" s="15"/>
      <c r="B469" s="274"/>
      <c r="C469" s="275"/>
      <c r="D469" s="254" t="s">
        <v>146</v>
      </c>
      <c r="E469" s="276" t="s">
        <v>1</v>
      </c>
      <c r="F469" s="277" t="s">
        <v>196</v>
      </c>
      <c r="G469" s="275"/>
      <c r="H469" s="278">
        <v>0.874</v>
      </c>
      <c r="I469" s="279"/>
      <c r="J469" s="275"/>
      <c r="K469" s="275"/>
      <c r="L469" s="280"/>
      <c r="M469" s="281"/>
      <c r="N469" s="282"/>
      <c r="O469" s="282"/>
      <c r="P469" s="282"/>
      <c r="Q469" s="282"/>
      <c r="R469" s="282"/>
      <c r="S469" s="282"/>
      <c r="T469" s="283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84" t="s">
        <v>146</v>
      </c>
      <c r="AU469" s="284" t="s">
        <v>87</v>
      </c>
      <c r="AV469" s="15" t="s">
        <v>144</v>
      </c>
      <c r="AW469" s="15" t="s">
        <v>33</v>
      </c>
      <c r="AX469" s="15" t="s">
        <v>85</v>
      </c>
      <c r="AY469" s="284" t="s">
        <v>138</v>
      </c>
    </row>
    <row r="470" s="2" customFormat="1" ht="16.5" customHeight="1">
      <c r="A470" s="39"/>
      <c r="B470" s="40"/>
      <c r="C470" s="238" t="s">
        <v>711</v>
      </c>
      <c r="D470" s="238" t="s">
        <v>140</v>
      </c>
      <c r="E470" s="239" t="s">
        <v>712</v>
      </c>
      <c r="F470" s="240" t="s">
        <v>713</v>
      </c>
      <c r="G470" s="241" t="s">
        <v>182</v>
      </c>
      <c r="H470" s="242">
        <v>8</v>
      </c>
      <c r="I470" s="243"/>
      <c r="J470" s="244">
        <f>ROUND(I470*H470,2)</f>
        <v>0</v>
      </c>
      <c r="K470" s="245"/>
      <c r="L470" s="45"/>
      <c r="M470" s="246" t="s">
        <v>1</v>
      </c>
      <c r="N470" s="247" t="s">
        <v>42</v>
      </c>
      <c r="O470" s="92"/>
      <c r="P470" s="248">
        <f>O470*H470</f>
        <v>0</v>
      </c>
      <c r="Q470" s="248">
        <v>0</v>
      </c>
      <c r="R470" s="248">
        <f>Q470*H470</f>
        <v>0</v>
      </c>
      <c r="S470" s="248">
        <v>0</v>
      </c>
      <c r="T470" s="249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50" t="s">
        <v>144</v>
      </c>
      <c r="AT470" s="250" t="s">
        <v>140</v>
      </c>
      <c r="AU470" s="250" t="s">
        <v>87</v>
      </c>
      <c r="AY470" s="18" t="s">
        <v>138</v>
      </c>
      <c r="BE470" s="251">
        <f>IF(N470="základní",J470,0)</f>
        <v>0</v>
      </c>
      <c r="BF470" s="251">
        <f>IF(N470="snížená",J470,0)</f>
        <v>0</v>
      </c>
      <c r="BG470" s="251">
        <f>IF(N470="zákl. přenesená",J470,0)</f>
        <v>0</v>
      </c>
      <c r="BH470" s="251">
        <f>IF(N470="sníž. přenesená",J470,0)</f>
        <v>0</v>
      </c>
      <c r="BI470" s="251">
        <f>IF(N470="nulová",J470,0)</f>
        <v>0</v>
      </c>
      <c r="BJ470" s="18" t="s">
        <v>85</v>
      </c>
      <c r="BK470" s="251">
        <f>ROUND(I470*H470,2)</f>
        <v>0</v>
      </c>
      <c r="BL470" s="18" t="s">
        <v>144</v>
      </c>
      <c r="BM470" s="250" t="s">
        <v>714</v>
      </c>
    </row>
    <row r="471" s="13" customFormat="1">
      <c r="A471" s="13"/>
      <c r="B471" s="252"/>
      <c r="C471" s="253"/>
      <c r="D471" s="254" t="s">
        <v>146</v>
      </c>
      <c r="E471" s="255" t="s">
        <v>1</v>
      </c>
      <c r="F471" s="256" t="s">
        <v>715</v>
      </c>
      <c r="G471" s="253"/>
      <c r="H471" s="255" t="s">
        <v>1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2" t="s">
        <v>146</v>
      </c>
      <c r="AU471" s="262" t="s">
        <v>87</v>
      </c>
      <c r="AV471" s="13" t="s">
        <v>85</v>
      </c>
      <c r="AW471" s="13" t="s">
        <v>33</v>
      </c>
      <c r="AX471" s="13" t="s">
        <v>77</v>
      </c>
      <c r="AY471" s="262" t="s">
        <v>138</v>
      </c>
    </row>
    <row r="472" s="13" customFormat="1">
      <c r="A472" s="13"/>
      <c r="B472" s="252"/>
      <c r="C472" s="253"/>
      <c r="D472" s="254" t="s">
        <v>146</v>
      </c>
      <c r="E472" s="255" t="s">
        <v>1</v>
      </c>
      <c r="F472" s="256" t="s">
        <v>716</v>
      </c>
      <c r="G472" s="253"/>
      <c r="H472" s="255" t="s">
        <v>1</v>
      </c>
      <c r="I472" s="257"/>
      <c r="J472" s="253"/>
      <c r="K472" s="253"/>
      <c r="L472" s="258"/>
      <c r="M472" s="259"/>
      <c r="N472" s="260"/>
      <c r="O472" s="260"/>
      <c r="P472" s="260"/>
      <c r="Q472" s="260"/>
      <c r="R472" s="260"/>
      <c r="S472" s="260"/>
      <c r="T472" s="26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2" t="s">
        <v>146</v>
      </c>
      <c r="AU472" s="262" t="s">
        <v>87</v>
      </c>
      <c r="AV472" s="13" t="s">
        <v>85</v>
      </c>
      <c r="AW472" s="13" t="s">
        <v>33</v>
      </c>
      <c r="AX472" s="13" t="s">
        <v>77</v>
      </c>
      <c r="AY472" s="262" t="s">
        <v>138</v>
      </c>
    </row>
    <row r="473" s="14" customFormat="1">
      <c r="A473" s="14"/>
      <c r="B473" s="263"/>
      <c r="C473" s="264"/>
      <c r="D473" s="254" t="s">
        <v>146</v>
      </c>
      <c r="E473" s="265" t="s">
        <v>1</v>
      </c>
      <c r="F473" s="266" t="s">
        <v>717</v>
      </c>
      <c r="G473" s="264"/>
      <c r="H473" s="267">
        <v>8</v>
      </c>
      <c r="I473" s="268"/>
      <c r="J473" s="264"/>
      <c r="K473" s="264"/>
      <c r="L473" s="269"/>
      <c r="M473" s="270"/>
      <c r="N473" s="271"/>
      <c r="O473" s="271"/>
      <c r="P473" s="271"/>
      <c r="Q473" s="271"/>
      <c r="R473" s="271"/>
      <c r="S473" s="271"/>
      <c r="T473" s="27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3" t="s">
        <v>146</v>
      </c>
      <c r="AU473" s="273" t="s">
        <v>87</v>
      </c>
      <c r="AV473" s="14" t="s">
        <v>87</v>
      </c>
      <c r="AW473" s="14" t="s">
        <v>33</v>
      </c>
      <c r="AX473" s="14" t="s">
        <v>77</v>
      </c>
      <c r="AY473" s="273" t="s">
        <v>138</v>
      </c>
    </row>
    <row r="474" s="15" customFormat="1">
      <c r="A474" s="15"/>
      <c r="B474" s="274"/>
      <c r="C474" s="275"/>
      <c r="D474" s="254" t="s">
        <v>146</v>
      </c>
      <c r="E474" s="276" t="s">
        <v>103</v>
      </c>
      <c r="F474" s="277" t="s">
        <v>196</v>
      </c>
      <c r="G474" s="275"/>
      <c r="H474" s="278">
        <v>8</v>
      </c>
      <c r="I474" s="279"/>
      <c r="J474" s="275"/>
      <c r="K474" s="275"/>
      <c r="L474" s="280"/>
      <c r="M474" s="281"/>
      <c r="N474" s="282"/>
      <c r="O474" s="282"/>
      <c r="P474" s="282"/>
      <c r="Q474" s="282"/>
      <c r="R474" s="282"/>
      <c r="S474" s="282"/>
      <c r="T474" s="283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84" t="s">
        <v>146</v>
      </c>
      <c r="AU474" s="284" t="s">
        <v>87</v>
      </c>
      <c r="AV474" s="15" t="s">
        <v>144</v>
      </c>
      <c r="AW474" s="15" t="s">
        <v>33</v>
      </c>
      <c r="AX474" s="15" t="s">
        <v>85</v>
      </c>
      <c r="AY474" s="284" t="s">
        <v>138</v>
      </c>
    </row>
    <row r="475" s="2" customFormat="1" ht="16.5" customHeight="1">
      <c r="A475" s="39"/>
      <c r="B475" s="40"/>
      <c r="C475" s="238" t="s">
        <v>718</v>
      </c>
      <c r="D475" s="238" t="s">
        <v>140</v>
      </c>
      <c r="E475" s="239" t="s">
        <v>719</v>
      </c>
      <c r="F475" s="240" t="s">
        <v>395</v>
      </c>
      <c r="G475" s="241" t="s">
        <v>182</v>
      </c>
      <c r="H475" s="242">
        <v>8</v>
      </c>
      <c r="I475" s="243"/>
      <c r="J475" s="244">
        <f>ROUND(I475*H475,2)</f>
        <v>0</v>
      </c>
      <c r="K475" s="245"/>
      <c r="L475" s="45"/>
      <c r="M475" s="246" t="s">
        <v>1</v>
      </c>
      <c r="N475" s="247" t="s">
        <v>42</v>
      </c>
      <c r="O475" s="92"/>
      <c r="P475" s="248">
        <f>O475*H475</f>
        <v>0</v>
      </c>
      <c r="Q475" s="248">
        <v>0</v>
      </c>
      <c r="R475" s="248">
        <f>Q475*H475</f>
        <v>0</v>
      </c>
      <c r="S475" s="248">
        <v>0</v>
      </c>
      <c r="T475" s="24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50" t="s">
        <v>144</v>
      </c>
      <c r="AT475" s="250" t="s">
        <v>140</v>
      </c>
      <c r="AU475" s="250" t="s">
        <v>87</v>
      </c>
      <c r="AY475" s="18" t="s">
        <v>138</v>
      </c>
      <c r="BE475" s="251">
        <f>IF(N475="základní",J475,0)</f>
        <v>0</v>
      </c>
      <c r="BF475" s="251">
        <f>IF(N475="snížená",J475,0)</f>
        <v>0</v>
      </c>
      <c r="BG475" s="251">
        <f>IF(N475="zákl. přenesená",J475,0)</f>
        <v>0</v>
      </c>
      <c r="BH475" s="251">
        <f>IF(N475="sníž. přenesená",J475,0)</f>
        <v>0</v>
      </c>
      <c r="BI475" s="251">
        <f>IF(N475="nulová",J475,0)</f>
        <v>0</v>
      </c>
      <c r="BJ475" s="18" t="s">
        <v>85</v>
      </c>
      <c r="BK475" s="251">
        <f>ROUND(I475*H475,2)</f>
        <v>0</v>
      </c>
      <c r="BL475" s="18" t="s">
        <v>144</v>
      </c>
      <c r="BM475" s="250" t="s">
        <v>720</v>
      </c>
    </row>
    <row r="476" s="13" customFormat="1">
      <c r="A476" s="13"/>
      <c r="B476" s="252"/>
      <c r="C476" s="253"/>
      <c r="D476" s="254" t="s">
        <v>146</v>
      </c>
      <c r="E476" s="255" t="s">
        <v>1</v>
      </c>
      <c r="F476" s="256" t="s">
        <v>721</v>
      </c>
      <c r="G476" s="253"/>
      <c r="H476" s="255" t="s">
        <v>1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2" t="s">
        <v>146</v>
      </c>
      <c r="AU476" s="262" t="s">
        <v>87</v>
      </c>
      <c r="AV476" s="13" t="s">
        <v>85</v>
      </c>
      <c r="AW476" s="13" t="s">
        <v>33</v>
      </c>
      <c r="AX476" s="13" t="s">
        <v>77</v>
      </c>
      <c r="AY476" s="262" t="s">
        <v>138</v>
      </c>
    </row>
    <row r="477" s="14" customFormat="1">
      <c r="A477" s="14"/>
      <c r="B477" s="263"/>
      <c r="C477" s="264"/>
      <c r="D477" s="254" t="s">
        <v>146</v>
      </c>
      <c r="E477" s="265" t="s">
        <v>1</v>
      </c>
      <c r="F477" s="266" t="s">
        <v>103</v>
      </c>
      <c r="G477" s="264"/>
      <c r="H477" s="267">
        <v>8</v>
      </c>
      <c r="I477" s="268"/>
      <c r="J477" s="264"/>
      <c r="K477" s="264"/>
      <c r="L477" s="269"/>
      <c r="M477" s="270"/>
      <c r="N477" s="271"/>
      <c r="O477" s="271"/>
      <c r="P477" s="271"/>
      <c r="Q477" s="271"/>
      <c r="R477" s="271"/>
      <c r="S477" s="271"/>
      <c r="T477" s="27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3" t="s">
        <v>146</v>
      </c>
      <c r="AU477" s="273" t="s">
        <v>87</v>
      </c>
      <c r="AV477" s="14" t="s">
        <v>87</v>
      </c>
      <c r="AW477" s="14" t="s">
        <v>33</v>
      </c>
      <c r="AX477" s="14" t="s">
        <v>77</v>
      </c>
      <c r="AY477" s="273" t="s">
        <v>138</v>
      </c>
    </row>
    <row r="478" s="15" customFormat="1">
      <c r="A478" s="15"/>
      <c r="B478" s="274"/>
      <c r="C478" s="275"/>
      <c r="D478" s="254" t="s">
        <v>146</v>
      </c>
      <c r="E478" s="276" t="s">
        <v>1</v>
      </c>
      <c r="F478" s="277" t="s">
        <v>196</v>
      </c>
      <c r="G478" s="275"/>
      <c r="H478" s="278">
        <v>8</v>
      </c>
      <c r="I478" s="279"/>
      <c r="J478" s="275"/>
      <c r="K478" s="275"/>
      <c r="L478" s="280"/>
      <c r="M478" s="281"/>
      <c r="N478" s="282"/>
      <c r="O478" s="282"/>
      <c r="P478" s="282"/>
      <c r="Q478" s="282"/>
      <c r="R478" s="282"/>
      <c r="S478" s="282"/>
      <c r="T478" s="283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4" t="s">
        <v>146</v>
      </c>
      <c r="AU478" s="284" t="s">
        <v>87</v>
      </c>
      <c r="AV478" s="15" t="s">
        <v>144</v>
      </c>
      <c r="AW478" s="15" t="s">
        <v>33</v>
      </c>
      <c r="AX478" s="15" t="s">
        <v>85</v>
      </c>
      <c r="AY478" s="284" t="s">
        <v>138</v>
      </c>
    </row>
    <row r="479" s="2" customFormat="1" ht="24" customHeight="1">
      <c r="A479" s="39"/>
      <c r="B479" s="40"/>
      <c r="C479" s="238" t="s">
        <v>722</v>
      </c>
      <c r="D479" s="238" t="s">
        <v>140</v>
      </c>
      <c r="E479" s="239" t="s">
        <v>723</v>
      </c>
      <c r="F479" s="240" t="s">
        <v>724</v>
      </c>
      <c r="G479" s="241" t="s">
        <v>143</v>
      </c>
      <c r="H479" s="242">
        <v>10</v>
      </c>
      <c r="I479" s="243"/>
      <c r="J479" s="244">
        <f>ROUND(I479*H479,2)</f>
        <v>0</v>
      </c>
      <c r="K479" s="245"/>
      <c r="L479" s="45"/>
      <c r="M479" s="246" t="s">
        <v>1</v>
      </c>
      <c r="N479" s="247" t="s">
        <v>42</v>
      </c>
      <c r="O479" s="92"/>
      <c r="P479" s="248">
        <f>O479*H479</f>
        <v>0</v>
      </c>
      <c r="Q479" s="248">
        <v>0</v>
      </c>
      <c r="R479" s="248">
        <f>Q479*H479</f>
        <v>0</v>
      </c>
      <c r="S479" s="248">
        <v>0</v>
      </c>
      <c r="T479" s="249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50" t="s">
        <v>144</v>
      </c>
      <c r="AT479" s="250" t="s">
        <v>140</v>
      </c>
      <c r="AU479" s="250" t="s">
        <v>87</v>
      </c>
      <c r="AY479" s="18" t="s">
        <v>138</v>
      </c>
      <c r="BE479" s="251">
        <f>IF(N479="základní",J479,0)</f>
        <v>0</v>
      </c>
      <c r="BF479" s="251">
        <f>IF(N479="snížená",J479,0)</f>
        <v>0</v>
      </c>
      <c r="BG479" s="251">
        <f>IF(N479="zákl. přenesená",J479,0)</f>
        <v>0</v>
      </c>
      <c r="BH479" s="251">
        <f>IF(N479="sníž. přenesená",J479,0)</f>
        <v>0</v>
      </c>
      <c r="BI479" s="251">
        <f>IF(N479="nulová",J479,0)</f>
        <v>0</v>
      </c>
      <c r="BJ479" s="18" t="s">
        <v>85</v>
      </c>
      <c r="BK479" s="251">
        <f>ROUND(I479*H479,2)</f>
        <v>0</v>
      </c>
      <c r="BL479" s="18" t="s">
        <v>144</v>
      </c>
      <c r="BM479" s="250" t="s">
        <v>725</v>
      </c>
    </row>
    <row r="480" s="13" customFormat="1">
      <c r="A480" s="13"/>
      <c r="B480" s="252"/>
      <c r="C480" s="253"/>
      <c r="D480" s="254" t="s">
        <v>146</v>
      </c>
      <c r="E480" s="255" t="s">
        <v>1</v>
      </c>
      <c r="F480" s="256" t="s">
        <v>726</v>
      </c>
      <c r="G480" s="253"/>
      <c r="H480" s="255" t="s">
        <v>1</v>
      </c>
      <c r="I480" s="257"/>
      <c r="J480" s="253"/>
      <c r="K480" s="253"/>
      <c r="L480" s="258"/>
      <c r="M480" s="259"/>
      <c r="N480" s="260"/>
      <c r="O480" s="260"/>
      <c r="P480" s="260"/>
      <c r="Q480" s="260"/>
      <c r="R480" s="260"/>
      <c r="S480" s="260"/>
      <c r="T480" s="26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2" t="s">
        <v>146</v>
      </c>
      <c r="AU480" s="262" t="s">
        <v>87</v>
      </c>
      <c r="AV480" s="13" t="s">
        <v>85</v>
      </c>
      <c r="AW480" s="13" t="s">
        <v>33</v>
      </c>
      <c r="AX480" s="13" t="s">
        <v>77</v>
      </c>
      <c r="AY480" s="262" t="s">
        <v>138</v>
      </c>
    </row>
    <row r="481" s="14" customFormat="1">
      <c r="A481" s="14"/>
      <c r="B481" s="263"/>
      <c r="C481" s="264"/>
      <c r="D481" s="254" t="s">
        <v>146</v>
      </c>
      <c r="E481" s="265" t="s">
        <v>1</v>
      </c>
      <c r="F481" s="266" t="s">
        <v>727</v>
      </c>
      <c r="G481" s="264"/>
      <c r="H481" s="267">
        <v>10</v>
      </c>
      <c r="I481" s="268"/>
      <c r="J481" s="264"/>
      <c r="K481" s="264"/>
      <c r="L481" s="269"/>
      <c r="M481" s="270"/>
      <c r="N481" s="271"/>
      <c r="O481" s="271"/>
      <c r="P481" s="271"/>
      <c r="Q481" s="271"/>
      <c r="R481" s="271"/>
      <c r="S481" s="271"/>
      <c r="T481" s="27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3" t="s">
        <v>146</v>
      </c>
      <c r="AU481" s="273" t="s">
        <v>87</v>
      </c>
      <c r="AV481" s="14" t="s">
        <v>87</v>
      </c>
      <c r="AW481" s="14" t="s">
        <v>33</v>
      </c>
      <c r="AX481" s="14" t="s">
        <v>77</v>
      </c>
      <c r="AY481" s="273" t="s">
        <v>138</v>
      </c>
    </row>
    <row r="482" s="15" customFormat="1">
      <c r="A482" s="15"/>
      <c r="B482" s="274"/>
      <c r="C482" s="275"/>
      <c r="D482" s="254" t="s">
        <v>146</v>
      </c>
      <c r="E482" s="276" t="s">
        <v>1</v>
      </c>
      <c r="F482" s="277" t="s">
        <v>196</v>
      </c>
      <c r="G482" s="275"/>
      <c r="H482" s="278">
        <v>10</v>
      </c>
      <c r="I482" s="279"/>
      <c r="J482" s="275"/>
      <c r="K482" s="275"/>
      <c r="L482" s="280"/>
      <c r="M482" s="281"/>
      <c r="N482" s="282"/>
      <c r="O482" s="282"/>
      <c r="P482" s="282"/>
      <c r="Q482" s="282"/>
      <c r="R482" s="282"/>
      <c r="S482" s="282"/>
      <c r="T482" s="28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84" t="s">
        <v>146</v>
      </c>
      <c r="AU482" s="284" t="s">
        <v>87</v>
      </c>
      <c r="AV482" s="15" t="s">
        <v>144</v>
      </c>
      <c r="AW482" s="15" t="s">
        <v>33</v>
      </c>
      <c r="AX482" s="15" t="s">
        <v>85</v>
      </c>
      <c r="AY482" s="284" t="s">
        <v>138</v>
      </c>
    </row>
    <row r="483" s="2" customFormat="1" ht="24" customHeight="1">
      <c r="A483" s="39"/>
      <c r="B483" s="40"/>
      <c r="C483" s="238" t="s">
        <v>728</v>
      </c>
      <c r="D483" s="238" t="s">
        <v>140</v>
      </c>
      <c r="E483" s="239" t="s">
        <v>729</v>
      </c>
      <c r="F483" s="240" t="s">
        <v>730</v>
      </c>
      <c r="G483" s="241" t="s">
        <v>143</v>
      </c>
      <c r="H483" s="242">
        <v>10</v>
      </c>
      <c r="I483" s="243"/>
      <c r="J483" s="244">
        <f>ROUND(I483*H483,2)</f>
        <v>0</v>
      </c>
      <c r="K483" s="245"/>
      <c r="L483" s="45"/>
      <c r="M483" s="246" t="s">
        <v>1</v>
      </c>
      <c r="N483" s="247" t="s">
        <v>42</v>
      </c>
      <c r="O483" s="92"/>
      <c r="P483" s="248">
        <f>O483*H483</f>
        <v>0</v>
      </c>
      <c r="Q483" s="248">
        <v>0</v>
      </c>
      <c r="R483" s="248">
        <f>Q483*H483</f>
        <v>0</v>
      </c>
      <c r="S483" s="248">
        <v>0</v>
      </c>
      <c r="T483" s="249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50" t="s">
        <v>144</v>
      </c>
      <c r="AT483" s="250" t="s">
        <v>140</v>
      </c>
      <c r="AU483" s="250" t="s">
        <v>87</v>
      </c>
      <c r="AY483" s="18" t="s">
        <v>138</v>
      </c>
      <c r="BE483" s="251">
        <f>IF(N483="základní",J483,0)</f>
        <v>0</v>
      </c>
      <c r="BF483" s="251">
        <f>IF(N483="snížená",J483,0)</f>
        <v>0</v>
      </c>
      <c r="BG483" s="251">
        <f>IF(N483="zákl. přenesená",J483,0)</f>
        <v>0</v>
      </c>
      <c r="BH483" s="251">
        <f>IF(N483="sníž. přenesená",J483,0)</f>
        <v>0</v>
      </c>
      <c r="BI483" s="251">
        <f>IF(N483="nulová",J483,0)</f>
        <v>0</v>
      </c>
      <c r="BJ483" s="18" t="s">
        <v>85</v>
      </c>
      <c r="BK483" s="251">
        <f>ROUND(I483*H483,2)</f>
        <v>0</v>
      </c>
      <c r="BL483" s="18" t="s">
        <v>144</v>
      </c>
      <c r="BM483" s="250" t="s">
        <v>731</v>
      </c>
    </row>
    <row r="484" s="13" customFormat="1">
      <c r="A484" s="13"/>
      <c r="B484" s="252"/>
      <c r="C484" s="253"/>
      <c r="D484" s="254" t="s">
        <v>146</v>
      </c>
      <c r="E484" s="255" t="s">
        <v>1</v>
      </c>
      <c r="F484" s="256" t="s">
        <v>726</v>
      </c>
      <c r="G484" s="253"/>
      <c r="H484" s="255" t="s">
        <v>1</v>
      </c>
      <c r="I484" s="257"/>
      <c r="J484" s="253"/>
      <c r="K484" s="253"/>
      <c r="L484" s="258"/>
      <c r="M484" s="259"/>
      <c r="N484" s="260"/>
      <c r="O484" s="260"/>
      <c r="P484" s="260"/>
      <c r="Q484" s="260"/>
      <c r="R484" s="260"/>
      <c r="S484" s="260"/>
      <c r="T484" s="26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2" t="s">
        <v>146</v>
      </c>
      <c r="AU484" s="262" t="s">
        <v>87</v>
      </c>
      <c r="AV484" s="13" t="s">
        <v>85</v>
      </c>
      <c r="AW484" s="13" t="s">
        <v>33</v>
      </c>
      <c r="AX484" s="13" t="s">
        <v>77</v>
      </c>
      <c r="AY484" s="262" t="s">
        <v>138</v>
      </c>
    </row>
    <row r="485" s="14" customFormat="1">
      <c r="A485" s="14"/>
      <c r="B485" s="263"/>
      <c r="C485" s="264"/>
      <c r="D485" s="254" t="s">
        <v>146</v>
      </c>
      <c r="E485" s="265" t="s">
        <v>1</v>
      </c>
      <c r="F485" s="266" t="s">
        <v>727</v>
      </c>
      <c r="G485" s="264"/>
      <c r="H485" s="267">
        <v>10</v>
      </c>
      <c r="I485" s="268"/>
      <c r="J485" s="264"/>
      <c r="K485" s="264"/>
      <c r="L485" s="269"/>
      <c r="M485" s="270"/>
      <c r="N485" s="271"/>
      <c r="O485" s="271"/>
      <c r="P485" s="271"/>
      <c r="Q485" s="271"/>
      <c r="R485" s="271"/>
      <c r="S485" s="271"/>
      <c r="T485" s="27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3" t="s">
        <v>146</v>
      </c>
      <c r="AU485" s="273" t="s">
        <v>87</v>
      </c>
      <c r="AV485" s="14" t="s">
        <v>87</v>
      </c>
      <c r="AW485" s="14" t="s">
        <v>33</v>
      </c>
      <c r="AX485" s="14" t="s">
        <v>77</v>
      </c>
      <c r="AY485" s="273" t="s">
        <v>138</v>
      </c>
    </row>
    <row r="486" s="15" customFormat="1">
      <c r="A486" s="15"/>
      <c r="B486" s="274"/>
      <c r="C486" s="275"/>
      <c r="D486" s="254" t="s">
        <v>146</v>
      </c>
      <c r="E486" s="276" t="s">
        <v>1</v>
      </c>
      <c r="F486" s="277" t="s">
        <v>196</v>
      </c>
      <c r="G486" s="275"/>
      <c r="H486" s="278">
        <v>10</v>
      </c>
      <c r="I486" s="279"/>
      <c r="J486" s="275"/>
      <c r="K486" s="275"/>
      <c r="L486" s="280"/>
      <c r="M486" s="281"/>
      <c r="N486" s="282"/>
      <c r="O486" s="282"/>
      <c r="P486" s="282"/>
      <c r="Q486" s="282"/>
      <c r="R486" s="282"/>
      <c r="S486" s="282"/>
      <c r="T486" s="28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4" t="s">
        <v>146</v>
      </c>
      <c r="AU486" s="284" t="s">
        <v>87</v>
      </c>
      <c r="AV486" s="15" t="s">
        <v>144</v>
      </c>
      <c r="AW486" s="15" t="s">
        <v>33</v>
      </c>
      <c r="AX486" s="15" t="s">
        <v>85</v>
      </c>
      <c r="AY486" s="284" t="s">
        <v>138</v>
      </c>
    </row>
    <row r="487" s="12" customFormat="1" ht="22.8" customHeight="1">
      <c r="A487" s="12"/>
      <c r="B487" s="222"/>
      <c r="C487" s="223"/>
      <c r="D487" s="224" t="s">
        <v>76</v>
      </c>
      <c r="E487" s="236" t="s">
        <v>732</v>
      </c>
      <c r="F487" s="236" t="s">
        <v>733</v>
      </c>
      <c r="G487" s="223"/>
      <c r="H487" s="223"/>
      <c r="I487" s="226"/>
      <c r="J487" s="237">
        <f>BK487</f>
        <v>0</v>
      </c>
      <c r="K487" s="223"/>
      <c r="L487" s="228"/>
      <c r="M487" s="229"/>
      <c r="N487" s="230"/>
      <c r="O487" s="230"/>
      <c r="P487" s="231">
        <f>SUM(P488:P497)</f>
        <v>0</v>
      </c>
      <c r="Q487" s="230"/>
      <c r="R487" s="231">
        <f>SUM(R488:R497)</f>
        <v>0</v>
      </c>
      <c r="S487" s="230"/>
      <c r="T487" s="232">
        <f>SUM(T488:T497)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33" t="s">
        <v>85</v>
      </c>
      <c r="AT487" s="234" t="s">
        <v>76</v>
      </c>
      <c r="AU487" s="234" t="s">
        <v>85</v>
      </c>
      <c r="AY487" s="233" t="s">
        <v>138</v>
      </c>
      <c r="BK487" s="235">
        <f>SUM(BK488:BK497)</f>
        <v>0</v>
      </c>
    </row>
    <row r="488" s="2" customFormat="1" ht="16.5" customHeight="1">
      <c r="A488" s="39"/>
      <c r="B488" s="40"/>
      <c r="C488" s="238" t="s">
        <v>734</v>
      </c>
      <c r="D488" s="238" t="s">
        <v>140</v>
      </c>
      <c r="E488" s="239" t="s">
        <v>735</v>
      </c>
      <c r="F488" s="240" t="s">
        <v>736</v>
      </c>
      <c r="G488" s="241" t="s">
        <v>299</v>
      </c>
      <c r="H488" s="242">
        <v>438.91300000000001</v>
      </c>
      <c r="I488" s="243"/>
      <c r="J488" s="244">
        <f>ROUND(I488*H488,2)</f>
        <v>0</v>
      </c>
      <c r="K488" s="245"/>
      <c r="L488" s="45"/>
      <c r="M488" s="246" t="s">
        <v>1</v>
      </c>
      <c r="N488" s="247" t="s">
        <v>42</v>
      </c>
      <c r="O488" s="92"/>
      <c r="P488" s="248">
        <f>O488*H488</f>
        <v>0</v>
      </c>
      <c r="Q488" s="248">
        <v>0</v>
      </c>
      <c r="R488" s="248">
        <f>Q488*H488</f>
        <v>0</v>
      </c>
      <c r="S488" s="248">
        <v>0</v>
      </c>
      <c r="T488" s="249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50" t="s">
        <v>144</v>
      </c>
      <c r="AT488" s="250" t="s">
        <v>140</v>
      </c>
      <c r="AU488" s="250" t="s">
        <v>87</v>
      </c>
      <c r="AY488" s="18" t="s">
        <v>138</v>
      </c>
      <c r="BE488" s="251">
        <f>IF(N488="základní",J488,0)</f>
        <v>0</v>
      </c>
      <c r="BF488" s="251">
        <f>IF(N488="snížená",J488,0)</f>
        <v>0</v>
      </c>
      <c r="BG488" s="251">
        <f>IF(N488="zákl. přenesená",J488,0)</f>
        <v>0</v>
      </c>
      <c r="BH488" s="251">
        <f>IF(N488="sníž. přenesená",J488,0)</f>
        <v>0</v>
      </c>
      <c r="BI488" s="251">
        <f>IF(N488="nulová",J488,0)</f>
        <v>0</v>
      </c>
      <c r="BJ488" s="18" t="s">
        <v>85</v>
      </c>
      <c r="BK488" s="251">
        <f>ROUND(I488*H488,2)</f>
        <v>0</v>
      </c>
      <c r="BL488" s="18" t="s">
        <v>144</v>
      </c>
      <c r="BM488" s="250" t="s">
        <v>737</v>
      </c>
    </row>
    <row r="489" s="2" customFormat="1" ht="16.5" customHeight="1">
      <c r="A489" s="39"/>
      <c r="B489" s="40"/>
      <c r="C489" s="238" t="s">
        <v>738</v>
      </c>
      <c r="D489" s="238" t="s">
        <v>140</v>
      </c>
      <c r="E489" s="239" t="s">
        <v>739</v>
      </c>
      <c r="F489" s="240" t="s">
        <v>740</v>
      </c>
      <c r="G489" s="241" t="s">
        <v>299</v>
      </c>
      <c r="H489" s="242">
        <v>8339.3469999999998</v>
      </c>
      <c r="I489" s="243"/>
      <c r="J489" s="244">
        <f>ROUND(I489*H489,2)</f>
        <v>0</v>
      </c>
      <c r="K489" s="245"/>
      <c r="L489" s="45"/>
      <c r="M489" s="246" t="s">
        <v>1</v>
      </c>
      <c r="N489" s="247" t="s">
        <v>42</v>
      </c>
      <c r="O489" s="92"/>
      <c r="P489" s="248">
        <f>O489*H489</f>
        <v>0</v>
      </c>
      <c r="Q489" s="248">
        <v>0</v>
      </c>
      <c r="R489" s="248">
        <f>Q489*H489</f>
        <v>0</v>
      </c>
      <c r="S489" s="248">
        <v>0</v>
      </c>
      <c r="T489" s="249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50" t="s">
        <v>144</v>
      </c>
      <c r="AT489" s="250" t="s">
        <v>140</v>
      </c>
      <c r="AU489" s="250" t="s">
        <v>87</v>
      </c>
      <c r="AY489" s="18" t="s">
        <v>138</v>
      </c>
      <c r="BE489" s="251">
        <f>IF(N489="základní",J489,0)</f>
        <v>0</v>
      </c>
      <c r="BF489" s="251">
        <f>IF(N489="snížená",J489,0)</f>
        <v>0</v>
      </c>
      <c r="BG489" s="251">
        <f>IF(N489="zákl. přenesená",J489,0)</f>
        <v>0</v>
      </c>
      <c r="BH489" s="251">
        <f>IF(N489="sníž. přenesená",J489,0)</f>
        <v>0</v>
      </c>
      <c r="BI489" s="251">
        <f>IF(N489="nulová",J489,0)</f>
        <v>0</v>
      </c>
      <c r="BJ489" s="18" t="s">
        <v>85</v>
      </c>
      <c r="BK489" s="251">
        <f>ROUND(I489*H489,2)</f>
        <v>0</v>
      </c>
      <c r="BL489" s="18" t="s">
        <v>144</v>
      </c>
      <c r="BM489" s="250" t="s">
        <v>741</v>
      </c>
    </row>
    <row r="490" s="14" customFormat="1">
      <c r="A490" s="14"/>
      <c r="B490" s="263"/>
      <c r="C490" s="264"/>
      <c r="D490" s="254" t="s">
        <v>146</v>
      </c>
      <c r="E490" s="265" t="s">
        <v>1</v>
      </c>
      <c r="F490" s="266" t="s">
        <v>742</v>
      </c>
      <c r="G490" s="264"/>
      <c r="H490" s="267">
        <v>8339.3469999999998</v>
      </c>
      <c r="I490" s="268"/>
      <c r="J490" s="264"/>
      <c r="K490" s="264"/>
      <c r="L490" s="269"/>
      <c r="M490" s="270"/>
      <c r="N490" s="271"/>
      <c r="O490" s="271"/>
      <c r="P490" s="271"/>
      <c r="Q490" s="271"/>
      <c r="R490" s="271"/>
      <c r="S490" s="271"/>
      <c r="T490" s="27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3" t="s">
        <v>146</v>
      </c>
      <c r="AU490" s="273" t="s">
        <v>87</v>
      </c>
      <c r="AV490" s="14" t="s">
        <v>87</v>
      </c>
      <c r="AW490" s="14" t="s">
        <v>33</v>
      </c>
      <c r="AX490" s="14" t="s">
        <v>85</v>
      </c>
      <c r="AY490" s="273" t="s">
        <v>138</v>
      </c>
    </row>
    <row r="491" s="2" customFormat="1" ht="16.5" customHeight="1">
      <c r="A491" s="39"/>
      <c r="B491" s="40"/>
      <c r="C491" s="238" t="s">
        <v>743</v>
      </c>
      <c r="D491" s="238" t="s">
        <v>140</v>
      </c>
      <c r="E491" s="239" t="s">
        <v>744</v>
      </c>
      <c r="F491" s="240" t="s">
        <v>745</v>
      </c>
      <c r="G491" s="241" t="s">
        <v>299</v>
      </c>
      <c r="H491" s="242">
        <v>438.91300000000001</v>
      </c>
      <c r="I491" s="243"/>
      <c r="J491" s="244">
        <f>ROUND(I491*H491,2)</f>
        <v>0</v>
      </c>
      <c r="K491" s="245"/>
      <c r="L491" s="45"/>
      <c r="M491" s="246" t="s">
        <v>1</v>
      </c>
      <c r="N491" s="247" t="s">
        <v>42</v>
      </c>
      <c r="O491" s="92"/>
      <c r="P491" s="248">
        <f>O491*H491</f>
        <v>0</v>
      </c>
      <c r="Q491" s="248">
        <v>0</v>
      </c>
      <c r="R491" s="248">
        <f>Q491*H491</f>
        <v>0</v>
      </c>
      <c r="S491" s="248">
        <v>0</v>
      </c>
      <c r="T491" s="249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50" t="s">
        <v>144</v>
      </c>
      <c r="AT491" s="250" t="s">
        <v>140</v>
      </c>
      <c r="AU491" s="250" t="s">
        <v>87</v>
      </c>
      <c r="AY491" s="18" t="s">
        <v>138</v>
      </c>
      <c r="BE491" s="251">
        <f>IF(N491="základní",J491,0)</f>
        <v>0</v>
      </c>
      <c r="BF491" s="251">
        <f>IF(N491="snížená",J491,0)</f>
        <v>0</v>
      </c>
      <c r="BG491" s="251">
        <f>IF(N491="zákl. přenesená",J491,0)</f>
        <v>0</v>
      </c>
      <c r="BH491" s="251">
        <f>IF(N491="sníž. přenesená",J491,0)</f>
        <v>0</v>
      </c>
      <c r="BI491" s="251">
        <f>IF(N491="nulová",J491,0)</f>
        <v>0</v>
      </c>
      <c r="BJ491" s="18" t="s">
        <v>85</v>
      </c>
      <c r="BK491" s="251">
        <f>ROUND(I491*H491,2)</f>
        <v>0</v>
      </c>
      <c r="BL491" s="18" t="s">
        <v>144</v>
      </c>
      <c r="BM491" s="250" t="s">
        <v>746</v>
      </c>
    </row>
    <row r="492" s="2" customFormat="1" ht="16.5" customHeight="1">
      <c r="A492" s="39"/>
      <c r="B492" s="40"/>
      <c r="C492" s="238" t="s">
        <v>747</v>
      </c>
      <c r="D492" s="238" t="s">
        <v>140</v>
      </c>
      <c r="E492" s="239" t="s">
        <v>748</v>
      </c>
      <c r="F492" s="240" t="s">
        <v>749</v>
      </c>
      <c r="G492" s="241" t="s">
        <v>299</v>
      </c>
      <c r="H492" s="242">
        <v>57.112000000000002</v>
      </c>
      <c r="I492" s="243"/>
      <c r="J492" s="244">
        <f>ROUND(I492*H492,2)</f>
        <v>0</v>
      </c>
      <c r="K492" s="245"/>
      <c r="L492" s="45"/>
      <c r="M492" s="246" t="s">
        <v>1</v>
      </c>
      <c r="N492" s="247" t="s">
        <v>42</v>
      </c>
      <c r="O492" s="92"/>
      <c r="P492" s="248">
        <f>O492*H492</f>
        <v>0</v>
      </c>
      <c r="Q492" s="248">
        <v>0</v>
      </c>
      <c r="R492" s="248">
        <f>Q492*H492</f>
        <v>0</v>
      </c>
      <c r="S492" s="248">
        <v>0</v>
      </c>
      <c r="T492" s="249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50" t="s">
        <v>144</v>
      </c>
      <c r="AT492" s="250" t="s">
        <v>140</v>
      </c>
      <c r="AU492" s="250" t="s">
        <v>87</v>
      </c>
      <c r="AY492" s="18" t="s">
        <v>138</v>
      </c>
      <c r="BE492" s="251">
        <f>IF(N492="základní",J492,0)</f>
        <v>0</v>
      </c>
      <c r="BF492" s="251">
        <f>IF(N492="snížená",J492,0)</f>
        <v>0</v>
      </c>
      <c r="BG492" s="251">
        <f>IF(N492="zákl. přenesená",J492,0)</f>
        <v>0</v>
      </c>
      <c r="BH492" s="251">
        <f>IF(N492="sníž. přenesená",J492,0)</f>
        <v>0</v>
      </c>
      <c r="BI492" s="251">
        <f>IF(N492="nulová",J492,0)</f>
        <v>0</v>
      </c>
      <c r="BJ492" s="18" t="s">
        <v>85</v>
      </c>
      <c r="BK492" s="251">
        <f>ROUND(I492*H492,2)</f>
        <v>0</v>
      </c>
      <c r="BL492" s="18" t="s">
        <v>144</v>
      </c>
      <c r="BM492" s="250" t="s">
        <v>750</v>
      </c>
    </row>
    <row r="493" s="14" customFormat="1">
      <c r="A493" s="14"/>
      <c r="B493" s="263"/>
      <c r="C493" s="264"/>
      <c r="D493" s="254" t="s">
        <v>146</v>
      </c>
      <c r="E493" s="265" t="s">
        <v>1</v>
      </c>
      <c r="F493" s="266" t="s">
        <v>751</v>
      </c>
      <c r="G493" s="264"/>
      <c r="H493" s="267">
        <v>57.112000000000002</v>
      </c>
      <c r="I493" s="268"/>
      <c r="J493" s="264"/>
      <c r="K493" s="264"/>
      <c r="L493" s="269"/>
      <c r="M493" s="270"/>
      <c r="N493" s="271"/>
      <c r="O493" s="271"/>
      <c r="P493" s="271"/>
      <c r="Q493" s="271"/>
      <c r="R493" s="271"/>
      <c r="S493" s="271"/>
      <c r="T493" s="27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3" t="s">
        <v>146</v>
      </c>
      <c r="AU493" s="273" t="s">
        <v>87</v>
      </c>
      <c r="AV493" s="14" t="s">
        <v>87</v>
      </c>
      <c r="AW493" s="14" t="s">
        <v>33</v>
      </c>
      <c r="AX493" s="14" t="s">
        <v>85</v>
      </c>
      <c r="AY493" s="273" t="s">
        <v>138</v>
      </c>
    </row>
    <row r="494" s="2" customFormat="1" ht="16.5" customHeight="1">
      <c r="A494" s="39"/>
      <c r="B494" s="40"/>
      <c r="C494" s="238" t="s">
        <v>752</v>
      </c>
      <c r="D494" s="238" t="s">
        <v>140</v>
      </c>
      <c r="E494" s="239" t="s">
        <v>753</v>
      </c>
      <c r="F494" s="240" t="s">
        <v>754</v>
      </c>
      <c r="G494" s="241" t="s">
        <v>299</v>
      </c>
      <c r="H494" s="242">
        <v>151.68199999999999</v>
      </c>
      <c r="I494" s="243"/>
      <c r="J494" s="244">
        <f>ROUND(I494*H494,2)</f>
        <v>0</v>
      </c>
      <c r="K494" s="245"/>
      <c r="L494" s="45"/>
      <c r="M494" s="246" t="s">
        <v>1</v>
      </c>
      <c r="N494" s="247" t="s">
        <v>42</v>
      </c>
      <c r="O494" s="92"/>
      <c r="P494" s="248">
        <f>O494*H494</f>
        <v>0</v>
      </c>
      <c r="Q494" s="248">
        <v>0</v>
      </c>
      <c r="R494" s="248">
        <f>Q494*H494</f>
        <v>0</v>
      </c>
      <c r="S494" s="248">
        <v>0</v>
      </c>
      <c r="T494" s="249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50" t="s">
        <v>144</v>
      </c>
      <c r="AT494" s="250" t="s">
        <v>140</v>
      </c>
      <c r="AU494" s="250" t="s">
        <v>87</v>
      </c>
      <c r="AY494" s="18" t="s">
        <v>138</v>
      </c>
      <c r="BE494" s="251">
        <f>IF(N494="základní",J494,0)</f>
        <v>0</v>
      </c>
      <c r="BF494" s="251">
        <f>IF(N494="snížená",J494,0)</f>
        <v>0</v>
      </c>
      <c r="BG494" s="251">
        <f>IF(N494="zákl. přenesená",J494,0)</f>
        <v>0</v>
      </c>
      <c r="BH494" s="251">
        <f>IF(N494="sníž. přenesená",J494,0)</f>
        <v>0</v>
      </c>
      <c r="BI494" s="251">
        <f>IF(N494="nulová",J494,0)</f>
        <v>0</v>
      </c>
      <c r="BJ494" s="18" t="s">
        <v>85</v>
      </c>
      <c r="BK494" s="251">
        <f>ROUND(I494*H494,2)</f>
        <v>0</v>
      </c>
      <c r="BL494" s="18" t="s">
        <v>144</v>
      </c>
      <c r="BM494" s="250" t="s">
        <v>755</v>
      </c>
    </row>
    <row r="495" s="14" customFormat="1">
      <c r="A495" s="14"/>
      <c r="B495" s="263"/>
      <c r="C495" s="264"/>
      <c r="D495" s="254" t="s">
        <v>146</v>
      </c>
      <c r="E495" s="265" t="s">
        <v>1</v>
      </c>
      <c r="F495" s="266" t="s">
        <v>756</v>
      </c>
      <c r="G495" s="264"/>
      <c r="H495" s="267">
        <v>151.68199999999999</v>
      </c>
      <c r="I495" s="268"/>
      <c r="J495" s="264"/>
      <c r="K495" s="264"/>
      <c r="L495" s="269"/>
      <c r="M495" s="270"/>
      <c r="N495" s="271"/>
      <c r="O495" s="271"/>
      <c r="P495" s="271"/>
      <c r="Q495" s="271"/>
      <c r="R495" s="271"/>
      <c r="S495" s="271"/>
      <c r="T495" s="27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3" t="s">
        <v>146</v>
      </c>
      <c r="AU495" s="273" t="s">
        <v>87</v>
      </c>
      <c r="AV495" s="14" t="s">
        <v>87</v>
      </c>
      <c r="AW495" s="14" t="s">
        <v>33</v>
      </c>
      <c r="AX495" s="14" t="s">
        <v>85</v>
      </c>
      <c r="AY495" s="273" t="s">
        <v>138</v>
      </c>
    </row>
    <row r="496" s="2" customFormat="1" ht="16.5" customHeight="1">
      <c r="A496" s="39"/>
      <c r="B496" s="40"/>
      <c r="C496" s="238" t="s">
        <v>757</v>
      </c>
      <c r="D496" s="238" t="s">
        <v>140</v>
      </c>
      <c r="E496" s="239" t="s">
        <v>758</v>
      </c>
      <c r="F496" s="240" t="s">
        <v>759</v>
      </c>
      <c r="G496" s="241" t="s">
        <v>299</v>
      </c>
      <c r="H496" s="242">
        <v>227.012</v>
      </c>
      <c r="I496" s="243"/>
      <c r="J496" s="244">
        <f>ROUND(I496*H496,2)</f>
        <v>0</v>
      </c>
      <c r="K496" s="245"/>
      <c r="L496" s="45"/>
      <c r="M496" s="246" t="s">
        <v>1</v>
      </c>
      <c r="N496" s="247" t="s">
        <v>42</v>
      </c>
      <c r="O496" s="92"/>
      <c r="P496" s="248">
        <f>O496*H496</f>
        <v>0</v>
      </c>
      <c r="Q496" s="248">
        <v>0</v>
      </c>
      <c r="R496" s="248">
        <f>Q496*H496</f>
        <v>0</v>
      </c>
      <c r="S496" s="248">
        <v>0</v>
      </c>
      <c r="T496" s="249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50" t="s">
        <v>144</v>
      </c>
      <c r="AT496" s="250" t="s">
        <v>140</v>
      </c>
      <c r="AU496" s="250" t="s">
        <v>87</v>
      </c>
      <c r="AY496" s="18" t="s">
        <v>138</v>
      </c>
      <c r="BE496" s="251">
        <f>IF(N496="základní",J496,0)</f>
        <v>0</v>
      </c>
      <c r="BF496" s="251">
        <f>IF(N496="snížená",J496,0)</f>
        <v>0</v>
      </c>
      <c r="BG496" s="251">
        <f>IF(N496="zákl. přenesená",J496,0)</f>
        <v>0</v>
      </c>
      <c r="BH496" s="251">
        <f>IF(N496="sníž. přenesená",J496,0)</f>
        <v>0</v>
      </c>
      <c r="BI496" s="251">
        <f>IF(N496="nulová",J496,0)</f>
        <v>0</v>
      </c>
      <c r="BJ496" s="18" t="s">
        <v>85</v>
      </c>
      <c r="BK496" s="251">
        <f>ROUND(I496*H496,2)</f>
        <v>0</v>
      </c>
      <c r="BL496" s="18" t="s">
        <v>144</v>
      </c>
      <c r="BM496" s="250" t="s">
        <v>760</v>
      </c>
    </row>
    <row r="497" s="14" customFormat="1">
      <c r="A497" s="14"/>
      <c r="B497" s="263"/>
      <c r="C497" s="264"/>
      <c r="D497" s="254" t="s">
        <v>146</v>
      </c>
      <c r="E497" s="265" t="s">
        <v>1</v>
      </c>
      <c r="F497" s="266" t="s">
        <v>761</v>
      </c>
      <c r="G497" s="264"/>
      <c r="H497" s="267">
        <v>227.012</v>
      </c>
      <c r="I497" s="268"/>
      <c r="J497" s="264"/>
      <c r="K497" s="264"/>
      <c r="L497" s="269"/>
      <c r="M497" s="270"/>
      <c r="N497" s="271"/>
      <c r="O497" s="271"/>
      <c r="P497" s="271"/>
      <c r="Q497" s="271"/>
      <c r="R497" s="271"/>
      <c r="S497" s="271"/>
      <c r="T497" s="27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3" t="s">
        <v>146</v>
      </c>
      <c r="AU497" s="273" t="s">
        <v>87</v>
      </c>
      <c r="AV497" s="14" t="s">
        <v>87</v>
      </c>
      <c r="AW497" s="14" t="s">
        <v>33</v>
      </c>
      <c r="AX497" s="14" t="s">
        <v>85</v>
      </c>
      <c r="AY497" s="273" t="s">
        <v>138</v>
      </c>
    </row>
    <row r="498" s="12" customFormat="1" ht="22.8" customHeight="1">
      <c r="A498" s="12"/>
      <c r="B498" s="222"/>
      <c r="C498" s="223"/>
      <c r="D498" s="224" t="s">
        <v>76</v>
      </c>
      <c r="E498" s="236" t="s">
        <v>762</v>
      </c>
      <c r="F498" s="236" t="s">
        <v>763</v>
      </c>
      <c r="G498" s="223"/>
      <c r="H498" s="223"/>
      <c r="I498" s="226"/>
      <c r="J498" s="237">
        <f>BK498</f>
        <v>0</v>
      </c>
      <c r="K498" s="223"/>
      <c r="L498" s="228"/>
      <c r="M498" s="229"/>
      <c r="N498" s="230"/>
      <c r="O498" s="230"/>
      <c r="P498" s="231">
        <f>P499</f>
        <v>0</v>
      </c>
      <c r="Q498" s="230"/>
      <c r="R498" s="231">
        <f>R499</f>
        <v>0</v>
      </c>
      <c r="S498" s="230"/>
      <c r="T498" s="232">
        <f>T499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33" t="s">
        <v>85</v>
      </c>
      <c r="AT498" s="234" t="s">
        <v>76</v>
      </c>
      <c r="AU498" s="234" t="s">
        <v>85</v>
      </c>
      <c r="AY498" s="233" t="s">
        <v>138</v>
      </c>
      <c r="BK498" s="235">
        <f>BK499</f>
        <v>0</v>
      </c>
    </row>
    <row r="499" s="2" customFormat="1" ht="16.5" customHeight="1">
      <c r="A499" s="39"/>
      <c r="B499" s="40"/>
      <c r="C499" s="238" t="s">
        <v>764</v>
      </c>
      <c r="D499" s="238" t="s">
        <v>140</v>
      </c>
      <c r="E499" s="239" t="s">
        <v>765</v>
      </c>
      <c r="F499" s="240" t="s">
        <v>766</v>
      </c>
      <c r="G499" s="241" t="s">
        <v>299</v>
      </c>
      <c r="H499" s="242">
        <v>341.98099999999999</v>
      </c>
      <c r="I499" s="243"/>
      <c r="J499" s="244">
        <f>ROUND(I499*H499,2)</f>
        <v>0</v>
      </c>
      <c r="K499" s="245"/>
      <c r="L499" s="45"/>
      <c r="M499" s="307" t="s">
        <v>1</v>
      </c>
      <c r="N499" s="308" t="s">
        <v>42</v>
      </c>
      <c r="O499" s="309"/>
      <c r="P499" s="310">
        <f>O499*H499</f>
        <v>0</v>
      </c>
      <c r="Q499" s="310">
        <v>0</v>
      </c>
      <c r="R499" s="310">
        <f>Q499*H499</f>
        <v>0</v>
      </c>
      <c r="S499" s="310">
        <v>0</v>
      </c>
      <c r="T499" s="31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50" t="s">
        <v>144</v>
      </c>
      <c r="AT499" s="250" t="s">
        <v>140</v>
      </c>
      <c r="AU499" s="250" t="s">
        <v>87</v>
      </c>
      <c r="AY499" s="18" t="s">
        <v>138</v>
      </c>
      <c r="BE499" s="251">
        <f>IF(N499="základní",J499,0)</f>
        <v>0</v>
      </c>
      <c r="BF499" s="251">
        <f>IF(N499="snížená",J499,0)</f>
        <v>0</v>
      </c>
      <c r="BG499" s="251">
        <f>IF(N499="zákl. přenesená",J499,0)</f>
        <v>0</v>
      </c>
      <c r="BH499" s="251">
        <f>IF(N499="sníž. přenesená",J499,0)</f>
        <v>0</v>
      </c>
      <c r="BI499" s="251">
        <f>IF(N499="nulová",J499,0)</f>
        <v>0</v>
      </c>
      <c r="BJ499" s="18" t="s">
        <v>85</v>
      </c>
      <c r="BK499" s="251">
        <f>ROUND(I499*H499,2)</f>
        <v>0</v>
      </c>
      <c r="BL499" s="18" t="s">
        <v>144</v>
      </c>
      <c r="BM499" s="250" t="s">
        <v>767</v>
      </c>
    </row>
    <row r="500" s="2" customFormat="1" ht="6.96" customHeight="1">
      <c r="A500" s="39"/>
      <c r="B500" s="67"/>
      <c r="C500" s="68"/>
      <c r="D500" s="68"/>
      <c r="E500" s="68"/>
      <c r="F500" s="68"/>
      <c r="G500" s="68"/>
      <c r="H500" s="68"/>
      <c r="I500" s="185"/>
      <c r="J500" s="68"/>
      <c r="K500" s="68"/>
      <c r="L500" s="45"/>
      <c r="M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</row>
  </sheetData>
  <sheetProtection sheet="1" autoFilter="0" formatColumns="0" formatRows="0" objects="1" scenarios="1" spinCount="100000" saltValue="C78HpNPL0jVn8L1Llpwd6cctjrW4DOYjp5iMBa8irfN/y8fw4cC2EdXv/I8NK2mMAiOUvpjhXqQyRTdDD/5wOg==" hashValue="w6ssUIGY7zo4eEFd+L33GWrTvspqLFr7hjXk9Wlh8bhyB2/1rk1+D06JaJxCg0EJ8pfc7Qw4UI/3dOjRYm4eSg==" algorithmName="SHA-512" password="CC35"/>
  <autoFilter ref="C125:K49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37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87</v>
      </c>
    </row>
    <row r="4" s="1" customFormat="1" ht="24.96" customHeight="1">
      <c r="B4" s="21"/>
      <c r="D4" s="142" t="s">
        <v>102</v>
      </c>
      <c r="I4" s="137"/>
      <c r="L4" s="21"/>
      <c r="M4" s="143" t="s">
        <v>10</v>
      </c>
      <c r="AT4" s="18" t="s">
        <v>4</v>
      </c>
    </row>
    <row r="5" s="1" customFormat="1" ht="6.96" customHeight="1">
      <c r="B5" s="21"/>
      <c r="I5" s="137"/>
      <c r="L5" s="21"/>
    </row>
    <row r="6" s="1" customFormat="1" ht="12" customHeight="1">
      <c r="B6" s="21"/>
      <c r="D6" s="144" t="s">
        <v>16</v>
      </c>
      <c r="I6" s="137"/>
      <c r="L6" s="21"/>
    </row>
    <row r="7" s="1" customFormat="1" ht="16.5" customHeight="1">
      <c r="B7" s="21"/>
      <c r="E7" s="145" t="str">
        <f>'Rekapitulace stavby'!K6</f>
        <v>Stezka pro pěší a cyklisty Pískoviště - Nábřežní, Šternberk</v>
      </c>
      <c r="F7" s="144"/>
      <c r="G7" s="144"/>
      <c r="H7" s="144"/>
      <c r="I7" s="137"/>
      <c r="L7" s="21"/>
    </row>
    <row r="8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7" t="s">
        <v>768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10. 2. 2020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tr">
        <f>IF('Rekapitulace stavby'!E11="","",'Rekapitulace stavby'!E11)</f>
        <v xml:space="preserve"> </v>
      </c>
      <c r="F15" s="39"/>
      <c r="G15" s="39"/>
      <c r="H15" s="39"/>
      <c r="I15" s="149" t="s">
        <v>27</v>
      </c>
      <c r="J15" s="148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32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9" t="s">
        <v>25</v>
      </c>
      <c r="J23" s="14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35</v>
      </c>
      <c r="F24" s="39"/>
      <c r="G24" s="39"/>
      <c r="H24" s="39"/>
      <c r="I24" s="149" t="s">
        <v>27</v>
      </c>
      <c r="J24" s="14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8" t="s">
        <v>37</v>
      </c>
      <c r="E30" s="39"/>
      <c r="F30" s="39"/>
      <c r="G30" s="39"/>
      <c r="H30" s="39"/>
      <c r="I30" s="146"/>
      <c r="J30" s="159">
        <f>ROUND(J125,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0" t="s">
        <v>39</v>
      </c>
      <c r="G32" s="39"/>
      <c r="H32" s="39"/>
      <c r="I32" s="161" t="s">
        <v>38</v>
      </c>
      <c r="J32" s="160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2" t="s">
        <v>41</v>
      </c>
      <c r="E33" s="144" t="s">
        <v>42</v>
      </c>
      <c r="F33" s="163">
        <f>ROUND((SUM(BE125:BE194)),  2)</f>
        <v>0</v>
      </c>
      <c r="G33" s="39"/>
      <c r="H33" s="39"/>
      <c r="I33" s="164">
        <v>0.20999999999999999</v>
      </c>
      <c r="J33" s="163">
        <f>ROUND(((SUM(BE125:BE194))*I33),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4" t="s">
        <v>43</v>
      </c>
      <c r="F34" s="163">
        <f>ROUND((SUM(BF125:BF194)),  2)</f>
        <v>0</v>
      </c>
      <c r="G34" s="39"/>
      <c r="H34" s="39"/>
      <c r="I34" s="164">
        <v>0.14999999999999999</v>
      </c>
      <c r="J34" s="163">
        <f>ROUND(((SUM(BF125:BF194))*I34),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4" t="s">
        <v>44</v>
      </c>
      <c r="F35" s="163">
        <f>ROUND((SUM(BG125:BG194)),  2)</f>
        <v>0</v>
      </c>
      <c r="G35" s="39"/>
      <c r="H35" s="39"/>
      <c r="I35" s="164">
        <v>0.20999999999999999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4" t="s">
        <v>45</v>
      </c>
      <c r="F36" s="163">
        <f>ROUND((SUM(BH125:BH194)),  2)</f>
        <v>0</v>
      </c>
      <c r="G36" s="39"/>
      <c r="H36" s="39"/>
      <c r="I36" s="164">
        <v>0.14999999999999999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4" t="s">
        <v>46</v>
      </c>
      <c r="F37" s="163">
        <f>ROUND((SUM(BI125:BI194)),  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I41" s="137"/>
      <c r="L41" s="21"/>
    </row>
    <row r="42" s="1" customFormat="1" ht="14.4" customHeight="1">
      <c r="B42" s="21"/>
      <c r="I42" s="137"/>
      <c r="L42" s="21"/>
    </row>
    <row r="43" s="1" customFormat="1" ht="14.4" customHeight="1">
      <c r="B43" s="21"/>
      <c r="I43" s="137"/>
      <c r="L43" s="21"/>
    </row>
    <row r="44" s="1" customFormat="1" ht="14.4" customHeight="1">
      <c r="B44" s="21"/>
      <c r="I44" s="137"/>
      <c r="L44" s="21"/>
    </row>
    <row r="45" s="1" customFormat="1" ht="14.4" customHeight="1">
      <c r="B45" s="21"/>
      <c r="I45" s="137"/>
      <c r="L45" s="21"/>
    </row>
    <row r="46" s="1" customFormat="1" ht="14.4" customHeight="1">
      <c r="B46" s="21"/>
      <c r="I46" s="137"/>
      <c r="L46" s="21"/>
    </row>
    <row r="47" s="1" customFormat="1" ht="14.4" customHeight="1">
      <c r="B47" s="21"/>
      <c r="I47" s="137"/>
      <c r="L47" s="21"/>
    </row>
    <row r="48" s="1" customFormat="1" ht="14.4" customHeight="1">
      <c r="B48" s="21"/>
      <c r="I48" s="137"/>
      <c r="L48" s="21"/>
    </row>
    <row r="49" s="1" customFormat="1" ht="14.4" customHeight="1">
      <c r="B49" s="21"/>
      <c r="I49" s="137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5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9"/>
      <c r="J61" s="180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81"/>
      <c r="F65" s="181"/>
      <c r="G65" s="173" t="s">
        <v>55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9"/>
      <c r="J76" s="180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9" t="str">
        <f>E7</f>
        <v>Stezka pro pěší a cyklisty Pískoviště - Nábřežní, Šternberk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701 - Úprava oplocení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Šternberk</v>
      </c>
      <c r="G89" s="41"/>
      <c r="H89" s="41"/>
      <c r="I89" s="149" t="s">
        <v>22</v>
      </c>
      <c r="J89" s="80" t="str">
        <f>IF(J12="","",J12)</f>
        <v>10. 2. 2020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7.9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9" t="s">
        <v>30</v>
      </c>
      <c r="J91" s="37" t="str">
        <f>E21</f>
        <v>Dopravní projektování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7.9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34</v>
      </c>
      <c r="J92" s="37" t="str">
        <f>E24</f>
        <v>Ing. Milena Uhlárová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0" t="s">
        <v>109</v>
      </c>
      <c r="D94" s="191"/>
      <c r="E94" s="191"/>
      <c r="F94" s="191"/>
      <c r="G94" s="191"/>
      <c r="H94" s="191"/>
      <c r="I94" s="192"/>
      <c r="J94" s="193" t="s">
        <v>110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4" t="s">
        <v>111</v>
      </c>
      <c r="D96" s="41"/>
      <c r="E96" s="41"/>
      <c r="F96" s="41"/>
      <c r="G96" s="41"/>
      <c r="H96" s="41"/>
      <c r="I96" s="146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="9" customFormat="1" ht="24.96" customHeight="1">
      <c r="A97" s="9"/>
      <c r="B97" s="195"/>
      <c r="C97" s="196"/>
      <c r="D97" s="197" t="s">
        <v>113</v>
      </c>
      <c r="E97" s="198"/>
      <c r="F97" s="198"/>
      <c r="G97" s="198"/>
      <c r="H97" s="198"/>
      <c r="I97" s="199"/>
      <c r="J97" s="200">
        <f>J126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114</v>
      </c>
      <c r="E98" s="205"/>
      <c r="F98" s="205"/>
      <c r="G98" s="205"/>
      <c r="H98" s="205"/>
      <c r="I98" s="206"/>
      <c r="J98" s="207">
        <f>J127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115</v>
      </c>
      <c r="E99" s="205"/>
      <c r="F99" s="205"/>
      <c r="G99" s="205"/>
      <c r="H99" s="205"/>
      <c r="I99" s="206"/>
      <c r="J99" s="207">
        <f>J142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769</v>
      </c>
      <c r="E100" s="205"/>
      <c r="F100" s="205"/>
      <c r="G100" s="205"/>
      <c r="H100" s="205"/>
      <c r="I100" s="206"/>
      <c r="J100" s="207">
        <f>J147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119</v>
      </c>
      <c r="E101" s="205"/>
      <c r="F101" s="205"/>
      <c r="G101" s="205"/>
      <c r="H101" s="205"/>
      <c r="I101" s="206"/>
      <c r="J101" s="207">
        <f>J158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2"/>
      <c r="C102" s="203"/>
      <c r="D102" s="204" t="s">
        <v>121</v>
      </c>
      <c r="E102" s="205"/>
      <c r="F102" s="205"/>
      <c r="G102" s="205"/>
      <c r="H102" s="205"/>
      <c r="I102" s="206"/>
      <c r="J102" s="207">
        <f>J178</f>
        <v>0</v>
      </c>
      <c r="K102" s="203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2"/>
      <c r="C103" s="203"/>
      <c r="D103" s="204" t="s">
        <v>122</v>
      </c>
      <c r="E103" s="205"/>
      <c r="F103" s="205"/>
      <c r="G103" s="205"/>
      <c r="H103" s="205"/>
      <c r="I103" s="206"/>
      <c r="J103" s="207">
        <f>J185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95"/>
      <c r="C104" s="196"/>
      <c r="D104" s="197" t="s">
        <v>770</v>
      </c>
      <c r="E104" s="198"/>
      <c r="F104" s="198"/>
      <c r="G104" s="198"/>
      <c r="H104" s="198"/>
      <c r="I104" s="199"/>
      <c r="J104" s="200">
        <f>J187</f>
        <v>0</v>
      </c>
      <c r="K104" s="196"/>
      <c r="L104" s="20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2"/>
      <c r="C105" s="203"/>
      <c r="D105" s="204" t="s">
        <v>771</v>
      </c>
      <c r="E105" s="205"/>
      <c r="F105" s="205"/>
      <c r="G105" s="205"/>
      <c r="H105" s="205"/>
      <c r="I105" s="206"/>
      <c r="J105" s="207">
        <f>J188</f>
        <v>0</v>
      </c>
      <c r="K105" s="203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146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67"/>
      <c r="C107" s="68"/>
      <c r="D107" s="68"/>
      <c r="E107" s="68"/>
      <c r="F107" s="68"/>
      <c r="G107" s="68"/>
      <c r="H107" s="68"/>
      <c r="I107" s="185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="2" customFormat="1" ht="6.96" customHeight="1">
      <c r="A111" s="39"/>
      <c r="B111" s="69"/>
      <c r="C111" s="70"/>
      <c r="D111" s="70"/>
      <c r="E111" s="70"/>
      <c r="F111" s="70"/>
      <c r="G111" s="70"/>
      <c r="H111" s="70"/>
      <c r="I111" s="188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123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189" t="str">
        <f>E7</f>
        <v>Stezka pro pěší a cyklisty Pískoviště - Nábřežní, Šternberk</v>
      </c>
      <c r="F115" s="33"/>
      <c r="G115" s="33"/>
      <c r="H115" s="33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106</v>
      </c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6.5" customHeight="1">
      <c r="A117" s="39"/>
      <c r="B117" s="40"/>
      <c r="C117" s="41"/>
      <c r="D117" s="41"/>
      <c r="E117" s="77" t="str">
        <f>E9</f>
        <v>SO 701 - Úprava oplocení</v>
      </c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Šternberk</v>
      </c>
      <c r="G119" s="41"/>
      <c r="H119" s="41"/>
      <c r="I119" s="149" t="s">
        <v>22</v>
      </c>
      <c r="J119" s="80" t="str">
        <f>IF(J12="","",J12)</f>
        <v>10. 2. 2020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6.96" customHeight="1">
      <c r="A120" s="39"/>
      <c r="B120" s="40"/>
      <c r="C120" s="41"/>
      <c r="D120" s="41"/>
      <c r="E120" s="41"/>
      <c r="F120" s="41"/>
      <c r="G120" s="41"/>
      <c r="H120" s="41"/>
      <c r="I120" s="146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27.9" customHeight="1">
      <c r="A121" s="39"/>
      <c r="B121" s="40"/>
      <c r="C121" s="33" t="s">
        <v>24</v>
      </c>
      <c r="D121" s="41"/>
      <c r="E121" s="41"/>
      <c r="F121" s="28" t="str">
        <f>E15</f>
        <v xml:space="preserve"> </v>
      </c>
      <c r="G121" s="41"/>
      <c r="H121" s="41"/>
      <c r="I121" s="149" t="s">
        <v>30</v>
      </c>
      <c r="J121" s="37" t="str">
        <f>E21</f>
        <v>Dopravní projektování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7.9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149" t="s">
        <v>34</v>
      </c>
      <c r="J122" s="37" t="str">
        <f>E24</f>
        <v>Ing. Milena Uhlárová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0.32" customHeight="1">
      <c r="A123" s="39"/>
      <c r="B123" s="40"/>
      <c r="C123" s="41"/>
      <c r="D123" s="41"/>
      <c r="E123" s="41"/>
      <c r="F123" s="41"/>
      <c r="G123" s="41"/>
      <c r="H123" s="41"/>
      <c r="I123" s="146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11" customFormat="1" ht="29.28" customHeight="1">
      <c r="A124" s="209"/>
      <c r="B124" s="210"/>
      <c r="C124" s="211" t="s">
        <v>124</v>
      </c>
      <c r="D124" s="212" t="s">
        <v>62</v>
      </c>
      <c r="E124" s="212" t="s">
        <v>58</v>
      </c>
      <c r="F124" s="212" t="s">
        <v>59</v>
      </c>
      <c r="G124" s="212" t="s">
        <v>125</v>
      </c>
      <c r="H124" s="212" t="s">
        <v>126</v>
      </c>
      <c r="I124" s="213" t="s">
        <v>127</v>
      </c>
      <c r="J124" s="214" t="s">
        <v>110</v>
      </c>
      <c r="K124" s="215" t="s">
        <v>128</v>
      </c>
      <c r="L124" s="216"/>
      <c r="M124" s="101" t="s">
        <v>1</v>
      </c>
      <c r="N124" s="102" t="s">
        <v>41</v>
      </c>
      <c r="O124" s="102" t="s">
        <v>129</v>
      </c>
      <c r="P124" s="102" t="s">
        <v>130</v>
      </c>
      <c r="Q124" s="102" t="s">
        <v>131</v>
      </c>
      <c r="R124" s="102" t="s">
        <v>132</v>
      </c>
      <c r="S124" s="102" t="s">
        <v>133</v>
      </c>
      <c r="T124" s="103" t="s">
        <v>134</v>
      </c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</row>
    <row r="125" s="2" customFormat="1" ht="22.8" customHeight="1">
      <c r="A125" s="39"/>
      <c r="B125" s="40"/>
      <c r="C125" s="108" t="s">
        <v>135</v>
      </c>
      <c r="D125" s="41"/>
      <c r="E125" s="41"/>
      <c r="F125" s="41"/>
      <c r="G125" s="41"/>
      <c r="H125" s="41"/>
      <c r="I125" s="146"/>
      <c r="J125" s="217">
        <f>BK125</f>
        <v>0</v>
      </c>
      <c r="K125" s="41"/>
      <c r="L125" s="45"/>
      <c r="M125" s="104"/>
      <c r="N125" s="218"/>
      <c r="O125" s="105"/>
      <c r="P125" s="219">
        <f>P126+P187</f>
        <v>0</v>
      </c>
      <c r="Q125" s="105"/>
      <c r="R125" s="219">
        <f>R126+R187</f>
        <v>10.625378799999998</v>
      </c>
      <c r="S125" s="105"/>
      <c r="T125" s="220">
        <f>T126+T187</f>
        <v>1.7314000000000001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112</v>
      </c>
      <c r="BK125" s="221">
        <f>BK126+BK187</f>
        <v>0</v>
      </c>
    </row>
    <row r="126" s="12" customFormat="1" ht="25.92" customHeight="1">
      <c r="A126" s="12"/>
      <c r="B126" s="222"/>
      <c r="C126" s="223"/>
      <c r="D126" s="224" t="s">
        <v>76</v>
      </c>
      <c r="E126" s="225" t="s">
        <v>136</v>
      </c>
      <c r="F126" s="225" t="s">
        <v>137</v>
      </c>
      <c r="G126" s="223"/>
      <c r="H126" s="223"/>
      <c r="I126" s="226"/>
      <c r="J126" s="227">
        <f>BK126</f>
        <v>0</v>
      </c>
      <c r="K126" s="223"/>
      <c r="L126" s="228"/>
      <c r="M126" s="229"/>
      <c r="N126" s="230"/>
      <c r="O126" s="230"/>
      <c r="P126" s="231">
        <f>P127+P142+P147+P158+P178+P185</f>
        <v>0</v>
      </c>
      <c r="Q126" s="230"/>
      <c r="R126" s="231">
        <f>R127+R142+R147+R158+R178+R185</f>
        <v>10.404878799999999</v>
      </c>
      <c r="S126" s="230"/>
      <c r="T126" s="232">
        <f>T127+T142+T147+T158+T178+T185</f>
        <v>1.7314000000000001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3" t="s">
        <v>85</v>
      </c>
      <c r="AT126" s="234" t="s">
        <v>76</v>
      </c>
      <c r="AU126" s="234" t="s">
        <v>77</v>
      </c>
      <c r="AY126" s="233" t="s">
        <v>138</v>
      </c>
      <c r="BK126" s="235">
        <f>BK127+BK142+BK147+BK158+BK178+BK185</f>
        <v>0</v>
      </c>
    </row>
    <row r="127" s="12" customFormat="1" ht="22.8" customHeight="1">
      <c r="A127" s="12"/>
      <c r="B127" s="222"/>
      <c r="C127" s="223"/>
      <c r="D127" s="224" t="s">
        <v>76</v>
      </c>
      <c r="E127" s="236" t="s">
        <v>85</v>
      </c>
      <c r="F127" s="236" t="s">
        <v>139</v>
      </c>
      <c r="G127" s="223"/>
      <c r="H127" s="223"/>
      <c r="I127" s="226"/>
      <c r="J127" s="237">
        <f>BK127</f>
        <v>0</v>
      </c>
      <c r="K127" s="223"/>
      <c r="L127" s="228"/>
      <c r="M127" s="229"/>
      <c r="N127" s="230"/>
      <c r="O127" s="230"/>
      <c r="P127" s="231">
        <f>SUM(P128:P141)</f>
        <v>0</v>
      </c>
      <c r="Q127" s="230"/>
      <c r="R127" s="231">
        <f>SUM(R128:R141)</f>
        <v>0</v>
      </c>
      <c r="S127" s="230"/>
      <c r="T127" s="232">
        <f>SUM(T128:T141)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3" t="s">
        <v>85</v>
      </c>
      <c r="AT127" s="234" t="s">
        <v>76</v>
      </c>
      <c r="AU127" s="234" t="s">
        <v>85</v>
      </c>
      <c r="AY127" s="233" t="s">
        <v>138</v>
      </c>
      <c r="BK127" s="235">
        <f>SUM(BK128:BK141)</f>
        <v>0</v>
      </c>
    </row>
    <row r="128" s="2" customFormat="1" ht="16.5" customHeight="1">
      <c r="A128" s="39"/>
      <c r="B128" s="40"/>
      <c r="C128" s="238" t="s">
        <v>250</v>
      </c>
      <c r="D128" s="238" t="s">
        <v>140</v>
      </c>
      <c r="E128" s="239" t="s">
        <v>772</v>
      </c>
      <c r="F128" s="240" t="s">
        <v>773</v>
      </c>
      <c r="G128" s="241" t="s">
        <v>182</v>
      </c>
      <c r="H128" s="242">
        <v>2.048</v>
      </c>
      <c r="I128" s="243"/>
      <c r="J128" s="244">
        <f>ROUND(I128*H128,2)</f>
        <v>0</v>
      </c>
      <c r="K128" s="245"/>
      <c r="L128" s="45"/>
      <c r="M128" s="246" t="s">
        <v>1</v>
      </c>
      <c r="N128" s="247" t="s">
        <v>42</v>
      </c>
      <c r="O128" s="92"/>
      <c r="P128" s="248">
        <f>O128*H128</f>
        <v>0</v>
      </c>
      <c r="Q128" s="248">
        <v>0</v>
      </c>
      <c r="R128" s="248">
        <f>Q128*H128</f>
        <v>0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144</v>
      </c>
      <c r="AT128" s="250" t="s">
        <v>140</v>
      </c>
      <c r="AU128" s="250" t="s">
        <v>87</v>
      </c>
      <c r="AY128" s="18" t="s">
        <v>138</v>
      </c>
      <c r="BE128" s="251">
        <f>IF(N128="základní",J128,0)</f>
        <v>0</v>
      </c>
      <c r="BF128" s="251">
        <f>IF(N128="snížená",J128,0)</f>
        <v>0</v>
      </c>
      <c r="BG128" s="251">
        <f>IF(N128="zákl. přenesená",J128,0)</f>
        <v>0</v>
      </c>
      <c r="BH128" s="251">
        <f>IF(N128="sníž. přenesená",J128,0)</f>
        <v>0</v>
      </c>
      <c r="BI128" s="251">
        <f>IF(N128="nulová",J128,0)</f>
        <v>0</v>
      </c>
      <c r="BJ128" s="18" t="s">
        <v>85</v>
      </c>
      <c r="BK128" s="251">
        <f>ROUND(I128*H128,2)</f>
        <v>0</v>
      </c>
      <c r="BL128" s="18" t="s">
        <v>144</v>
      </c>
      <c r="BM128" s="250" t="s">
        <v>774</v>
      </c>
    </row>
    <row r="129" s="14" customFormat="1">
      <c r="A129" s="14"/>
      <c r="B129" s="263"/>
      <c r="C129" s="264"/>
      <c r="D129" s="254" t="s">
        <v>146</v>
      </c>
      <c r="E129" s="265" t="s">
        <v>1</v>
      </c>
      <c r="F129" s="266" t="s">
        <v>775</v>
      </c>
      <c r="G129" s="264"/>
      <c r="H129" s="267">
        <v>2.048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3" t="s">
        <v>146</v>
      </c>
      <c r="AU129" s="273" t="s">
        <v>87</v>
      </c>
      <c r="AV129" s="14" t="s">
        <v>87</v>
      </c>
      <c r="AW129" s="14" t="s">
        <v>33</v>
      </c>
      <c r="AX129" s="14" t="s">
        <v>85</v>
      </c>
      <c r="AY129" s="273" t="s">
        <v>138</v>
      </c>
    </row>
    <row r="130" s="2" customFormat="1" ht="16.5" customHeight="1">
      <c r="A130" s="39"/>
      <c r="B130" s="40"/>
      <c r="C130" s="238" t="s">
        <v>85</v>
      </c>
      <c r="D130" s="238" t="s">
        <v>140</v>
      </c>
      <c r="E130" s="239" t="s">
        <v>776</v>
      </c>
      <c r="F130" s="240" t="s">
        <v>777</v>
      </c>
      <c r="G130" s="241" t="s">
        <v>182</v>
      </c>
      <c r="H130" s="242">
        <v>2.7200000000000002</v>
      </c>
      <c r="I130" s="243"/>
      <c r="J130" s="244">
        <f>ROUND(I130*H130,2)</f>
        <v>0</v>
      </c>
      <c r="K130" s="245"/>
      <c r="L130" s="45"/>
      <c r="M130" s="246" t="s">
        <v>1</v>
      </c>
      <c r="N130" s="247" t="s">
        <v>42</v>
      </c>
      <c r="O130" s="92"/>
      <c r="P130" s="248">
        <f>O130*H130</f>
        <v>0</v>
      </c>
      <c r="Q130" s="248">
        <v>0</v>
      </c>
      <c r="R130" s="248">
        <f>Q130*H130</f>
        <v>0</v>
      </c>
      <c r="S130" s="248">
        <v>0</v>
      </c>
      <c r="T130" s="24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0" t="s">
        <v>144</v>
      </c>
      <c r="AT130" s="250" t="s">
        <v>140</v>
      </c>
      <c r="AU130" s="250" t="s">
        <v>87</v>
      </c>
      <c r="AY130" s="18" t="s">
        <v>138</v>
      </c>
      <c r="BE130" s="251">
        <f>IF(N130="základní",J130,0)</f>
        <v>0</v>
      </c>
      <c r="BF130" s="251">
        <f>IF(N130="snížená",J130,0)</f>
        <v>0</v>
      </c>
      <c r="BG130" s="251">
        <f>IF(N130="zákl. přenesená",J130,0)</f>
        <v>0</v>
      </c>
      <c r="BH130" s="251">
        <f>IF(N130="sníž. přenesená",J130,0)</f>
        <v>0</v>
      </c>
      <c r="BI130" s="251">
        <f>IF(N130="nulová",J130,0)</f>
        <v>0</v>
      </c>
      <c r="BJ130" s="18" t="s">
        <v>85</v>
      </c>
      <c r="BK130" s="251">
        <f>ROUND(I130*H130,2)</f>
        <v>0</v>
      </c>
      <c r="BL130" s="18" t="s">
        <v>144</v>
      </c>
      <c r="BM130" s="250" t="s">
        <v>778</v>
      </c>
    </row>
    <row r="131" s="13" customFormat="1">
      <c r="A131" s="13"/>
      <c r="B131" s="252"/>
      <c r="C131" s="253"/>
      <c r="D131" s="254" t="s">
        <v>146</v>
      </c>
      <c r="E131" s="255" t="s">
        <v>1</v>
      </c>
      <c r="F131" s="256" t="s">
        <v>779</v>
      </c>
      <c r="G131" s="253"/>
      <c r="H131" s="255" t="s">
        <v>1</v>
      </c>
      <c r="I131" s="257"/>
      <c r="J131" s="253"/>
      <c r="K131" s="253"/>
      <c r="L131" s="258"/>
      <c r="M131" s="259"/>
      <c r="N131" s="260"/>
      <c r="O131" s="260"/>
      <c r="P131" s="260"/>
      <c r="Q131" s="260"/>
      <c r="R131" s="260"/>
      <c r="S131" s="260"/>
      <c r="T131" s="26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2" t="s">
        <v>146</v>
      </c>
      <c r="AU131" s="262" t="s">
        <v>87</v>
      </c>
      <c r="AV131" s="13" t="s">
        <v>85</v>
      </c>
      <c r="AW131" s="13" t="s">
        <v>33</v>
      </c>
      <c r="AX131" s="13" t="s">
        <v>77</v>
      </c>
      <c r="AY131" s="262" t="s">
        <v>138</v>
      </c>
    </row>
    <row r="132" s="13" customFormat="1">
      <c r="A132" s="13"/>
      <c r="B132" s="252"/>
      <c r="C132" s="253"/>
      <c r="D132" s="254" t="s">
        <v>146</v>
      </c>
      <c r="E132" s="255" t="s">
        <v>1</v>
      </c>
      <c r="F132" s="256" t="s">
        <v>780</v>
      </c>
      <c r="G132" s="253"/>
      <c r="H132" s="255" t="s">
        <v>1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2" t="s">
        <v>146</v>
      </c>
      <c r="AU132" s="262" t="s">
        <v>87</v>
      </c>
      <c r="AV132" s="13" t="s">
        <v>85</v>
      </c>
      <c r="AW132" s="13" t="s">
        <v>33</v>
      </c>
      <c r="AX132" s="13" t="s">
        <v>77</v>
      </c>
      <c r="AY132" s="262" t="s">
        <v>138</v>
      </c>
    </row>
    <row r="133" s="14" customFormat="1">
      <c r="A133" s="14"/>
      <c r="B133" s="263"/>
      <c r="C133" s="264"/>
      <c r="D133" s="254" t="s">
        <v>146</v>
      </c>
      <c r="E133" s="265" t="s">
        <v>1</v>
      </c>
      <c r="F133" s="266" t="s">
        <v>781</v>
      </c>
      <c r="G133" s="264"/>
      <c r="H133" s="267">
        <v>2.7200000000000002</v>
      </c>
      <c r="I133" s="268"/>
      <c r="J133" s="264"/>
      <c r="K133" s="264"/>
      <c r="L133" s="269"/>
      <c r="M133" s="270"/>
      <c r="N133" s="271"/>
      <c r="O133" s="271"/>
      <c r="P133" s="271"/>
      <c r="Q133" s="271"/>
      <c r="R133" s="271"/>
      <c r="S133" s="271"/>
      <c r="T133" s="27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3" t="s">
        <v>146</v>
      </c>
      <c r="AU133" s="273" t="s">
        <v>87</v>
      </c>
      <c r="AV133" s="14" t="s">
        <v>87</v>
      </c>
      <c r="AW133" s="14" t="s">
        <v>33</v>
      </c>
      <c r="AX133" s="14" t="s">
        <v>85</v>
      </c>
      <c r="AY133" s="273" t="s">
        <v>138</v>
      </c>
    </row>
    <row r="134" s="2" customFormat="1" ht="16.5" customHeight="1">
      <c r="A134" s="39"/>
      <c r="B134" s="40"/>
      <c r="C134" s="238" t="s">
        <v>87</v>
      </c>
      <c r="D134" s="238" t="s">
        <v>140</v>
      </c>
      <c r="E134" s="239" t="s">
        <v>251</v>
      </c>
      <c r="F134" s="240" t="s">
        <v>252</v>
      </c>
      <c r="G134" s="241" t="s">
        <v>182</v>
      </c>
      <c r="H134" s="242">
        <v>2.7200000000000002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2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144</v>
      </c>
      <c r="AT134" s="250" t="s">
        <v>140</v>
      </c>
      <c r="AU134" s="250" t="s">
        <v>87</v>
      </c>
      <c r="AY134" s="18" t="s">
        <v>138</v>
      </c>
      <c r="BE134" s="251">
        <f>IF(N134="základní",J134,0)</f>
        <v>0</v>
      </c>
      <c r="BF134" s="251">
        <f>IF(N134="snížená",J134,0)</f>
        <v>0</v>
      </c>
      <c r="BG134" s="251">
        <f>IF(N134="zákl. přenesená",J134,0)</f>
        <v>0</v>
      </c>
      <c r="BH134" s="251">
        <f>IF(N134="sníž. přenesená",J134,0)</f>
        <v>0</v>
      </c>
      <c r="BI134" s="251">
        <f>IF(N134="nulová",J134,0)</f>
        <v>0</v>
      </c>
      <c r="BJ134" s="18" t="s">
        <v>85</v>
      </c>
      <c r="BK134" s="251">
        <f>ROUND(I134*H134,2)</f>
        <v>0</v>
      </c>
      <c r="BL134" s="18" t="s">
        <v>144</v>
      </c>
      <c r="BM134" s="250" t="s">
        <v>782</v>
      </c>
    </row>
    <row r="135" s="14" customFormat="1">
      <c r="A135" s="14"/>
      <c r="B135" s="263"/>
      <c r="C135" s="264"/>
      <c r="D135" s="254" t="s">
        <v>146</v>
      </c>
      <c r="E135" s="265" t="s">
        <v>1</v>
      </c>
      <c r="F135" s="266" t="s">
        <v>783</v>
      </c>
      <c r="G135" s="264"/>
      <c r="H135" s="267">
        <v>2.7200000000000002</v>
      </c>
      <c r="I135" s="268"/>
      <c r="J135" s="264"/>
      <c r="K135" s="264"/>
      <c r="L135" s="269"/>
      <c r="M135" s="270"/>
      <c r="N135" s="271"/>
      <c r="O135" s="271"/>
      <c r="P135" s="271"/>
      <c r="Q135" s="271"/>
      <c r="R135" s="271"/>
      <c r="S135" s="271"/>
      <c r="T135" s="27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3" t="s">
        <v>146</v>
      </c>
      <c r="AU135" s="273" t="s">
        <v>87</v>
      </c>
      <c r="AV135" s="14" t="s">
        <v>87</v>
      </c>
      <c r="AW135" s="14" t="s">
        <v>33</v>
      </c>
      <c r="AX135" s="14" t="s">
        <v>85</v>
      </c>
      <c r="AY135" s="273" t="s">
        <v>138</v>
      </c>
    </row>
    <row r="136" s="2" customFormat="1" ht="16.5" customHeight="1">
      <c r="A136" s="39"/>
      <c r="B136" s="40"/>
      <c r="C136" s="238" t="s">
        <v>99</v>
      </c>
      <c r="D136" s="238" t="s">
        <v>140</v>
      </c>
      <c r="E136" s="239" t="s">
        <v>261</v>
      </c>
      <c r="F136" s="240" t="s">
        <v>262</v>
      </c>
      <c r="G136" s="241" t="s">
        <v>182</v>
      </c>
      <c r="H136" s="242">
        <v>27.199999999999999</v>
      </c>
      <c r="I136" s="243"/>
      <c r="J136" s="244">
        <f>ROUND(I136*H136,2)</f>
        <v>0</v>
      </c>
      <c r="K136" s="245"/>
      <c r="L136" s="45"/>
      <c r="M136" s="246" t="s">
        <v>1</v>
      </c>
      <c r="N136" s="247" t="s">
        <v>42</v>
      </c>
      <c r="O136" s="92"/>
      <c r="P136" s="248">
        <f>O136*H136</f>
        <v>0</v>
      </c>
      <c r="Q136" s="248">
        <v>0</v>
      </c>
      <c r="R136" s="248">
        <f>Q136*H136</f>
        <v>0</v>
      </c>
      <c r="S136" s="248">
        <v>0</v>
      </c>
      <c r="T136" s="24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0" t="s">
        <v>144</v>
      </c>
      <c r="AT136" s="250" t="s">
        <v>140</v>
      </c>
      <c r="AU136" s="250" t="s">
        <v>87</v>
      </c>
      <c r="AY136" s="18" t="s">
        <v>138</v>
      </c>
      <c r="BE136" s="251">
        <f>IF(N136="základní",J136,0)</f>
        <v>0</v>
      </c>
      <c r="BF136" s="251">
        <f>IF(N136="snížená",J136,0)</f>
        <v>0</v>
      </c>
      <c r="BG136" s="251">
        <f>IF(N136="zákl. přenesená",J136,0)</f>
        <v>0</v>
      </c>
      <c r="BH136" s="251">
        <f>IF(N136="sníž. přenesená",J136,0)</f>
        <v>0</v>
      </c>
      <c r="BI136" s="251">
        <f>IF(N136="nulová",J136,0)</f>
        <v>0</v>
      </c>
      <c r="BJ136" s="18" t="s">
        <v>85</v>
      </c>
      <c r="BK136" s="251">
        <f>ROUND(I136*H136,2)</f>
        <v>0</v>
      </c>
      <c r="BL136" s="18" t="s">
        <v>144</v>
      </c>
      <c r="BM136" s="250" t="s">
        <v>784</v>
      </c>
    </row>
    <row r="137" s="14" customFormat="1">
      <c r="A137" s="14"/>
      <c r="B137" s="263"/>
      <c r="C137" s="264"/>
      <c r="D137" s="254" t="s">
        <v>146</v>
      </c>
      <c r="E137" s="265" t="s">
        <v>1</v>
      </c>
      <c r="F137" s="266" t="s">
        <v>785</v>
      </c>
      <c r="G137" s="264"/>
      <c r="H137" s="267">
        <v>27.199999999999999</v>
      </c>
      <c r="I137" s="268"/>
      <c r="J137" s="264"/>
      <c r="K137" s="264"/>
      <c r="L137" s="269"/>
      <c r="M137" s="270"/>
      <c r="N137" s="271"/>
      <c r="O137" s="271"/>
      <c r="P137" s="271"/>
      <c r="Q137" s="271"/>
      <c r="R137" s="271"/>
      <c r="S137" s="271"/>
      <c r="T137" s="27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3" t="s">
        <v>146</v>
      </c>
      <c r="AU137" s="273" t="s">
        <v>87</v>
      </c>
      <c r="AV137" s="14" t="s">
        <v>87</v>
      </c>
      <c r="AW137" s="14" t="s">
        <v>33</v>
      </c>
      <c r="AX137" s="14" t="s">
        <v>85</v>
      </c>
      <c r="AY137" s="273" t="s">
        <v>138</v>
      </c>
    </row>
    <row r="138" s="2" customFormat="1" ht="16.5" customHeight="1">
      <c r="A138" s="39"/>
      <c r="B138" s="40"/>
      <c r="C138" s="238" t="s">
        <v>144</v>
      </c>
      <c r="D138" s="238" t="s">
        <v>140</v>
      </c>
      <c r="E138" s="239" t="s">
        <v>266</v>
      </c>
      <c r="F138" s="240" t="s">
        <v>267</v>
      </c>
      <c r="G138" s="241" t="s">
        <v>182</v>
      </c>
      <c r="H138" s="242">
        <v>2.7200000000000002</v>
      </c>
      <c r="I138" s="243"/>
      <c r="J138" s="244">
        <f>ROUND(I138*H138,2)</f>
        <v>0</v>
      </c>
      <c r="K138" s="245"/>
      <c r="L138" s="45"/>
      <c r="M138" s="246" t="s">
        <v>1</v>
      </c>
      <c r="N138" s="247" t="s">
        <v>42</v>
      </c>
      <c r="O138" s="92"/>
      <c r="P138" s="248">
        <f>O138*H138</f>
        <v>0</v>
      </c>
      <c r="Q138" s="248">
        <v>0</v>
      </c>
      <c r="R138" s="248">
        <f>Q138*H138</f>
        <v>0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144</v>
      </c>
      <c r="AT138" s="250" t="s">
        <v>140</v>
      </c>
      <c r="AU138" s="250" t="s">
        <v>87</v>
      </c>
      <c r="AY138" s="18" t="s">
        <v>138</v>
      </c>
      <c r="BE138" s="251">
        <f>IF(N138="základní",J138,0)</f>
        <v>0</v>
      </c>
      <c r="BF138" s="251">
        <f>IF(N138="snížená",J138,0)</f>
        <v>0</v>
      </c>
      <c r="BG138" s="251">
        <f>IF(N138="zákl. přenesená",J138,0)</f>
        <v>0</v>
      </c>
      <c r="BH138" s="251">
        <f>IF(N138="sníž. přenesená",J138,0)</f>
        <v>0</v>
      </c>
      <c r="BI138" s="251">
        <f>IF(N138="nulová",J138,0)</f>
        <v>0</v>
      </c>
      <c r="BJ138" s="18" t="s">
        <v>85</v>
      </c>
      <c r="BK138" s="251">
        <f>ROUND(I138*H138,2)</f>
        <v>0</v>
      </c>
      <c r="BL138" s="18" t="s">
        <v>144</v>
      </c>
      <c r="BM138" s="250" t="s">
        <v>786</v>
      </c>
    </row>
    <row r="139" s="14" customFormat="1">
      <c r="A139" s="14"/>
      <c r="B139" s="263"/>
      <c r="C139" s="264"/>
      <c r="D139" s="254" t="s">
        <v>146</v>
      </c>
      <c r="E139" s="265" t="s">
        <v>1</v>
      </c>
      <c r="F139" s="266" t="s">
        <v>783</v>
      </c>
      <c r="G139" s="264"/>
      <c r="H139" s="267">
        <v>2.7200000000000002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3" t="s">
        <v>146</v>
      </c>
      <c r="AU139" s="273" t="s">
        <v>87</v>
      </c>
      <c r="AV139" s="14" t="s">
        <v>87</v>
      </c>
      <c r="AW139" s="14" t="s">
        <v>33</v>
      </c>
      <c r="AX139" s="14" t="s">
        <v>85</v>
      </c>
      <c r="AY139" s="273" t="s">
        <v>138</v>
      </c>
    </row>
    <row r="140" s="2" customFormat="1" ht="16.5" customHeight="1">
      <c r="A140" s="39"/>
      <c r="B140" s="40"/>
      <c r="C140" s="238" t="s">
        <v>101</v>
      </c>
      <c r="D140" s="238" t="s">
        <v>140</v>
      </c>
      <c r="E140" s="239" t="s">
        <v>297</v>
      </c>
      <c r="F140" s="240" t="s">
        <v>298</v>
      </c>
      <c r="G140" s="241" t="s">
        <v>299</v>
      </c>
      <c r="H140" s="242">
        <v>4.8959999999999999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2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144</v>
      </c>
      <c r="AT140" s="250" t="s">
        <v>140</v>
      </c>
      <c r="AU140" s="250" t="s">
        <v>87</v>
      </c>
      <c r="AY140" s="18" t="s">
        <v>138</v>
      </c>
      <c r="BE140" s="251">
        <f>IF(N140="základní",J140,0)</f>
        <v>0</v>
      </c>
      <c r="BF140" s="251">
        <f>IF(N140="snížená",J140,0)</f>
        <v>0</v>
      </c>
      <c r="BG140" s="251">
        <f>IF(N140="zákl. přenesená",J140,0)</f>
        <v>0</v>
      </c>
      <c r="BH140" s="251">
        <f>IF(N140="sníž. přenesená",J140,0)</f>
        <v>0</v>
      </c>
      <c r="BI140" s="251">
        <f>IF(N140="nulová",J140,0)</f>
        <v>0</v>
      </c>
      <c r="BJ140" s="18" t="s">
        <v>85</v>
      </c>
      <c r="BK140" s="251">
        <f>ROUND(I140*H140,2)</f>
        <v>0</v>
      </c>
      <c r="BL140" s="18" t="s">
        <v>144</v>
      </c>
      <c r="BM140" s="250" t="s">
        <v>787</v>
      </c>
    </row>
    <row r="141" s="14" customFormat="1">
      <c r="A141" s="14"/>
      <c r="B141" s="263"/>
      <c r="C141" s="264"/>
      <c r="D141" s="254" t="s">
        <v>146</v>
      </c>
      <c r="E141" s="265" t="s">
        <v>1</v>
      </c>
      <c r="F141" s="266" t="s">
        <v>788</v>
      </c>
      <c r="G141" s="264"/>
      <c r="H141" s="267">
        <v>4.8959999999999999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3" t="s">
        <v>146</v>
      </c>
      <c r="AU141" s="273" t="s">
        <v>87</v>
      </c>
      <c r="AV141" s="14" t="s">
        <v>87</v>
      </c>
      <c r="AW141" s="14" t="s">
        <v>33</v>
      </c>
      <c r="AX141" s="14" t="s">
        <v>85</v>
      </c>
      <c r="AY141" s="273" t="s">
        <v>138</v>
      </c>
    </row>
    <row r="142" s="12" customFormat="1" ht="22.8" customHeight="1">
      <c r="A142" s="12"/>
      <c r="B142" s="222"/>
      <c r="C142" s="223"/>
      <c r="D142" s="224" t="s">
        <v>76</v>
      </c>
      <c r="E142" s="236" t="s">
        <v>87</v>
      </c>
      <c r="F142" s="236" t="s">
        <v>398</v>
      </c>
      <c r="G142" s="223"/>
      <c r="H142" s="223"/>
      <c r="I142" s="226"/>
      <c r="J142" s="237">
        <f>BK142</f>
        <v>0</v>
      </c>
      <c r="K142" s="223"/>
      <c r="L142" s="228"/>
      <c r="M142" s="229"/>
      <c r="N142" s="230"/>
      <c r="O142" s="230"/>
      <c r="P142" s="231">
        <f>SUM(P143:P146)</f>
        <v>0</v>
      </c>
      <c r="Q142" s="230"/>
      <c r="R142" s="231">
        <f>SUM(R143:R146)</f>
        <v>6.6729488000000003</v>
      </c>
      <c r="S142" s="230"/>
      <c r="T142" s="232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3" t="s">
        <v>85</v>
      </c>
      <c r="AT142" s="234" t="s">
        <v>76</v>
      </c>
      <c r="AU142" s="234" t="s">
        <v>85</v>
      </c>
      <c r="AY142" s="233" t="s">
        <v>138</v>
      </c>
      <c r="BK142" s="235">
        <f>SUM(BK143:BK146)</f>
        <v>0</v>
      </c>
    </row>
    <row r="143" s="2" customFormat="1" ht="16.5" customHeight="1">
      <c r="A143" s="39"/>
      <c r="B143" s="40"/>
      <c r="C143" s="238" t="s">
        <v>168</v>
      </c>
      <c r="D143" s="238" t="s">
        <v>140</v>
      </c>
      <c r="E143" s="239" t="s">
        <v>789</v>
      </c>
      <c r="F143" s="240" t="s">
        <v>790</v>
      </c>
      <c r="G143" s="241" t="s">
        <v>182</v>
      </c>
      <c r="H143" s="242">
        <v>2.7200000000000002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2"/>
      <c r="P143" s="248">
        <f>O143*H143</f>
        <v>0</v>
      </c>
      <c r="Q143" s="248">
        <v>2.45329</v>
      </c>
      <c r="R143" s="248">
        <f>Q143*H143</f>
        <v>6.6729488000000003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144</v>
      </c>
      <c r="AT143" s="250" t="s">
        <v>140</v>
      </c>
      <c r="AU143" s="250" t="s">
        <v>87</v>
      </c>
      <c r="AY143" s="18" t="s">
        <v>138</v>
      </c>
      <c r="BE143" s="251">
        <f>IF(N143="základní",J143,0)</f>
        <v>0</v>
      </c>
      <c r="BF143" s="251">
        <f>IF(N143="snížená",J143,0)</f>
        <v>0</v>
      </c>
      <c r="BG143" s="251">
        <f>IF(N143="zákl. přenesená",J143,0)</f>
        <v>0</v>
      </c>
      <c r="BH143" s="251">
        <f>IF(N143="sníž. přenesená",J143,0)</f>
        <v>0</v>
      </c>
      <c r="BI143" s="251">
        <f>IF(N143="nulová",J143,0)</f>
        <v>0</v>
      </c>
      <c r="BJ143" s="18" t="s">
        <v>85</v>
      </c>
      <c r="BK143" s="251">
        <f>ROUND(I143*H143,2)</f>
        <v>0</v>
      </c>
      <c r="BL143" s="18" t="s">
        <v>144</v>
      </c>
      <c r="BM143" s="250" t="s">
        <v>791</v>
      </c>
    </row>
    <row r="144" s="13" customFormat="1">
      <c r="A144" s="13"/>
      <c r="B144" s="252"/>
      <c r="C144" s="253"/>
      <c r="D144" s="254" t="s">
        <v>146</v>
      </c>
      <c r="E144" s="255" t="s">
        <v>1</v>
      </c>
      <c r="F144" s="256" t="s">
        <v>779</v>
      </c>
      <c r="G144" s="253"/>
      <c r="H144" s="255" t="s">
        <v>1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2" t="s">
        <v>146</v>
      </c>
      <c r="AU144" s="262" t="s">
        <v>87</v>
      </c>
      <c r="AV144" s="13" t="s">
        <v>85</v>
      </c>
      <c r="AW144" s="13" t="s">
        <v>33</v>
      </c>
      <c r="AX144" s="13" t="s">
        <v>77</v>
      </c>
      <c r="AY144" s="262" t="s">
        <v>138</v>
      </c>
    </row>
    <row r="145" s="13" customFormat="1">
      <c r="A145" s="13"/>
      <c r="B145" s="252"/>
      <c r="C145" s="253"/>
      <c r="D145" s="254" t="s">
        <v>146</v>
      </c>
      <c r="E145" s="255" t="s">
        <v>1</v>
      </c>
      <c r="F145" s="256" t="s">
        <v>780</v>
      </c>
      <c r="G145" s="253"/>
      <c r="H145" s="255" t="s">
        <v>1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146</v>
      </c>
      <c r="AU145" s="262" t="s">
        <v>87</v>
      </c>
      <c r="AV145" s="13" t="s">
        <v>85</v>
      </c>
      <c r="AW145" s="13" t="s">
        <v>33</v>
      </c>
      <c r="AX145" s="13" t="s">
        <v>77</v>
      </c>
      <c r="AY145" s="262" t="s">
        <v>138</v>
      </c>
    </row>
    <row r="146" s="14" customFormat="1">
      <c r="A146" s="14"/>
      <c r="B146" s="263"/>
      <c r="C146" s="264"/>
      <c r="D146" s="254" t="s">
        <v>146</v>
      </c>
      <c r="E146" s="265" t="s">
        <v>1</v>
      </c>
      <c r="F146" s="266" t="s">
        <v>781</v>
      </c>
      <c r="G146" s="264"/>
      <c r="H146" s="267">
        <v>2.7200000000000002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3" t="s">
        <v>146</v>
      </c>
      <c r="AU146" s="273" t="s">
        <v>87</v>
      </c>
      <c r="AV146" s="14" t="s">
        <v>87</v>
      </c>
      <c r="AW146" s="14" t="s">
        <v>33</v>
      </c>
      <c r="AX146" s="14" t="s">
        <v>85</v>
      </c>
      <c r="AY146" s="273" t="s">
        <v>138</v>
      </c>
    </row>
    <row r="147" s="12" customFormat="1" ht="22.8" customHeight="1">
      <c r="A147" s="12"/>
      <c r="B147" s="222"/>
      <c r="C147" s="223"/>
      <c r="D147" s="224" t="s">
        <v>76</v>
      </c>
      <c r="E147" s="236" t="s">
        <v>99</v>
      </c>
      <c r="F147" s="236" t="s">
        <v>792</v>
      </c>
      <c r="G147" s="223"/>
      <c r="H147" s="223"/>
      <c r="I147" s="226"/>
      <c r="J147" s="237">
        <f>BK147</f>
        <v>0</v>
      </c>
      <c r="K147" s="223"/>
      <c r="L147" s="228"/>
      <c r="M147" s="229"/>
      <c r="N147" s="230"/>
      <c r="O147" s="230"/>
      <c r="P147" s="231">
        <f>SUM(P148:P157)</f>
        <v>0</v>
      </c>
      <c r="Q147" s="230"/>
      <c r="R147" s="231">
        <f>SUM(R148:R157)</f>
        <v>3.7319299999999993</v>
      </c>
      <c r="S147" s="230"/>
      <c r="T147" s="232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3" t="s">
        <v>85</v>
      </c>
      <c r="AT147" s="234" t="s">
        <v>76</v>
      </c>
      <c r="AU147" s="234" t="s">
        <v>85</v>
      </c>
      <c r="AY147" s="233" t="s">
        <v>138</v>
      </c>
      <c r="BK147" s="235">
        <f>SUM(BK148:BK157)</f>
        <v>0</v>
      </c>
    </row>
    <row r="148" s="2" customFormat="1" ht="16.5" customHeight="1">
      <c r="A148" s="39"/>
      <c r="B148" s="40"/>
      <c r="C148" s="238" t="s">
        <v>174</v>
      </c>
      <c r="D148" s="238" t="s">
        <v>140</v>
      </c>
      <c r="E148" s="239" t="s">
        <v>793</v>
      </c>
      <c r="F148" s="240" t="s">
        <v>794</v>
      </c>
      <c r="G148" s="241" t="s">
        <v>143</v>
      </c>
      <c r="H148" s="242">
        <v>17</v>
      </c>
      <c r="I148" s="243"/>
      <c r="J148" s="244">
        <f>ROUND(I148*H148,2)</f>
        <v>0</v>
      </c>
      <c r="K148" s="245"/>
      <c r="L148" s="45"/>
      <c r="M148" s="246" t="s">
        <v>1</v>
      </c>
      <c r="N148" s="247" t="s">
        <v>42</v>
      </c>
      <c r="O148" s="92"/>
      <c r="P148" s="248">
        <f>O148*H148</f>
        <v>0</v>
      </c>
      <c r="Q148" s="248">
        <v>0.17488999999999999</v>
      </c>
      <c r="R148" s="248">
        <f>Q148*H148</f>
        <v>2.9731299999999998</v>
      </c>
      <c r="S148" s="248">
        <v>0</v>
      </c>
      <c r="T148" s="24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0" t="s">
        <v>144</v>
      </c>
      <c r="AT148" s="250" t="s">
        <v>140</v>
      </c>
      <c r="AU148" s="250" t="s">
        <v>87</v>
      </c>
      <c r="AY148" s="18" t="s">
        <v>138</v>
      </c>
      <c r="BE148" s="251">
        <f>IF(N148="základní",J148,0)</f>
        <v>0</v>
      </c>
      <c r="BF148" s="251">
        <f>IF(N148="snížená",J148,0)</f>
        <v>0</v>
      </c>
      <c r="BG148" s="251">
        <f>IF(N148="zákl. přenesená",J148,0)</f>
        <v>0</v>
      </c>
      <c r="BH148" s="251">
        <f>IF(N148="sníž. přenesená",J148,0)</f>
        <v>0</v>
      </c>
      <c r="BI148" s="251">
        <f>IF(N148="nulová",J148,0)</f>
        <v>0</v>
      </c>
      <c r="BJ148" s="18" t="s">
        <v>85</v>
      </c>
      <c r="BK148" s="251">
        <f>ROUND(I148*H148,2)</f>
        <v>0</v>
      </c>
      <c r="BL148" s="18" t="s">
        <v>144</v>
      </c>
      <c r="BM148" s="250" t="s">
        <v>795</v>
      </c>
    </row>
    <row r="149" s="2" customFormat="1" ht="16.5" customHeight="1">
      <c r="A149" s="39"/>
      <c r="B149" s="40"/>
      <c r="C149" s="285" t="s">
        <v>105</v>
      </c>
      <c r="D149" s="285" t="s">
        <v>309</v>
      </c>
      <c r="E149" s="286" t="s">
        <v>796</v>
      </c>
      <c r="F149" s="287" t="s">
        <v>797</v>
      </c>
      <c r="G149" s="288" t="s">
        <v>299</v>
      </c>
      <c r="H149" s="289">
        <v>0.151</v>
      </c>
      <c r="I149" s="290"/>
      <c r="J149" s="291">
        <f>ROUND(I149*H149,2)</f>
        <v>0</v>
      </c>
      <c r="K149" s="292"/>
      <c r="L149" s="293"/>
      <c r="M149" s="294" t="s">
        <v>1</v>
      </c>
      <c r="N149" s="295" t="s">
        <v>42</v>
      </c>
      <c r="O149" s="92"/>
      <c r="P149" s="248">
        <f>O149*H149</f>
        <v>0</v>
      </c>
      <c r="Q149" s="248">
        <v>1</v>
      </c>
      <c r="R149" s="248">
        <f>Q149*H149</f>
        <v>0.151</v>
      </c>
      <c r="S149" s="248">
        <v>0</v>
      </c>
      <c r="T149" s="24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0" t="s">
        <v>105</v>
      </c>
      <c r="AT149" s="250" t="s">
        <v>309</v>
      </c>
      <c r="AU149" s="250" t="s">
        <v>87</v>
      </c>
      <c r="AY149" s="18" t="s">
        <v>138</v>
      </c>
      <c r="BE149" s="251">
        <f>IF(N149="základní",J149,0)</f>
        <v>0</v>
      </c>
      <c r="BF149" s="251">
        <f>IF(N149="snížená",J149,0)</f>
        <v>0</v>
      </c>
      <c r="BG149" s="251">
        <f>IF(N149="zákl. přenesená",J149,0)</f>
        <v>0</v>
      </c>
      <c r="BH149" s="251">
        <f>IF(N149="sníž. přenesená",J149,0)</f>
        <v>0</v>
      </c>
      <c r="BI149" s="251">
        <f>IF(N149="nulová",J149,0)</f>
        <v>0</v>
      </c>
      <c r="BJ149" s="18" t="s">
        <v>85</v>
      </c>
      <c r="BK149" s="251">
        <f>ROUND(I149*H149,2)</f>
        <v>0</v>
      </c>
      <c r="BL149" s="18" t="s">
        <v>144</v>
      </c>
      <c r="BM149" s="250" t="s">
        <v>798</v>
      </c>
    </row>
    <row r="150" s="13" customFormat="1">
      <c r="A150" s="13"/>
      <c r="B150" s="252"/>
      <c r="C150" s="253"/>
      <c r="D150" s="254" t="s">
        <v>146</v>
      </c>
      <c r="E150" s="255" t="s">
        <v>1</v>
      </c>
      <c r="F150" s="256" t="s">
        <v>799</v>
      </c>
      <c r="G150" s="253"/>
      <c r="H150" s="255" t="s">
        <v>1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2" t="s">
        <v>146</v>
      </c>
      <c r="AU150" s="262" t="s">
        <v>87</v>
      </c>
      <c r="AV150" s="13" t="s">
        <v>85</v>
      </c>
      <c r="AW150" s="13" t="s">
        <v>33</v>
      </c>
      <c r="AX150" s="13" t="s">
        <v>77</v>
      </c>
      <c r="AY150" s="262" t="s">
        <v>138</v>
      </c>
    </row>
    <row r="151" s="14" customFormat="1">
      <c r="A151" s="14"/>
      <c r="B151" s="263"/>
      <c r="C151" s="264"/>
      <c r="D151" s="254" t="s">
        <v>146</v>
      </c>
      <c r="E151" s="265" t="s">
        <v>1</v>
      </c>
      <c r="F151" s="266" t="s">
        <v>800</v>
      </c>
      <c r="G151" s="264"/>
      <c r="H151" s="267">
        <v>0.151</v>
      </c>
      <c r="I151" s="268"/>
      <c r="J151" s="264"/>
      <c r="K151" s="264"/>
      <c r="L151" s="269"/>
      <c r="M151" s="270"/>
      <c r="N151" s="271"/>
      <c r="O151" s="271"/>
      <c r="P151" s="271"/>
      <c r="Q151" s="271"/>
      <c r="R151" s="271"/>
      <c r="S151" s="271"/>
      <c r="T151" s="27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3" t="s">
        <v>146</v>
      </c>
      <c r="AU151" s="273" t="s">
        <v>87</v>
      </c>
      <c r="AV151" s="14" t="s">
        <v>87</v>
      </c>
      <c r="AW151" s="14" t="s">
        <v>33</v>
      </c>
      <c r="AX151" s="14" t="s">
        <v>85</v>
      </c>
      <c r="AY151" s="273" t="s">
        <v>138</v>
      </c>
    </row>
    <row r="152" s="2" customFormat="1" ht="16.5" customHeight="1">
      <c r="A152" s="39"/>
      <c r="B152" s="40"/>
      <c r="C152" s="238" t="s">
        <v>186</v>
      </c>
      <c r="D152" s="238" t="s">
        <v>140</v>
      </c>
      <c r="E152" s="239" t="s">
        <v>801</v>
      </c>
      <c r="F152" s="240" t="s">
        <v>802</v>
      </c>
      <c r="G152" s="241" t="s">
        <v>177</v>
      </c>
      <c r="H152" s="242">
        <v>49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2"/>
      <c r="P152" s="248">
        <f>O152*H152</f>
        <v>0</v>
      </c>
      <c r="Q152" s="248">
        <v>0.00020000000000000001</v>
      </c>
      <c r="R152" s="248">
        <f>Q152*H152</f>
        <v>0.0097999999999999997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144</v>
      </c>
      <c r="AT152" s="250" t="s">
        <v>140</v>
      </c>
      <c r="AU152" s="250" t="s">
        <v>87</v>
      </c>
      <c r="AY152" s="18" t="s">
        <v>138</v>
      </c>
      <c r="BE152" s="251">
        <f>IF(N152="základní",J152,0)</f>
        <v>0</v>
      </c>
      <c r="BF152" s="251">
        <f>IF(N152="snížená",J152,0)</f>
        <v>0</v>
      </c>
      <c r="BG152" s="251">
        <f>IF(N152="zákl. přenesená",J152,0)</f>
        <v>0</v>
      </c>
      <c r="BH152" s="251">
        <f>IF(N152="sníž. přenesená",J152,0)</f>
        <v>0</v>
      </c>
      <c r="BI152" s="251">
        <f>IF(N152="nulová",J152,0)</f>
        <v>0</v>
      </c>
      <c r="BJ152" s="18" t="s">
        <v>85</v>
      </c>
      <c r="BK152" s="251">
        <f>ROUND(I152*H152,2)</f>
        <v>0</v>
      </c>
      <c r="BL152" s="18" t="s">
        <v>144</v>
      </c>
      <c r="BM152" s="250" t="s">
        <v>803</v>
      </c>
    </row>
    <row r="153" s="13" customFormat="1">
      <c r="A153" s="13"/>
      <c r="B153" s="252"/>
      <c r="C153" s="253"/>
      <c r="D153" s="254" t="s">
        <v>146</v>
      </c>
      <c r="E153" s="255" t="s">
        <v>1</v>
      </c>
      <c r="F153" s="256" t="s">
        <v>779</v>
      </c>
      <c r="G153" s="253"/>
      <c r="H153" s="255" t="s">
        <v>1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146</v>
      </c>
      <c r="AU153" s="262" t="s">
        <v>87</v>
      </c>
      <c r="AV153" s="13" t="s">
        <v>85</v>
      </c>
      <c r="AW153" s="13" t="s">
        <v>33</v>
      </c>
      <c r="AX153" s="13" t="s">
        <v>77</v>
      </c>
      <c r="AY153" s="262" t="s">
        <v>138</v>
      </c>
    </row>
    <row r="154" s="13" customFormat="1">
      <c r="A154" s="13"/>
      <c r="B154" s="252"/>
      <c r="C154" s="253"/>
      <c r="D154" s="254" t="s">
        <v>146</v>
      </c>
      <c r="E154" s="255" t="s">
        <v>1</v>
      </c>
      <c r="F154" s="256" t="s">
        <v>804</v>
      </c>
      <c r="G154" s="253"/>
      <c r="H154" s="255" t="s">
        <v>1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146</v>
      </c>
      <c r="AU154" s="262" t="s">
        <v>87</v>
      </c>
      <c r="AV154" s="13" t="s">
        <v>85</v>
      </c>
      <c r="AW154" s="13" t="s">
        <v>33</v>
      </c>
      <c r="AX154" s="13" t="s">
        <v>77</v>
      </c>
      <c r="AY154" s="262" t="s">
        <v>138</v>
      </c>
    </row>
    <row r="155" s="14" customFormat="1">
      <c r="A155" s="14"/>
      <c r="B155" s="263"/>
      <c r="C155" s="264"/>
      <c r="D155" s="254" t="s">
        <v>146</v>
      </c>
      <c r="E155" s="265" t="s">
        <v>1</v>
      </c>
      <c r="F155" s="266" t="s">
        <v>415</v>
      </c>
      <c r="G155" s="264"/>
      <c r="H155" s="267">
        <v>49</v>
      </c>
      <c r="I155" s="268"/>
      <c r="J155" s="264"/>
      <c r="K155" s="264"/>
      <c r="L155" s="269"/>
      <c r="M155" s="270"/>
      <c r="N155" s="271"/>
      <c r="O155" s="271"/>
      <c r="P155" s="271"/>
      <c r="Q155" s="271"/>
      <c r="R155" s="271"/>
      <c r="S155" s="271"/>
      <c r="T155" s="27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3" t="s">
        <v>146</v>
      </c>
      <c r="AU155" s="273" t="s">
        <v>87</v>
      </c>
      <c r="AV155" s="14" t="s">
        <v>87</v>
      </c>
      <c r="AW155" s="14" t="s">
        <v>33</v>
      </c>
      <c r="AX155" s="14" t="s">
        <v>85</v>
      </c>
      <c r="AY155" s="273" t="s">
        <v>138</v>
      </c>
    </row>
    <row r="156" s="2" customFormat="1" ht="16.5" customHeight="1">
      <c r="A156" s="39"/>
      <c r="B156" s="40"/>
      <c r="C156" s="285" t="s">
        <v>197</v>
      </c>
      <c r="D156" s="285" t="s">
        <v>309</v>
      </c>
      <c r="E156" s="286" t="s">
        <v>805</v>
      </c>
      <c r="F156" s="287" t="s">
        <v>806</v>
      </c>
      <c r="G156" s="288" t="s">
        <v>299</v>
      </c>
      <c r="H156" s="289">
        <v>0.59799999999999998</v>
      </c>
      <c r="I156" s="290"/>
      <c r="J156" s="291">
        <f>ROUND(I156*H156,2)</f>
        <v>0</v>
      </c>
      <c r="K156" s="292"/>
      <c r="L156" s="293"/>
      <c r="M156" s="294" t="s">
        <v>1</v>
      </c>
      <c r="N156" s="295" t="s">
        <v>42</v>
      </c>
      <c r="O156" s="92"/>
      <c r="P156" s="248">
        <f>O156*H156</f>
        <v>0</v>
      </c>
      <c r="Q156" s="248">
        <v>1</v>
      </c>
      <c r="R156" s="248">
        <f>Q156*H156</f>
        <v>0.59799999999999998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105</v>
      </c>
      <c r="AT156" s="250" t="s">
        <v>309</v>
      </c>
      <c r="AU156" s="250" t="s">
        <v>87</v>
      </c>
      <c r="AY156" s="18" t="s">
        <v>138</v>
      </c>
      <c r="BE156" s="251">
        <f>IF(N156="základní",J156,0)</f>
        <v>0</v>
      </c>
      <c r="BF156" s="251">
        <f>IF(N156="snížená",J156,0)</f>
        <v>0</v>
      </c>
      <c r="BG156" s="251">
        <f>IF(N156="zákl. přenesená",J156,0)</f>
        <v>0</v>
      </c>
      <c r="BH156" s="251">
        <f>IF(N156="sníž. přenesená",J156,0)</f>
        <v>0</v>
      </c>
      <c r="BI156" s="251">
        <f>IF(N156="nulová",J156,0)</f>
        <v>0</v>
      </c>
      <c r="BJ156" s="18" t="s">
        <v>85</v>
      </c>
      <c r="BK156" s="251">
        <f>ROUND(I156*H156,2)</f>
        <v>0</v>
      </c>
      <c r="BL156" s="18" t="s">
        <v>144</v>
      </c>
      <c r="BM156" s="250" t="s">
        <v>807</v>
      </c>
    </row>
    <row r="157" s="14" customFormat="1">
      <c r="A157" s="14"/>
      <c r="B157" s="263"/>
      <c r="C157" s="264"/>
      <c r="D157" s="254" t="s">
        <v>146</v>
      </c>
      <c r="E157" s="265" t="s">
        <v>1</v>
      </c>
      <c r="F157" s="266" t="s">
        <v>808</v>
      </c>
      <c r="G157" s="264"/>
      <c r="H157" s="267">
        <v>0.59799999999999998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146</v>
      </c>
      <c r="AU157" s="273" t="s">
        <v>87</v>
      </c>
      <c r="AV157" s="14" t="s">
        <v>87</v>
      </c>
      <c r="AW157" s="14" t="s">
        <v>33</v>
      </c>
      <c r="AX157" s="14" t="s">
        <v>85</v>
      </c>
      <c r="AY157" s="273" t="s">
        <v>138</v>
      </c>
    </row>
    <row r="158" s="12" customFormat="1" ht="22.8" customHeight="1">
      <c r="A158" s="12"/>
      <c r="B158" s="222"/>
      <c r="C158" s="223"/>
      <c r="D158" s="224" t="s">
        <v>76</v>
      </c>
      <c r="E158" s="236" t="s">
        <v>186</v>
      </c>
      <c r="F158" s="236" t="s">
        <v>567</v>
      </c>
      <c r="G158" s="223"/>
      <c r="H158" s="223"/>
      <c r="I158" s="226"/>
      <c r="J158" s="237">
        <f>BK158</f>
        <v>0</v>
      </c>
      <c r="K158" s="223"/>
      <c r="L158" s="228"/>
      <c r="M158" s="229"/>
      <c r="N158" s="230"/>
      <c r="O158" s="230"/>
      <c r="P158" s="231">
        <f>SUM(P159:P177)</f>
        <v>0</v>
      </c>
      <c r="Q158" s="230"/>
      <c r="R158" s="231">
        <f>SUM(R159:R177)</f>
        <v>0</v>
      </c>
      <c r="S158" s="230"/>
      <c r="T158" s="232">
        <f>SUM(T159:T177)</f>
        <v>1.7314000000000001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3" t="s">
        <v>85</v>
      </c>
      <c r="AT158" s="234" t="s">
        <v>76</v>
      </c>
      <c r="AU158" s="234" t="s">
        <v>85</v>
      </c>
      <c r="AY158" s="233" t="s">
        <v>138</v>
      </c>
      <c r="BK158" s="235">
        <f>SUM(BK159:BK177)</f>
        <v>0</v>
      </c>
    </row>
    <row r="159" s="2" customFormat="1" ht="16.5" customHeight="1">
      <c r="A159" s="39"/>
      <c r="B159" s="40"/>
      <c r="C159" s="238" t="s">
        <v>203</v>
      </c>
      <c r="D159" s="238" t="s">
        <v>140</v>
      </c>
      <c r="E159" s="239" t="s">
        <v>809</v>
      </c>
      <c r="F159" s="240" t="s">
        <v>810</v>
      </c>
      <c r="G159" s="241" t="s">
        <v>177</v>
      </c>
      <c r="H159" s="242">
        <v>113</v>
      </c>
      <c r="I159" s="243"/>
      <c r="J159" s="244">
        <f>ROUND(I159*H159,2)</f>
        <v>0</v>
      </c>
      <c r="K159" s="245"/>
      <c r="L159" s="45"/>
      <c r="M159" s="246" t="s">
        <v>1</v>
      </c>
      <c r="N159" s="247" t="s">
        <v>42</v>
      </c>
      <c r="O159" s="92"/>
      <c r="P159" s="248">
        <f>O159*H159</f>
        <v>0</v>
      </c>
      <c r="Q159" s="248">
        <v>0</v>
      </c>
      <c r="R159" s="248">
        <f>Q159*H159</f>
        <v>0</v>
      </c>
      <c r="S159" s="248">
        <v>0.00010000000000000001</v>
      </c>
      <c r="T159" s="249">
        <f>S159*H159</f>
        <v>0.011300000000000001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0" t="s">
        <v>144</v>
      </c>
      <c r="AT159" s="250" t="s">
        <v>140</v>
      </c>
      <c r="AU159" s="250" t="s">
        <v>87</v>
      </c>
      <c r="AY159" s="18" t="s">
        <v>138</v>
      </c>
      <c r="BE159" s="251">
        <f>IF(N159="základní",J159,0)</f>
        <v>0</v>
      </c>
      <c r="BF159" s="251">
        <f>IF(N159="snížená",J159,0)</f>
        <v>0</v>
      </c>
      <c r="BG159" s="251">
        <f>IF(N159="zákl. přenesená",J159,0)</f>
        <v>0</v>
      </c>
      <c r="BH159" s="251">
        <f>IF(N159="sníž. přenesená",J159,0)</f>
        <v>0</v>
      </c>
      <c r="BI159" s="251">
        <f>IF(N159="nulová",J159,0)</f>
        <v>0</v>
      </c>
      <c r="BJ159" s="18" t="s">
        <v>85</v>
      </c>
      <c r="BK159" s="251">
        <f>ROUND(I159*H159,2)</f>
        <v>0</v>
      </c>
      <c r="BL159" s="18" t="s">
        <v>144</v>
      </c>
      <c r="BM159" s="250" t="s">
        <v>811</v>
      </c>
    </row>
    <row r="160" s="13" customFormat="1">
      <c r="A160" s="13"/>
      <c r="B160" s="252"/>
      <c r="C160" s="253"/>
      <c r="D160" s="254" t="s">
        <v>146</v>
      </c>
      <c r="E160" s="255" t="s">
        <v>1</v>
      </c>
      <c r="F160" s="256" t="s">
        <v>812</v>
      </c>
      <c r="G160" s="253"/>
      <c r="H160" s="255" t="s">
        <v>1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2" t="s">
        <v>146</v>
      </c>
      <c r="AU160" s="262" t="s">
        <v>87</v>
      </c>
      <c r="AV160" s="13" t="s">
        <v>85</v>
      </c>
      <c r="AW160" s="13" t="s">
        <v>33</v>
      </c>
      <c r="AX160" s="13" t="s">
        <v>77</v>
      </c>
      <c r="AY160" s="262" t="s">
        <v>138</v>
      </c>
    </row>
    <row r="161" s="13" customFormat="1">
      <c r="A161" s="13"/>
      <c r="B161" s="252"/>
      <c r="C161" s="253"/>
      <c r="D161" s="254" t="s">
        <v>146</v>
      </c>
      <c r="E161" s="255" t="s">
        <v>1</v>
      </c>
      <c r="F161" s="256" t="s">
        <v>813</v>
      </c>
      <c r="G161" s="253"/>
      <c r="H161" s="255" t="s">
        <v>1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2" t="s">
        <v>146</v>
      </c>
      <c r="AU161" s="262" t="s">
        <v>87</v>
      </c>
      <c r="AV161" s="13" t="s">
        <v>85</v>
      </c>
      <c r="AW161" s="13" t="s">
        <v>33</v>
      </c>
      <c r="AX161" s="13" t="s">
        <v>77</v>
      </c>
      <c r="AY161" s="262" t="s">
        <v>138</v>
      </c>
    </row>
    <row r="162" s="14" customFormat="1">
      <c r="A162" s="14"/>
      <c r="B162" s="263"/>
      <c r="C162" s="264"/>
      <c r="D162" s="254" t="s">
        <v>146</v>
      </c>
      <c r="E162" s="265" t="s">
        <v>1</v>
      </c>
      <c r="F162" s="266" t="s">
        <v>814</v>
      </c>
      <c r="G162" s="264"/>
      <c r="H162" s="267">
        <v>113</v>
      </c>
      <c r="I162" s="268"/>
      <c r="J162" s="264"/>
      <c r="K162" s="264"/>
      <c r="L162" s="269"/>
      <c r="M162" s="270"/>
      <c r="N162" s="271"/>
      <c r="O162" s="271"/>
      <c r="P162" s="271"/>
      <c r="Q162" s="271"/>
      <c r="R162" s="271"/>
      <c r="S162" s="271"/>
      <c r="T162" s="27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3" t="s">
        <v>146</v>
      </c>
      <c r="AU162" s="273" t="s">
        <v>87</v>
      </c>
      <c r="AV162" s="14" t="s">
        <v>87</v>
      </c>
      <c r="AW162" s="14" t="s">
        <v>33</v>
      </c>
      <c r="AX162" s="14" t="s">
        <v>85</v>
      </c>
      <c r="AY162" s="273" t="s">
        <v>138</v>
      </c>
    </row>
    <row r="163" s="2" customFormat="1" ht="16.5" customHeight="1">
      <c r="A163" s="39"/>
      <c r="B163" s="40"/>
      <c r="C163" s="238" t="s">
        <v>209</v>
      </c>
      <c r="D163" s="238" t="s">
        <v>140</v>
      </c>
      <c r="E163" s="239" t="s">
        <v>815</v>
      </c>
      <c r="F163" s="240" t="s">
        <v>816</v>
      </c>
      <c r="G163" s="241" t="s">
        <v>177</v>
      </c>
      <c r="H163" s="242">
        <v>56.5</v>
      </c>
      <c r="I163" s="243"/>
      <c r="J163" s="244">
        <f>ROUND(I163*H163,2)</f>
        <v>0</v>
      </c>
      <c r="K163" s="245"/>
      <c r="L163" s="45"/>
      <c r="M163" s="246" t="s">
        <v>1</v>
      </c>
      <c r="N163" s="247" t="s">
        <v>42</v>
      </c>
      <c r="O163" s="92"/>
      <c r="P163" s="248">
        <f>O163*H163</f>
        <v>0</v>
      </c>
      <c r="Q163" s="248">
        <v>0</v>
      </c>
      <c r="R163" s="248">
        <f>Q163*H163</f>
        <v>0</v>
      </c>
      <c r="S163" s="248">
        <v>0.025399999999999999</v>
      </c>
      <c r="T163" s="249">
        <f>S163*H163</f>
        <v>1.4351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0" t="s">
        <v>144</v>
      </c>
      <c r="AT163" s="250" t="s">
        <v>140</v>
      </c>
      <c r="AU163" s="250" t="s">
        <v>87</v>
      </c>
      <c r="AY163" s="18" t="s">
        <v>138</v>
      </c>
      <c r="BE163" s="251">
        <f>IF(N163="základní",J163,0)</f>
        <v>0</v>
      </c>
      <c r="BF163" s="251">
        <f>IF(N163="snížená",J163,0)</f>
        <v>0</v>
      </c>
      <c r="BG163" s="251">
        <f>IF(N163="zákl. přenesená",J163,0)</f>
        <v>0</v>
      </c>
      <c r="BH163" s="251">
        <f>IF(N163="sníž. přenesená",J163,0)</f>
        <v>0</v>
      </c>
      <c r="BI163" s="251">
        <f>IF(N163="nulová",J163,0)</f>
        <v>0</v>
      </c>
      <c r="BJ163" s="18" t="s">
        <v>85</v>
      </c>
      <c r="BK163" s="251">
        <f>ROUND(I163*H163,2)</f>
        <v>0</v>
      </c>
      <c r="BL163" s="18" t="s">
        <v>144</v>
      </c>
      <c r="BM163" s="250" t="s">
        <v>817</v>
      </c>
    </row>
    <row r="164" s="13" customFormat="1">
      <c r="A164" s="13"/>
      <c r="B164" s="252"/>
      <c r="C164" s="253"/>
      <c r="D164" s="254" t="s">
        <v>146</v>
      </c>
      <c r="E164" s="255" t="s">
        <v>1</v>
      </c>
      <c r="F164" s="256" t="s">
        <v>812</v>
      </c>
      <c r="G164" s="253"/>
      <c r="H164" s="255" t="s">
        <v>1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2" t="s">
        <v>146</v>
      </c>
      <c r="AU164" s="262" t="s">
        <v>87</v>
      </c>
      <c r="AV164" s="13" t="s">
        <v>85</v>
      </c>
      <c r="AW164" s="13" t="s">
        <v>33</v>
      </c>
      <c r="AX164" s="13" t="s">
        <v>77</v>
      </c>
      <c r="AY164" s="262" t="s">
        <v>138</v>
      </c>
    </row>
    <row r="165" s="13" customFormat="1">
      <c r="A165" s="13"/>
      <c r="B165" s="252"/>
      <c r="C165" s="253"/>
      <c r="D165" s="254" t="s">
        <v>146</v>
      </c>
      <c r="E165" s="255" t="s">
        <v>1</v>
      </c>
      <c r="F165" s="256" t="s">
        <v>818</v>
      </c>
      <c r="G165" s="253"/>
      <c r="H165" s="255" t="s">
        <v>1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146</v>
      </c>
      <c r="AU165" s="262" t="s">
        <v>87</v>
      </c>
      <c r="AV165" s="13" t="s">
        <v>85</v>
      </c>
      <c r="AW165" s="13" t="s">
        <v>33</v>
      </c>
      <c r="AX165" s="13" t="s">
        <v>77</v>
      </c>
      <c r="AY165" s="262" t="s">
        <v>138</v>
      </c>
    </row>
    <row r="166" s="14" customFormat="1">
      <c r="A166" s="14"/>
      <c r="B166" s="263"/>
      <c r="C166" s="264"/>
      <c r="D166" s="254" t="s">
        <v>146</v>
      </c>
      <c r="E166" s="265" t="s">
        <v>1</v>
      </c>
      <c r="F166" s="266" t="s">
        <v>819</v>
      </c>
      <c r="G166" s="264"/>
      <c r="H166" s="267">
        <v>56.5</v>
      </c>
      <c r="I166" s="268"/>
      <c r="J166" s="264"/>
      <c r="K166" s="264"/>
      <c r="L166" s="269"/>
      <c r="M166" s="270"/>
      <c r="N166" s="271"/>
      <c r="O166" s="271"/>
      <c r="P166" s="271"/>
      <c r="Q166" s="271"/>
      <c r="R166" s="271"/>
      <c r="S166" s="271"/>
      <c r="T166" s="27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3" t="s">
        <v>146</v>
      </c>
      <c r="AU166" s="273" t="s">
        <v>87</v>
      </c>
      <c r="AV166" s="14" t="s">
        <v>87</v>
      </c>
      <c r="AW166" s="14" t="s">
        <v>33</v>
      </c>
      <c r="AX166" s="14" t="s">
        <v>85</v>
      </c>
      <c r="AY166" s="273" t="s">
        <v>138</v>
      </c>
    </row>
    <row r="167" s="2" customFormat="1" ht="16.5" customHeight="1">
      <c r="A167" s="39"/>
      <c r="B167" s="40"/>
      <c r="C167" s="238" t="s">
        <v>213</v>
      </c>
      <c r="D167" s="238" t="s">
        <v>140</v>
      </c>
      <c r="E167" s="239" t="s">
        <v>820</v>
      </c>
      <c r="F167" s="240" t="s">
        <v>821</v>
      </c>
      <c r="G167" s="241" t="s">
        <v>143</v>
      </c>
      <c r="H167" s="242">
        <v>1</v>
      </c>
      <c r="I167" s="243"/>
      <c r="J167" s="244">
        <f>ROUND(I167*H167,2)</f>
        <v>0</v>
      </c>
      <c r="K167" s="245"/>
      <c r="L167" s="45"/>
      <c r="M167" s="246" t="s">
        <v>1</v>
      </c>
      <c r="N167" s="247" t="s">
        <v>42</v>
      </c>
      <c r="O167" s="92"/>
      <c r="P167" s="248">
        <f>O167*H167</f>
        <v>0</v>
      </c>
      <c r="Q167" s="248">
        <v>0</v>
      </c>
      <c r="R167" s="248">
        <f>Q167*H167</f>
        <v>0</v>
      </c>
      <c r="S167" s="248">
        <v>0.28499999999999998</v>
      </c>
      <c r="T167" s="249">
        <f>S167*H167</f>
        <v>0.28499999999999998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0" t="s">
        <v>144</v>
      </c>
      <c r="AT167" s="250" t="s">
        <v>140</v>
      </c>
      <c r="AU167" s="250" t="s">
        <v>87</v>
      </c>
      <c r="AY167" s="18" t="s">
        <v>138</v>
      </c>
      <c r="BE167" s="251">
        <f>IF(N167="základní",J167,0)</f>
        <v>0</v>
      </c>
      <c r="BF167" s="251">
        <f>IF(N167="snížená",J167,0)</f>
        <v>0</v>
      </c>
      <c r="BG167" s="251">
        <f>IF(N167="zákl. přenesená",J167,0)</f>
        <v>0</v>
      </c>
      <c r="BH167" s="251">
        <f>IF(N167="sníž. přenesená",J167,0)</f>
        <v>0</v>
      </c>
      <c r="BI167" s="251">
        <f>IF(N167="nulová",J167,0)</f>
        <v>0</v>
      </c>
      <c r="BJ167" s="18" t="s">
        <v>85</v>
      </c>
      <c r="BK167" s="251">
        <f>ROUND(I167*H167,2)</f>
        <v>0</v>
      </c>
      <c r="BL167" s="18" t="s">
        <v>144</v>
      </c>
      <c r="BM167" s="250" t="s">
        <v>822</v>
      </c>
    </row>
    <row r="168" s="13" customFormat="1">
      <c r="A168" s="13"/>
      <c r="B168" s="252"/>
      <c r="C168" s="253"/>
      <c r="D168" s="254" t="s">
        <v>146</v>
      </c>
      <c r="E168" s="255" t="s">
        <v>1</v>
      </c>
      <c r="F168" s="256" t="s">
        <v>812</v>
      </c>
      <c r="G168" s="253"/>
      <c r="H168" s="255" t="s">
        <v>1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2" t="s">
        <v>146</v>
      </c>
      <c r="AU168" s="262" t="s">
        <v>87</v>
      </c>
      <c r="AV168" s="13" t="s">
        <v>85</v>
      </c>
      <c r="AW168" s="13" t="s">
        <v>33</v>
      </c>
      <c r="AX168" s="13" t="s">
        <v>77</v>
      </c>
      <c r="AY168" s="262" t="s">
        <v>138</v>
      </c>
    </row>
    <row r="169" s="13" customFormat="1">
      <c r="A169" s="13"/>
      <c r="B169" s="252"/>
      <c r="C169" s="253"/>
      <c r="D169" s="254" t="s">
        <v>146</v>
      </c>
      <c r="E169" s="255" t="s">
        <v>1</v>
      </c>
      <c r="F169" s="256" t="s">
        <v>823</v>
      </c>
      <c r="G169" s="253"/>
      <c r="H169" s="255" t="s">
        <v>1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146</v>
      </c>
      <c r="AU169" s="262" t="s">
        <v>87</v>
      </c>
      <c r="AV169" s="13" t="s">
        <v>85</v>
      </c>
      <c r="AW169" s="13" t="s">
        <v>33</v>
      </c>
      <c r="AX169" s="13" t="s">
        <v>77</v>
      </c>
      <c r="AY169" s="262" t="s">
        <v>138</v>
      </c>
    </row>
    <row r="170" s="14" customFormat="1">
      <c r="A170" s="14"/>
      <c r="B170" s="263"/>
      <c r="C170" s="264"/>
      <c r="D170" s="254" t="s">
        <v>146</v>
      </c>
      <c r="E170" s="265" t="s">
        <v>1</v>
      </c>
      <c r="F170" s="266" t="s">
        <v>85</v>
      </c>
      <c r="G170" s="264"/>
      <c r="H170" s="267">
        <v>1</v>
      </c>
      <c r="I170" s="268"/>
      <c r="J170" s="264"/>
      <c r="K170" s="264"/>
      <c r="L170" s="269"/>
      <c r="M170" s="270"/>
      <c r="N170" s="271"/>
      <c r="O170" s="271"/>
      <c r="P170" s="271"/>
      <c r="Q170" s="271"/>
      <c r="R170" s="271"/>
      <c r="S170" s="271"/>
      <c r="T170" s="27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3" t="s">
        <v>146</v>
      </c>
      <c r="AU170" s="273" t="s">
        <v>87</v>
      </c>
      <c r="AV170" s="14" t="s">
        <v>87</v>
      </c>
      <c r="AW170" s="14" t="s">
        <v>33</v>
      </c>
      <c r="AX170" s="14" t="s">
        <v>85</v>
      </c>
      <c r="AY170" s="273" t="s">
        <v>138</v>
      </c>
    </row>
    <row r="171" s="2" customFormat="1" ht="16.5" customHeight="1">
      <c r="A171" s="39"/>
      <c r="B171" s="40"/>
      <c r="C171" s="238" t="s">
        <v>217</v>
      </c>
      <c r="D171" s="238" t="s">
        <v>140</v>
      </c>
      <c r="E171" s="239" t="s">
        <v>824</v>
      </c>
      <c r="F171" s="240" t="s">
        <v>825</v>
      </c>
      <c r="G171" s="241" t="s">
        <v>143</v>
      </c>
      <c r="H171" s="242">
        <v>1</v>
      </c>
      <c r="I171" s="243"/>
      <c r="J171" s="244">
        <f>ROUND(I171*H171,2)</f>
        <v>0</v>
      </c>
      <c r="K171" s="245"/>
      <c r="L171" s="45"/>
      <c r="M171" s="246" t="s">
        <v>1</v>
      </c>
      <c r="N171" s="247" t="s">
        <v>42</v>
      </c>
      <c r="O171" s="92"/>
      <c r="P171" s="248">
        <f>O171*H171</f>
        <v>0</v>
      </c>
      <c r="Q171" s="248">
        <v>0</v>
      </c>
      <c r="R171" s="248">
        <f>Q171*H171</f>
        <v>0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826</v>
      </c>
      <c r="AT171" s="250" t="s">
        <v>140</v>
      </c>
      <c r="AU171" s="250" t="s">
        <v>87</v>
      </c>
      <c r="AY171" s="18" t="s">
        <v>138</v>
      </c>
      <c r="BE171" s="251">
        <f>IF(N171="základní",J171,0)</f>
        <v>0</v>
      </c>
      <c r="BF171" s="251">
        <f>IF(N171="snížená",J171,0)</f>
        <v>0</v>
      </c>
      <c r="BG171" s="251">
        <f>IF(N171="zákl. přenesená",J171,0)</f>
        <v>0</v>
      </c>
      <c r="BH171" s="251">
        <f>IF(N171="sníž. přenesená",J171,0)</f>
        <v>0</v>
      </c>
      <c r="BI171" s="251">
        <f>IF(N171="nulová",J171,0)</f>
        <v>0</v>
      </c>
      <c r="BJ171" s="18" t="s">
        <v>85</v>
      </c>
      <c r="BK171" s="251">
        <f>ROUND(I171*H171,2)</f>
        <v>0</v>
      </c>
      <c r="BL171" s="18" t="s">
        <v>826</v>
      </c>
      <c r="BM171" s="250" t="s">
        <v>827</v>
      </c>
    </row>
    <row r="172" s="13" customFormat="1">
      <c r="A172" s="13"/>
      <c r="B172" s="252"/>
      <c r="C172" s="253"/>
      <c r="D172" s="254" t="s">
        <v>146</v>
      </c>
      <c r="E172" s="255" t="s">
        <v>1</v>
      </c>
      <c r="F172" s="256" t="s">
        <v>812</v>
      </c>
      <c r="G172" s="253"/>
      <c r="H172" s="255" t="s">
        <v>1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146</v>
      </c>
      <c r="AU172" s="262" t="s">
        <v>87</v>
      </c>
      <c r="AV172" s="13" t="s">
        <v>85</v>
      </c>
      <c r="AW172" s="13" t="s">
        <v>33</v>
      </c>
      <c r="AX172" s="13" t="s">
        <v>77</v>
      </c>
      <c r="AY172" s="262" t="s">
        <v>138</v>
      </c>
    </row>
    <row r="173" s="13" customFormat="1">
      <c r="A173" s="13"/>
      <c r="B173" s="252"/>
      <c r="C173" s="253"/>
      <c r="D173" s="254" t="s">
        <v>146</v>
      </c>
      <c r="E173" s="255" t="s">
        <v>1</v>
      </c>
      <c r="F173" s="256" t="s">
        <v>828</v>
      </c>
      <c r="G173" s="253"/>
      <c r="H173" s="255" t="s">
        <v>1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146</v>
      </c>
      <c r="AU173" s="262" t="s">
        <v>87</v>
      </c>
      <c r="AV173" s="13" t="s">
        <v>85</v>
      </c>
      <c r="AW173" s="13" t="s">
        <v>33</v>
      </c>
      <c r="AX173" s="13" t="s">
        <v>77</v>
      </c>
      <c r="AY173" s="262" t="s">
        <v>138</v>
      </c>
    </row>
    <row r="174" s="13" customFormat="1">
      <c r="A174" s="13"/>
      <c r="B174" s="252"/>
      <c r="C174" s="253"/>
      <c r="D174" s="254" t="s">
        <v>146</v>
      </c>
      <c r="E174" s="255" t="s">
        <v>1</v>
      </c>
      <c r="F174" s="256" t="s">
        <v>829</v>
      </c>
      <c r="G174" s="253"/>
      <c r="H174" s="255" t="s">
        <v>1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146</v>
      </c>
      <c r="AU174" s="262" t="s">
        <v>87</v>
      </c>
      <c r="AV174" s="13" t="s">
        <v>85</v>
      </c>
      <c r="AW174" s="13" t="s">
        <v>33</v>
      </c>
      <c r="AX174" s="13" t="s">
        <v>77</v>
      </c>
      <c r="AY174" s="262" t="s">
        <v>138</v>
      </c>
    </row>
    <row r="175" s="13" customFormat="1">
      <c r="A175" s="13"/>
      <c r="B175" s="252"/>
      <c r="C175" s="253"/>
      <c r="D175" s="254" t="s">
        <v>146</v>
      </c>
      <c r="E175" s="255" t="s">
        <v>1</v>
      </c>
      <c r="F175" s="256" t="s">
        <v>830</v>
      </c>
      <c r="G175" s="253"/>
      <c r="H175" s="255" t="s">
        <v>1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2" t="s">
        <v>146</v>
      </c>
      <c r="AU175" s="262" t="s">
        <v>87</v>
      </c>
      <c r="AV175" s="13" t="s">
        <v>85</v>
      </c>
      <c r="AW175" s="13" t="s">
        <v>33</v>
      </c>
      <c r="AX175" s="13" t="s">
        <v>77</v>
      </c>
      <c r="AY175" s="262" t="s">
        <v>138</v>
      </c>
    </row>
    <row r="176" s="13" customFormat="1">
      <c r="A176" s="13"/>
      <c r="B176" s="252"/>
      <c r="C176" s="253"/>
      <c r="D176" s="254" t="s">
        <v>146</v>
      </c>
      <c r="E176" s="255" t="s">
        <v>1</v>
      </c>
      <c r="F176" s="256" t="s">
        <v>831</v>
      </c>
      <c r="G176" s="253"/>
      <c r="H176" s="255" t="s">
        <v>1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2" t="s">
        <v>146</v>
      </c>
      <c r="AU176" s="262" t="s">
        <v>87</v>
      </c>
      <c r="AV176" s="13" t="s">
        <v>85</v>
      </c>
      <c r="AW176" s="13" t="s">
        <v>33</v>
      </c>
      <c r="AX176" s="13" t="s">
        <v>77</v>
      </c>
      <c r="AY176" s="262" t="s">
        <v>138</v>
      </c>
    </row>
    <row r="177" s="14" customFormat="1">
      <c r="A177" s="14"/>
      <c r="B177" s="263"/>
      <c r="C177" s="264"/>
      <c r="D177" s="254" t="s">
        <v>146</v>
      </c>
      <c r="E177" s="265" t="s">
        <v>1</v>
      </c>
      <c r="F177" s="266" t="s">
        <v>85</v>
      </c>
      <c r="G177" s="264"/>
      <c r="H177" s="267">
        <v>1</v>
      </c>
      <c r="I177" s="268"/>
      <c r="J177" s="264"/>
      <c r="K177" s="264"/>
      <c r="L177" s="269"/>
      <c r="M177" s="270"/>
      <c r="N177" s="271"/>
      <c r="O177" s="271"/>
      <c r="P177" s="271"/>
      <c r="Q177" s="271"/>
      <c r="R177" s="271"/>
      <c r="S177" s="271"/>
      <c r="T177" s="27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3" t="s">
        <v>146</v>
      </c>
      <c r="AU177" s="273" t="s">
        <v>87</v>
      </c>
      <c r="AV177" s="14" t="s">
        <v>87</v>
      </c>
      <c r="AW177" s="14" t="s">
        <v>33</v>
      </c>
      <c r="AX177" s="14" t="s">
        <v>85</v>
      </c>
      <c r="AY177" s="273" t="s">
        <v>138</v>
      </c>
    </row>
    <row r="178" s="12" customFormat="1" ht="22.8" customHeight="1">
      <c r="A178" s="12"/>
      <c r="B178" s="222"/>
      <c r="C178" s="223"/>
      <c r="D178" s="224" t="s">
        <v>76</v>
      </c>
      <c r="E178" s="236" t="s">
        <v>732</v>
      </c>
      <c r="F178" s="236" t="s">
        <v>733</v>
      </c>
      <c r="G178" s="223"/>
      <c r="H178" s="223"/>
      <c r="I178" s="226"/>
      <c r="J178" s="237">
        <f>BK178</f>
        <v>0</v>
      </c>
      <c r="K178" s="223"/>
      <c r="L178" s="228"/>
      <c r="M178" s="229"/>
      <c r="N178" s="230"/>
      <c r="O178" s="230"/>
      <c r="P178" s="231">
        <f>SUM(P179:P184)</f>
        <v>0</v>
      </c>
      <c r="Q178" s="230"/>
      <c r="R178" s="231">
        <f>SUM(R179:R184)</f>
        <v>0</v>
      </c>
      <c r="S178" s="230"/>
      <c r="T178" s="232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3" t="s">
        <v>85</v>
      </c>
      <c r="AT178" s="234" t="s">
        <v>76</v>
      </c>
      <c r="AU178" s="234" t="s">
        <v>85</v>
      </c>
      <c r="AY178" s="233" t="s">
        <v>138</v>
      </c>
      <c r="BK178" s="235">
        <f>SUM(BK179:BK184)</f>
        <v>0</v>
      </c>
    </row>
    <row r="179" s="2" customFormat="1" ht="16.5" customHeight="1">
      <c r="A179" s="39"/>
      <c r="B179" s="40"/>
      <c r="C179" s="238" t="s">
        <v>8</v>
      </c>
      <c r="D179" s="238" t="s">
        <v>140</v>
      </c>
      <c r="E179" s="239" t="s">
        <v>832</v>
      </c>
      <c r="F179" s="240" t="s">
        <v>833</v>
      </c>
      <c r="G179" s="241" t="s">
        <v>299</v>
      </c>
      <c r="H179" s="242">
        <v>9.0700000000000003</v>
      </c>
      <c r="I179" s="243"/>
      <c r="J179" s="244">
        <f>ROUND(I179*H179,2)</f>
        <v>0</v>
      </c>
      <c r="K179" s="245"/>
      <c r="L179" s="45"/>
      <c r="M179" s="246" t="s">
        <v>1</v>
      </c>
      <c r="N179" s="247" t="s">
        <v>42</v>
      </c>
      <c r="O179" s="92"/>
      <c r="P179" s="248">
        <f>O179*H179</f>
        <v>0</v>
      </c>
      <c r="Q179" s="248">
        <v>0</v>
      </c>
      <c r="R179" s="248">
        <f>Q179*H179</f>
        <v>0</v>
      </c>
      <c r="S179" s="248">
        <v>0</v>
      </c>
      <c r="T179" s="24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0" t="s">
        <v>144</v>
      </c>
      <c r="AT179" s="250" t="s">
        <v>140</v>
      </c>
      <c r="AU179" s="250" t="s">
        <v>87</v>
      </c>
      <c r="AY179" s="18" t="s">
        <v>138</v>
      </c>
      <c r="BE179" s="251">
        <f>IF(N179="základní",J179,0)</f>
        <v>0</v>
      </c>
      <c r="BF179" s="251">
        <f>IF(N179="snížená",J179,0)</f>
        <v>0</v>
      </c>
      <c r="BG179" s="251">
        <f>IF(N179="zákl. přenesená",J179,0)</f>
        <v>0</v>
      </c>
      <c r="BH179" s="251">
        <f>IF(N179="sníž. přenesená",J179,0)</f>
        <v>0</v>
      </c>
      <c r="BI179" s="251">
        <f>IF(N179="nulová",J179,0)</f>
        <v>0</v>
      </c>
      <c r="BJ179" s="18" t="s">
        <v>85</v>
      </c>
      <c r="BK179" s="251">
        <f>ROUND(I179*H179,2)</f>
        <v>0</v>
      </c>
      <c r="BL179" s="18" t="s">
        <v>144</v>
      </c>
      <c r="BM179" s="250" t="s">
        <v>834</v>
      </c>
    </row>
    <row r="180" s="2" customFormat="1" ht="16.5" customHeight="1">
      <c r="A180" s="39"/>
      <c r="B180" s="40"/>
      <c r="C180" s="238" t="s">
        <v>224</v>
      </c>
      <c r="D180" s="238" t="s">
        <v>140</v>
      </c>
      <c r="E180" s="239" t="s">
        <v>835</v>
      </c>
      <c r="F180" s="240" t="s">
        <v>836</v>
      </c>
      <c r="G180" s="241" t="s">
        <v>299</v>
      </c>
      <c r="H180" s="242">
        <v>172.33000000000001</v>
      </c>
      <c r="I180" s="243"/>
      <c r="J180" s="244">
        <f>ROUND(I180*H180,2)</f>
        <v>0</v>
      </c>
      <c r="K180" s="245"/>
      <c r="L180" s="45"/>
      <c r="M180" s="246" t="s">
        <v>1</v>
      </c>
      <c r="N180" s="247" t="s">
        <v>42</v>
      </c>
      <c r="O180" s="92"/>
      <c r="P180" s="248">
        <f>O180*H180</f>
        <v>0</v>
      </c>
      <c r="Q180" s="248">
        <v>0</v>
      </c>
      <c r="R180" s="248">
        <f>Q180*H180</f>
        <v>0</v>
      </c>
      <c r="S180" s="248">
        <v>0</v>
      </c>
      <c r="T180" s="24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0" t="s">
        <v>144</v>
      </c>
      <c r="AT180" s="250" t="s">
        <v>140</v>
      </c>
      <c r="AU180" s="250" t="s">
        <v>87</v>
      </c>
      <c r="AY180" s="18" t="s">
        <v>138</v>
      </c>
      <c r="BE180" s="251">
        <f>IF(N180="základní",J180,0)</f>
        <v>0</v>
      </c>
      <c r="BF180" s="251">
        <f>IF(N180="snížená",J180,0)</f>
        <v>0</v>
      </c>
      <c r="BG180" s="251">
        <f>IF(N180="zákl. přenesená",J180,0)</f>
        <v>0</v>
      </c>
      <c r="BH180" s="251">
        <f>IF(N180="sníž. přenesená",J180,0)</f>
        <v>0</v>
      </c>
      <c r="BI180" s="251">
        <f>IF(N180="nulová",J180,0)</f>
        <v>0</v>
      </c>
      <c r="BJ180" s="18" t="s">
        <v>85</v>
      </c>
      <c r="BK180" s="251">
        <f>ROUND(I180*H180,2)</f>
        <v>0</v>
      </c>
      <c r="BL180" s="18" t="s">
        <v>144</v>
      </c>
      <c r="BM180" s="250" t="s">
        <v>837</v>
      </c>
    </row>
    <row r="181" s="14" customFormat="1">
      <c r="A181" s="14"/>
      <c r="B181" s="263"/>
      <c r="C181" s="264"/>
      <c r="D181" s="254" t="s">
        <v>146</v>
      </c>
      <c r="E181" s="265" t="s">
        <v>1</v>
      </c>
      <c r="F181" s="266" t="s">
        <v>838</v>
      </c>
      <c r="G181" s="264"/>
      <c r="H181" s="267">
        <v>172.33000000000001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3" t="s">
        <v>146</v>
      </c>
      <c r="AU181" s="273" t="s">
        <v>87</v>
      </c>
      <c r="AV181" s="14" t="s">
        <v>87</v>
      </c>
      <c r="AW181" s="14" t="s">
        <v>33</v>
      </c>
      <c r="AX181" s="14" t="s">
        <v>85</v>
      </c>
      <c r="AY181" s="273" t="s">
        <v>138</v>
      </c>
    </row>
    <row r="182" s="2" customFormat="1" ht="16.5" customHeight="1">
      <c r="A182" s="39"/>
      <c r="B182" s="40"/>
      <c r="C182" s="238" t="s">
        <v>229</v>
      </c>
      <c r="D182" s="238" t="s">
        <v>140</v>
      </c>
      <c r="E182" s="239" t="s">
        <v>839</v>
      </c>
      <c r="F182" s="240" t="s">
        <v>840</v>
      </c>
      <c r="G182" s="241" t="s">
        <v>299</v>
      </c>
      <c r="H182" s="242">
        <v>9.0700000000000003</v>
      </c>
      <c r="I182" s="243"/>
      <c r="J182" s="244">
        <f>ROUND(I182*H182,2)</f>
        <v>0</v>
      </c>
      <c r="K182" s="245"/>
      <c r="L182" s="45"/>
      <c r="M182" s="246" t="s">
        <v>1</v>
      </c>
      <c r="N182" s="247" t="s">
        <v>42</v>
      </c>
      <c r="O182" s="92"/>
      <c r="P182" s="248">
        <f>O182*H182</f>
        <v>0</v>
      </c>
      <c r="Q182" s="248">
        <v>0</v>
      </c>
      <c r="R182" s="248">
        <f>Q182*H182</f>
        <v>0</v>
      </c>
      <c r="S182" s="248">
        <v>0</v>
      </c>
      <c r="T182" s="24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0" t="s">
        <v>144</v>
      </c>
      <c r="AT182" s="250" t="s">
        <v>140</v>
      </c>
      <c r="AU182" s="250" t="s">
        <v>87</v>
      </c>
      <c r="AY182" s="18" t="s">
        <v>138</v>
      </c>
      <c r="BE182" s="251">
        <f>IF(N182="základní",J182,0)</f>
        <v>0</v>
      </c>
      <c r="BF182" s="251">
        <f>IF(N182="snížená",J182,0)</f>
        <v>0</v>
      </c>
      <c r="BG182" s="251">
        <f>IF(N182="zákl. přenesená",J182,0)</f>
        <v>0</v>
      </c>
      <c r="BH182" s="251">
        <f>IF(N182="sníž. přenesená",J182,0)</f>
        <v>0</v>
      </c>
      <c r="BI182" s="251">
        <f>IF(N182="nulová",J182,0)</f>
        <v>0</v>
      </c>
      <c r="BJ182" s="18" t="s">
        <v>85</v>
      </c>
      <c r="BK182" s="251">
        <f>ROUND(I182*H182,2)</f>
        <v>0</v>
      </c>
      <c r="BL182" s="18" t="s">
        <v>144</v>
      </c>
      <c r="BM182" s="250" t="s">
        <v>841</v>
      </c>
    </row>
    <row r="183" s="2" customFormat="1" ht="16.5" customHeight="1">
      <c r="A183" s="39"/>
      <c r="B183" s="40"/>
      <c r="C183" s="238" t="s">
        <v>234</v>
      </c>
      <c r="D183" s="238" t="s">
        <v>140</v>
      </c>
      <c r="E183" s="239" t="s">
        <v>842</v>
      </c>
      <c r="F183" s="240" t="s">
        <v>843</v>
      </c>
      <c r="G183" s="241" t="s">
        <v>326</v>
      </c>
      <c r="H183" s="242">
        <v>1731</v>
      </c>
      <c r="I183" s="243"/>
      <c r="J183" s="244">
        <f>ROUND(I183*H183,2)</f>
        <v>0</v>
      </c>
      <c r="K183" s="245"/>
      <c r="L183" s="45"/>
      <c r="M183" s="246" t="s">
        <v>1</v>
      </c>
      <c r="N183" s="247" t="s">
        <v>42</v>
      </c>
      <c r="O183" s="92"/>
      <c r="P183" s="248">
        <f>O183*H183</f>
        <v>0</v>
      </c>
      <c r="Q183" s="248">
        <v>0</v>
      </c>
      <c r="R183" s="248">
        <f>Q183*H183</f>
        <v>0</v>
      </c>
      <c r="S183" s="248">
        <v>0</v>
      </c>
      <c r="T183" s="24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0" t="s">
        <v>144</v>
      </c>
      <c r="AT183" s="250" t="s">
        <v>140</v>
      </c>
      <c r="AU183" s="250" t="s">
        <v>87</v>
      </c>
      <c r="AY183" s="18" t="s">
        <v>138</v>
      </c>
      <c r="BE183" s="251">
        <f>IF(N183="základní",J183,0)</f>
        <v>0</v>
      </c>
      <c r="BF183" s="251">
        <f>IF(N183="snížená",J183,0)</f>
        <v>0</v>
      </c>
      <c r="BG183" s="251">
        <f>IF(N183="zákl. přenesená",J183,0)</f>
        <v>0</v>
      </c>
      <c r="BH183" s="251">
        <f>IF(N183="sníž. přenesená",J183,0)</f>
        <v>0</v>
      </c>
      <c r="BI183" s="251">
        <f>IF(N183="nulová",J183,0)</f>
        <v>0</v>
      </c>
      <c r="BJ183" s="18" t="s">
        <v>85</v>
      </c>
      <c r="BK183" s="251">
        <f>ROUND(I183*H183,2)</f>
        <v>0</v>
      </c>
      <c r="BL183" s="18" t="s">
        <v>144</v>
      </c>
      <c r="BM183" s="250" t="s">
        <v>844</v>
      </c>
    </row>
    <row r="184" s="14" customFormat="1">
      <c r="A184" s="14"/>
      <c r="B184" s="263"/>
      <c r="C184" s="264"/>
      <c r="D184" s="254" t="s">
        <v>146</v>
      </c>
      <c r="E184" s="265" t="s">
        <v>1</v>
      </c>
      <c r="F184" s="266" t="s">
        <v>845</v>
      </c>
      <c r="G184" s="264"/>
      <c r="H184" s="267">
        <v>1731</v>
      </c>
      <c r="I184" s="268"/>
      <c r="J184" s="264"/>
      <c r="K184" s="264"/>
      <c r="L184" s="269"/>
      <c r="M184" s="270"/>
      <c r="N184" s="271"/>
      <c r="O184" s="271"/>
      <c r="P184" s="271"/>
      <c r="Q184" s="271"/>
      <c r="R184" s="271"/>
      <c r="S184" s="271"/>
      <c r="T184" s="27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3" t="s">
        <v>146</v>
      </c>
      <c r="AU184" s="273" t="s">
        <v>87</v>
      </c>
      <c r="AV184" s="14" t="s">
        <v>87</v>
      </c>
      <c r="AW184" s="14" t="s">
        <v>33</v>
      </c>
      <c r="AX184" s="14" t="s">
        <v>85</v>
      </c>
      <c r="AY184" s="273" t="s">
        <v>138</v>
      </c>
    </row>
    <row r="185" s="12" customFormat="1" ht="22.8" customHeight="1">
      <c r="A185" s="12"/>
      <c r="B185" s="222"/>
      <c r="C185" s="223"/>
      <c r="D185" s="224" t="s">
        <v>76</v>
      </c>
      <c r="E185" s="236" t="s">
        <v>762</v>
      </c>
      <c r="F185" s="236" t="s">
        <v>763</v>
      </c>
      <c r="G185" s="223"/>
      <c r="H185" s="223"/>
      <c r="I185" s="226"/>
      <c r="J185" s="237">
        <f>BK185</f>
        <v>0</v>
      </c>
      <c r="K185" s="223"/>
      <c r="L185" s="228"/>
      <c r="M185" s="229"/>
      <c r="N185" s="230"/>
      <c r="O185" s="230"/>
      <c r="P185" s="231">
        <f>P186</f>
        <v>0</v>
      </c>
      <c r="Q185" s="230"/>
      <c r="R185" s="231">
        <f>R186</f>
        <v>0</v>
      </c>
      <c r="S185" s="230"/>
      <c r="T185" s="232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3" t="s">
        <v>85</v>
      </c>
      <c r="AT185" s="234" t="s">
        <v>76</v>
      </c>
      <c r="AU185" s="234" t="s">
        <v>85</v>
      </c>
      <c r="AY185" s="233" t="s">
        <v>138</v>
      </c>
      <c r="BK185" s="235">
        <f>BK186</f>
        <v>0</v>
      </c>
    </row>
    <row r="186" s="2" customFormat="1" ht="16.5" customHeight="1">
      <c r="A186" s="39"/>
      <c r="B186" s="40"/>
      <c r="C186" s="238" t="s">
        <v>239</v>
      </c>
      <c r="D186" s="238" t="s">
        <v>140</v>
      </c>
      <c r="E186" s="239" t="s">
        <v>846</v>
      </c>
      <c r="F186" s="240" t="s">
        <v>847</v>
      </c>
      <c r="G186" s="241" t="s">
        <v>299</v>
      </c>
      <c r="H186" s="242">
        <v>10.404999999999999</v>
      </c>
      <c r="I186" s="243"/>
      <c r="J186" s="244">
        <f>ROUND(I186*H186,2)</f>
        <v>0</v>
      </c>
      <c r="K186" s="245"/>
      <c r="L186" s="45"/>
      <c r="M186" s="246" t="s">
        <v>1</v>
      </c>
      <c r="N186" s="247" t="s">
        <v>42</v>
      </c>
      <c r="O186" s="92"/>
      <c r="P186" s="248">
        <f>O186*H186</f>
        <v>0</v>
      </c>
      <c r="Q186" s="248">
        <v>0</v>
      </c>
      <c r="R186" s="248">
        <f>Q186*H186</f>
        <v>0</v>
      </c>
      <c r="S186" s="248">
        <v>0</v>
      </c>
      <c r="T186" s="24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0" t="s">
        <v>144</v>
      </c>
      <c r="AT186" s="250" t="s">
        <v>140</v>
      </c>
      <c r="AU186" s="250" t="s">
        <v>87</v>
      </c>
      <c r="AY186" s="18" t="s">
        <v>138</v>
      </c>
      <c r="BE186" s="251">
        <f>IF(N186="základní",J186,0)</f>
        <v>0</v>
      </c>
      <c r="BF186" s="251">
        <f>IF(N186="snížená",J186,0)</f>
        <v>0</v>
      </c>
      <c r="BG186" s="251">
        <f>IF(N186="zákl. přenesená",J186,0)</f>
        <v>0</v>
      </c>
      <c r="BH186" s="251">
        <f>IF(N186="sníž. přenesená",J186,0)</f>
        <v>0</v>
      </c>
      <c r="BI186" s="251">
        <f>IF(N186="nulová",J186,0)</f>
        <v>0</v>
      </c>
      <c r="BJ186" s="18" t="s">
        <v>85</v>
      </c>
      <c r="BK186" s="251">
        <f>ROUND(I186*H186,2)</f>
        <v>0</v>
      </c>
      <c r="BL186" s="18" t="s">
        <v>144</v>
      </c>
      <c r="BM186" s="250" t="s">
        <v>848</v>
      </c>
    </row>
    <row r="187" s="12" customFormat="1" ht="25.92" customHeight="1">
      <c r="A187" s="12"/>
      <c r="B187" s="222"/>
      <c r="C187" s="223"/>
      <c r="D187" s="224" t="s">
        <v>76</v>
      </c>
      <c r="E187" s="225" t="s">
        <v>849</v>
      </c>
      <c r="F187" s="225" t="s">
        <v>850</v>
      </c>
      <c r="G187" s="223"/>
      <c r="H187" s="223"/>
      <c r="I187" s="226"/>
      <c r="J187" s="227">
        <f>BK187</f>
        <v>0</v>
      </c>
      <c r="K187" s="223"/>
      <c r="L187" s="228"/>
      <c r="M187" s="229"/>
      <c r="N187" s="230"/>
      <c r="O187" s="230"/>
      <c r="P187" s="231">
        <f>P188</f>
        <v>0</v>
      </c>
      <c r="Q187" s="230"/>
      <c r="R187" s="231">
        <f>R188</f>
        <v>0.2205</v>
      </c>
      <c r="S187" s="230"/>
      <c r="T187" s="232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3" t="s">
        <v>87</v>
      </c>
      <c r="AT187" s="234" t="s">
        <v>76</v>
      </c>
      <c r="AU187" s="234" t="s">
        <v>77</v>
      </c>
      <c r="AY187" s="233" t="s">
        <v>138</v>
      </c>
      <c r="BK187" s="235">
        <f>BK188</f>
        <v>0</v>
      </c>
    </row>
    <row r="188" s="12" customFormat="1" ht="22.8" customHeight="1">
      <c r="A188" s="12"/>
      <c r="B188" s="222"/>
      <c r="C188" s="223"/>
      <c r="D188" s="224" t="s">
        <v>76</v>
      </c>
      <c r="E188" s="236" t="s">
        <v>851</v>
      </c>
      <c r="F188" s="236" t="s">
        <v>852</v>
      </c>
      <c r="G188" s="223"/>
      <c r="H188" s="223"/>
      <c r="I188" s="226"/>
      <c r="J188" s="237">
        <f>BK188</f>
        <v>0</v>
      </c>
      <c r="K188" s="223"/>
      <c r="L188" s="228"/>
      <c r="M188" s="229"/>
      <c r="N188" s="230"/>
      <c r="O188" s="230"/>
      <c r="P188" s="231">
        <f>SUM(P189:P194)</f>
        <v>0</v>
      </c>
      <c r="Q188" s="230"/>
      <c r="R188" s="231">
        <f>SUM(R189:R194)</f>
        <v>0.2205</v>
      </c>
      <c r="S188" s="230"/>
      <c r="T188" s="232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3" t="s">
        <v>87</v>
      </c>
      <c r="AT188" s="234" t="s">
        <v>76</v>
      </c>
      <c r="AU188" s="234" t="s">
        <v>85</v>
      </c>
      <c r="AY188" s="233" t="s">
        <v>138</v>
      </c>
      <c r="BK188" s="235">
        <f>SUM(BK189:BK194)</f>
        <v>0</v>
      </c>
    </row>
    <row r="189" s="2" customFormat="1" ht="16.5" customHeight="1">
      <c r="A189" s="39"/>
      <c r="B189" s="40"/>
      <c r="C189" s="238" t="s">
        <v>243</v>
      </c>
      <c r="D189" s="238" t="s">
        <v>140</v>
      </c>
      <c r="E189" s="239" t="s">
        <v>853</v>
      </c>
      <c r="F189" s="240" t="s">
        <v>854</v>
      </c>
      <c r="G189" s="241" t="s">
        <v>326</v>
      </c>
      <c r="H189" s="242">
        <v>220.5</v>
      </c>
      <c r="I189" s="243"/>
      <c r="J189" s="244">
        <f>ROUND(I189*H189,2)</f>
        <v>0</v>
      </c>
      <c r="K189" s="245"/>
      <c r="L189" s="45"/>
      <c r="M189" s="246" t="s">
        <v>1</v>
      </c>
      <c r="N189" s="247" t="s">
        <v>42</v>
      </c>
      <c r="O189" s="92"/>
      <c r="P189" s="248">
        <f>O189*H189</f>
        <v>0</v>
      </c>
      <c r="Q189" s="248">
        <v>0.001</v>
      </c>
      <c r="R189" s="248">
        <f>Q189*H189</f>
        <v>0.2205</v>
      </c>
      <c r="S189" s="248">
        <v>0</v>
      </c>
      <c r="T189" s="24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0" t="s">
        <v>224</v>
      </c>
      <c r="AT189" s="250" t="s">
        <v>140</v>
      </c>
      <c r="AU189" s="250" t="s">
        <v>87</v>
      </c>
      <c r="AY189" s="18" t="s">
        <v>138</v>
      </c>
      <c r="BE189" s="251">
        <f>IF(N189="základní",J189,0)</f>
        <v>0</v>
      </c>
      <c r="BF189" s="251">
        <f>IF(N189="snížená",J189,0)</f>
        <v>0</v>
      </c>
      <c r="BG189" s="251">
        <f>IF(N189="zákl. přenesená",J189,0)</f>
        <v>0</v>
      </c>
      <c r="BH189" s="251">
        <f>IF(N189="sníž. přenesená",J189,0)</f>
        <v>0</v>
      </c>
      <c r="BI189" s="251">
        <f>IF(N189="nulová",J189,0)</f>
        <v>0</v>
      </c>
      <c r="BJ189" s="18" t="s">
        <v>85</v>
      </c>
      <c r="BK189" s="251">
        <f>ROUND(I189*H189,2)</f>
        <v>0</v>
      </c>
      <c r="BL189" s="18" t="s">
        <v>224</v>
      </c>
      <c r="BM189" s="250" t="s">
        <v>855</v>
      </c>
    </row>
    <row r="190" s="13" customFormat="1">
      <c r="A190" s="13"/>
      <c r="B190" s="252"/>
      <c r="C190" s="253"/>
      <c r="D190" s="254" t="s">
        <v>146</v>
      </c>
      <c r="E190" s="255" t="s">
        <v>1</v>
      </c>
      <c r="F190" s="256" t="s">
        <v>779</v>
      </c>
      <c r="G190" s="253"/>
      <c r="H190" s="255" t="s">
        <v>1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2" t="s">
        <v>146</v>
      </c>
      <c r="AU190" s="262" t="s">
        <v>87</v>
      </c>
      <c r="AV190" s="13" t="s">
        <v>85</v>
      </c>
      <c r="AW190" s="13" t="s">
        <v>33</v>
      </c>
      <c r="AX190" s="13" t="s">
        <v>77</v>
      </c>
      <c r="AY190" s="262" t="s">
        <v>138</v>
      </c>
    </row>
    <row r="191" s="13" customFormat="1">
      <c r="A191" s="13"/>
      <c r="B191" s="252"/>
      <c r="C191" s="253"/>
      <c r="D191" s="254" t="s">
        <v>146</v>
      </c>
      <c r="E191" s="255" t="s">
        <v>1</v>
      </c>
      <c r="F191" s="256" t="s">
        <v>856</v>
      </c>
      <c r="G191" s="253"/>
      <c r="H191" s="255" t="s">
        <v>1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146</v>
      </c>
      <c r="AU191" s="262" t="s">
        <v>87</v>
      </c>
      <c r="AV191" s="13" t="s">
        <v>85</v>
      </c>
      <c r="AW191" s="13" t="s">
        <v>33</v>
      </c>
      <c r="AX191" s="13" t="s">
        <v>77</v>
      </c>
      <c r="AY191" s="262" t="s">
        <v>138</v>
      </c>
    </row>
    <row r="192" s="13" customFormat="1">
      <c r="A192" s="13"/>
      <c r="B192" s="252"/>
      <c r="C192" s="253"/>
      <c r="D192" s="254" t="s">
        <v>146</v>
      </c>
      <c r="E192" s="255" t="s">
        <v>1</v>
      </c>
      <c r="F192" s="256" t="s">
        <v>857</v>
      </c>
      <c r="G192" s="253"/>
      <c r="H192" s="255" t="s">
        <v>1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2" t="s">
        <v>146</v>
      </c>
      <c r="AU192" s="262" t="s">
        <v>87</v>
      </c>
      <c r="AV192" s="13" t="s">
        <v>85</v>
      </c>
      <c r="AW192" s="13" t="s">
        <v>33</v>
      </c>
      <c r="AX192" s="13" t="s">
        <v>77</v>
      </c>
      <c r="AY192" s="262" t="s">
        <v>138</v>
      </c>
    </row>
    <row r="193" s="14" customFormat="1">
      <c r="A193" s="14"/>
      <c r="B193" s="263"/>
      <c r="C193" s="264"/>
      <c r="D193" s="254" t="s">
        <v>146</v>
      </c>
      <c r="E193" s="265" t="s">
        <v>1</v>
      </c>
      <c r="F193" s="266" t="s">
        <v>858</v>
      </c>
      <c r="G193" s="264"/>
      <c r="H193" s="267">
        <v>220.5</v>
      </c>
      <c r="I193" s="268"/>
      <c r="J193" s="264"/>
      <c r="K193" s="264"/>
      <c r="L193" s="269"/>
      <c r="M193" s="270"/>
      <c r="N193" s="271"/>
      <c r="O193" s="271"/>
      <c r="P193" s="271"/>
      <c r="Q193" s="271"/>
      <c r="R193" s="271"/>
      <c r="S193" s="271"/>
      <c r="T193" s="27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3" t="s">
        <v>146</v>
      </c>
      <c r="AU193" s="273" t="s">
        <v>87</v>
      </c>
      <c r="AV193" s="14" t="s">
        <v>87</v>
      </c>
      <c r="AW193" s="14" t="s">
        <v>33</v>
      </c>
      <c r="AX193" s="14" t="s">
        <v>85</v>
      </c>
      <c r="AY193" s="273" t="s">
        <v>138</v>
      </c>
    </row>
    <row r="194" s="2" customFormat="1" ht="16.5" customHeight="1">
      <c r="A194" s="39"/>
      <c r="B194" s="40"/>
      <c r="C194" s="238" t="s">
        <v>7</v>
      </c>
      <c r="D194" s="238" t="s">
        <v>140</v>
      </c>
      <c r="E194" s="239" t="s">
        <v>859</v>
      </c>
      <c r="F194" s="240" t="s">
        <v>860</v>
      </c>
      <c r="G194" s="241" t="s">
        <v>299</v>
      </c>
      <c r="H194" s="242">
        <v>0.221</v>
      </c>
      <c r="I194" s="243"/>
      <c r="J194" s="244">
        <f>ROUND(I194*H194,2)</f>
        <v>0</v>
      </c>
      <c r="K194" s="245"/>
      <c r="L194" s="45"/>
      <c r="M194" s="307" t="s">
        <v>1</v>
      </c>
      <c r="N194" s="308" t="s">
        <v>42</v>
      </c>
      <c r="O194" s="309"/>
      <c r="P194" s="310">
        <f>O194*H194</f>
        <v>0</v>
      </c>
      <c r="Q194" s="310">
        <v>0</v>
      </c>
      <c r="R194" s="310">
        <f>Q194*H194</f>
        <v>0</v>
      </c>
      <c r="S194" s="310">
        <v>0</v>
      </c>
      <c r="T194" s="31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0" t="s">
        <v>224</v>
      </c>
      <c r="AT194" s="250" t="s">
        <v>140</v>
      </c>
      <c r="AU194" s="250" t="s">
        <v>87</v>
      </c>
      <c r="AY194" s="18" t="s">
        <v>138</v>
      </c>
      <c r="BE194" s="251">
        <f>IF(N194="základní",J194,0)</f>
        <v>0</v>
      </c>
      <c r="BF194" s="251">
        <f>IF(N194="snížená",J194,0)</f>
        <v>0</v>
      </c>
      <c r="BG194" s="251">
        <f>IF(N194="zákl. přenesená",J194,0)</f>
        <v>0</v>
      </c>
      <c r="BH194" s="251">
        <f>IF(N194="sníž. přenesená",J194,0)</f>
        <v>0</v>
      </c>
      <c r="BI194" s="251">
        <f>IF(N194="nulová",J194,0)</f>
        <v>0</v>
      </c>
      <c r="BJ194" s="18" t="s">
        <v>85</v>
      </c>
      <c r="BK194" s="251">
        <f>ROUND(I194*H194,2)</f>
        <v>0</v>
      </c>
      <c r="BL194" s="18" t="s">
        <v>224</v>
      </c>
      <c r="BM194" s="250" t="s">
        <v>861</v>
      </c>
    </row>
    <row r="195" s="2" customFormat="1" ht="6.96" customHeight="1">
      <c r="A195" s="39"/>
      <c r="B195" s="67"/>
      <c r="C195" s="68"/>
      <c r="D195" s="68"/>
      <c r="E195" s="68"/>
      <c r="F195" s="68"/>
      <c r="G195" s="68"/>
      <c r="H195" s="68"/>
      <c r="I195" s="185"/>
      <c r="J195" s="68"/>
      <c r="K195" s="68"/>
      <c r="L195" s="45"/>
      <c r="M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</sheetData>
  <sheetProtection sheet="1" autoFilter="0" formatColumns="0" formatRows="0" objects="1" scenarios="1" spinCount="100000" saltValue="SkfhaOBgXTFATVHICDZFLqWl5YjKgkfwOLyLKSinYXaRqh4Q7qpS7hQ21D3Ic2A8nNBSOR8pNjvrWWVZfEp8mQ==" hashValue="Nc8x2KOfG+2oDz54mUpTwVXkfeNryLT6rS30da+sqjbBBZv+py8Xk7Mcs7lpKn6rbafuLF0IZ8p1FfDMi4Pn8Q==" algorithmName="SHA-512" password="CC35"/>
  <autoFilter ref="C124:K19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37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87</v>
      </c>
    </row>
    <row r="4" s="1" customFormat="1" ht="24.96" customHeight="1">
      <c r="B4" s="21"/>
      <c r="D4" s="142" t="s">
        <v>102</v>
      </c>
      <c r="I4" s="137"/>
      <c r="L4" s="21"/>
      <c r="M4" s="143" t="s">
        <v>10</v>
      </c>
      <c r="AT4" s="18" t="s">
        <v>4</v>
      </c>
    </row>
    <row r="5" s="1" customFormat="1" ht="6.96" customHeight="1">
      <c r="B5" s="21"/>
      <c r="I5" s="137"/>
      <c r="L5" s="21"/>
    </row>
    <row r="6" s="1" customFormat="1" ht="12" customHeight="1">
      <c r="B6" s="21"/>
      <c r="D6" s="144" t="s">
        <v>16</v>
      </c>
      <c r="I6" s="137"/>
      <c r="L6" s="21"/>
    </row>
    <row r="7" s="1" customFormat="1" ht="16.5" customHeight="1">
      <c r="B7" s="21"/>
      <c r="E7" s="145" t="str">
        <f>'Rekapitulace stavby'!K6</f>
        <v>Stezka pro pěší a cyklisty Pískoviště - Nábřežní, Šternberk</v>
      </c>
      <c r="F7" s="144"/>
      <c r="G7" s="144"/>
      <c r="H7" s="144"/>
      <c r="I7" s="137"/>
      <c r="L7" s="21"/>
    </row>
    <row r="8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7" t="s">
        <v>862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4" t="s">
        <v>20</v>
      </c>
      <c r="E12" s="39"/>
      <c r="F12" s="148" t="s">
        <v>863</v>
      </c>
      <c r="G12" s="39"/>
      <c r="H12" s="39"/>
      <c r="I12" s="149" t="s">
        <v>22</v>
      </c>
      <c r="J12" s="150" t="str">
        <f>'Rekapitulace stavby'!AN8</f>
        <v>10. 2. 2020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864</v>
      </c>
      <c r="F15" s="39"/>
      <c r="G15" s="39"/>
      <c r="H15" s="39"/>
      <c r="I15" s="149" t="s">
        <v>27</v>
      </c>
      <c r="J15" s="148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26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9" t="s">
        <v>25</v>
      </c>
      <c r="J23" s="14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865</v>
      </c>
      <c r="F24" s="39"/>
      <c r="G24" s="39"/>
      <c r="H24" s="39"/>
      <c r="I24" s="149" t="s">
        <v>27</v>
      </c>
      <c r="J24" s="14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8" t="s">
        <v>37</v>
      </c>
      <c r="E30" s="39"/>
      <c r="F30" s="39"/>
      <c r="G30" s="39"/>
      <c r="H30" s="39"/>
      <c r="I30" s="146"/>
      <c r="J30" s="159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0" t="s">
        <v>39</v>
      </c>
      <c r="G32" s="39"/>
      <c r="H32" s="39"/>
      <c r="I32" s="161" t="s">
        <v>38</v>
      </c>
      <c r="J32" s="160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2" t="s">
        <v>41</v>
      </c>
      <c r="E33" s="144" t="s">
        <v>42</v>
      </c>
      <c r="F33" s="163">
        <f>ROUND((SUM(BE123:BE160)),  2)</f>
        <v>0</v>
      </c>
      <c r="G33" s="39"/>
      <c r="H33" s="39"/>
      <c r="I33" s="164">
        <v>0.20999999999999999</v>
      </c>
      <c r="J33" s="163">
        <f>ROUND(((SUM(BE123:BE160))*I33),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4" t="s">
        <v>43</v>
      </c>
      <c r="F34" s="163">
        <f>ROUND((SUM(BF123:BF160)),  2)</f>
        <v>0</v>
      </c>
      <c r="G34" s="39"/>
      <c r="H34" s="39"/>
      <c r="I34" s="164">
        <v>0.14999999999999999</v>
      </c>
      <c r="J34" s="163">
        <f>ROUND(((SUM(BF123:BF160))*I34),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4" t="s">
        <v>44</v>
      </c>
      <c r="F35" s="163">
        <f>ROUND((SUM(BG123:BG160)),  2)</f>
        <v>0</v>
      </c>
      <c r="G35" s="39"/>
      <c r="H35" s="39"/>
      <c r="I35" s="164">
        <v>0.20999999999999999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4" t="s">
        <v>45</v>
      </c>
      <c r="F36" s="163">
        <f>ROUND((SUM(BH123:BH160)),  2)</f>
        <v>0</v>
      </c>
      <c r="G36" s="39"/>
      <c r="H36" s="39"/>
      <c r="I36" s="164">
        <v>0.14999999999999999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4" t="s">
        <v>46</v>
      </c>
      <c r="F37" s="163">
        <f>ROUND((SUM(BI123:BI160)),  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I41" s="137"/>
      <c r="L41" s="21"/>
    </row>
    <row r="42" s="1" customFormat="1" ht="14.4" customHeight="1">
      <c r="B42" s="21"/>
      <c r="I42" s="137"/>
      <c r="L42" s="21"/>
    </row>
    <row r="43" s="1" customFormat="1" ht="14.4" customHeight="1">
      <c r="B43" s="21"/>
      <c r="I43" s="137"/>
      <c r="L43" s="21"/>
    </row>
    <row r="44" s="1" customFormat="1" ht="14.4" customHeight="1">
      <c r="B44" s="21"/>
      <c r="I44" s="137"/>
      <c r="L44" s="21"/>
    </row>
    <row r="45" s="1" customFormat="1" ht="14.4" customHeight="1">
      <c r="B45" s="21"/>
      <c r="I45" s="137"/>
      <c r="L45" s="21"/>
    </row>
    <row r="46" s="1" customFormat="1" ht="14.4" customHeight="1">
      <c r="B46" s="21"/>
      <c r="I46" s="137"/>
      <c r="L46" s="21"/>
    </row>
    <row r="47" s="1" customFormat="1" ht="14.4" customHeight="1">
      <c r="B47" s="21"/>
      <c r="I47" s="137"/>
      <c r="L47" s="21"/>
    </row>
    <row r="48" s="1" customFormat="1" ht="14.4" customHeight="1">
      <c r="B48" s="21"/>
      <c r="I48" s="137"/>
      <c r="L48" s="21"/>
    </row>
    <row r="49" s="1" customFormat="1" ht="14.4" customHeight="1">
      <c r="B49" s="21"/>
      <c r="I49" s="137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5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9"/>
      <c r="J61" s="180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81"/>
      <c r="F65" s="181"/>
      <c r="G65" s="173" t="s">
        <v>55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9"/>
      <c r="J76" s="180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9" t="str">
        <f>E7</f>
        <v>Stezka pro pěší a cyklisty Pískoviště - Nábřežní, Šternberk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401 - Veřejné osvětlení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PÍSKOVIŠTĚ - NÁBŘEŽNÍ, ŠTERNBERK</v>
      </c>
      <c r="G89" s="41"/>
      <c r="H89" s="41"/>
      <c r="I89" s="149" t="s">
        <v>22</v>
      </c>
      <c r="J89" s="80" t="str">
        <f>IF(J12="","",J12)</f>
        <v>10. 2. 2020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ŠTERNBERK</v>
      </c>
      <c r="G91" s="41"/>
      <c r="H91" s="41"/>
      <c r="I91" s="149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34</v>
      </c>
      <c r="J92" s="37" t="str">
        <f>E24</f>
        <v>Ing. Grepl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0" t="s">
        <v>109</v>
      </c>
      <c r="D94" s="191"/>
      <c r="E94" s="191"/>
      <c r="F94" s="191"/>
      <c r="G94" s="191"/>
      <c r="H94" s="191"/>
      <c r="I94" s="192"/>
      <c r="J94" s="193" t="s">
        <v>110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4" t="s">
        <v>111</v>
      </c>
      <c r="D96" s="41"/>
      <c r="E96" s="41"/>
      <c r="F96" s="41"/>
      <c r="G96" s="41"/>
      <c r="H96" s="41"/>
      <c r="I96" s="146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="9" customFormat="1" ht="24.96" customHeight="1">
      <c r="A97" s="9"/>
      <c r="B97" s="195"/>
      <c r="C97" s="196"/>
      <c r="D97" s="197" t="s">
        <v>866</v>
      </c>
      <c r="E97" s="198"/>
      <c r="F97" s="198"/>
      <c r="G97" s="198"/>
      <c r="H97" s="198"/>
      <c r="I97" s="199"/>
      <c r="J97" s="200">
        <f>J124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2"/>
      <c r="C98" s="203"/>
      <c r="D98" s="204" t="s">
        <v>867</v>
      </c>
      <c r="E98" s="205"/>
      <c r="F98" s="205"/>
      <c r="G98" s="205"/>
      <c r="H98" s="205"/>
      <c r="I98" s="206"/>
      <c r="J98" s="207">
        <f>J125</f>
        <v>0</v>
      </c>
      <c r="K98" s="203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2"/>
      <c r="C99" s="203"/>
      <c r="D99" s="204" t="s">
        <v>868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2"/>
      <c r="C100" s="203"/>
      <c r="D100" s="204" t="s">
        <v>869</v>
      </c>
      <c r="E100" s="205"/>
      <c r="F100" s="205"/>
      <c r="G100" s="205"/>
      <c r="H100" s="205"/>
      <c r="I100" s="206"/>
      <c r="J100" s="207">
        <f>J136</f>
        <v>0</v>
      </c>
      <c r="K100" s="203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2"/>
      <c r="C101" s="203"/>
      <c r="D101" s="204" t="s">
        <v>870</v>
      </c>
      <c r="E101" s="205"/>
      <c r="F101" s="205"/>
      <c r="G101" s="205"/>
      <c r="H101" s="205"/>
      <c r="I101" s="206"/>
      <c r="J101" s="207">
        <f>J139</f>
        <v>0</v>
      </c>
      <c r="K101" s="203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95"/>
      <c r="C102" s="196"/>
      <c r="D102" s="197" t="s">
        <v>871</v>
      </c>
      <c r="E102" s="198"/>
      <c r="F102" s="198"/>
      <c r="G102" s="198"/>
      <c r="H102" s="198"/>
      <c r="I102" s="199"/>
      <c r="J102" s="200">
        <f>J149</f>
        <v>0</v>
      </c>
      <c r="K102" s="196"/>
      <c r="L102" s="20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2"/>
      <c r="C103" s="203"/>
      <c r="D103" s="204" t="s">
        <v>872</v>
      </c>
      <c r="E103" s="205"/>
      <c r="F103" s="205"/>
      <c r="G103" s="205"/>
      <c r="H103" s="205"/>
      <c r="I103" s="206"/>
      <c r="J103" s="207">
        <f>J150</f>
        <v>0</v>
      </c>
      <c r="K103" s="203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146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188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123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9" t="str">
        <f>E7</f>
        <v>Stezka pro pěší a cyklisty Pískoviště - Nábřežní, Šternberk</v>
      </c>
      <c r="F113" s="33"/>
      <c r="G113" s="33"/>
      <c r="H113" s="33"/>
      <c r="I113" s="146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106</v>
      </c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SO 401 - Veřejné osvětlení</v>
      </c>
      <c r="F115" s="41"/>
      <c r="G115" s="41"/>
      <c r="H115" s="41"/>
      <c r="I115" s="146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146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PÍSKOVIŠTĚ - NÁBŘEŽNÍ, ŠTERNBERK</v>
      </c>
      <c r="G117" s="41"/>
      <c r="H117" s="41"/>
      <c r="I117" s="149" t="s">
        <v>22</v>
      </c>
      <c r="J117" s="80" t="str">
        <f>IF(J12="","",J12)</f>
        <v>10. 2. 2020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146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ŠTERNBERK</v>
      </c>
      <c r="G119" s="41"/>
      <c r="H119" s="41"/>
      <c r="I119" s="149" t="s">
        <v>30</v>
      </c>
      <c r="J119" s="37" t="str">
        <f>E21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149" t="s">
        <v>34</v>
      </c>
      <c r="J120" s="37" t="str">
        <f>E24</f>
        <v>Ing. Grepl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146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9"/>
      <c r="B122" s="210"/>
      <c r="C122" s="211" t="s">
        <v>124</v>
      </c>
      <c r="D122" s="212" t="s">
        <v>62</v>
      </c>
      <c r="E122" s="212" t="s">
        <v>58</v>
      </c>
      <c r="F122" s="212" t="s">
        <v>59</v>
      </c>
      <c r="G122" s="212" t="s">
        <v>125</v>
      </c>
      <c r="H122" s="212" t="s">
        <v>126</v>
      </c>
      <c r="I122" s="213" t="s">
        <v>127</v>
      </c>
      <c r="J122" s="214" t="s">
        <v>110</v>
      </c>
      <c r="K122" s="215" t="s">
        <v>128</v>
      </c>
      <c r="L122" s="216"/>
      <c r="M122" s="101" t="s">
        <v>1</v>
      </c>
      <c r="N122" s="102" t="s">
        <v>41</v>
      </c>
      <c r="O122" s="102" t="s">
        <v>129</v>
      </c>
      <c r="P122" s="102" t="s">
        <v>130</v>
      </c>
      <c r="Q122" s="102" t="s">
        <v>131</v>
      </c>
      <c r="R122" s="102" t="s">
        <v>132</v>
      </c>
      <c r="S122" s="102" t="s">
        <v>133</v>
      </c>
      <c r="T122" s="103" t="s">
        <v>134</v>
      </c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</row>
    <row r="123" s="2" customFormat="1" ht="22.8" customHeight="1">
      <c r="A123" s="39"/>
      <c r="B123" s="40"/>
      <c r="C123" s="108" t="s">
        <v>135</v>
      </c>
      <c r="D123" s="41"/>
      <c r="E123" s="41"/>
      <c r="F123" s="41"/>
      <c r="G123" s="41"/>
      <c r="H123" s="41"/>
      <c r="I123" s="146"/>
      <c r="J123" s="217">
        <f>BK123</f>
        <v>0</v>
      </c>
      <c r="K123" s="41"/>
      <c r="L123" s="45"/>
      <c r="M123" s="104"/>
      <c r="N123" s="218"/>
      <c r="O123" s="105"/>
      <c r="P123" s="219">
        <f>P124+P149</f>
        <v>0</v>
      </c>
      <c r="Q123" s="105"/>
      <c r="R123" s="219">
        <f>R124+R149</f>
        <v>30.259356400000001</v>
      </c>
      <c r="S123" s="105"/>
      <c r="T123" s="220">
        <f>T124+T149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112</v>
      </c>
      <c r="BK123" s="221">
        <f>BK124+BK149</f>
        <v>0</v>
      </c>
    </row>
    <row r="124" s="12" customFormat="1" ht="25.92" customHeight="1">
      <c r="A124" s="12"/>
      <c r="B124" s="222"/>
      <c r="C124" s="223"/>
      <c r="D124" s="224" t="s">
        <v>76</v>
      </c>
      <c r="E124" s="225" t="s">
        <v>849</v>
      </c>
      <c r="F124" s="225" t="s">
        <v>873</v>
      </c>
      <c r="G124" s="223"/>
      <c r="H124" s="223"/>
      <c r="I124" s="226"/>
      <c r="J124" s="227">
        <f>BK124</f>
        <v>0</v>
      </c>
      <c r="K124" s="223"/>
      <c r="L124" s="228"/>
      <c r="M124" s="229"/>
      <c r="N124" s="230"/>
      <c r="O124" s="230"/>
      <c r="P124" s="231">
        <f>P125+P131+P136+P139</f>
        <v>0</v>
      </c>
      <c r="Q124" s="230"/>
      <c r="R124" s="231">
        <f>R125+R131+R136+R139</f>
        <v>0.46338400000000002</v>
      </c>
      <c r="S124" s="230"/>
      <c r="T124" s="232">
        <f>T125+T131+T136+T139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3" t="s">
        <v>87</v>
      </c>
      <c r="AT124" s="234" t="s">
        <v>76</v>
      </c>
      <c r="AU124" s="234" t="s">
        <v>77</v>
      </c>
      <c r="AY124" s="233" t="s">
        <v>138</v>
      </c>
      <c r="BK124" s="235">
        <f>BK125+BK131+BK136+BK139</f>
        <v>0</v>
      </c>
    </row>
    <row r="125" s="12" customFormat="1" ht="22.8" customHeight="1">
      <c r="A125" s="12"/>
      <c r="B125" s="222"/>
      <c r="C125" s="223"/>
      <c r="D125" s="224" t="s">
        <v>76</v>
      </c>
      <c r="E125" s="236" t="s">
        <v>874</v>
      </c>
      <c r="F125" s="236" t="s">
        <v>875</v>
      </c>
      <c r="G125" s="223"/>
      <c r="H125" s="223"/>
      <c r="I125" s="226"/>
      <c r="J125" s="237">
        <f>BK125</f>
        <v>0</v>
      </c>
      <c r="K125" s="223"/>
      <c r="L125" s="228"/>
      <c r="M125" s="229"/>
      <c r="N125" s="230"/>
      <c r="O125" s="230"/>
      <c r="P125" s="231">
        <f>SUM(P126:P130)</f>
        <v>0</v>
      </c>
      <c r="Q125" s="230"/>
      <c r="R125" s="231">
        <f>SUM(R126:R130)</f>
        <v>0.098780000000000007</v>
      </c>
      <c r="S125" s="230"/>
      <c r="T125" s="232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3" t="s">
        <v>87</v>
      </c>
      <c r="AT125" s="234" t="s">
        <v>76</v>
      </c>
      <c r="AU125" s="234" t="s">
        <v>85</v>
      </c>
      <c r="AY125" s="233" t="s">
        <v>138</v>
      </c>
      <c r="BK125" s="235">
        <f>SUM(BK126:BK130)</f>
        <v>0</v>
      </c>
    </row>
    <row r="126" s="2" customFormat="1" ht="16.5" customHeight="1">
      <c r="A126" s="39"/>
      <c r="B126" s="40"/>
      <c r="C126" s="238" t="s">
        <v>85</v>
      </c>
      <c r="D126" s="238" t="s">
        <v>140</v>
      </c>
      <c r="E126" s="239" t="s">
        <v>876</v>
      </c>
      <c r="F126" s="240" t="s">
        <v>877</v>
      </c>
      <c r="G126" s="241" t="s">
        <v>177</v>
      </c>
      <c r="H126" s="242">
        <v>147</v>
      </c>
      <c r="I126" s="243"/>
      <c r="J126" s="244">
        <f>ROUND(I126*H126,2)</f>
        <v>0</v>
      </c>
      <c r="K126" s="245"/>
      <c r="L126" s="45"/>
      <c r="M126" s="246" t="s">
        <v>1</v>
      </c>
      <c r="N126" s="247" t="s">
        <v>42</v>
      </c>
      <c r="O126" s="92"/>
      <c r="P126" s="248">
        <f>O126*H126</f>
        <v>0</v>
      </c>
      <c r="Q126" s="248">
        <v>0</v>
      </c>
      <c r="R126" s="248">
        <f>Q126*H126</f>
        <v>0</v>
      </c>
      <c r="S126" s="248">
        <v>0</v>
      </c>
      <c r="T126" s="24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0" t="s">
        <v>224</v>
      </c>
      <c r="AT126" s="250" t="s">
        <v>140</v>
      </c>
      <c r="AU126" s="250" t="s">
        <v>87</v>
      </c>
      <c r="AY126" s="18" t="s">
        <v>138</v>
      </c>
      <c r="BE126" s="251">
        <f>IF(N126="základní",J126,0)</f>
        <v>0</v>
      </c>
      <c r="BF126" s="251">
        <f>IF(N126="snížená",J126,0)</f>
        <v>0</v>
      </c>
      <c r="BG126" s="251">
        <f>IF(N126="zákl. přenesená",J126,0)</f>
        <v>0</v>
      </c>
      <c r="BH126" s="251">
        <f>IF(N126="sníž. přenesená",J126,0)</f>
        <v>0</v>
      </c>
      <c r="BI126" s="251">
        <f>IF(N126="nulová",J126,0)</f>
        <v>0</v>
      </c>
      <c r="BJ126" s="18" t="s">
        <v>85</v>
      </c>
      <c r="BK126" s="251">
        <f>ROUND(I126*H126,2)</f>
        <v>0</v>
      </c>
      <c r="BL126" s="18" t="s">
        <v>224</v>
      </c>
      <c r="BM126" s="250" t="s">
        <v>878</v>
      </c>
    </row>
    <row r="127" s="2" customFormat="1" ht="16.5" customHeight="1">
      <c r="A127" s="39"/>
      <c r="B127" s="40"/>
      <c r="C127" s="285" t="s">
        <v>87</v>
      </c>
      <c r="D127" s="285" t="s">
        <v>309</v>
      </c>
      <c r="E127" s="286" t="s">
        <v>879</v>
      </c>
      <c r="F127" s="287" t="s">
        <v>880</v>
      </c>
      <c r="G127" s="288" t="s">
        <v>326</v>
      </c>
      <c r="H127" s="289">
        <v>91.140000000000001</v>
      </c>
      <c r="I127" s="290"/>
      <c r="J127" s="291">
        <f>ROUND(I127*H127,2)</f>
        <v>0</v>
      </c>
      <c r="K127" s="292"/>
      <c r="L127" s="293"/>
      <c r="M127" s="294" t="s">
        <v>1</v>
      </c>
      <c r="N127" s="295" t="s">
        <v>42</v>
      </c>
      <c r="O127" s="92"/>
      <c r="P127" s="248">
        <f>O127*H127</f>
        <v>0</v>
      </c>
      <c r="Q127" s="248">
        <v>0.001</v>
      </c>
      <c r="R127" s="248">
        <f>Q127*H127</f>
        <v>0.091139999999999999</v>
      </c>
      <c r="S127" s="248">
        <v>0</v>
      </c>
      <c r="T127" s="24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0" t="s">
        <v>314</v>
      </c>
      <c r="AT127" s="250" t="s">
        <v>309</v>
      </c>
      <c r="AU127" s="250" t="s">
        <v>87</v>
      </c>
      <c r="AY127" s="18" t="s">
        <v>138</v>
      </c>
      <c r="BE127" s="251">
        <f>IF(N127="základní",J127,0)</f>
        <v>0</v>
      </c>
      <c r="BF127" s="251">
        <f>IF(N127="snížená",J127,0)</f>
        <v>0</v>
      </c>
      <c r="BG127" s="251">
        <f>IF(N127="zákl. přenesená",J127,0)</f>
        <v>0</v>
      </c>
      <c r="BH127" s="251">
        <f>IF(N127="sníž. přenesená",J127,0)</f>
        <v>0</v>
      </c>
      <c r="BI127" s="251">
        <f>IF(N127="nulová",J127,0)</f>
        <v>0</v>
      </c>
      <c r="BJ127" s="18" t="s">
        <v>85</v>
      </c>
      <c r="BK127" s="251">
        <f>ROUND(I127*H127,2)</f>
        <v>0</v>
      </c>
      <c r="BL127" s="18" t="s">
        <v>224</v>
      </c>
      <c r="BM127" s="250" t="s">
        <v>881</v>
      </c>
    </row>
    <row r="128" s="2" customFormat="1" ht="16.5" customHeight="1">
      <c r="A128" s="39"/>
      <c r="B128" s="40"/>
      <c r="C128" s="238" t="s">
        <v>99</v>
      </c>
      <c r="D128" s="238" t="s">
        <v>140</v>
      </c>
      <c r="E128" s="239" t="s">
        <v>882</v>
      </c>
      <c r="F128" s="240" t="s">
        <v>883</v>
      </c>
      <c r="G128" s="241" t="s">
        <v>143</v>
      </c>
      <c r="H128" s="242">
        <v>14</v>
      </c>
      <c r="I128" s="243"/>
      <c r="J128" s="244">
        <f>ROUND(I128*H128,2)</f>
        <v>0</v>
      </c>
      <c r="K128" s="245"/>
      <c r="L128" s="45"/>
      <c r="M128" s="246" t="s">
        <v>1</v>
      </c>
      <c r="N128" s="247" t="s">
        <v>42</v>
      </c>
      <c r="O128" s="92"/>
      <c r="P128" s="248">
        <f>O128*H128</f>
        <v>0</v>
      </c>
      <c r="Q128" s="248">
        <v>0</v>
      </c>
      <c r="R128" s="248">
        <f>Q128*H128</f>
        <v>0</v>
      </c>
      <c r="S128" s="248">
        <v>0</v>
      </c>
      <c r="T128" s="24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50" t="s">
        <v>224</v>
      </c>
      <c r="AT128" s="250" t="s">
        <v>140</v>
      </c>
      <c r="AU128" s="250" t="s">
        <v>87</v>
      </c>
      <c r="AY128" s="18" t="s">
        <v>138</v>
      </c>
      <c r="BE128" s="251">
        <f>IF(N128="základní",J128,0)</f>
        <v>0</v>
      </c>
      <c r="BF128" s="251">
        <f>IF(N128="snížená",J128,0)</f>
        <v>0</v>
      </c>
      <c r="BG128" s="251">
        <f>IF(N128="zákl. přenesená",J128,0)</f>
        <v>0</v>
      </c>
      <c r="BH128" s="251">
        <f>IF(N128="sníž. přenesená",J128,0)</f>
        <v>0</v>
      </c>
      <c r="BI128" s="251">
        <f>IF(N128="nulová",J128,0)</f>
        <v>0</v>
      </c>
      <c r="BJ128" s="18" t="s">
        <v>85</v>
      </c>
      <c r="BK128" s="251">
        <f>ROUND(I128*H128,2)</f>
        <v>0</v>
      </c>
      <c r="BL128" s="18" t="s">
        <v>224</v>
      </c>
      <c r="BM128" s="250" t="s">
        <v>884</v>
      </c>
    </row>
    <row r="129" s="2" customFormat="1" ht="16.5" customHeight="1">
      <c r="A129" s="39"/>
      <c r="B129" s="40"/>
      <c r="C129" s="285" t="s">
        <v>144</v>
      </c>
      <c r="D129" s="285" t="s">
        <v>309</v>
      </c>
      <c r="E129" s="286" t="s">
        <v>885</v>
      </c>
      <c r="F129" s="287" t="s">
        <v>886</v>
      </c>
      <c r="G129" s="288" t="s">
        <v>143</v>
      </c>
      <c r="H129" s="289">
        <v>4</v>
      </c>
      <c r="I129" s="290"/>
      <c r="J129" s="291">
        <f>ROUND(I129*H129,2)</f>
        <v>0</v>
      </c>
      <c r="K129" s="292"/>
      <c r="L129" s="293"/>
      <c r="M129" s="294" t="s">
        <v>1</v>
      </c>
      <c r="N129" s="295" t="s">
        <v>42</v>
      </c>
      <c r="O129" s="92"/>
      <c r="P129" s="248">
        <f>O129*H129</f>
        <v>0</v>
      </c>
      <c r="Q129" s="248">
        <v>0.00016000000000000001</v>
      </c>
      <c r="R129" s="248">
        <f>Q129*H129</f>
        <v>0.00064000000000000005</v>
      </c>
      <c r="S129" s="248">
        <v>0</v>
      </c>
      <c r="T129" s="24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0" t="s">
        <v>314</v>
      </c>
      <c r="AT129" s="250" t="s">
        <v>309</v>
      </c>
      <c r="AU129" s="250" t="s">
        <v>87</v>
      </c>
      <c r="AY129" s="18" t="s">
        <v>138</v>
      </c>
      <c r="BE129" s="251">
        <f>IF(N129="základní",J129,0)</f>
        <v>0</v>
      </c>
      <c r="BF129" s="251">
        <f>IF(N129="snížená",J129,0)</f>
        <v>0</v>
      </c>
      <c r="BG129" s="251">
        <f>IF(N129="zákl. přenesená",J129,0)</f>
        <v>0</v>
      </c>
      <c r="BH129" s="251">
        <f>IF(N129="sníž. přenesená",J129,0)</f>
        <v>0</v>
      </c>
      <c r="BI129" s="251">
        <f>IF(N129="nulová",J129,0)</f>
        <v>0</v>
      </c>
      <c r="BJ129" s="18" t="s">
        <v>85</v>
      </c>
      <c r="BK129" s="251">
        <f>ROUND(I129*H129,2)</f>
        <v>0</v>
      </c>
      <c r="BL129" s="18" t="s">
        <v>224</v>
      </c>
      <c r="BM129" s="250" t="s">
        <v>887</v>
      </c>
    </row>
    <row r="130" s="2" customFormat="1" ht="16.5" customHeight="1">
      <c r="A130" s="39"/>
      <c r="B130" s="40"/>
      <c r="C130" s="285" t="s">
        <v>101</v>
      </c>
      <c r="D130" s="285" t="s">
        <v>309</v>
      </c>
      <c r="E130" s="286" t="s">
        <v>888</v>
      </c>
      <c r="F130" s="287" t="s">
        <v>889</v>
      </c>
      <c r="G130" s="288" t="s">
        <v>143</v>
      </c>
      <c r="H130" s="289">
        <v>10</v>
      </c>
      <c r="I130" s="290"/>
      <c r="J130" s="291">
        <f>ROUND(I130*H130,2)</f>
        <v>0</v>
      </c>
      <c r="K130" s="292"/>
      <c r="L130" s="293"/>
      <c r="M130" s="294" t="s">
        <v>1</v>
      </c>
      <c r="N130" s="295" t="s">
        <v>42</v>
      </c>
      <c r="O130" s="92"/>
      <c r="P130" s="248">
        <f>O130*H130</f>
        <v>0</v>
      </c>
      <c r="Q130" s="248">
        <v>0.00069999999999999999</v>
      </c>
      <c r="R130" s="248">
        <f>Q130*H130</f>
        <v>0.0070000000000000001</v>
      </c>
      <c r="S130" s="248">
        <v>0</v>
      </c>
      <c r="T130" s="24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0" t="s">
        <v>314</v>
      </c>
      <c r="AT130" s="250" t="s">
        <v>309</v>
      </c>
      <c r="AU130" s="250" t="s">
        <v>87</v>
      </c>
      <c r="AY130" s="18" t="s">
        <v>138</v>
      </c>
      <c r="BE130" s="251">
        <f>IF(N130="základní",J130,0)</f>
        <v>0</v>
      </c>
      <c r="BF130" s="251">
        <f>IF(N130="snížená",J130,0)</f>
        <v>0</v>
      </c>
      <c r="BG130" s="251">
        <f>IF(N130="zákl. přenesená",J130,0)</f>
        <v>0</v>
      </c>
      <c r="BH130" s="251">
        <f>IF(N130="sníž. přenesená",J130,0)</f>
        <v>0</v>
      </c>
      <c r="BI130" s="251">
        <f>IF(N130="nulová",J130,0)</f>
        <v>0</v>
      </c>
      <c r="BJ130" s="18" t="s">
        <v>85</v>
      </c>
      <c r="BK130" s="251">
        <f>ROUND(I130*H130,2)</f>
        <v>0</v>
      </c>
      <c r="BL130" s="18" t="s">
        <v>224</v>
      </c>
      <c r="BM130" s="250" t="s">
        <v>890</v>
      </c>
    </row>
    <row r="131" s="12" customFormat="1" ht="22.8" customHeight="1">
      <c r="A131" s="12"/>
      <c r="B131" s="222"/>
      <c r="C131" s="223"/>
      <c r="D131" s="224" t="s">
        <v>76</v>
      </c>
      <c r="E131" s="236" t="s">
        <v>891</v>
      </c>
      <c r="F131" s="236" t="s">
        <v>875</v>
      </c>
      <c r="G131" s="223"/>
      <c r="H131" s="223"/>
      <c r="I131" s="226"/>
      <c r="J131" s="237">
        <f>BK131</f>
        <v>0</v>
      </c>
      <c r="K131" s="223"/>
      <c r="L131" s="228"/>
      <c r="M131" s="229"/>
      <c r="N131" s="230"/>
      <c r="O131" s="230"/>
      <c r="P131" s="231">
        <f>SUM(P132:P135)</f>
        <v>0</v>
      </c>
      <c r="Q131" s="230"/>
      <c r="R131" s="231">
        <f>SUM(R132:R135)</f>
        <v>0.15277400000000002</v>
      </c>
      <c r="S131" s="230"/>
      <c r="T131" s="232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3" t="s">
        <v>87</v>
      </c>
      <c r="AT131" s="234" t="s">
        <v>76</v>
      </c>
      <c r="AU131" s="234" t="s">
        <v>85</v>
      </c>
      <c r="AY131" s="233" t="s">
        <v>138</v>
      </c>
      <c r="BK131" s="235">
        <f>SUM(BK132:BK135)</f>
        <v>0</v>
      </c>
    </row>
    <row r="132" s="2" customFormat="1" ht="16.5" customHeight="1">
      <c r="A132" s="39"/>
      <c r="B132" s="40"/>
      <c r="C132" s="238" t="s">
        <v>168</v>
      </c>
      <c r="D132" s="238" t="s">
        <v>140</v>
      </c>
      <c r="E132" s="239" t="s">
        <v>892</v>
      </c>
      <c r="F132" s="240" t="s">
        <v>893</v>
      </c>
      <c r="G132" s="241" t="s">
        <v>177</v>
      </c>
      <c r="H132" s="242">
        <v>167</v>
      </c>
      <c r="I132" s="243"/>
      <c r="J132" s="244">
        <f>ROUND(I132*H132,2)</f>
        <v>0</v>
      </c>
      <c r="K132" s="245"/>
      <c r="L132" s="45"/>
      <c r="M132" s="246" t="s">
        <v>1</v>
      </c>
      <c r="N132" s="247" t="s">
        <v>42</v>
      </c>
      <c r="O132" s="92"/>
      <c r="P132" s="248">
        <f>O132*H132</f>
        <v>0</v>
      </c>
      <c r="Q132" s="248">
        <v>0</v>
      </c>
      <c r="R132" s="248">
        <f>Q132*H132</f>
        <v>0</v>
      </c>
      <c r="S132" s="248">
        <v>0</v>
      </c>
      <c r="T132" s="24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0" t="s">
        <v>224</v>
      </c>
      <c r="AT132" s="250" t="s">
        <v>140</v>
      </c>
      <c r="AU132" s="250" t="s">
        <v>87</v>
      </c>
      <c r="AY132" s="18" t="s">
        <v>138</v>
      </c>
      <c r="BE132" s="251">
        <f>IF(N132="základní",J132,0)</f>
        <v>0</v>
      </c>
      <c r="BF132" s="251">
        <f>IF(N132="snížená",J132,0)</f>
        <v>0</v>
      </c>
      <c r="BG132" s="251">
        <f>IF(N132="zákl. přenesená",J132,0)</f>
        <v>0</v>
      </c>
      <c r="BH132" s="251">
        <f>IF(N132="sníž. přenesená",J132,0)</f>
        <v>0</v>
      </c>
      <c r="BI132" s="251">
        <f>IF(N132="nulová",J132,0)</f>
        <v>0</v>
      </c>
      <c r="BJ132" s="18" t="s">
        <v>85</v>
      </c>
      <c r="BK132" s="251">
        <f>ROUND(I132*H132,2)</f>
        <v>0</v>
      </c>
      <c r="BL132" s="18" t="s">
        <v>224</v>
      </c>
      <c r="BM132" s="250" t="s">
        <v>894</v>
      </c>
    </row>
    <row r="133" s="2" customFormat="1" ht="16.5" customHeight="1">
      <c r="A133" s="39"/>
      <c r="B133" s="40"/>
      <c r="C133" s="285" t="s">
        <v>174</v>
      </c>
      <c r="D133" s="285" t="s">
        <v>309</v>
      </c>
      <c r="E133" s="286" t="s">
        <v>895</v>
      </c>
      <c r="F133" s="287" t="s">
        <v>896</v>
      </c>
      <c r="G133" s="288" t="s">
        <v>177</v>
      </c>
      <c r="H133" s="289">
        <v>167</v>
      </c>
      <c r="I133" s="290"/>
      <c r="J133" s="291">
        <f>ROUND(I133*H133,2)</f>
        <v>0</v>
      </c>
      <c r="K133" s="292"/>
      <c r="L133" s="293"/>
      <c r="M133" s="294" t="s">
        <v>1</v>
      </c>
      <c r="N133" s="295" t="s">
        <v>42</v>
      </c>
      <c r="O133" s="92"/>
      <c r="P133" s="248">
        <f>O133*H133</f>
        <v>0</v>
      </c>
      <c r="Q133" s="248">
        <v>0.00089800000000000004</v>
      </c>
      <c r="R133" s="248">
        <f>Q133*H133</f>
        <v>0.14996600000000002</v>
      </c>
      <c r="S133" s="248">
        <v>0</v>
      </c>
      <c r="T133" s="24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0" t="s">
        <v>314</v>
      </c>
      <c r="AT133" s="250" t="s">
        <v>309</v>
      </c>
      <c r="AU133" s="250" t="s">
        <v>87</v>
      </c>
      <c r="AY133" s="18" t="s">
        <v>138</v>
      </c>
      <c r="BE133" s="251">
        <f>IF(N133="základní",J133,0)</f>
        <v>0</v>
      </c>
      <c r="BF133" s="251">
        <f>IF(N133="snížená",J133,0)</f>
        <v>0</v>
      </c>
      <c r="BG133" s="251">
        <f>IF(N133="zákl. přenesená",J133,0)</f>
        <v>0</v>
      </c>
      <c r="BH133" s="251">
        <f>IF(N133="sníž. přenesená",J133,0)</f>
        <v>0</v>
      </c>
      <c r="BI133" s="251">
        <f>IF(N133="nulová",J133,0)</f>
        <v>0</v>
      </c>
      <c r="BJ133" s="18" t="s">
        <v>85</v>
      </c>
      <c r="BK133" s="251">
        <f>ROUND(I133*H133,2)</f>
        <v>0</v>
      </c>
      <c r="BL133" s="18" t="s">
        <v>224</v>
      </c>
      <c r="BM133" s="250" t="s">
        <v>897</v>
      </c>
    </row>
    <row r="134" s="2" customFormat="1" ht="16.5" customHeight="1">
      <c r="A134" s="39"/>
      <c r="B134" s="40"/>
      <c r="C134" s="238" t="s">
        <v>105</v>
      </c>
      <c r="D134" s="238" t="s">
        <v>140</v>
      </c>
      <c r="E134" s="239" t="s">
        <v>898</v>
      </c>
      <c r="F134" s="240" t="s">
        <v>899</v>
      </c>
      <c r="G134" s="241" t="s">
        <v>177</v>
      </c>
      <c r="H134" s="242">
        <v>24</v>
      </c>
      <c r="I134" s="243"/>
      <c r="J134" s="244">
        <f>ROUND(I134*H134,2)</f>
        <v>0</v>
      </c>
      <c r="K134" s="245"/>
      <c r="L134" s="45"/>
      <c r="M134" s="246" t="s">
        <v>1</v>
      </c>
      <c r="N134" s="247" t="s">
        <v>42</v>
      </c>
      <c r="O134" s="92"/>
      <c r="P134" s="248">
        <f>O134*H134</f>
        <v>0</v>
      </c>
      <c r="Q134" s="248">
        <v>0</v>
      </c>
      <c r="R134" s="248">
        <f>Q134*H134</f>
        <v>0</v>
      </c>
      <c r="S134" s="248">
        <v>0</v>
      </c>
      <c r="T134" s="24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0" t="s">
        <v>224</v>
      </c>
      <c r="AT134" s="250" t="s">
        <v>140</v>
      </c>
      <c r="AU134" s="250" t="s">
        <v>87</v>
      </c>
      <c r="AY134" s="18" t="s">
        <v>138</v>
      </c>
      <c r="BE134" s="251">
        <f>IF(N134="základní",J134,0)</f>
        <v>0</v>
      </c>
      <c r="BF134" s="251">
        <f>IF(N134="snížená",J134,0)</f>
        <v>0</v>
      </c>
      <c r="BG134" s="251">
        <f>IF(N134="zákl. přenesená",J134,0)</f>
        <v>0</v>
      </c>
      <c r="BH134" s="251">
        <f>IF(N134="sníž. přenesená",J134,0)</f>
        <v>0</v>
      </c>
      <c r="BI134" s="251">
        <f>IF(N134="nulová",J134,0)</f>
        <v>0</v>
      </c>
      <c r="BJ134" s="18" t="s">
        <v>85</v>
      </c>
      <c r="BK134" s="251">
        <f>ROUND(I134*H134,2)</f>
        <v>0</v>
      </c>
      <c r="BL134" s="18" t="s">
        <v>224</v>
      </c>
      <c r="BM134" s="250" t="s">
        <v>900</v>
      </c>
    </row>
    <row r="135" s="2" customFormat="1" ht="16.5" customHeight="1">
      <c r="A135" s="39"/>
      <c r="B135" s="40"/>
      <c r="C135" s="285" t="s">
        <v>186</v>
      </c>
      <c r="D135" s="285" t="s">
        <v>309</v>
      </c>
      <c r="E135" s="286" t="s">
        <v>901</v>
      </c>
      <c r="F135" s="287" t="s">
        <v>902</v>
      </c>
      <c r="G135" s="288" t="s">
        <v>177</v>
      </c>
      <c r="H135" s="289">
        <v>24</v>
      </c>
      <c r="I135" s="290"/>
      <c r="J135" s="291">
        <f>ROUND(I135*H135,2)</f>
        <v>0</v>
      </c>
      <c r="K135" s="292"/>
      <c r="L135" s="293"/>
      <c r="M135" s="294" t="s">
        <v>1</v>
      </c>
      <c r="N135" s="295" t="s">
        <v>42</v>
      </c>
      <c r="O135" s="92"/>
      <c r="P135" s="248">
        <f>O135*H135</f>
        <v>0</v>
      </c>
      <c r="Q135" s="248">
        <v>0.000117</v>
      </c>
      <c r="R135" s="248">
        <f>Q135*H135</f>
        <v>0.0028079999999999997</v>
      </c>
      <c r="S135" s="248">
        <v>0</v>
      </c>
      <c r="T135" s="24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0" t="s">
        <v>314</v>
      </c>
      <c r="AT135" s="250" t="s">
        <v>309</v>
      </c>
      <c r="AU135" s="250" t="s">
        <v>87</v>
      </c>
      <c r="AY135" s="18" t="s">
        <v>138</v>
      </c>
      <c r="BE135" s="251">
        <f>IF(N135="základní",J135,0)</f>
        <v>0</v>
      </c>
      <c r="BF135" s="251">
        <f>IF(N135="snížená",J135,0)</f>
        <v>0</v>
      </c>
      <c r="BG135" s="251">
        <f>IF(N135="zákl. přenesená",J135,0)</f>
        <v>0</v>
      </c>
      <c r="BH135" s="251">
        <f>IF(N135="sníž. přenesená",J135,0)</f>
        <v>0</v>
      </c>
      <c r="BI135" s="251">
        <f>IF(N135="nulová",J135,0)</f>
        <v>0</v>
      </c>
      <c r="BJ135" s="18" t="s">
        <v>85</v>
      </c>
      <c r="BK135" s="251">
        <f>ROUND(I135*H135,2)</f>
        <v>0</v>
      </c>
      <c r="BL135" s="18" t="s">
        <v>224</v>
      </c>
      <c r="BM135" s="250" t="s">
        <v>903</v>
      </c>
    </row>
    <row r="136" s="12" customFormat="1" ht="22.8" customHeight="1">
      <c r="A136" s="12"/>
      <c r="B136" s="222"/>
      <c r="C136" s="223"/>
      <c r="D136" s="224" t="s">
        <v>76</v>
      </c>
      <c r="E136" s="236" t="s">
        <v>904</v>
      </c>
      <c r="F136" s="236" t="s">
        <v>875</v>
      </c>
      <c r="G136" s="223"/>
      <c r="H136" s="223"/>
      <c r="I136" s="226"/>
      <c r="J136" s="237">
        <f>BK136</f>
        <v>0</v>
      </c>
      <c r="K136" s="223"/>
      <c r="L136" s="228"/>
      <c r="M136" s="229"/>
      <c r="N136" s="230"/>
      <c r="O136" s="230"/>
      <c r="P136" s="231">
        <f>SUM(P137:P138)</f>
        <v>0</v>
      </c>
      <c r="Q136" s="230"/>
      <c r="R136" s="231">
        <f>SUM(R137:R138)</f>
        <v>0.033300000000000003</v>
      </c>
      <c r="S136" s="230"/>
      <c r="T136" s="232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3" t="s">
        <v>87</v>
      </c>
      <c r="AT136" s="234" t="s">
        <v>76</v>
      </c>
      <c r="AU136" s="234" t="s">
        <v>85</v>
      </c>
      <c r="AY136" s="233" t="s">
        <v>138</v>
      </c>
      <c r="BK136" s="235">
        <f>SUM(BK137:BK138)</f>
        <v>0</v>
      </c>
    </row>
    <row r="137" s="2" customFormat="1" ht="16.5" customHeight="1">
      <c r="A137" s="39"/>
      <c r="B137" s="40"/>
      <c r="C137" s="238" t="s">
        <v>197</v>
      </c>
      <c r="D137" s="238" t="s">
        <v>140</v>
      </c>
      <c r="E137" s="239" t="s">
        <v>905</v>
      </c>
      <c r="F137" s="240" t="s">
        <v>906</v>
      </c>
      <c r="G137" s="241" t="s">
        <v>143</v>
      </c>
      <c r="H137" s="242">
        <v>9</v>
      </c>
      <c r="I137" s="243"/>
      <c r="J137" s="244">
        <f>ROUND(I137*H137,2)</f>
        <v>0</v>
      </c>
      <c r="K137" s="245"/>
      <c r="L137" s="45"/>
      <c r="M137" s="246" t="s">
        <v>1</v>
      </c>
      <c r="N137" s="247" t="s">
        <v>42</v>
      </c>
      <c r="O137" s="92"/>
      <c r="P137" s="248">
        <f>O137*H137</f>
        <v>0</v>
      </c>
      <c r="Q137" s="248">
        <v>0</v>
      </c>
      <c r="R137" s="248">
        <f>Q137*H137</f>
        <v>0</v>
      </c>
      <c r="S137" s="248">
        <v>0</v>
      </c>
      <c r="T137" s="24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0" t="s">
        <v>224</v>
      </c>
      <c r="AT137" s="250" t="s">
        <v>140</v>
      </c>
      <c r="AU137" s="250" t="s">
        <v>87</v>
      </c>
      <c r="AY137" s="18" t="s">
        <v>138</v>
      </c>
      <c r="BE137" s="251">
        <f>IF(N137="základní",J137,0)</f>
        <v>0</v>
      </c>
      <c r="BF137" s="251">
        <f>IF(N137="snížená",J137,0)</f>
        <v>0</v>
      </c>
      <c r="BG137" s="251">
        <f>IF(N137="zákl. přenesená",J137,0)</f>
        <v>0</v>
      </c>
      <c r="BH137" s="251">
        <f>IF(N137="sníž. přenesená",J137,0)</f>
        <v>0</v>
      </c>
      <c r="BI137" s="251">
        <f>IF(N137="nulová",J137,0)</f>
        <v>0</v>
      </c>
      <c r="BJ137" s="18" t="s">
        <v>85</v>
      </c>
      <c r="BK137" s="251">
        <f>ROUND(I137*H137,2)</f>
        <v>0</v>
      </c>
      <c r="BL137" s="18" t="s">
        <v>224</v>
      </c>
      <c r="BM137" s="250" t="s">
        <v>907</v>
      </c>
    </row>
    <row r="138" s="2" customFormat="1" ht="16.5" customHeight="1">
      <c r="A138" s="39"/>
      <c r="B138" s="40"/>
      <c r="C138" s="285" t="s">
        <v>203</v>
      </c>
      <c r="D138" s="285" t="s">
        <v>309</v>
      </c>
      <c r="E138" s="286" t="s">
        <v>908</v>
      </c>
      <c r="F138" s="287" t="s">
        <v>909</v>
      </c>
      <c r="G138" s="288" t="s">
        <v>143</v>
      </c>
      <c r="H138" s="289">
        <v>9</v>
      </c>
      <c r="I138" s="290"/>
      <c r="J138" s="291">
        <f>ROUND(I138*H138,2)</f>
        <v>0</v>
      </c>
      <c r="K138" s="292"/>
      <c r="L138" s="293"/>
      <c r="M138" s="294" t="s">
        <v>1</v>
      </c>
      <c r="N138" s="295" t="s">
        <v>42</v>
      </c>
      <c r="O138" s="92"/>
      <c r="P138" s="248">
        <f>O138*H138</f>
        <v>0</v>
      </c>
      <c r="Q138" s="248">
        <v>0.0037000000000000002</v>
      </c>
      <c r="R138" s="248">
        <f>Q138*H138</f>
        <v>0.033300000000000003</v>
      </c>
      <c r="S138" s="248">
        <v>0</v>
      </c>
      <c r="T138" s="24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0" t="s">
        <v>314</v>
      </c>
      <c r="AT138" s="250" t="s">
        <v>309</v>
      </c>
      <c r="AU138" s="250" t="s">
        <v>87</v>
      </c>
      <c r="AY138" s="18" t="s">
        <v>138</v>
      </c>
      <c r="BE138" s="251">
        <f>IF(N138="základní",J138,0)</f>
        <v>0</v>
      </c>
      <c r="BF138" s="251">
        <f>IF(N138="snížená",J138,0)</f>
        <v>0</v>
      </c>
      <c r="BG138" s="251">
        <f>IF(N138="zákl. přenesená",J138,0)</f>
        <v>0</v>
      </c>
      <c r="BH138" s="251">
        <f>IF(N138="sníž. přenesená",J138,0)</f>
        <v>0</v>
      </c>
      <c r="BI138" s="251">
        <f>IF(N138="nulová",J138,0)</f>
        <v>0</v>
      </c>
      <c r="BJ138" s="18" t="s">
        <v>85</v>
      </c>
      <c r="BK138" s="251">
        <f>ROUND(I138*H138,2)</f>
        <v>0</v>
      </c>
      <c r="BL138" s="18" t="s">
        <v>224</v>
      </c>
      <c r="BM138" s="250" t="s">
        <v>910</v>
      </c>
    </row>
    <row r="139" s="12" customFormat="1" ht="22.8" customHeight="1">
      <c r="A139" s="12"/>
      <c r="B139" s="222"/>
      <c r="C139" s="223"/>
      <c r="D139" s="224" t="s">
        <v>76</v>
      </c>
      <c r="E139" s="236" t="s">
        <v>911</v>
      </c>
      <c r="F139" s="236" t="s">
        <v>875</v>
      </c>
      <c r="G139" s="223"/>
      <c r="H139" s="223"/>
      <c r="I139" s="226"/>
      <c r="J139" s="237">
        <f>BK139</f>
        <v>0</v>
      </c>
      <c r="K139" s="223"/>
      <c r="L139" s="228"/>
      <c r="M139" s="229"/>
      <c r="N139" s="230"/>
      <c r="O139" s="230"/>
      <c r="P139" s="231">
        <f>SUM(P140:P148)</f>
        <v>0</v>
      </c>
      <c r="Q139" s="230"/>
      <c r="R139" s="231">
        <f>SUM(R140:R148)</f>
        <v>0.17852999999999999</v>
      </c>
      <c r="S139" s="230"/>
      <c r="T139" s="232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3" t="s">
        <v>87</v>
      </c>
      <c r="AT139" s="234" t="s">
        <v>76</v>
      </c>
      <c r="AU139" s="234" t="s">
        <v>85</v>
      </c>
      <c r="AY139" s="233" t="s">
        <v>138</v>
      </c>
      <c r="BK139" s="235">
        <f>SUM(BK140:BK148)</f>
        <v>0</v>
      </c>
    </row>
    <row r="140" s="2" customFormat="1" ht="16.5" customHeight="1">
      <c r="A140" s="39"/>
      <c r="B140" s="40"/>
      <c r="C140" s="238" t="s">
        <v>209</v>
      </c>
      <c r="D140" s="238" t="s">
        <v>140</v>
      </c>
      <c r="E140" s="239" t="s">
        <v>912</v>
      </c>
      <c r="F140" s="240" t="s">
        <v>913</v>
      </c>
      <c r="G140" s="241" t="s">
        <v>143</v>
      </c>
      <c r="H140" s="242">
        <v>3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2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224</v>
      </c>
      <c r="AT140" s="250" t="s">
        <v>140</v>
      </c>
      <c r="AU140" s="250" t="s">
        <v>87</v>
      </c>
      <c r="AY140" s="18" t="s">
        <v>138</v>
      </c>
      <c r="BE140" s="251">
        <f>IF(N140="základní",J140,0)</f>
        <v>0</v>
      </c>
      <c r="BF140" s="251">
        <f>IF(N140="snížená",J140,0)</f>
        <v>0</v>
      </c>
      <c r="BG140" s="251">
        <f>IF(N140="zákl. přenesená",J140,0)</f>
        <v>0</v>
      </c>
      <c r="BH140" s="251">
        <f>IF(N140="sníž. přenesená",J140,0)</f>
        <v>0</v>
      </c>
      <c r="BI140" s="251">
        <f>IF(N140="nulová",J140,0)</f>
        <v>0</v>
      </c>
      <c r="BJ140" s="18" t="s">
        <v>85</v>
      </c>
      <c r="BK140" s="251">
        <f>ROUND(I140*H140,2)</f>
        <v>0</v>
      </c>
      <c r="BL140" s="18" t="s">
        <v>224</v>
      </c>
      <c r="BM140" s="250" t="s">
        <v>914</v>
      </c>
    </row>
    <row r="141" s="2" customFormat="1" ht="16.5" customHeight="1">
      <c r="A141" s="39"/>
      <c r="B141" s="40"/>
      <c r="C141" s="285" t="s">
        <v>213</v>
      </c>
      <c r="D141" s="285" t="s">
        <v>309</v>
      </c>
      <c r="E141" s="286" t="s">
        <v>915</v>
      </c>
      <c r="F141" s="287" t="s">
        <v>916</v>
      </c>
      <c r="G141" s="288" t="s">
        <v>143</v>
      </c>
      <c r="H141" s="289">
        <v>3</v>
      </c>
      <c r="I141" s="290"/>
      <c r="J141" s="291">
        <f>ROUND(I141*H141,2)</f>
        <v>0</v>
      </c>
      <c r="K141" s="292"/>
      <c r="L141" s="293"/>
      <c r="M141" s="294" t="s">
        <v>1</v>
      </c>
      <c r="N141" s="295" t="s">
        <v>42</v>
      </c>
      <c r="O141" s="92"/>
      <c r="P141" s="248">
        <f>O141*H141</f>
        <v>0</v>
      </c>
      <c r="Q141" s="248">
        <v>0.0074999999999999997</v>
      </c>
      <c r="R141" s="248">
        <f>Q141*H141</f>
        <v>0.022499999999999999</v>
      </c>
      <c r="S141" s="248">
        <v>0</v>
      </c>
      <c r="T141" s="24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0" t="s">
        <v>314</v>
      </c>
      <c r="AT141" s="250" t="s">
        <v>309</v>
      </c>
      <c r="AU141" s="250" t="s">
        <v>87</v>
      </c>
      <c r="AY141" s="18" t="s">
        <v>138</v>
      </c>
      <c r="BE141" s="251">
        <f>IF(N141="základní",J141,0)</f>
        <v>0</v>
      </c>
      <c r="BF141" s="251">
        <f>IF(N141="snížená",J141,0)</f>
        <v>0</v>
      </c>
      <c r="BG141" s="251">
        <f>IF(N141="zákl. přenesená",J141,0)</f>
        <v>0</v>
      </c>
      <c r="BH141" s="251">
        <f>IF(N141="sníž. přenesená",J141,0)</f>
        <v>0</v>
      </c>
      <c r="BI141" s="251">
        <f>IF(N141="nulová",J141,0)</f>
        <v>0</v>
      </c>
      <c r="BJ141" s="18" t="s">
        <v>85</v>
      </c>
      <c r="BK141" s="251">
        <f>ROUND(I141*H141,2)</f>
        <v>0</v>
      </c>
      <c r="BL141" s="18" t="s">
        <v>224</v>
      </c>
      <c r="BM141" s="250" t="s">
        <v>917</v>
      </c>
    </row>
    <row r="142" s="2" customFormat="1" ht="16.5" customHeight="1">
      <c r="A142" s="39"/>
      <c r="B142" s="40"/>
      <c r="C142" s="238" t="s">
        <v>217</v>
      </c>
      <c r="D142" s="238" t="s">
        <v>140</v>
      </c>
      <c r="E142" s="239" t="s">
        <v>918</v>
      </c>
      <c r="F142" s="240" t="s">
        <v>919</v>
      </c>
      <c r="G142" s="241" t="s">
        <v>143</v>
      </c>
      <c r="H142" s="242">
        <v>1</v>
      </c>
      <c r="I142" s="243"/>
      <c r="J142" s="244">
        <f>ROUND(I142*H142,2)</f>
        <v>0</v>
      </c>
      <c r="K142" s="245"/>
      <c r="L142" s="45"/>
      <c r="M142" s="246" t="s">
        <v>1</v>
      </c>
      <c r="N142" s="247" t="s">
        <v>42</v>
      </c>
      <c r="O142" s="92"/>
      <c r="P142" s="248">
        <f>O142*H142</f>
        <v>0</v>
      </c>
      <c r="Q142" s="248">
        <v>0</v>
      </c>
      <c r="R142" s="248">
        <f>Q142*H142</f>
        <v>0</v>
      </c>
      <c r="S142" s="248">
        <v>0</v>
      </c>
      <c r="T142" s="24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0" t="s">
        <v>224</v>
      </c>
      <c r="AT142" s="250" t="s">
        <v>140</v>
      </c>
      <c r="AU142" s="250" t="s">
        <v>87</v>
      </c>
      <c r="AY142" s="18" t="s">
        <v>138</v>
      </c>
      <c r="BE142" s="251">
        <f>IF(N142="základní",J142,0)</f>
        <v>0</v>
      </c>
      <c r="BF142" s="251">
        <f>IF(N142="snížená",J142,0)</f>
        <v>0</v>
      </c>
      <c r="BG142" s="251">
        <f>IF(N142="zákl. přenesená",J142,0)</f>
        <v>0</v>
      </c>
      <c r="BH142" s="251">
        <f>IF(N142="sníž. přenesená",J142,0)</f>
        <v>0</v>
      </c>
      <c r="BI142" s="251">
        <f>IF(N142="nulová",J142,0)</f>
        <v>0</v>
      </c>
      <c r="BJ142" s="18" t="s">
        <v>85</v>
      </c>
      <c r="BK142" s="251">
        <f>ROUND(I142*H142,2)</f>
        <v>0</v>
      </c>
      <c r="BL142" s="18" t="s">
        <v>224</v>
      </c>
      <c r="BM142" s="250" t="s">
        <v>920</v>
      </c>
    </row>
    <row r="143" s="2" customFormat="1" ht="16.5" customHeight="1">
      <c r="A143" s="39"/>
      <c r="B143" s="40"/>
      <c r="C143" s="238" t="s">
        <v>8</v>
      </c>
      <c r="D143" s="238" t="s">
        <v>140</v>
      </c>
      <c r="E143" s="239" t="s">
        <v>921</v>
      </c>
      <c r="F143" s="240" t="s">
        <v>922</v>
      </c>
      <c r="G143" s="241" t="s">
        <v>143</v>
      </c>
      <c r="H143" s="242">
        <v>1</v>
      </c>
      <c r="I143" s="243"/>
      <c r="J143" s="244">
        <f>ROUND(I143*H143,2)</f>
        <v>0</v>
      </c>
      <c r="K143" s="245"/>
      <c r="L143" s="45"/>
      <c r="M143" s="246" t="s">
        <v>1</v>
      </c>
      <c r="N143" s="247" t="s">
        <v>42</v>
      </c>
      <c r="O143" s="92"/>
      <c r="P143" s="248">
        <f>O143*H143</f>
        <v>0</v>
      </c>
      <c r="Q143" s="248">
        <v>0</v>
      </c>
      <c r="R143" s="248">
        <f>Q143*H143</f>
        <v>0</v>
      </c>
      <c r="S143" s="248">
        <v>0</v>
      </c>
      <c r="T143" s="24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0" t="s">
        <v>224</v>
      </c>
      <c r="AT143" s="250" t="s">
        <v>140</v>
      </c>
      <c r="AU143" s="250" t="s">
        <v>87</v>
      </c>
      <c r="AY143" s="18" t="s">
        <v>138</v>
      </c>
      <c r="BE143" s="251">
        <f>IF(N143="základní",J143,0)</f>
        <v>0</v>
      </c>
      <c r="BF143" s="251">
        <f>IF(N143="snížená",J143,0)</f>
        <v>0</v>
      </c>
      <c r="BG143" s="251">
        <f>IF(N143="zákl. přenesená",J143,0)</f>
        <v>0</v>
      </c>
      <c r="BH143" s="251">
        <f>IF(N143="sníž. přenesená",J143,0)</f>
        <v>0</v>
      </c>
      <c r="BI143" s="251">
        <f>IF(N143="nulová",J143,0)</f>
        <v>0</v>
      </c>
      <c r="BJ143" s="18" t="s">
        <v>85</v>
      </c>
      <c r="BK143" s="251">
        <f>ROUND(I143*H143,2)</f>
        <v>0</v>
      </c>
      <c r="BL143" s="18" t="s">
        <v>224</v>
      </c>
      <c r="BM143" s="250" t="s">
        <v>923</v>
      </c>
    </row>
    <row r="144" s="2" customFormat="1" ht="16.5" customHeight="1">
      <c r="A144" s="39"/>
      <c r="B144" s="40"/>
      <c r="C144" s="238" t="s">
        <v>224</v>
      </c>
      <c r="D144" s="238" t="s">
        <v>140</v>
      </c>
      <c r="E144" s="239" t="s">
        <v>924</v>
      </c>
      <c r="F144" s="240" t="s">
        <v>925</v>
      </c>
      <c r="G144" s="241" t="s">
        <v>143</v>
      </c>
      <c r="H144" s="242">
        <v>4</v>
      </c>
      <c r="I144" s="243"/>
      <c r="J144" s="244">
        <f>ROUND(I144*H144,2)</f>
        <v>0</v>
      </c>
      <c r="K144" s="245"/>
      <c r="L144" s="45"/>
      <c r="M144" s="246" t="s">
        <v>1</v>
      </c>
      <c r="N144" s="247" t="s">
        <v>42</v>
      </c>
      <c r="O144" s="92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0" t="s">
        <v>224</v>
      </c>
      <c r="AT144" s="250" t="s">
        <v>140</v>
      </c>
      <c r="AU144" s="250" t="s">
        <v>87</v>
      </c>
      <c r="AY144" s="18" t="s">
        <v>138</v>
      </c>
      <c r="BE144" s="251">
        <f>IF(N144="základní",J144,0)</f>
        <v>0</v>
      </c>
      <c r="BF144" s="251">
        <f>IF(N144="snížená",J144,0)</f>
        <v>0</v>
      </c>
      <c r="BG144" s="251">
        <f>IF(N144="zákl. přenesená",J144,0)</f>
        <v>0</v>
      </c>
      <c r="BH144" s="251">
        <f>IF(N144="sníž. přenesená",J144,0)</f>
        <v>0</v>
      </c>
      <c r="BI144" s="251">
        <f>IF(N144="nulová",J144,0)</f>
        <v>0</v>
      </c>
      <c r="BJ144" s="18" t="s">
        <v>85</v>
      </c>
      <c r="BK144" s="251">
        <f>ROUND(I144*H144,2)</f>
        <v>0</v>
      </c>
      <c r="BL144" s="18" t="s">
        <v>224</v>
      </c>
      <c r="BM144" s="250" t="s">
        <v>926</v>
      </c>
    </row>
    <row r="145" s="2" customFormat="1" ht="16.5" customHeight="1">
      <c r="A145" s="39"/>
      <c r="B145" s="40"/>
      <c r="C145" s="285" t="s">
        <v>229</v>
      </c>
      <c r="D145" s="285" t="s">
        <v>309</v>
      </c>
      <c r="E145" s="286" t="s">
        <v>927</v>
      </c>
      <c r="F145" s="287" t="s">
        <v>928</v>
      </c>
      <c r="G145" s="288" t="s">
        <v>143</v>
      </c>
      <c r="H145" s="289">
        <v>3</v>
      </c>
      <c r="I145" s="290"/>
      <c r="J145" s="291">
        <f>ROUND(I145*H145,2)</f>
        <v>0</v>
      </c>
      <c r="K145" s="292"/>
      <c r="L145" s="293"/>
      <c r="M145" s="294" t="s">
        <v>1</v>
      </c>
      <c r="N145" s="295" t="s">
        <v>42</v>
      </c>
      <c r="O145" s="92"/>
      <c r="P145" s="248">
        <f>O145*H145</f>
        <v>0</v>
      </c>
      <c r="Q145" s="248">
        <v>0.051999999999999998</v>
      </c>
      <c r="R145" s="248">
        <f>Q145*H145</f>
        <v>0.156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314</v>
      </c>
      <c r="AT145" s="250" t="s">
        <v>309</v>
      </c>
      <c r="AU145" s="250" t="s">
        <v>87</v>
      </c>
      <c r="AY145" s="18" t="s">
        <v>138</v>
      </c>
      <c r="BE145" s="251">
        <f>IF(N145="základní",J145,0)</f>
        <v>0</v>
      </c>
      <c r="BF145" s="251">
        <f>IF(N145="snížená",J145,0)</f>
        <v>0</v>
      </c>
      <c r="BG145" s="251">
        <f>IF(N145="zákl. přenesená",J145,0)</f>
        <v>0</v>
      </c>
      <c r="BH145" s="251">
        <f>IF(N145="sníž. přenesená",J145,0)</f>
        <v>0</v>
      </c>
      <c r="BI145" s="251">
        <f>IF(N145="nulová",J145,0)</f>
        <v>0</v>
      </c>
      <c r="BJ145" s="18" t="s">
        <v>85</v>
      </c>
      <c r="BK145" s="251">
        <f>ROUND(I145*H145,2)</f>
        <v>0</v>
      </c>
      <c r="BL145" s="18" t="s">
        <v>224</v>
      </c>
      <c r="BM145" s="250" t="s">
        <v>929</v>
      </c>
    </row>
    <row r="146" s="2" customFormat="1" ht="16.5" customHeight="1">
      <c r="A146" s="39"/>
      <c r="B146" s="40"/>
      <c r="C146" s="238" t="s">
        <v>234</v>
      </c>
      <c r="D146" s="238" t="s">
        <v>140</v>
      </c>
      <c r="E146" s="239" t="s">
        <v>930</v>
      </c>
      <c r="F146" s="240" t="s">
        <v>931</v>
      </c>
      <c r="G146" s="241" t="s">
        <v>143</v>
      </c>
      <c r="H146" s="242">
        <v>1</v>
      </c>
      <c r="I146" s="243"/>
      <c r="J146" s="244">
        <f>ROUND(I146*H146,2)</f>
        <v>0</v>
      </c>
      <c r="K146" s="245"/>
      <c r="L146" s="45"/>
      <c r="M146" s="246" t="s">
        <v>1</v>
      </c>
      <c r="N146" s="247" t="s">
        <v>42</v>
      </c>
      <c r="O146" s="92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0" t="s">
        <v>224</v>
      </c>
      <c r="AT146" s="250" t="s">
        <v>140</v>
      </c>
      <c r="AU146" s="250" t="s">
        <v>87</v>
      </c>
      <c r="AY146" s="18" t="s">
        <v>138</v>
      </c>
      <c r="BE146" s="251">
        <f>IF(N146="základní",J146,0)</f>
        <v>0</v>
      </c>
      <c r="BF146" s="251">
        <f>IF(N146="snížená",J146,0)</f>
        <v>0</v>
      </c>
      <c r="BG146" s="251">
        <f>IF(N146="zákl. přenesená",J146,0)</f>
        <v>0</v>
      </c>
      <c r="BH146" s="251">
        <f>IF(N146="sníž. přenesená",J146,0)</f>
        <v>0</v>
      </c>
      <c r="BI146" s="251">
        <f>IF(N146="nulová",J146,0)</f>
        <v>0</v>
      </c>
      <c r="BJ146" s="18" t="s">
        <v>85</v>
      </c>
      <c r="BK146" s="251">
        <f>ROUND(I146*H146,2)</f>
        <v>0</v>
      </c>
      <c r="BL146" s="18" t="s">
        <v>224</v>
      </c>
      <c r="BM146" s="250" t="s">
        <v>932</v>
      </c>
    </row>
    <row r="147" s="2" customFormat="1" ht="16.5" customHeight="1">
      <c r="A147" s="39"/>
      <c r="B147" s="40"/>
      <c r="C147" s="238" t="s">
        <v>239</v>
      </c>
      <c r="D147" s="238" t="s">
        <v>140</v>
      </c>
      <c r="E147" s="239" t="s">
        <v>933</v>
      </c>
      <c r="F147" s="240" t="s">
        <v>934</v>
      </c>
      <c r="G147" s="241" t="s">
        <v>143</v>
      </c>
      <c r="H147" s="242">
        <v>3</v>
      </c>
      <c r="I147" s="243"/>
      <c r="J147" s="244">
        <f>ROUND(I147*H147,2)</f>
        <v>0</v>
      </c>
      <c r="K147" s="245"/>
      <c r="L147" s="45"/>
      <c r="M147" s="246" t="s">
        <v>1</v>
      </c>
      <c r="N147" s="247" t="s">
        <v>42</v>
      </c>
      <c r="O147" s="92"/>
      <c r="P147" s="248">
        <f>O147*H147</f>
        <v>0</v>
      </c>
      <c r="Q147" s="248">
        <v>0</v>
      </c>
      <c r="R147" s="248">
        <f>Q147*H147</f>
        <v>0</v>
      </c>
      <c r="S147" s="248">
        <v>0</v>
      </c>
      <c r="T147" s="24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0" t="s">
        <v>224</v>
      </c>
      <c r="AT147" s="250" t="s">
        <v>140</v>
      </c>
      <c r="AU147" s="250" t="s">
        <v>87</v>
      </c>
      <c r="AY147" s="18" t="s">
        <v>138</v>
      </c>
      <c r="BE147" s="251">
        <f>IF(N147="základní",J147,0)</f>
        <v>0</v>
      </c>
      <c r="BF147" s="251">
        <f>IF(N147="snížená",J147,0)</f>
        <v>0</v>
      </c>
      <c r="BG147" s="251">
        <f>IF(N147="zákl. přenesená",J147,0)</f>
        <v>0</v>
      </c>
      <c r="BH147" s="251">
        <f>IF(N147="sníž. přenesená",J147,0)</f>
        <v>0</v>
      </c>
      <c r="BI147" s="251">
        <f>IF(N147="nulová",J147,0)</f>
        <v>0</v>
      </c>
      <c r="BJ147" s="18" t="s">
        <v>85</v>
      </c>
      <c r="BK147" s="251">
        <f>ROUND(I147*H147,2)</f>
        <v>0</v>
      </c>
      <c r="BL147" s="18" t="s">
        <v>224</v>
      </c>
      <c r="BM147" s="250" t="s">
        <v>935</v>
      </c>
    </row>
    <row r="148" s="2" customFormat="1" ht="16.5" customHeight="1">
      <c r="A148" s="39"/>
      <c r="B148" s="40"/>
      <c r="C148" s="285" t="s">
        <v>243</v>
      </c>
      <c r="D148" s="285" t="s">
        <v>309</v>
      </c>
      <c r="E148" s="286" t="s">
        <v>936</v>
      </c>
      <c r="F148" s="287" t="s">
        <v>937</v>
      </c>
      <c r="G148" s="288" t="s">
        <v>143</v>
      </c>
      <c r="H148" s="289">
        <v>3</v>
      </c>
      <c r="I148" s="290"/>
      <c r="J148" s="291">
        <f>ROUND(I148*H148,2)</f>
        <v>0</v>
      </c>
      <c r="K148" s="292"/>
      <c r="L148" s="293"/>
      <c r="M148" s="294" t="s">
        <v>1</v>
      </c>
      <c r="N148" s="295" t="s">
        <v>42</v>
      </c>
      <c r="O148" s="92"/>
      <c r="P148" s="248">
        <f>O148*H148</f>
        <v>0</v>
      </c>
      <c r="Q148" s="248">
        <v>1.0000000000000001E-05</v>
      </c>
      <c r="R148" s="248">
        <f>Q148*H148</f>
        <v>3.0000000000000004E-05</v>
      </c>
      <c r="S148" s="248">
        <v>0</v>
      </c>
      <c r="T148" s="24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0" t="s">
        <v>314</v>
      </c>
      <c r="AT148" s="250" t="s">
        <v>309</v>
      </c>
      <c r="AU148" s="250" t="s">
        <v>87</v>
      </c>
      <c r="AY148" s="18" t="s">
        <v>138</v>
      </c>
      <c r="BE148" s="251">
        <f>IF(N148="základní",J148,0)</f>
        <v>0</v>
      </c>
      <c r="BF148" s="251">
        <f>IF(N148="snížená",J148,0)</f>
        <v>0</v>
      </c>
      <c r="BG148" s="251">
        <f>IF(N148="zákl. přenesená",J148,0)</f>
        <v>0</v>
      </c>
      <c r="BH148" s="251">
        <f>IF(N148="sníž. přenesená",J148,0)</f>
        <v>0</v>
      </c>
      <c r="BI148" s="251">
        <f>IF(N148="nulová",J148,0)</f>
        <v>0</v>
      </c>
      <c r="BJ148" s="18" t="s">
        <v>85</v>
      </c>
      <c r="BK148" s="251">
        <f>ROUND(I148*H148,2)</f>
        <v>0</v>
      </c>
      <c r="BL148" s="18" t="s">
        <v>224</v>
      </c>
      <c r="BM148" s="250" t="s">
        <v>938</v>
      </c>
    </row>
    <row r="149" s="12" customFormat="1" ht="25.92" customHeight="1">
      <c r="A149" s="12"/>
      <c r="B149" s="222"/>
      <c r="C149" s="223"/>
      <c r="D149" s="224" t="s">
        <v>76</v>
      </c>
      <c r="E149" s="225" t="s">
        <v>309</v>
      </c>
      <c r="F149" s="225" t="s">
        <v>939</v>
      </c>
      <c r="G149" s="223"/>
      <c r="H149" s="223"/>
      <c r="I149" s="226"/>
      <c r="J149" s="227">
        <f>BK149</f>
        <v>0</v>
      </c>
      <c r="K149" s="223"/>
      <c r="L149" s="228"/>
      <c r="M149" s="229"/>
      <c r="N149" s="230"/>
      <c r="O149" s="230"/>
      <c r="P149" s="231">
        <f>P150</f>
        <v>0</v>
      </c>
      <c r="Q149" s="230"/>
      <c r="R149" s="231">
        <f>R150</f>
        <v>29.7959724</v>
      </c>
      <c r="S149" s="230"/>
      <c r="T149" s="232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3" t="s">
        <v>99</v>
      </c>
      <c r="AT149" s="234" t="s">
        <v>76</v>
      </c>
      <c r="AU149" s="234" t="s">
        <v>77</v>
      </c>
      <c r="AY149" s="233" t="s">
        <v>138</v>
      </c>
      <c r="BK149" s="235">
        <f>BK150</f>
        <v>0</v>
      </c>
    </row>
    <row r="150" s="12" customFormat="1" ht="22.8" customHeight="1">
      <c r="A150" s="12"/>
      <c r="B150" s="222"/>
      <c r="C150" s="223"/>
      <c r="D150" s="224" t="s">
        <v>76</v>
      </c>
      <c r="E150" s="236" t="s">
        <v>940</v>
      </c>
      <c r="F150" s="236" t="s">
        <v>941</v>
      </c>
      <c r="G150" s="223"/>
      <c r="H150" s="223"/>
      <c r="I150" s="226"/>
      <c r="J150" s="237">
        <f>BK150</f>
        <v>0</v>
      </c>
      <c r="K150" s="223"/>
      <c r="L150" s="228"/>
      <c r="M150" s="229"/>
      <c r="N150" s="230"/>
      <c r="O150" s="230"/>
      <c r="P150" s="231">
        <f>SUM(P151:P160)</f>
        <v>0</v>
      </c>
      <c r="Q150" s="230"/>
      <c r="R150" s="231">
        <f>SUM(R151:R160)</f>
        <v>29.7959724</v>
      </c>
      <c r="S150" s="230"/>
      <c r="T150" s="232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3" t="s">
        <v>99</v>
      </c>
      <c r="AT150" s="234" t="s">
        <v>76</v>
      </c>
      <c r="AU150" s="234" t="s">
        <v>85</v>
      </c>
      <c r="AY150" s="233" t="s">
        <v>138</v>
      </c>
      <c r="BK150" s="235">
        <f>SUM(BK151:BK160)</f>
        <v>0</v>
      </c>
    </row>
    <row r="151" s="2" customFormat="1" ht="16.5" customHeight="1">
      <c r="A151" s="39"/>
      <c r="B151" s="40"/>
      <c r="C151" s="238" t="s">
        <v>7</v>
      </c>
      <c r="D151" s="238" t="s">
        <v>140</v>
      </c>
      <c r="E151" s="239" t="s">
        <v>942</v>
      </c>
      <c r="F151" s="240" t="s">
        <v>943</v>
      </c>
      <c r="G151" s="241" t="s">
        <v>182</v>
      </c>
      <c r="H151" s="242">
        <v>1.44</v>
      </c>
      <c r="I151" s="243"/>
      <c r="J151" s="244">
        <f>ROUND(I151*H151,2)</f>
        <v>0</v>
      </c>
      <c r="K151" s="245"/>
      <c r="L151" s="45"/>
      <c r="M151" s="246" t="s">
        <v>1</v>
      </c>
      <c r="N151" s="247" t="s">
        <v>42</v>
      </c>
      <c r="O151" s="92"/>
      <c r="P151" s="248">
        <f>O151*H151</f>
        <v>0</v>
      </c>
      <c r="Q151" s="248">
        <v>0</v>
      </c>
      <c r="R151" s="248">
        <f>Q151*H151</f>
        <v>0</v>
      </c>
      <c r="S151" s="248">
        <v>0</v>
      </c>
      <c r="T151" s="24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0" t="s">
        <v>507</v>
      </c>
      <c r="AT151" s="250" t="s">
        <v>140</v>
      </c>
      <c r="AU151" s="250" t="s">
        <v>87</v>
      </c>
      <c r="AY151" s="18" t="s">
        <v>138</v>
      </c>
      <c r="BE151" s="251">
        <f>IF(N151="základní",J151,0)</f>
        <v>0</v>
      </c>
      <c r="BF151" s="251">
        <f>IF(N151="snížená",J151,0)</f>
        <v>0</v>
      </c>
      <c r="BG151" s="251">
        <f>IF(N151="zákl. přenesená",J151,0)</f>
        <v>0</v>
      </c>
      <c r="BH151" s="251">
        <f>IF(N151="sníž. přenesená",J151,0)</f>
        <v>0</v>
      </c>
      <c r="BI151" s="251">
        <f>IF(N151="nulová",J151,0)</f>
        <v>0</v>
      </c>
      <c r="BJ151" s="18" t="s">
        <v>85</v>
      </c>
      <c r="BK151" s="251">
        <f>ROUND(I151*H151,2)</f>
        <v>0</v>
      </c>
      <c r="BL151" s="18" t="s">
        <v>507</v>
      </c>
      <c r="BM151" s="250" t="s">
        <v>944</v>
      </c>
    </row>
    <row r="152" s="2" customFormat="1" ht="16.5" customHeight="1">
      <c r="A152" s="39"/>
      <c r="B152" s="40"/>
      <c r="C152" s="238" t="s">
        <v>250</v>
      </c>
      <c r="D152" s="238" t="s">
        <v>140</v>
      </c>
      <c r="E152" s="239" t="s">
        <v>945</v>
      </c>
      <c r="F152" s="240" t="s">
        <v>946</v>
      </c>
      <c r="G152" s="241" t="s">
        <v>182</v>
      </c>
      <c r="H152" s="242">
        <v>0.35999999999999999</v>
      </c>
      <c r="I152" s="243"/>
      <c r="J152" s="244">
        <f>ROUND(I152*H152,2)</f>
        <v>0</v>
      </c>
      <c r="K152" s="245"/>
      <c r="L152" s="45"/>
      <c r="M152" s="246" t="s">
        <v>1</v>
      </c>
      <c r="N152" s="247" t="s">
        <v>42</v>
      </c>
      <c r="O152" s="92"/>
      <c r="P152" s="248">
        <f>O152*H152</f>
        <v>0</v>
      </c>
      <c r="Q152" s="248">
        <v>2.2563399999999998</v>
      </c>
      <c r="R152" s="248">
        <f>Q152*H152</f>
        <v>0.81228239999999985</v>
      </c>
      <c r="S152" s="248">
        <v>0</v>
      </c>
      <c r="T152" s="24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0" t="s">
        <v>507</v>
      </c>
      <c r="AT152" s="250" t="s">
        <v>140</v>
      </c>
      <c r="AU152" s="250" t="s">
        <v>87</v>
      </c>
      <c r="AY152" s="18" t="s">
        <v>138</v>
      </c>
      <c r="BE152" s="251">
        <f>IF(N152="základní",J152,0)</f>
        <v>0</v>
      </c>
      <c r="BF152" s="251">
        <f>IF(N152="snížená",J152,0)</f>
        <v>0</v>
      </c>
      <c r="BG152" s="251">
        <f>IF(N152="zákl. přenesená",J152,0)</f>
        <v>0</v>
      </c>
      <c r="BH152" s="251">
        <f>IF(N152="sníž. přenesená",J152,0)</f>
        <v>0</v>
      </c>
      <c r="BI152" s="251">
        <f>IF(N152="nulová",J152,0)</f>
        <v>0</v>
      </c>
      <c r="BJ152" s="18" t="s">
        <v>85</v>
      </c>
      <c r="BK152" s="251">
        <f>ROUND(I152*H152,2)</f>
        <v>0</v>
      </c>
      <c r="BL152" s="18" t="s">
        <v>507</v>
      </c>
      <c r="BM152" s="250" t="s">
        <v>947</v>
      </c>
    </row>
    <row r="153" s="2" customFormat="1" ht="16.5" customHeight="1">
      <c r="A153" s="39"/>
      <c r="B153" s="40"/>
      <c r="C153" s="285" t="s">
        <v>260</v>
      </c>
      <c r="D153" s="285" t="s">
        <v>309</v>
      </c>
      <c r="E153" s="286" t="s">
        <v>948</v>
      </c>
      <c r="F153" s="287" t="s">
        <v>949</v>
      </c>
      <c r="G153" s="288" t="s">
        <v>143</v>
      </c>
      <c r="H153" s="289">
        <v>4</v>
      </c>
      <c r="I153" s="290"/>
      <c r="J153" s="291">
        <f>ROUND(I153*H153,2)</f>
        <v>0</v>
      </c>
      <c r="K153" s="292"/>
      <c r="L153" s="293"/>
      <c r="M153" s="294" t="s">
        <v>1</v>
      </c>
      <c r="N153" s="295" t="s">
        <v>42</v>
      </c>
      <c r="O153" s="92"/>
      <c r="P153" s="248">
        <f>O153*H153</f>
        <v>0</v>
      </c>
      <c r="Q153" s="248">
        <v>0.02418</v>
      </c>
      <c r="R153" s="248">
        <f>Q153*H153</f>
        <v>0.09672</v>
      </c>
      <c r="S153" s="248">
        <v>0</v>
      </c>
      <c r="T153" s="24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0" t="s">
        <v>950</v>
      </c>
      <c r="AT153" s="250" t="s">
        <v>309</v>
      </c>
      <c r="AU153" s="250" t="s">
        <v>87</v>
      </c>
      <c r="AY153" s="18" t="s">
        <v>138</v>
      </c>
      <c r="BE153" s="251">
        <f>IF(N153="základní",J153,0)</f>
        <v>0</v>
      </c>
      <c r="BF153" s="251">
        <f>IF(N153="snížená",J153,0)</f>
        <v>0</v>
      </c>
      <c r="BG153" s="251">
        <f>IF(N153="zákl. přenesená",J153,0)</f>
        <v>0</v>
      </c>
      <c r="BH153" s="251">
        <f>IF(N153="sníž. přenesená",J153,0)</f>
        <v>0</v>
      </c>
      <c r="BI153" s="251">
        <f>IF(N153="nulová",J153,0)</f>
        <v>0</v>
      </c>
      <c r="BJ153" s="18" t="s">
        <v>85</v>
      </c>
      <c r="BK153" s="251">
        <f>ROUND(I153*H153,2)</f>
        <v>0</v>
      </c>
      <c r="BL153" s="18" t="s">
        <v>950</v>
      </c>
      <c r="BM153" s="250" t="s">
        <v>951</v>
      </c>
    </row>
    <row r="154" s="2" customFormat="1" ht="16.5" customHeight="1">
      <c r="A154" s="39"/>
      <c r="B154" s="40"/>
      <c r="C154" s="238" t="s">
        <v>265</v>
      </c>
      <c r="D154" s="238" t="s">
        <v>140</v>
      </c>
      <c r="E154" s="239" t="s">
        <v>952</v>
      </c>
      <c r="F154" s="240" t="s">
        <v>953</v>
      </c>
      <c r="G154" s="241" t="s">
        <v>177</v>
      </c>
      <c r="H154" s="242">
        <v>141</v>
      </c>
      <c r="I154" s="243"/>
      <c r="J154" s="244">
        <f>ROUND(I154*H154,2)</f>
        <v>0</v>
      </c>
      <c r="K154" s="245"/>
      <c r="L154" s="45"/>
      <c r="M154" s="246" t="s">
        <v>1</v>
      </c>
      <c r="N154" s="247" t="s">
        <v>42</v>
      </c>
      <c r="O154" s="92"/>
      <c r="P154" s="248">
        <f>O154*H154</f>
        <v>0</v>
      </c>
      <c r="Q154" s="248">
        <v>0</v>
      </c>
      <c r="R154" s="248">
        <f>Q154*H154</f>
        <v>0</v>
      </c>
      <c r="S154" s="248">
        <v>0</v>
      </c>
      <c r="T154" s="24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0" t="s">
        <v>507</v>
      </c>
      <c r="AT154" s="250" t="s">
        <v>140</v>
      </c>
      <c r="AU154" s="250" t="s">
        <v>87</v>
      </c>
      <c r="AY154" s="18" t="s">
        <v>138</v>
      </c>
      <c r="BE154" s="251">
        <f>IF(N154="základní",J154,0)</f>
        <v>0</v>
      </c>
      <c r="BF154" s="251">
        <f>IF(N154="snížená",J154,0)</f>
        <v>0</v>
      </c>
      <c r="BG154" s="251">
        <f>IF(N154="zákl. přenesená",J154,0)</f>
        <v>0</v>
      </c>
      <c r="BH154" s="251">
        <f>IF(N154="sníž. přenesená",J154,0)</f>
        <v>0</v>
      </c>
      <c r="BI154" s="251">
        <f>IF(N154="nulová",J154,0)</f>
        <v>0</v>
      </c>
      <c r="BJ154" s="18" t="s">
        <v>85</v>
      </c>
      <c r="BK154" s="251">
        <f>ROUND(I154*H154,2)</f>
        <v>0</v>
      </c>
      <c r="BL154" s="18" t="s">
        <v>507</v>
      </c>
      <c r="BM154" s="250" t="s">
        <v>954</v>
      </c>
    </row>
    <row r="155" s="2" customFormat="1" ht="16.5" customHeight="1">
      <c r="A155" s="39"/>
      <c r="B155" s="40"/>
      <c r="C155" s="238" t="s">
        <v>272</v>
      </c>
      <c r="D155" s="238" t="s">
        <v>140</v>
      </c>
      <c r="E155" s="239" t="s">
        <v>955</v>
      </c>
      <c r="F155" s="240" t="s">
        <v>956</v>
      </c>
      <c r="G155" s="241" t="s">
        <v>177</v>
      </c>
      <c r="H155" s="242">
        <v>141</v>
      </c>
      <c r="I155" s="243"/>
      <c r="J155" s="244">
        <f>ROUND(I155*H155,2)</f>
        <v>0</v>
      </c>
      <c r="K155" s="245"/>
      <c r="L155" s="45"/>
      <c r="M155" s="246" t="s">
        <v>1</v>
      </c>
      <c r="N155" s="247" t="s">
        <v>42</v>
      </c>
      <c r="O155" s="92"/>
      <c r="P155" s="248">
        <f>O155*H155</f>
        <v>0</v>
      </c>
      <c r="Q155" s="248">
        <v>0.20300000000000001</v>
      </c>
      <c r="R155" s="248">
        <f>Q155*H155</f>
        <v>28.623000000000001</v>
      </c>
      <c r="S155" s="248">
        <v>0</v>
      </c>
      <c r="T155" s="24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0" t="s">
        <v>507</v>
      </c>
      <c r="AT155" s="250" t="s">
        <v>140</v>
      </c>
      <c r="AU155" s="250" t="s">
        <v>87</v>
      </c>
      <c r="AY155" s="18" t="s">
        <v>138</v>
      </c>
      <c r="BE155" s="251">
        <f>IF(N155="základní",J155,0)</f>
        <v>0</v>
      </c>
      <c r="BF155" s="251">
        <f>IF(N155="snížená",J155,0)</f>
        <v>0</v>
      </c>
      <c r="BG155" s="251">
        <f>IF(N155="zákl. přenesená",J155,0)</f>
        <v>0</v>
      </c>
      <c r="BH155" s="251">
        <f>IF(N155="sníž. přenesená",J155,0)</f>
        <v>0</v>
      </c>
      <c r="BI155" s="251">
        <f>IF(N155="nulová",J155,0)</f>
        <v>0</v>
      </c>
      <c r="BJ155" s="18" t="s">
        <v>85</v>
      </c>
      <c r="BK155" s="251">
        <f>ROUND(I155*H155,2)</f>
        <v>0</v>
      </c>
      <c r="BL155" s="18" t="s">
        <v>507</v>
      </c>
      <c r="BM155" s="250" t="s">
        <v>957</v>
      </c>
    </row>
    <row r="156" s="2" customFormat="1" ht="16.5" customHeight="1">
      <c r="A156" s="39"/>
      <c r="B156" s="40"/>
      <c r="C156" s="238" t="s">
        <v>279</v>
      </c>
      <c r="D156" s="238" t="s">
        <v>140</v>
      </c>
      <c r="E156" s="239" t="s">
        <v>958</v>
      </c>
      <c r="F156" s="240" t="s">
        <v>959</v>
      </c>
      <c r="G156" s="241" t="s">
        <v>177</v>
      </c>
      <c r="H156" s="242">
        <v>141</v>
      </c>
      <c r="I156" s="243"/>
      <c r="J156" s="244">
        <f>ROUND(I156*H156,2)</f>
        <v>0</v>
      </c>
      <c r="K156" s="245"/>
      <c r="L156" s="45"/>
      <c r="M156" s="246" t="s">
        <v>1</v>
      </c>
      <c r="N156" s="247" t="s">
        <v>42</v>
      </c>
      <c r="O156" s="92"/>
      <c r="P156" s="248">
        <f>O156*H156</f>
        <v>0</v>
      </c>
      <c r="Q156" s="248">
        <v>6.9999999999999994E-05</v>
      </c>
      <c r="R156" s="248">
        <f>Q156*H156</f>
        <v>0.0098699999999999986</v>
      </c>
      <c r="S156" s="248">
        <v>0</v>
      </c>
      <c r="T156" s="24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0" t="s">
        <v>507</v>
      </c>
      <c r="AT156" s="250" t="s">
        <v>140</v>
      </c>
      <c r="AU156" s="250" t="s">
        <v>87</v>
      </c>
      <c r="AY156" s="18" t="s">
        <v>138</v>
      </c>
      <c r="BE156" s="251">
        <f>IF(N156="základní",J156,0)</f>
        <v>0</v>
      </c>
      <c r="BF156" s="251">
        <f>IF(N156="snížená",J156,0)</f>
        <v>0</v>
      </c>
      <c r="BG156" s="251">
        <f>IF(N156="zákl. přenesená",J156,0)</f>
        <v>0</v>
      </c>
      <c r="BH156" s="251">
        <f>IF(N156="sníž. přenesená",J156,0)</f>
        <v>0</v>
      </c>
      <c r="BI156" s="251">
        <f>IF(N156="nulová",J156,0)</f>
        <v>0</v>
      </c>
      <c r="BJ156" s="18" t="s">
        <v>85</v>
      </c>
      <c r="BK156" s="251">
        <f>ROUND(I156*H156,2)</f>
        <v>0</v>
      </c>
      <c r="BL156" s="18" t="s">
        <v>507</v>
      </c>
      <c r="BM156" s="250" t="s">
        <v>960</v>
      </c>
    </row>
    <row r="157" s="2" customFormat="1" ht="16.5" customHeight="1">
      <c r="A157" s="39"/>
      <c r="B157" s="40"/>
      <c r="C157" s="238" t="s">
        <v>284</v>
      </c>
      <c r="D157" s="238" t="s">
        <v>140</v>
      </c>
      <c r="E157" s="239" t="s">
        <v>961</v>
      </c>
      <c r="F157" s="240" t="s">
        <v>962</v>
      </c>
      <c r="G157" s="241" t="s">
        <v>177</v>
      </c>
      <c r="H157" s="242">
        <v>141</v>
      </c>
      <c r="I157" s="243"/>
      <c r="J157" s="244">
        <f>ROUND(I157*H157,2)</f>
        <v>0</v>
      </c>
      <c r="K157" s="245"/>
      <c r="L157" s="45"/>
      <c r="M157" s="246" t="s">
        <v>1</v>
      </c>
      <c r="N157" s="247" t="s">
        <v>42</v>
      </c>
      <c r="O157" s="92"/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507</v>
      </c>
      <c r="AT157" s="250" t="s">
        <v>140</v>
      </c>
      <c r="AU157" s="250" t="s">
        <v>87</v>
      </c>
      <c r="AY157" s="18" t="s">
        <v>138</v>
      </c>
      <c r="BE157" s="251">
        <f>IF(N157="základní",J157,0)</f>
        <v>0</v>
      </c>
      <c r="BF157" s="251">
        <f>IF(N157="snížená",J157,0)</f>
        <v>0</v>
      </c>
      <c r="BG157" s="251">
        <f>IF(N157="zákl. přenesená",J157,0)</f>
        <v>0</v>
      </c>
      <c r="BH157" s="251">
        <f>IF(N157="sníž. přenesená",J157,0)</f>
        <v>0</v>
      </c>
      <c r="BI157" s="251">
        <f>IF(N157="nulová",J157,0)</f>
        <v>0</v>
      </c>
      <c r="BJ157" s="18" t="s">
        <v>85</v>
      </c>
      <c r="BK157" s="251">
        <f>ROUND(I157*H157,2)</f>
        <v>0</v>
      </c>
      <c r="BL157" s="18" t="s">
        <v>507</v>
      </c>
      <c r="BM157" s="250" t="s">
        <v>963</v>
      </c>
    </row>
    <row r="158" s="2" customFormat="1" ht="16.5" customHeight="1">
      <c r="A158" s="39"/>
      <c r="B158" s="40"/>
      <c r="C158" s="285" t="s">
        <v>291</v>
      </c>
      <c r="D158" s="285" t="s">
        <v>309</v>
      </c>
      <c r="E158" s="286" t="s">
        <v>964</v>
      </c>
      <c r="F158" s="287" t="s">
        <v>965</v>
      </c>
      <c r="G158" s="288" t="s">
        <v>177</v>
      </c>
      <c r="H158" s="289">
        <v>154</v>
      </c>
      <c r="I158" s="290"/>
      <c r="J158" s="291">
        <f>ROUND(I158*H158,2)</f>
        <v>0</v>
      </c>
      <c r="K158" s="292"/>
      <c r="L158" s="293"/>
      <c r="M158" s="294" t="s">
        <v>1</v>
      </c>
      <c r="N158" s="295" t="s">
        <v>42</v>
      </c>
      <c r="O158" s="92"/>
      <c r="P158" s="248">
        <f>O158*H158</f>
        <v>0</v>
      </c>
      <c r="Q158" s="248">
        <v>0.00165</v>
      </c>
      <c r="R158" s="248">
        <f>Q158*H158</f>
        <v>0.25409999999999999</v>
      </c>
      <c r="S158" s="248">
        <v>0</v>
      </c>
      <c r="T158" s="24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0" t="s">
        <v>950</v>
      </c>
      <c r="AT158" s="250" t="s">
        <v>309</v>
      </c>
      <c r="AU158" s="250" t="s">
        <v>87</v>
      </c>
      <c r="AY158" s="18" t="s">
        <v>138</v>
      </c>
      <c r="BE158" s="251">
        <f>IF(N158="základní",J158,0)</f>
        <v>0</v>
      </c>
      <c r="BF158" s="251">
        <f>IF(N158="snížená",J158,0)</f>
        <v>0</v>
      </c>
      <c r="BG158" s="251">
        <f>IF(N158="zákl. přenesená",J158,0)</f>
        <v>0</v>
      </c>
      <c r="BH158" s="251">
        <f>IF(N158="sníž. přenesená",J158,0)</f>
        <v>0</v>
      </c>
      <c r="BI158" s="251">
        <f>IF(N158="nulová",J158,0)</f>
        <v>0</v>
      </c>
      <c r="BJ158" s="18" t="s">
        <v>85</v>
      </c>
      <c r="BK158" s="251">
        <f>ROUND(I158*H158,2)</f>
        <v>0</v>
      </c>
      <c r="BL158" s="18" t="s">
        <v>950</v>
      </c>
      <c r="BM158" s="250" t="s">
        <v>966</v>
      </c>
    </row>
    <row r="159" s="2" customFormat="1" ht="16.5" customHeight="1">
      <c r="A159" s="39"/>
      <c r="B159" s="40"/>
      <c r="C159" s="238" t="s">
        <v>296</v>
      </c>
      <c r="D159" s="238" t="s">
        <v>140</v>
      </c>
      <c r="E159" s="239" t="s">
        <v>967</v>
      </c>
      <c r="F159" s="240" t="s">
        <v>968</v>
      </c>
      <c r="G159" s="241" t="s">
        <v>177</v>
      </c>
      <c r="H159" s="242">
        <v>141</v>
      </c>
      <c r="I159" s="243"/>
      <c r="J159" s="244">
        <f>ROUND(I159*H159,2)</f>
        <v>0</v>
      </c>
      <c r="K159" s="245"/>
      <c r="L159" s="45"/>
      <c r="M159" s="246" t="s">
        <v>1</v>
      </c>
      <c r="N159" s="247" t="s">
        <v>42</v>
      </c>
      <c r="O159" s="92"/>
      <c r="P159" s="248">
        <f>O159*H159</f>
        <v>0</v>
      </c>
      <c r="Q159" s="248">
        <v>0</v>
      </c>
      <c r="R159" s="248">
        <f>Q159*H159</f>
        <v>0</v>
      </c>
      <c r="S159" s="248">
        <v>0</v>
      </c>
      <c r="T159" s="24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0" t="s">
        <v>507</v>
      </c>
      <c r="AT159" s="250" t="s">
        <v>140</v>
      </c>
      <c r="AU159" s="250" t="s">
        <v>87</v>
      </c>
      <c r="AY159" s="18" t="s">
        <v>138</v>
      </c>
      <c r="BE159" s="251">
        <f>IF(N159="základní",J159,0)</f>
        <v>0</v>
      </c>
      <c r="BF159" s="251">
        <f>IF(N159="snížená",J159,0)</f>
        <v>0</v>
      </c>
      <c r="BG159" s="251">
        <f>IF(N159="zákl. přenesená",J159,0)</f>
        <v>0</v>
      </c>
      <c r="BH159" s="251">
        <f>IF(N159="sníž. přenesená",J159,0)</f>
        <v>0</v>
      </c>
      <c r="BI159" s="251">
        <f>IF(N159="nulová",J159,0)</f>
        <v>0</v>
      </c>
      <c r="BJ159" s="18" t="s">
        <v>85</v>
      </c>
      <c r="BK159" s="251">
        <f>ROUND(I159*H159,2)</f>
        <v>0</v>
      </c>
      <c r="BL159" s="18" t="s">
        <v>507</v>
      </c>
      <c r="BM159" s="250" t="s">
        <v>969</v>
      </c>
    </row>
    <row r="160" s="2" customFormat="1" ht="16.5" customHeight="1">
      <c r="A160" s="39"/>
      <c r="B160" s="40"/>
      <c r="C160" s="238" t="s">
        <v>302</v>
      </c>
      <c r="D160" s="238" t="s">
        <v>140</v>
      </c>
      <c r="E160" s="239" t="s">
        <v>970</v>
      </c>
      <c r="F160" s="240" t="s">
        <v>971</v>
      </c>
      <c r="G160" s="241" t="s">
        <v>154</v>
      </c>
      <c r="H160" s="242">
        <v>141</v>
      </c>
      <c r="I160" s="243"/>
      <c r="J160" s="244">
        <f>ROUND(I160*H160,2)</f>
        <v>0</v>
      </c>
      <c r="K160" s="245"/>
      <c r="L160" s="45"/>
      <c r="M160" s="307" t="s">
        <v>1</v>
      </c>
      <c r="N160" s="308" t="s">
        <v>42</v>
      </c>
      <c r="O160" s="309"/>
      <c r="P160" s="310">
        <f>O160*H160</f>
        <v>0</v>
      </c>
      <c r="Q160" s="310">
        <v>0</v>
      </c>
      <c r="R160" s="310">
        <f>Q160*H160</f>
        <v>0</v>
      </c>
      <c r="S160" s="310">
        <v>0</v>
      </c>
      <c r="T160" s="3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507</v>
      </c>
      <c r="AT160" s="250" t="s">
        <v>140</v>
      </c>
      <c r="AU160" s="250" t="s">
        <v>87</v>
      </c>
      <c r="AY160" s="18" t="s">
        <v>138</v>
      </c>
      <c r="BE160" s="251">
        <f>IF(N160="základní",J160,0)</f>
        <v>0</v>
      </c>
      <c r="BF160" s="251">
        <f>IF(N160="snížená",J160,0)</f>
        <v>0</v>
      </c>
      <c r="BG160" s="251">
        <f>IF(N160="zákl. přenesená",J160,0)</f>
        <v>0</v>
      </c>
      <c r="BH160" s="251">
        <f>IF(N160="sníž. přenesená",J160,0)</f>
        <v>0</v>
      </c>
      <c r="BI160" s="251">
        <f>IF(N160="nulová",J160,0)</f>
        <v>0</v>
      </c>
      <c r="BJ160" s="18" t="s">
        <v>85</v>
      </c>
      <c r="BK160" s="251">
        <f>ROUND(I160*H160,2)</f>
        <v>0</v>
      </c>
      <c r="BL160" s="18" t="s">
        <v>507</v>
      </c>
      <c r="BM160" s="250" t="s">
        <v>972</v>
      </c>
    </row>
    <row r="161" s="2" customFormat="1" ht="6.96" customHeight="1">
      <c r="A161" s="39"/>
      <c r="B161" s="67"/>
      <c r="C161" s="68"/>
      <c r="D161" s="68"/>
      <c r="E161" s="68"/>
      <c r="F161" s="68"/>
      <c r="G161" s="68"/>
      <c r="H161" s="68"/>
      <c r="I161" s="185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sheet="1" autoFilter="0" formatColumns="0" formatRows="0" objects="1" scenarios="1" spinCount="100000" saltValue="g8/2UhecckdGROFS0LBfFF9Idlh5Cz70dVAmVV6gaM+cmwtK7n78alJseiPgB6v20GtHpUogGVslWTKI4aiGKg==" hashValue="qqh7NQdbksDJQpnapnWQlsBySTSlc4CVjC5zqZHiIwcMY9m2RXDWJY3z2z58u2TBUEd1HwtaEjm5n0fIoAJhPg==" algorithmName="SHA-512" password="CC35"/>
  <autoFilter ref="C122:K16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100.83" style="1" customWidth="1"/>
    <col min="7" max="7" width="7" style="1" customWidth="1"/>
    <col min="8" max="8" width="11.5" style="1" customWidth="1"/>
    <col min="9" max="9" width="20.17" style="137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1"/>
      <c r="J3" s="140"/>
      <c r="K3" s="140"/>
      <c r="L3" s="21"/>
      <c r="AT3" s="18" t="s">
        <v>87</v>
      </c>
    </row>
    <row r="4" s="1" customFormat="1" ht="24.96" customHeight="1">
      <c r="B4" s="21"/>
      <c r="D4" s="142" t="s">
        <v>102</v>
      </c>
      <c r="I4" s="137"/>
      <c r="L4" s="21"/>
      <c r="M4" s="143" t="s">
        <v>10</v>
      </c>
      <c r="AT4" s="18" t="s">
        <v>4</v>
      </c>
    </row>
    <row r="5" s="1" customFormat="1" ht="6.96" customHeight="1">
      <c r="B5" s="21"/>
      <c r="I5" s="137"/>
      <c r="L5" s="21"/>
    </row>
    <row r="6" s="1" customFormat="1" ht="12" customHeight="1">
      <c r="B6" s="21"/>
      <c r="D6" s="144" t="s">
        <v>16</v>
      </c>
      <c r="I6" s="137"/>
      <c r="L6" s="21"/>
    </row>
    <row r="7" s="1" customFormat="1" ht="16.5" customHeight="1">
      <c r="B7" s="21"/>
      <c r="E7" s="145" t="str">
        <f>'Rekapitulace stavby'!K6</f>
        <v>Stezka pro pěší a cyklisty Pískoviště - Nábřežní, Šternberk</v>
      </c>
      <c r="F7" s="144"/>
      <c r="G7" s="144"/>
      <c r="H7" s="144"/>
      <c r="I7" s="137"/>
      <c r="L7" s="21"/>
    </row>
    <row r="8" s="2" customFormat="1" ht="12" customHeight="1">
      <c r="A8" s="39"/>
      <c r="B8" s="45"/>
      <c r="C8" s="39"/>
      <c r="D8" s="144" t="s">
        <v>106</v>
      </c>
      <c r="E8" s="39"/>
      <c r="F8" s="39"/>
      <c r="G8" s="39"/>
      <c r="H8" s="39"/>
      <c r="I8" s="146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7" t="s">
        <v>973</v>
      </c>
      <c r="F9" s="39"/>
      <c r="G9" s="39"/>
      <c r="H9" s="39"/>
      <c r="I9" s="146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46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4" t="s">
        <v>18</v>
      </c>
      <c r="E11" s="39"/>
      <c r="F11" s="148" t="s">
        <v>1</v>
      </c>
      <c r="G11" s="39"/>
      <c r="H11" s="39"/>
      <c r="I11" s="149" t="s">
        <v>19</v>
      </c>
      <c r="J11" s="148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4" t="s">
        <v>20</v>
      </c>
      <c r="E12" s="39"/>
      <c r="F12" s="148" t="s">
        <v>21</v>
      </c>
      <c r="G12" s="39"/>
      <c r="H12" s="39"/>
      <c r="I12" s="149" t="s">
        <v>22</v>
      </c>
      <c r="J12" s="150" t="str">
        <f>'Rekapitulace stavby'!AN8</f>
        <v>10. 2. 2020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6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4" t="s">
        <v>24</v>
      </c>
      <c r="E14" s="39"/>
      <c r="F14" s="39"/>
      <c r="G14" s="39"/>
      <c r="H14" s="39"/>
      <c r="I14" s="149" t="s">
        <v>25</v>
      </c>
      <c r="J14" s="148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tr">
        <f>IF('Rekapitulace stavby'!E11="","",'Rekapitulace stavby'!E11)</f>
        <v xml:space="preserve"> </v>
      </c>
      <c r="F15" s="39"/>
      <c r="G15" s="39"/>
      <c r="H15" s="39"/>
      <c r="I15" s="149" t="s">
        <v>27</v>
      </c>
      <c r="J15" s="148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46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4" t="s">
        <v>28</v>
      </c>
      <c r="E17" s="39"/>
      <c r="F17" s="39"/>
      <c r="G17" s="39"/>
      <c r="H17" s="39"/>
      <c r="I17" s="149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8"/>
      <c r="G18" s="148"/>
      <c r="H18" s="148"/>
      <c r="I18" s="149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46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4" t="s">
        <v>30</v>
      </c>
      <c r="E20" s="39"/>
      <c r="F20" s="39"/>
      <c r="G20" s="39"/>
      <c r="H20" s="39"/>
      <c r="I20" s="149" t="s">
        <v>25</v>
      </c>
      <c r="J20" s="148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32</v>
      </c>
      <c r="F21" s="39"/>
      <c r="G21" s="39"/>
      <c r="H21" s="39"/>
      <c r="I21" s="149" t="s">
        <v>27</v>
      </c>
      <c r="J21" s="14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46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9" t="s">
        <v>25</v>
      </c>
      <c r="J23" s="148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35</v>
      </c>
      <c r="F24" s="39"/>
      <c r="G24" s="39"/>
      <c r="H24" s="39"/>
      <c r="I24" s="149" t="s">
        <v>27</v>
      </c>
      <c r="J24" s="148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46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146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4"/>
      <c r="J27" s="151"/>
      <c r="K27" s="151"/>
      <c r="L27" s="155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46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6"/>
      <c r="E29" s="156"/>
      <c r="F29" s="156"/>
      <c r="G29" s="156"/>
      <c r="H29" s="156"/>
      <c r="I29" s="157"/>
      <c r="J29" s="156"/>
      <c r="K29" s="156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8" t="s">
        <v>37</v>
      </c>
      <c r="E30" s="39"/>
      <c r="F30" s="39"/>
      <c r="G30" s="39"/>
      <c r="H30" s="39"/>
      <c r="I30" s="146"/>
      <c r="J30" s="159">
        <f>ROUND(J119,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6"/>
      <c r="E31" s="156"/>
      <c r="F31" s="156"/>
      <c r="G31" s="156"/>
      <c r="H31" s="156"/>
      <c r="I31" s="157"/>
      <c r="J31" s="156"/>
      <c r="K31" s="156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0" t="s">
        <v>39</v>
      </c>
      <c r="G32" s="39"/>
      <c r="H32" s="39"/>
      <c r="I32" s="161" t="s">
        <v>38</v>
      </c>
      <c r="J32" s="160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2" t="s">
        <v>41</v>
      </c>
      <c r="E33" s="144" t="s">
        <v>42</v>
      </c>
      <c r="F33" s="163">
        <f>ROUND((SUM(BE119:BE185)),  2)</f>
        <v>0</v>
      </c>
      <c r="G33" s="39"/>
      <c r="H33" s="39"/>
      <c r="I33" s="164">
        <v>0.20999999999999999</v>
      </c>
      <c r="J33" s="163">
        <f>ROUND(((SUM(BE119:BE185))*I33),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4" t="s">
        <v>43</v>
      </c>
      <c r="F34" s="163">
        <f>ROUND((SUM(BF119:BF185)),  2)</f>
        <v>0</v>
      </c>
      <c r="G34" s="39"/>
      <c r="H34" s="39"/>
      <c r="I34" s="164">
        <v>0.14999999999999999</v>
      </c>
      <c r="J34" s="163">
        <f>ROUND(((SUM(BF119:BF185))*I34),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4" t="s">
        <v>44</v>
      </c>
      <c r="F35" s="163">
        <f>ROUND((SUM(BG119:BG185)),  2)</f>
        <v>0</v>
      </c>
      <c r="G35" s="39"/>
      <c r="H35" s="39"/>
      <c r="I35" s="164">
        <v>0.20999999999999999</v>
      </c>
      <c r="J35" s="163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4" t="s">
        <v>45</v>
      </c>
      <c r="F36" s="163">
        <f>ROUND((SUM(BH119:BH185)),  2)</f>
        <v>0</v>
      </c>
      <c r="G36" s="39"/>
      <c r="H36" s="39"/>
      <c r="I36" s="164">
        <v>0.14999999999999999</v>
      </c>
      <c r="J36" s="163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4" t="s">
        <v>46</v>
      </c>
      <c r="F37" s="163">
        <f>ROUND((SUM(BI119:BI185)),  2)</f>
        <v>0</v>
      </c>
      <c r="G37" s="39"/>
      <c r="H37" s="39"/>
      <c r="I37" s="164">
        <v>0</v>
      </c>
      <c r="J37" s="163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46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5"/>
      <c r="D39" s="166" t="s">
        <v>47</v>
      </c>
      <c r="E39" s="167"/>
      <c r="F39" s="167"/>
      <c r="G39" s="168" t="s">
        <v>48</v>
      </c>
      <c r="H39" s="169" t="s">
        <v>49</v>
      </c>
      <c r="I39" s="170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6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I41" s="137"/>
      <c r="L41" s="21"/>
    </row>
    <row r="42" s="1" customFormat="1" ht="14.4" customHeight="1">
      <c r="B42" s="21"/>
      <c r="I42" s="137"/>
      <c r="L42" s="21"/>
    </row>
    <row r="43" s="1" customFormat="1" ht="14.4" customHeight="1">
      <c r="B43" s="21"/>
      <c r="I43" s="137"/>
      <c r="L43" s="21"/>
    </row>
    <row r="44" s="1" customFormat="1" ht="14.4" customHeight="1">
      <c r="B44" s="21"/>
      <c r="I44" s="137"/>
      <c r="L44" s="21"/>
    </row>
    <row r="45" s="1" customFormat="1" ht="14.4" customHeight="1">
      <c r="B45" s="21"/>
      <c r="I45" s="137"/>
      <c r="L45" s="21"/>
    </row>
    <row r="46" s="1" customFormat="1" ht="14.4" customHeight="1">
      <c r="B46" s="21"/>
      <c r="I46" s="137"/>
      <c r="L46" s="21"/>
    </row>
    <row r="47" s="1" customFormat="1" ht="14.4" customHeight="1">
      <c r="B47" s="21"/>
      <c r="I47" s="137"/>
      <c r="L47" s="21"/>
    </row>
    <row r="48" s="1" customFormat="1" ht="14.4" customHeight="1">
      <c r="B48" s="21"/>
      <c r="I48" s="137"/>
      <c r="L48" s="21"/>
    </row>
    <row r="49" s="1" customFormat="1" ht="14.4" customHeight="1">
      <c r="B49" s="21"/>
      <c r="I49" s="137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5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6" t="s">
        <v>52</v>
      </c>
      <c r="E61" s="177"/>
      <c r="F61" s="178" t="s">
        <v>53</v>
      </c>
      <c r="G61" s="176" t="s">
        <v>52</v>
      </c>
      <c r="H61" s="177"/>
      <c r="I61" s="179"/>
      <c r="J61" s="180" t="s">
        <v>53</v>
      </c>
      <c r="K61" s="17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81"/>
      <c r="F65" s="181"/>
      <c r="G65" s="173" t="s">
        <v>55</v>
      </c>
      <c r="H65" s="181"/>
      <c r="I65" s="182"/>
      <c r="J65" s="181"/>
      <c r="K65" s="18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6" t="s">
        <v>52</v>
      </c>
      <c r="E76" s="177"/>
      <c r="F76" s="178" t="s">
        <v>53</v>
      </c>
      <c r="G76" s="176" t="s">
        <v>52</v>
      </c>
      <c r="H76" s="177"/>
      <c r="I76" s="179"/>
      <c r="J76" s="180" t="s">
        <v>53</v>
      </c>
      <c r="K76" s="17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5"/>
      <c r="J77" s="184"/>
      <c r="K77" s="18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6"/>
      <c r="C81" s="187"/>
      <c r="D81" s="187"/>
      <c r="E81" s="187"/>
      <c r="F81" s="187"/>
      <c r="G81" s="187"/>
      <c r="H81" s="187"/>
      <c r="I81" s="188"/>
      <c r="J81" s="187"/>
      <c r="K81" s="187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146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146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6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9" t="str">
        <f>E7</f>
        <v>Stezka pro pěší a cyklisty Pískoviště - Nábřežní, Šternberk</v>
      </c>
      <c r="F85" s="33"/>
      <c r="G85" s="33"/>
      <c r="H85" s="33"/>
      <c r="I85" s="146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106</v>
      </c>
      <c r="D86" s="41"/>
      <c r="E86" s="41"/>
      <c r="F86" s="41"/>
      <c r="G86" s="41"/>
      <c r="H86" s="41"/>
      <c r="I86" s="146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VON - Vedlejší a ostatní náklady</v>
      </c>
      <c r="F87" s="41"/>
      <c r="G87" s="41"/>
      <c r="H87" s="41"/>
      <c r="I87" s="146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146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Šternberk</v>
      </c>
      <c r="G89" s="41"/>
      <c r="H89" s="41"/>
      <c r="I89" s="149" t="s">
        <v>22</v>
      </c>
      <c r="J89" s="80" t="str">
        <f>IF(J12="","",J12)</f>
        <v>10. 2. 2020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146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27.9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149" t="s">
        <v>30</v>
      </c>
      <c r="J91" s="37" t="str">
        <f>E21</f>
        <v>Dopravní projektování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7.9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149" t="s">
        <v>34</v>
      </c>
      <c r="J92" s="37" t="str">
        <f>E24</f>
        <v>Ing. Milena Uhlárová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146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90" t="s">
        <v>109</v>
      </c>
      <c r="D94" s="191"/>
      <c r="E94" s="191"/>
      <c r="F94" s="191"/>
      <c r="G94" s="191"/>
      <c r="H94" s="191"/>
      <c r="I94" s="192"/>
      <c r="J94" s="193" t="s">
        <v>110</v>
      </c>
      <c r="K94" s="19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146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94" t="s">
        <v>111</v>
      </c>
      <c r="D96" s="41"/>
      <c r="E96" s="41"/>
      <c r="F96" s="41"/>
      <c r="G96" s="41"/>
      <c r="H96" s="41"/>
      <c r="I96" s="146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="9" customFormat="1" ht="24.96" customHeight="1">
      <c r="A97" s="9"/>
      <c r="B97" s="195"/>
      <c r="C97" s="196"/>
      <c r="D97" s="197" t="s">
        <v>974</v>
      </c>
      <c r="E97" s="198"/>
      <c r="F97" s="198"/>
      <c r="G97" s="198"/>
      <c r="H97" s="198"/>
      <c r="I97" s="199"/>
      <c r="J97" s="200">
        <f>J120</f>
        <v>0</v>
      </c>
      <c r="K97" s="196"/>
      <c r="L97" s="20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5"/>
      <c r="C98" s="196"/>
      <c r="D98" s="197" t="s">
        <v>975</v>
      </c>
      <c r="E98" s="198"/>
      <c r="F98" s="198"/>
      <c r="G98" s="198"/>
      <c r="H98" s="198"/>
      <c r="I98" s="199"/>
      <c r="J98" s="200">
        <f>J123</f>
        <v>0</v>
      </c>
      <c r="K98" s="196"/>
      <c r="L98" s="20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5"/>
      <c r="C99" s="196"/>
      <c r="D99" s="197" t="s">
        <v>976</v>
      </c>
      <c r="E99" s="198"/>
      <c r="F99" s="198"/>
      <c r="G99" s="198"/>
      <c r="H99" s="198"/>
      <c r="I99" s="199"/>
      <c r="J99" s="200">
        <f>J170</f>
        <v>0</v>
      </c>
      <c r="K99" s="196"/>
      <c r="L99" s="20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146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67"/>
      <c r="C101" s="68"/>
      <c r="D101" s="68"/>
      <c r="E101" s="68"/>
      <c r="F101" s="68"/>
      <c r="G101" s="68"/>
      <c r="H101" s="68"/>
      <c r="I101" s="185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69"/>
      <c r="C105" s="70"/>
      <c r="D105" s="70"/>
      <c r="E105" s="70"/>
      <c r="F105" s="70"/>
      <c r="G105" s="70"/>
      <c r="H105" s="70"/>
      <c r="I105" s="188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123</v>
      </c>
      <c r="D106" s="41"/>
      <c r="E106" s="41"/>
      <c r="F106" s="41"/>
      <c r="G106" s="41"/>
      <c r="H106" s="41"/>
      <c r="I106" s="146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146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146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9" t="str">
        <f>E7</f>
        <v>Stezka pro pěší a cyklisty Pískoviště - Nábřežní, Šternberk</v>
      </c>
      <c r="F109" s="33"/>
      <c r="G109" s="33"/>
      <c r="H109" s="33"/>
      <c r="I109" s="146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106</v>
      </c>
      <c r="D110" s="41"/>
      <c r="E110" s="41"/>
      <c r="F110" s="41"/>
      <c r="G110" s="41"/>
      <c r="H110" s="41"/>
      <c r="I110" s="146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77" t="str">
        <f>E9</f>
        <v>VON - Vedlejší a ostatní náklady</v>
      </c>
      <c r="F111" s="41"/>
      <c r="G111" s="41"/>
      <c r="H111" s="41"/>
      <c r="I111" s="146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146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Šternberk</v>
      </c>
      <c r="G113" s="41"/>
      <c r="H113" s="41"/>
      <c r="I113" s="149" t="s">
        <v>22</v>
      </c>
      <c r="J113" s="80" t="str">
        <f>IF(J12="","",J12)</f>
        <v>10. 2. 2020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146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7.9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149" t="s">
        <v>30</v>
      </c>
      <c r="J115" s="37" t="str">
        <f>E21</f>
        <v>Dopravní projektování s.r.o.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7.9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149" t="s">
        <v>34</v>
      </c>
      <c r="J116" s="37" t="str">
        <f>E24</f>
        <v>Ing. Milena Uhlárová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146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09"/>
      <c r="B118" s="210"/>
      <c r="C118" s="211" t="s">
        <v>124</v>
      </c>
      <c r="D118" s="212" t="s">
        <v>62</v>
      </c>
      <c r="E118" s="212" t="s">
        <v>58</v>
      </c>
      <c r="F118" s="212" t="s">
        <v>59</v>
      </c>
      <c r="G118" s="212" t="s">
        <v>125</v>
      </c>
      <c r="H118" s="212" t="s">
        <v>126</v>
      </c>
      <c r="I118" s="213" t="s">
        <v>127</v>
      </c>
      <c r="J118" s="214" t="s">
        <v>110</v>
      </c>
      <c r="K118" s="215" t="s">
        <v>128</v>
      </c>
      <c r="L118" s="216"/>
      <c r="M118" s="101" t="s">
        <v>1</v>
      </c>
      <c r="N118" s="102" t="s">
        <v>41</v>
      </c>
      <c r="O118" s="102" t="s">
        <v>129</v>
      </c>
      <c r="P118" s="102" t="s">
        <v>130</v>
      </c>
      <c r="Q118" s="102" t="s">
        <v>131</v>
      </c>
      <c r="R118" s="102" t="s">
        <v>132</v>
      </c>
      <c r="S118" s="102" t="s">
        <v>133</v>
      </c>
      <c r="T118" s="103" t="s">
        <v>134</v>
      </c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</row>
    <row r="119" s="2" customFormat="1" ht="22.8" customHeight="1">
      <c r="A119" s="39"/>
      <c r="B119" s="40"/>
      <c r="C119" s="108" t="s">
        <v>135</v>
      </c>
      <c r="D119" s="41"/>
      <c r="E119" s="41"/>
      <c r="F119" s="41"/>
      <c r="G119" s="41"/>
      <c r="H119" s="41"/>
      <c r="I119" s="146"/>
      <c r="J119" s="217">
        <f>BK119</f>
        <v>0</v>
      </c>
      <c r="K119" s="41"/>
      <c r="L119" s="45"/>
      <c r="M119" s="104"/>
      <c r="N119" s="218"/>
      <c r="O119" s="105"/>
      <c r="P119" s="219">
        <f>P120+P123+P170</f>
        <v>0</v>
      </c>
      <c r="Q119" s="105"/>
      <c r="R119" s="219">
        <f>R120+R123+R170</f>
        <v>0</v>
      </c>
      <c r="S119" s="105"/>
      <c r="T119" s="220">
        <f>T120+T123+T170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76</v>
      </c>
      <c r="AU119" s="18" t="s">
        <v>112</v>
      </c>
      <c r="BK119" s="221">
        <f>BK120+BK123+BK170</f>
        <v>0</v>
      </c>
    </row>
    <row r="120" s="12" customFormat="1" ht="25.92" customHeight="1">
      <c r="A120" s="12"/>
      <c r="B120" s="222"/>
      <c r="C120" s="223"/>
      <c r="D120" s="224" t="s">
        <v>76</v>
      </c>
      <c r="E120" s="225" t="s">
        <v>977</v>
      </c>
      <c r="F120" s="225" t="s">
        <v>978</v>
      </c>
      <c r="G120" s="223"/>
      <c r="H120" s="223"/>
      <c r="I120" s="226"/>
      <c r="J120" s="227">
        <f>BK120</f>
        <v>0</v>
      </c>
      <c r="K120" s="223"/>
      <c r="L120" s="228"/>
      <c r="M120" s="229"/>
      <c r="N120" s="230"/>
      <c r="O120" s="230"/>
      <c r="P120" s="231">
        <f>SUM(P121:P122)</f>
        <v>0</v>
      </c>
      <c r="Q120" s="230"/>
      <c r="R120" s="231">
        <f>SUM(R121:R122)</f>
        <v>0</v>
      </c>
      <c r="S120" s="230"/>
      <c r="T120" s="23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3" t="s">
        <v>144</v>
      </c>
      <c r="AT120" s="234" t="s">
        <v>76</v>
      </c>
      <c r="AU120" s="234" t="s">
        <v>77</v>
      </c>
      <c r="AY120" s="233" t="s">
        <v>138</v>
      </c>
      <c r="BK120" s="235">
        <f>SUM(BK121:BK122)</f>
        <v>0</v>
      </c>
    </row>
    <row r="121" s="2" customFormat="1" ht="16.5" customHeight="1">
      <c r="A121" s="39"/>
      <c r="B121" s="40"/>
      <c r="C121" s="238" t="s">
        <v>85</v>
      </c>
      <c r="D121" s="238" t="s">
        <v>140</v>
      </c>
      <c r="E121" s="239" t="s">
        <v>979</v>
      </c>
      <c r="F121" s="240" t="s">
        <v>980</v>
      </c>
      <c r="G121" s="241" t="s">
        <v>981</v>
      </c>
      <c r="H121" s="242">
        <v>1</v>
      </c>
      <c r="I121" s="243"/>
      <c r="J121" s="244">
        <f>ROUND(I121*H121,2)</f>
        <v>0</v>
      </c>
      <c r="K121" s="245"/>
      <c r="L121" s="45"/>
      <c r="M121" s="246" t="s">
        <v>1</v>
      </c>
      <c r="N121" s="247" t="s">
        <v>42</v>
      </c>
      <c r="O121" s="92"/>
      <c r="P121" s="248">
        <f>O121*H121</f>
        <v>0</v>
      </c>
      <c r="Q121" s="248">
        <v>0</v>
      </c>
      <c r="R121" s="248">
        <f>Q121*H121</f>
        <v>0</v>
      </c>
      <c r="S121" s="248">
        <v>0</v>
      </c>
      <c r="T121" s="24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50" t="s">
        <v>982</v>
      </c>
      <c r="AT121" s="250" t="s">
        <v>140</v>
      </c>
      <c r="AU121" s="250" t="s">
        <v>85</v>
      </c>
      <c r="AY121" s="18" t="s">
        <v>138</v>
      </c>
      <c r="BE121" s="251">
        <f>IF(N121="základní",J121,0)</f>
        <v>0</v>
      </c>
      <c r="BF121" s="251">
        <f>IF(N121="snížená",J121,0)</f>
        <v>0</v>
      </c>
      <c r="BG121" s="251">
        <f>IF(N121="zákl. přenesená",J121,0)</f>
        <v>0</v>
      </c>
      <c r="BH121" s="251">
        <f>IF(N121="sníž. přenesená",J121,0)</f>
        <v>0</v>
      </c>
      <c r="BI121" s="251">
        <f>IF(N121="nulová",J121,0)</f>
        <v>0</v>
      </c>
      <c r="BJ121" s="18" t="s">
        <v>85</v>
      </c>
      <c r="BK121" s="251">
        <f>ROUND(I121*H121,2)</f>
        <v>0</v>
      </c>
      <c r="BL121" s="18" t="s">
        <v>982</v>
      </c>
      <c r="BM121" s="250" t="s">
        <v>983</v>
      </c>
    </row>
    <row r="122" s="2" customFormat="1">
      <c r="A122" s="39"/>
      <c r="B122" s="40"/>
      <c r="C122" s="41"/>
      <c r="D122" s="254" t="s">
        <v>984</v>
      </c>
      <c r="E122" s="41"/>
      <c r="F122" s="312" t="s">
        <v>985</v>
      </c>
      <c r="G122" s="41"/>
      <c r="H122" s="41"/>
      <c r="I122" s="146"/>
      <c r="J122" s="41"/>
      <c r="K122" s="41"/>
      <c r="L122" s="45"/>
      <c r="M122" s="313"/>
      <c r="N122" s="314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984</v>
      </c>
      <c r="AU122" s="18" t="s">
        <v>85</v>
      </c>
    </row>
    <row r="123" s="12" customFormat="1" ht="25.92" customHeight="1">
      <c r="A123" s="12"/>
      <c r="B123" s="222"/>
      <c r="C123" s="223"/>
      <c r="D123" s="224" t="s">
        <v>76</v>
      </c>
      <c r="E123" s="225" t="s">
        <v>986</v>
      </c>
      <c r="F123" s="225" t="s">
        <v>987</v>
      </c>
      <c r="G123" s="223"/>
      <c r="H123" s="223"/>
      <c r="I123" s="226"/>
      <c r="J123" s="227">
        <f>BK123</f>
        <v>0</v>
      </c>
      <c r="K123" s="223"/>
      <c r="L123" s="228"/>
      <c r="M123" s="229"/>
      <c r="N123" s="230"/>
      <c r="O123" s="230"/>
      <c r="P123" s="231">
        <f>SUM(P124:P169)</f>
        <v>0</v>
      </c>
      <c r="Q123" s="230"/>
      <c r="R123" s="231">
        <f>SUM(R124:R169)</f>
        <v>0</v>
      </c>
      <c r="S123" s="230"/>
      <c r="T123" s="232">
        <f>SUM(T124:T169)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3" t="s">
        <v>144</v>
      </c>
      <c r="AT123" s="234" t="s">
        <v>76</v>
      </c>
      <c r="AU123" s="234" t="s">
        <v>77</v>
      </c>
      <c r="AY123" s="233" t="s">
        <v>138</v>
      </c>
      <c r="BK123" s="235">
        <f>SUM(BK124:BK169)</f>
        <v>0</v>
      </c>
    </row>
    <row r="124" s="2" customFormat="1" ht="16.5" customHeight="1">
      <c r="A124" s="39"/>
      <c r="B124" s="40"/>
      <c r="C124" s="238" t="s">
        <v>87</v>
      </c>
      <c r="D124" s="238" t="s">
        <v>140</v>
      </c>
      <c r="E124" s="239" t="s">
        <v>988</v>
      </c>
      <c r="F124" s="240" t="s">
        <v>989</v>
      </c>
      <c r="G124" s="241" t="s">
        <v>981</v>
      </c>
      <c r="H124" s="242">
        <v>1</v>
      </c>
      <c r="I124" s="243"/>
      <c r="J124" s="244">
        <f>ROUND(I124*H124,2)</f>
        <v>0</v>
      </c>
      <c r="K124" s="245"/>
      <c r="L124" s="45"/>
      <c r="M124" s="246" t="s">
        <v>1</v>
      </c>
      <c r="N124" s="247" t="s">
        <v>42</v>
      </c>
      <c r="O124" s="92"/>
      <c r="P124" s="248">
        <f>O124*H124</f>
        <v>0</v>
      </c>
      <c r="Q124" s="248">
        <v>0</v>
      </c>
      <c r="R124" s="248">
        <f>Q124*H124</f>
        <v>0</v>
      </c>
      <c r="S124" s="248">
        <v>0</v>
      </c>
      <c r="T124" s="24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0" t="s">
        <v>982</v>
      </c>
      <c r="AT124" s="250" t="s">
        <v>140</v>
      </c>
      <c r="AU124" s="250" t="s">
        <v>85</v>
      </c>
      <c r="AY124" s="18" t="s">
        <v>138</v>
      </c>
      <c r="BE124" s="251">
        <f>IF(N124="základní",J124,0)</f>
        <v>0</v>
      </c>
      <c r="BF124" s="251">
        <f>IF(N124="snížená",J124,0)</f>
        <v>0</v>
      </c>
      <c r="BG124" s="251">
        <f>IF(N124="zákl. přenesená",J124,0)</f>
        <v>0</v>
      </c>
      <c r="BH124" s="251">
        <f>IF(N124="sníž. přenesená",J124,0)</f>
        <v>0</v>
      </c>
      <c r="BI124" s="251">
        <f>IF(N124="nulová",J124,0)</f>
        <v>0</v>
      </c>
      <c r="BJ124" s="18" t="s">
        <v>85</v>
      </c>
      <c r="BK124" s="251">
        <f>ROUND(I124*H124,2)</f>
        <v>0</v>
      </c>
      <c r="BL124" s="18" t="s">
        <v>982</v>
      </c>
      <c r="BM124" s="250" t="s">
        <v>990</v>
      </c>
    </row>
    <row r="125" s="2" customFormat="1">
      <c r="A125" s="39"/>
      <c r="B125" s="40"/>
      <c r="C125" s="41"/>
      <c r="D125" s="254" t="s">
        <v>984</v>
      </c>
      <c r="E125" s="41"/>
      <c r="F125" s="312" t="s">
        <v>991</v>
      </c>
      <c r="G125" s="41"/>
      <c r="H125" s="41"/>
      <c r="I125" s="146"/>
      <c r="J125" s="41"/>
      <c r="K125" s="41"/>
      <c r="L125" s="45"/>
      <c r="M125" s="313"/>
      <c r="N125" s="314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984</v>
      </c>
      <c r="AU125" s="18" t="s">
        <v>85</v>
      </c>
    </row>
    <row r="126" s="13" customFormat="1">
      <c r="A126" s="13"/>
      <c r="B126" s="252"/>
      <c r="C126" s="253"/>
      <c r="D126" s="254" t="s">
        <v>146</v>
      </c>
      <c r="E126" s="255" t="s">
        <v>1</v>
      </c>
      <c r="F126" s="256" t="s">
        <v>992</v>
      </c>
      <c r="G126" s="253"/>
      <c r="H126" s="255" t="s">
        <v>1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2" t="s">
        <v>146</v>
      </c>
      <c r="AU126" s="262" t="s">
        <v>85</v>
      </c>
      <c r="AV126" s="13" t="s">
        <v>85</v>
      </c>
      <c r="AW126" s="13" t="s">
        <v>33</v>
      </c>
      <c r="AX126" s="13" t="s">
        <v>77</v>
      </c>
      <c r="AY126" s="262" t="s">
        <v>138</v>
      </c>
    </row>
    <row r="127" s="13" customFormat="1">
      <c r="A127" s="13"/>
      <c r="B127" s="252"/>
      <c r="C127" s="253"/>
      <c r="D127" s="254" t="s">
        <v>146</v>
      </c>
      <c r="E127" s="255" t="s">
        <v>1</v>
      </c>
      <c r="F127" s="256" t="s">
        <v>993</v>
      </c>
      <c r="G127" s="253"/>
      <c r="H127" s="255" t="s">
        <v>1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2" t="s">
        <v>146</v>
      </c>
      <c r="AU127" s="262" t="s">
        <v>85</v>
      </c>
      <c r="AV127" s="13" t="s">
        <v>85</v>
      </c>
      <c r="AW127" s="13" t="s">
        <v>33</v>
      </c>
      <c r="AX127" s="13" t="s">
        <v>77</v>
      </c>
      <c r="AY127" s="262" t="s">
        <v>138</v>
      </c>
    </row>
    <row r="128" s="13" customFormat="1">
      <c r="A128" s="13"/>
      <c r="B128" s="252"/>
      <c r="C128" s="253"/>
      <c r="D128" s="254" t="s">
        <v>146</v>
      </c>
      <c r="E128" s="255" t="s">
        <v>1</v>
      </c>
      <c r="F128" s="256" t="s">
        <v>994</v>
      </c>
      <c r="G128" s="253"/>
      <c r="H128" s="255" t="s">
        <v>1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2" t="s">
        <v>146</v>
      </c>
      <c r="AU128" s="262" t="s">
        <v>85</v>
      </c>
      <c r="AV128" s="13" t="s">
        <v>85</v>
      </c>
      <c r="AW128" s="13" t="s">
        <v>33</v>
      </c>
      <c r="AX128" s="13" t="s">
        <v>77</v>
      </c>
      <c r="AY128" s="262" t="s">
        <v>138</v>
      </c>
    </row>
    <row r="129" s="14" customFormat="1">
      <c r="A129" s="14"/>
      <c r="B129" s="263"/>
      <c r="C129" s="264"/>
      <c r="D129" s="254" t="s">
        <v>146</v>
      </c>
      <c r="E129" s="265" t="s">
        <v>1</v>
      </c>
      <c r="F129" s="266" t="s">
        <v>85</v>
      </c>
      <c r="G129" s="264"/>
      <c r="H129" s="267">
        <v>1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3" t="s">
        <v>146</v>
      </c>
      <c r="AU129" s="273" t="s">
        <v>85</v>
      </c>
      <c r="AV129" s="14" t="s">
        <v>87</v>
      </c>
      <c r="AW129" s="14" t="s">
        <v>33</v>
      </c>
      <c r="AX129" s="14" t="s">
        <v>85</v>
      </c>
      <c r="AY129" s="273" t="s">
        <v>138</v>
      </c>
    </row>
    <row r="130" s="2" customFormat="1" ht="16.5" customHeight="1">
      <c r="A130" s="39"/>
      <c r="B130" s="40"/>
      <c r="C130" s="238" t="s">
        <v>99</v>
      </c>
      <c r="D130" s="238" t="s">
        <v>140</v>
      </c>
      <c r="E130" s="239" t="s">
        <v>995</v>
      </c>
      <c r="F130" s="240" t="s">
        <v>996</v>
      </c>
      <c r="G130" s="241" t="s">
        <v>981</v>
      </c>
      <c r="H130" s="242">
        <v>1</v>
      </c>
      <c r="I130" s="243"/>
      <c r="J130" s="244">
        <f>ROUND(I130*H130,2)</f>
        <v>0</v>
      </c>
      <c r="K130" s="245"/>
      <c r="L130" s="45"/>
      <c r="M130" s="246" t="s">
        <v>1</v>
      </c>
      <c r="N130" s="247" t="s">
        <v>42</v>
      </c>
      <c r="O130" s="92"/>
      <c r="P130" s="248">
        <f>O130*H130</f>
        <v>0</v>
      </c>
      <c r="Q130" s="248">
        <v>0</v>
      </c>
      <c r="R130" s="248">
        <f>Q130*H130</f>
        <v>0</v>
      </c>
      <c r="S130" s="248">
        <v>0</v>
      </c>
      <c r="T130" s="24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50" t="s">
        <v>982</v>
      </c>
      <c r="AT130" s="250" t="s">
        <v>140</v>
      </c>
      <c r="AU130" s="250" t="s">
        <v>85</v>
      </c>
      <c r="AY130" s="18" t="s">
        <v>138</v>
      </c>
      <c r="BE130" s="251">
        <f>IF(N130="základní",J130,0)</f>
        <v>0</v>
      </c>
      <c r="BF130" s="251">
        <f>IF(N130="snížená",J130,0)</f>
        <v>0</v>
      </c>
      <c r="BG130" s="251">
        <f>IF(N130="zákl. přenesená",J130,0)</f>
        <v>0</v>
      </c>
      <c r="BH130" s="251">
        <f>IF(N130="sníž. přenesená",J130,0)</f>
        <v>0</v>
      </c>
      <c r="BI130" s="251">
        <f>IF(N130="nulová",J130,0)</f>
        <v>0</v>
      </c>
      <c r="BJ130" s="18" t="s">
        <v>85</v>
      </c>
      <c r="BK130" s="251">
        <f>ROUND(I130*H130,2)</f>
        <v>0</v>
      </c>
      <c r="BL130" s="18" t="s">
        <v>982</v>
      </c>
      <c r="BM130" s="250" t="s">
        <v>997</v>
      </c>
    </row>
    <row r="131" s="2" customFormat="1">
      <c r="A131" s="39"/>
      <c r="B131" s="40"/>
      <c r="C131" s="41"/>
      <c r="D131" s="254" t="s">
        <v>984</v>
      </c>
      <c r="E131" s="41"/>
      <c r="F131" s="312" t="s">
        <v>998</v>
      </c>
      <c r="G131" s="41"/>
      <c r="H131" s="41"/>
      <c r="I131" s="146"/>
      <c r="J131" s="41"/>
      <c r="K131" s="41"/>
      <c r="L131" s="45"/>
      <c r="M131" s="313"/>
      <c r="N131" s="314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984</v>
      </c>
      <c r="AU131" s="18" t="s">
        <v>85</v>
      </c>
    </row>
    <row r="132" s="13" customFormat="1">
      <c r="A132" s="13"/>
      <c r="B132" s="252"/>
      <c r="C132" s="253"/>
      <c r="D132" s="254" t="s">
        <v>146</v>
      </c>
      <c r="E132" s="255" t="s">
        <v>1</v>
      </c>
      <c r="F132" s="256" t="s">
        <v>999</v>
      </c>
      <c r="G132" s="253"/>
      <c r="H132" s="255" t="s">
        <v>1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2" t="s">
        <v>146</v>
      </c>
      <c r="AU132" s="262" t="s">
        <v>85</v>
      </c>
      <c r="AV132" s="13" t="s">
        <v>85</v>
      </c>
      <c r="AW132" s="13" t="s">
        <v>33</v>
      </c>
      <c r="AX132" s="13" t="s">
        <v>77</v>
      </c>
      <c r="AY132" s="262" t="s">
        <v>138</v>
      </c>
    </row>
    <row r="133" s="13" customFormat="1">
      <c r="A133" s="13"/>
      <c r="B133" s="252"/>
      <c r="C133" s="253"/>
      <c r="D133" s="254" t="s">
        <v>146</v>
      </c>
      <c r="E133" s="255" t="s">
        <v>1</v>
      </c>
      <c r="F133" s="256" t="s">
        <v>1000</v>
      </c>
      <c r="G133" s="253"/>
      <c r="H133" s="255" t="s">
        <v>1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2" t="s">
        <v>146</v>
      </c>
      <c r="AU133" s="262" t="s">
        <v>85</v>
      </c>
      <c r="AV133" s="13" t="s">
        <v>85</v>
      </c>
      <c r="AW133" s="13" t="s">
        <v>33</v>
      </c>
      <c r="AX133" s="13" t="s">
        <v>77</v>
      </c>
      <c r="AY133" s="262" t="s">
        <v>138</v>
      </c>
    </row>
    <row r="134" s="14" customFormat="1">
      <c r="A134" s="14"/>
      <c r="B134" s="263"/>
      <c r="C134" s="264"/>
      <c r="D134" s="254" t="s">
        <v>146</v>
      </c>
      <c r="E134" s="265" t="s">
        <v>1</v>
      </c>
      <c r="F134" s="266" t="s">
        <v>85</v>
      </c>
      <c r="G134" s="264"/>
      <c r="H134" s="267">
        <v>1</v>
      </c>
      <c r="I134" s="268"/>
      <c r="J134" s="264"/>
      <c r="K134" s="264"/>
      <c r="L134" s="269"/>
      <c r="M134" s="270"/>
      <c r="N134" s="271"/>
      <c r="O134" s="271"/>
      <c r="P134" s="271"/>
      <c r="Q134" s="271"/>
      <c r="R134" s="271"/>
      <c r="S134" s="271"/>
      <c r="T134" s="27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3" t="s">
        <v>146</v>
      </c>
      <c r="AU134" s="273" t="s">
        <v>85</v>
      </c>
      <c r="AV134" s="14" t="s">
        <v>87</v>
      </c>
      <c r="AW134" s="14" t="s">
        <v>33</v>
      </c>
      <c r="AX134" s="14" t="s">
        <v>85</v>
      </c>
      <c r="AY134" s="273" t="s">
        <v>138</v>
      </c>
    </row>
    <row r="135" s="2" customFormat="1" ht="16.5" customHeight="1">
      <c r="A135" s="39"/>
      <c r="B135" s="40"/>
      <c r="C135" s="238" t="s">
        <v>144</v>
      </c>
      <c r="D135" s="238" t="s">
        <v>140</v>
      </c>
      <c r="E135" s="239" t="s">
        <v>1001</v>
      </c>
      <c r="F135" s="240" t="s">
        <v>1002</v>
      </c>
      <c r="G135" s="241" t="s">
        <v>981</v>
      </c>
      <c r="H135" s="242">
        <v>1</v>
      </c>
      <c r="I135" s="243"/>
      <c r="J135" s="244">
        <f>ROUND(I135*H135,2)</f>
        <v>0</v>
      </c>
      <c r="K135" s="245"/>
      <c r="L135" s="45"/>
      <c r="M135" s="246" t="s">
        <v>1</v>
      </c>
      <c r="N135" s="247" t="s">
        <v>42</v>
      </c>
      <c r="O135" s="92"/>
      <c r="P135" s="248">
        <f>O135*H135</f>
        <v>0</v>
      </c>
      <c r="Q135" s="248">
        <v>0</v>
      </c>
      <c r="R135" s="248">
        <f>Q135*H135</f>
        <v>0</v>
      </c>
      <c r="S135" s="248">
        <v>0</v>
      </c>
      <c r="T135" s="24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0" t="s">
        <v>982</v>
      </c>
      <c r="AT135" s="250" t="s">
        <v>140</v>
      </c>
      <c r="AU135" s="250" t="s">
        <v>85</v>
      </c>
      <c r="AY135" s="18" t="s">
        <v>138</v>
      </c>
      <c r="BE135" s="251">
        <f>IF(N135="základní",J135,0)</f>
        <v>0</v>
      </c>
      <c r="BF135" s="251">
        <f>IF(N135="snížená",J135,0)</f>
        <v>0</v>
      </c>
      <c r="BG135" s="251">
        <f>IF(N135="zákl. přenesená",J135,0)</f>
        <v>0</v>
      </c>
      <c r="BH135" s="251">
        <f>IF(N135="sníž. přenesená",J135,0)</f>
        <v>0</v>
      </c>
      <c r="BI135" s="251">
        <f>IF(N135="nulová",J135,0)</f>
        <v>0</v>
      </c>
      <c r="BJ135" s="18" t="s">
        <v>85</v>
      </c>
      <c r="BK135" s="251">
        <f>ROUND(I135*H135,2)</f>
        <v>0</v>
      </c>
      <c r="BL135" s="18" t="s">
        <v>982</v>
      </c>
      <c r="BM135" s="250" t="s">
        <v>1003</v>
      </c>
    </row>
    <row r="136" s="2" customFormat="1">
      <c r="A136" s="39"/>
      <c r="B136" s="40"/>
      <c r="C136" s="41"/>
      <c r="D136" s="254" t="s">
        <v>984</v>
      </c>
      <c r="E136" s="41"/>
      <c r="F136" s="312" t="s">
        <v>1004</v>
      </c>
      <c r="G136" s="41"/>
      <c r="H136" s="41"/>
      <c r="I136" s="146"/>
      <c r="J136" s="41"/>
      <c r="K136" s="41"/>
      <c r="L136" s="45"/>
      <c r="M136" s="313"/>
      <c r="N136" s="31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984</v>
      </c>
      <c r="AU136" s="18" t="s">
        <v>85</v>
      </c>
    </row>
    <row r="137" s="13" customFormat="1">
      <c r="A137" s="13"/>
      <c r="B137" s="252"/>
      <c r="C137" s="253"/>
      <c r="D137" s="254" t="s">
        <v>146</v>
      </c>
      <c r="E137" s="255" t="s">
        <v>1</v>
      </c>
      <c r="F137" s="256" t="s">
        <v>1005</v>
      </c>
      <c r="G137" s="253"/>
      <c r="H137" s="255" t="s">
        <v>1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2" t="s">
        <v>146</v>
      </c>
      <c r="AU137" s="262" t="s">
        <v>85</v>
      </c>
      <c r="AV137" s="13" t="s">
        <v>85</v>
      </c>
      <c r="AW137" s="13" t="s">
        <v>33</v>
      </c>
      <c r="AX137" s="13" t="s">
        <v>77</v>
      </c>
      <c r="AY137" s="262" t="s">
        <v>138</v>
      </c>
    </row>
    <row r="138" s="13" customFormat="1">
      <c r="A138" s="13"/>
      <c r="B138" s="252"/>
      <c r="C138" s="253"/>
      <c r="D138" s="254" t="s">
        <v>146</v>
      </c>
      <c r="E138" s="255" t="s">
        <v>1</v>
      </c>
      <c r="F138" s="256" t="s">
        <v>994</v>
      </c>
      <c r="G138" s="253"/>
      <c r="H138" s="255" t="s">
        <v>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2" t="s">
        <v>146</v>
      </c>
      <c r="AU138" s="262" t="s">
        <v>85</v>
      </c>
      <c r="AV138" s="13" t="s">
        <v>85</v>
      </c>
      <c r="AW138" s="13" t="s">
        <v>33</v>
      </c>
      <c r="AX138" s="13" t="s">
        <v>77</v>
      </c>
      <c r="AY138" s="262" t="s">
        <v>138</v>
      </c>
    </row>
    <row r="139" s="14" customFormat="1">
      <c r="A139" s="14"/>
      <c r="B139" s="263"/>
      <c r="C139" s="264"/>
      <c r="D139" s="254" t="s">
        <v>146</v>
      </c>
      <c r="E139" s="265" t="s">
        <v>1</v>
      </c>
      <c r="F139" s="266" t="s">
        <v>85</v>
      </c>
      <c r="G139" s="264"/>
      <c r="H139" s="267">
        <v>1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3" t="s">
        <v>146</v>
      </c>
      <c r="AU139" s="273" t="s">
        <v>85</v>
      </c>
      <c r="AV139" s="14" t="s">
        <v>87</v>
      </c>
      <c r="AW139" s="14" t="s">
        <v>33</v>
      </c>
      <c r="AX139" s="14" t="s">
        <v>85</v>
      </c>
      <c r="AY139" s="273" t="s">
        <v>138</v>
      </c>
    </row>
    <row r="140" s="2" customFormat="1" ht="16.5" customHeight="1">
      <c r="A140" s="39"/>
      <c r="B140" s="40"/>
      <c r="C140" s="238" t="s">
        <v>101</v>
      </c>
      <c r="D140" s="238" t="s">
        <v>140</v>
      </c>
      <c r="E140" s="239" t="s">
        <v>1006</v>
      </c>
      <c r="F140" s="240" t="s">
        <v>1007</v>
      </c>
      <c r="G140" s="241" t="s">
        <v>981</v>
      </c>
      <c r="H140" s="242">
        <v>1</v>
      </c>
      <c r="I140" s="243"/>
      <c r="J140" s="244">
        <f>ROUND(I140*H140,2)</f>
        <v>0</v>
      </c>
      <c r="K140" s="245"/>
      <c r="L140" s="45"/>
      <c r="M140" s="246" t="s">
        <v>1</v>
      </c>
      <c r="N140" s="247" t="s">
        <v>42</v>
      </c>
      <c r="O140" s="92"/>
      <c r="P140" s="248">
        <f>O140*H140</f>
        <v>0</v>
      </c>
      <c r="Q140" s="248">
        <v>0</v>
      </c>
      <c r="R140" s="248">
        <f>Q140*H140</f>
        <v>0</v>
      </c>
      <c r="S140" s="248">
        <v>0</v>
      </c>
      <c r="T140" s="24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0" t="s">
        <v>982</v>
      </c>
      <c r="AT140" s="250" t="s">
        <v>140</v>
      </c>
      <c r="AU140" s="250" t="s">
        <v>85</v>
      </c>
      <c r="AY140" s="18" t="s">
        <v>138</v>
      </c>
      <c r="BE140" s="251">
        <f>IF(N140="základní",J140,0)</f>
        <v>0</v>
      </c>
      <c r="BF140" s="251">
        <f>IF(N140="snížená",J140,0)</f>
        <v>0</v>
      </c>
      <c r="BG140" s="251">
        <f>IF(N140="zákl. přenesená",J140,0)</f>
        <v>0</v>
      </c>
      <c r="BH140" s="251">
        <f>IF(N140="sníž. přenesená",J140,0)</f>
        <v>0</v>
      </c>
      <c r="BI140" s="251">
        <f>IF(N140="nulová",J140,0)</f>
        <v>0</v>
      </c>
      <c r="BJ140" s="18" t="s">
        <v>85</v>
      </c>
      <c r="BK140" s="251">
        <f>ROUND(I140*H140,2)</f>
        <v>0</v>
      </c>
      <c r="BL140" s="18" t="s">
        <v>982</v>
      </c>
      <c r="BM140" s="250" t="s">
        <v>1008</v>
      </c>
    </row>
    <row r="141" s="2" customFormat="1">
      <c r="A141" s="39"/>
      <c r="B141" s="40"/>
      <c r="C141" s="41"/>
      <c r="D141" s="254" t="s">
        <v>984</v>
      </c>
      <c r="E141" s="41"/>
      <c r="F141" s="312" t="s">
        <v>1009</v>
      </c>
      <c r="G141" s="41"/>
      <c r="H141" s="41"/>
      <c r="I141" s="146"/>
      <c r="J141" s="41"/>
      <c r="K141" s="41"/>
      <c r="L141" s="45"/>
      <c r="M141" s="313"/>
      <c r="N141" s="314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984</v>
      </c>
      <c r="AU141" s="18" t="s">
        <v>85</v>
      </c>
    </row>
    <row r="142" s="13" customFormat="1">
      <c r="A142" s="13"/>
      <c r="B142" s="252"/>
      <c r="C142" s="253"/>
      <c r="D142" s="254" t="s">
        <v>146</v>
      </c>
      <c r="E142" s="255" t="s">
        <v>1</v>
      </c>
      <c r="F142" s="256" t="s">
        <v>1010</v>
      </c>
      <c r="G142" s="253"/>
      <c r="H142" s="255" t="s">
        <v>1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2" t="s">
        <v>146</v>
      </c>
      <c r="AU142" s="262" t="s">
        <v>85</v>
      </c>
      <c r="AV142" s="13" t="s">
        <v>85</v>
      </c>
      <c r="AW142" s="13" t="s">
        <v>33</v>
      </c>
      <c r="AX142" s="13" t="s">
        <v>77</v>
      </c>
      <c r="AY142" s="262" t="s">
        <v>138</v>
      </c>
    </row>
    <row r="143" s="13" customFormat="1">
      <c r="A143" s="13"/>
      <c r="B143" s="252"/>
      <c r="C143" s="253"/>
      <c r="D143" s="254" t="s">
        <v>146</v>
      </c>
      <c r="E143" s="255" t="s">
        <v>1</v>
      </c>
      <c r="F143" s="256" t="s">
        <v>994</v>
      </c>
      <c r="G143" s="253"/>
      <c r="H143" s="255" t="s">
        <v>1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2" t="s">
        <v>146</v>
      </c>
      <c r="AU143" s="262" t="s">
        <v>85</v>
      </c>
      <c r="AV143" s="13" t="s">
        <v>85</v>
      </c>
      <c r="AW143" s="13" t="s">
        <v>33</v>
      </c>
      <c r="AX143" s="13" t="s">
        <v>77</v>
      </c>
      <c r="AY143" s="262" t="s">
        <v>138</v>
      </c>
    </row>
    <row r="144" s="14" customFormat="1">
      <c r="A144" s="14"/>
      <c r="B144" s="263"/>
      <c r="C144" s="264"/>
      <c r="D144" s="254" t="s">
        <v>146</v>
      </c>
      <c r="E144" s="265" t="s">
        <v>1</v>
      </c>
      <c r="F144" s="266" t="s">
        <v>85</v>
      </c>
      <c r="G144" s="264"/>
      <c r="H144" s="267">
        <v>1</v>
      </c>
      <c r="I144" s="268"/>
      <c r="J144" s="264"/>
      <c r="K144" s="264"/>
      <c r="L144" s="269"/>
      <c r="M144" s="270"/>
      <c r="N144" s="271"/>
      <c r="O144" s="271"/>
      <c r="P144" s="271"/>
      <c r="Q144" s="271"/>
      <c r="R144" s="271"/>
      <c r="S144" s="271"/>
      <c r="T144" s="27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3" t="s">
        <v>146</v>
      </c>
      <c r="AU144" s="273" t="s">
        <v>85</v>
      </c>
      <c r="AV144" s="14" t="s">
        <v>87</v>
      </c>
      <c r="AW144" s="14" t="s">
        <v>33</v>
      </c>
      <c r="AX144" s="14" t="s">
        <v>85</v>
      </c>
      <c r="AY144" s="273" t="s">
        <v>138</v>
      </c>
    </row>
    <row r="145" s="2" customFormat="1" ht="16.5" customHeight="1">
      <c r="A145" s="39"/>
      <c r="B145" s="40"/>
      <c r="C145" s="238" t="s">
        <v>168</v>
      </c>
      <c r="D145" s="238" t="s">
        <v>140</v>
      </c>
      <c r="E145" s="239" t="s">
        <v>1011</v>
      </c>
      <c r="F145" s="240" t="s">
        <v>1012</v>
      </c>
      <c r="G145" s="241" t="s">
        <v>981</v>
      </c>
      <c r="H145" s="242">
        <v>1</v>
      </c>
      <c r="I145" s="243"/>
      <c r="J145" s="244">
        <f>ROUND(I145*H145,2)</f>
        <v>0</v>
      </c>
      <c r="K145" s="245"/>
      <c r="L145" s="45"/>
      <c r="M145" s="246" t="s">
        <v>1</v>
      </c>
      <c r="N145" s="247" t="s">
        <v>42</v>
      </c>
      <c r="O145" s="92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0" t="s">
        <v>982</v>
      </c>
      <c r="AT145" s="250" t="s">
        <v>140</v>
      </c>
      <c r="AU145" s="250" t="s">
        <v>85</v>
      </c>
      <c r="AY145" s="18" t="s">
        <v>138</v>
      </c>
      <c r="BE145" s="251">
        <f>IF(N145="základní",J145,0)</f>
        <v>0</v>
      </c>
      <c r="BF145" s="251">
        <f>IF(N145="snížená",J145,0)</f>
        <v>0</v>
      </c>
      <c r="BG145" s="251">
        <f>IF(N145="zákl. přenesená",J145,0)</f>
        <v>0</v>
      </c>
      <c r="BH145" s="251">
        <f>IF(N145="sníž. přenesená",J145,0)</f>
        <v>0</v>
      </c>
      <c r="BI145" s="251">
        <f>IF(N145="nulová",J145,0)</f>
        <v>0</v>
      </c>
      <c r="BJ145" s="18" t="s">
        <v>85</v>
      </c>
      <c r="BK145" s="251">
        <f>ROUND(I145*H145,2)</f>
        <v>0</v>
      </c>
      <c r="BL145" s="18" t="s">
        <v>982</v>
      </c>
      <c r="BM145" s="250" t="s">
        <v>1013</v>
      </c>
    </row>
    <row r="146" s="2" customFormat="1">
      <c r="A146" s="39"/>
      <c r="B146" s="40"/>
      <c r="C146" s="41"/>
      <c r="D146" s="254" t="s">
        <v>984</v>
      </c>
      <c r="E146" s="41"/>
      <c r="F146" s="312" t="s">
        <v>1014</v>
      </c>
      <c r="G146" s="41"/>
      <c r="H146" s="41"/>
      <c r="I146" s="146"/>
      <c r="J146" s="41"/>
      <c r="K146" s="41"/>
      <c r="L146" s="45"/>
      <c r="M146" s="313"/>
      <c r="N146" s="314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984</v>
      </c>
      <c r="AU146" s="18" t="s">
        <v>85</v>
      </c>
    </row>
    <row r="147" s="13" customFormat="1">
      <c r="A147" s="13"/>
      <c r="B147" s="252"/>
      <c r="C147" s="253"/>
      <c r="D147" s="254" t="s">
        <v>146</v>
      </c>
      <c r="E147" s="255" t="s">
        <v>1</v>
      </c>
      <c r="F147" s="256" t="s">
        <v>1015</v>
      </c>
      <c r="G147" s="253"/>
      <c r="H147" s="255" t="s">
        <v>1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146</v>
      </c>
      <c r="AU147" s="262" t="s">
        <v>85</v>
      </c>
      <c r="AV147" s="13" t="s">
        <v>85</v>
      </c>
      <c r="AW147" s="13" t="s">
        <v>33</v>
      </c>
      <c r="AX147" s="13" t="s">
        <v>77</v>
      </c>
      <c r="AY147" s="262" t="s">
        <v>138</v>
      </c>
    </row>
    <row r="148" s="13" customFormat="1">
      <c r="A148" s="13"/>
      <c r="B148" s="252"/>
      <c r="C148" s="253"/>
      <c r="D148" s="254" t="s">
        <v>146</v>
      </c>
      <c r="E148" s="255" t="s">
        <v>1</v>
      </c>
      <c r="F148" s="256" t="s">
        <v>1016</v>
      </c>
      <c r="G148" s="253"/>
      <c r="H148" s="255" t="s">
        <v>1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2" t="s">
        <v>146</v>
      </c>
      <c r="AU148" s="262" t="s">
        <v>85</v>
      </c>
      <c r="AV148" s="13" t="s">
        <v>85</v>
      </c>
      <c r="AW148" s="13" t="s">
        <v>33</v>
      </c>
      <c r="AX148" s="13" t="s">
        <v>77</v>
      </c>
      <c r="AY148" s="262" t="s">
        <v>138</v>
      </c>
    </row>
    <row r="149" s="14" customFormat="1">
      <c r="A149" s="14"/>
      <c r="B149" s="263"/>
      <c r="C149" s="264"/>
      <c r="D149" s="254" t="s">
        <v>146</v>
      </c>
      <c r="E149" s="265" t="s">
        <v>1</v>
      </c>
      <c r="F149" s="266" t="s">
        <v>85</v>
      </c>
      <c r="G149" s="264"/>
      <c r="H149" s="267">
        <v>1</v>
      </c>
      <c r="I149" s="268"/>
      <c r="J149" s="264"/>
      <c r="K149" s="264"/>
      <c r="L149" s="269"/>
      <c r="M149" s="270"/>
      <c r="N149" s="271"/>
      <c r="O149" s="271"/>
      <c r="P149" s="271"/>
      <c r="Q149" s="271"/>
      <c r="R149" s="271"/>
      <c r="S149" s="271"/>
      <c r="T149" s="27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3" t="s">
        <v>146</v>
      </c>
      <c r="AU149" s="273" t="s">
        <v>85</v>
      </c>
      <c r="AV149" s="14" t="s">
        <v>87</v>
      </c>
      <c r="AW149" s="14" t="s">
        <v>33</v>
      </c>
      <c r="AX149" s="14" t="s">
        <v>85</v>
      </c>
      <c r="AY149" s="273" t="s">
        <v>138</v>
      </c>
    </row>
    <row r="150" s="2" customFormat="1" ht="16.5" customHeight="1">
      <c r="A150" s="39"/>
      <c r="B150" s="40"/>
      <c r="C150" s="238" t="s">
        <v>174</v>
      </c>
      <c r="D150" s="238" t="s">
        <v>140</v>
      </c>
      <c r="E150" s="239" t="s">
        <v>1017</v>
      </c>
      <c r="F150" s="240" t="s">
        <v>1018</v>
      </c>
      <c r="G150" s="241" t="s">
        <v>1019</v>
      </c>
      <c r="H150" s="242">
        <v>1</v>
      </c>
      <c r="I150" s="243"/>
      <c r="J150" s="244">
        <f>ROUND(I150*H150,2)</f>
        <v>0</v>
      </c>
      <c r="K150" s="245"/>
      <c r="L150" s="45"/>
      <c r="M150" s="246" t="s">
        <v>1</v>
      </c>
      <c r="N150" s="247" t="s">
        <v>42</v>
      </c>
      <c r="O150" s="92"/>
      <c r="P150" s="248">
        <f>O150*H150</f>
        <v>0</v>
      </c>
      <c r="Q150" s="248">
        <v>0</v>
      </c>
      <c r="R150" s="248">
        <f>Q150*H150</f>
        <v>0</v>
      </c>
      <c r="S150" s="248">
        <v>0</v>
      </c>
      <c r="T150" s="24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0" t="s">
        <v>144</v>
      </c>
      <c r="AT150" s="250" t="s">
        <v>140</v>
      </c>
      <c r="AU150" s="250" t="s">
        <v>85</v>
      </c>
      <c r="AY150" s="18" t="s">
        <v>138</v>
      </c>
      <c r="BE150" s="251">
        <f>IF(N150="základní",J150,0)</f>
        <v>0</v>
      </c>
      <c r="BF150" s="251">
        <f>IF(N150="snížená",J150,0)</f>
        <v>0</v>
      </c>
      <c r="BG150" s="251">
        <f>IF(N150="zákl. přenesená",J150,0)</f>
        <v>0</v>
      </c>
      <c r="BH150" s="251">
        <f>IF(N150="sníž. přenesená",J150,0)</f>
        <v>0</v>
      </c>
      <c r="BI150" s="251">
        <f>IF(N150="nulová",J150,0)</f>
        <v>0</v>
      </c>
      <c r="BJ150" s="18" t="s">
        <v>85</v>
      </c>
      <c r="BK150" s="251">
        <f>ROUND(I150*H150,2)</f>
        <v>0</v>
      </c>
      <c r="BL150" s="18" t="s">
        <v>144</v>
      </c>
      <c r="BM150" s="250" t="s">
        <v>1020</v>
      </c>
    </row>
    <row r="151" s="13" customFormat="1">
      <c r="A151" s="13"/>
      <c r="B151" s="252"/>
      <c r="C151" s="253"/>
      <c r="D151" s="254" t="s">
        <v>146</v>
      </c>
      <c r="E151" s="255" t="s">
        <v>1</v>
      </c>
      <c r="F151" s="256" t="s">
        <v>1021</v>
      </c>
      <c r="G151" s="253"/>
      <c r="H151" s="255" t="s">
        <v>1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2" t="s">
        <v>146</v>
      </c>
      <c r="AU151" s="262" t="s">
        <v>85</v>
      </c>
      <c r="AV151" s="13" t="s">
        <v>85</v>
      </c>
      <c r="AW151" s="13" t="s">
        <v>33</v>
      </c>
      <c r="AX151" s="13" t="s">
        <v>77</v>
      </c>
      <c r="AY151" s="262" t="s">
        <v>138</v>
      </c>
    </row>
    <row r="152" s="13" customFormat="1">
      <c r="A152" s="13"/>
      <c r="B152" s="252"/>
      <c r="C152" s="253"/>
      <c r="D152" s="254" t="s">
        <v>146</v>
      </c>
      <c r="E152" s="255" t="s">
        <v>1</v>
      </c>
      <c r="F152" s="256" t="s">
        <v>1022</v>
      </c>
      <c r="G152" s="253"/>
      <c r="H152" s="255" t="s">
        <v>1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2" t="s">
        <v>146</v>
      </c>
      <c r="AU152" s="262" t="s">
        <v>85</v>
      </c>
      <c r="AV152" s="13" t="s">
        <v>85</v>
      </c>
      <c r="AW152" s="13" t="s">
        <v>33</v>
      </c>
      <c r="AX152" s="13" t="s">
        <v>77</v>
      </c>
      <c r="AY152" s="262" t="s">
        <v>138</v>
      </c>
    </row>
    <row r="153" s="13" customFormat="1">
      <c r="A153" s="13"/>
      <c r="B153" s="252"/>
      <c r="C153" s="253"/>
      <c r="D153" s="254" t="s">
        <v>146</v>
      </c>
      <c r="E153" s="255" t="s">
        <v>1</v>
      </c>
      <c r="F153" s="256" t="s">
        <v>1023</v>
      </c>
      <c r="G153" s="253"/>
      <c r="H153" s="255" t="s">
        <v>1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2" t="s">
        <v>146</v>
      </c>
      <c r="AU153" s="262" t="s">
        <v>85</v>
      </c>
      <c r="AV153" s="13" t="s">
        <v>85</v>
      </c>
      <c r="AW153" s="13" t="s">
        <v>33</v>
      </c>
      <c r="AX153" s="13" t="s">
        <v>77</v>
      </c>
      <c r="AY153" s="262" t="s">
        <v>138</v>
      </c>
    </row>
    <row r="154" s="13" customFormat="1">
      <c r="A154" s="13"/>
      <c r="B154" s="252"/>
      <c r="C154" s="253"/>
      <c r="D154" s="254" t="s">
        <v>146</v>
      </c>
      <c r="E154" s="255" t="s">
        <v>1</v>
      </c>
      <c r="F154" s="256" t="s">
        <v>1024</v>
      </c>
      <c r="G154" s="253"/>
      <c r="H154" s="255" t="s">
        <v>1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146</v>
      </c>
      <c r="AU154" s="262" t="s">
        <v>85</v>
      </c>
      <c r="AV154" s="13" t="s">
        <v>85</v>
      </c>
      <c r="AW154" s="13" t="s">
        <v>33</v>
      </c>
      <c r="AX154" s="13" t="s">
        <v>77</v>
      </c>
      <c r="AY154" s="262" t="s">
        <v>138</v>
      </c>
    </row>
    <row r="155" s="13" customFormat="1">
      <c r="A155" s="13"/>
      <c r="B155" s="252"/>
      <c r="C155" s="253"/>
      <c r="D155" s="254" t="s">
        <v>146</v>
      </c>
      <c r="E155" s="255" t="s">
        <v>1</v>
      </c>
      <c r="F155" s="256" t="s">
        <v>994</v>
      </c>
      <c r="G155" s="253"/>
      <c r="H155" s="255" t="s">
        <v>1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2" t="s">
        <v>146</v>
      </c>
      <c r="AU155" s="262" t="s">
        <v>85</v>
      </c>
      <c r="AV155" s="13" t="s">
        <v>85</v>
      </c>
      <c r="AW155" s="13" t="s">
        <v>33</v>
      </c>
      <c r="AX155" s="13" t="s">
        <v>77</v>
      </c>
      <c r="AY155" s="262" t="s">
        <v>138</v>
      </c>
    </row>
    <row r="156" s="14" customFormat="1">
      <c r="A156" s="14"/>
      <c r="B156" s="263"/>
      <c r="C156" s="264"/>
      <c r="D156" s="254" t="s">
        <v>146</v>
      </c>
      <c r="E156" s="265" t="s">
        <v>1</v>
      </c>
      <c r="F156" s="266" t="s">
        <v>85</v>
      </c>
      <c r="G156" s="264"/>
      <c r="H156" s="267">
        <v>1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3" t="s">
        <v>146</v>
      </c>
      <c r="AU156" s="273" t="s">
        <v>85</v>
      </c>
      <c r="AV156" s="14" t="s">
        <v>87</v>
      </c>
      <c r="AW156" s="14" t="s">
        <v>33</v>
      </c>
      <c r="AX156" s="14" t="s">
        <v>85</v>
      </c>
      <c r="AY156" s="273" t="s">
        <v>138</v>
      </c>
    </row>
    <row r="157" s="2" customFormat="1" ht="16.5" customHeight="1">
      <c r="A157" s="39"/>
      <c r="B157" s="40"/>
      <c r="C157" s="238" t="s">
        <v>105</v>
      </c>
      <c r="D157" s="238" t="s">
        <v>140</v>
      </c>
      <c r="E157" s="239" t="s">
        <v>1025</v>
      </c>
      <c r="F157" s="240" t="s">
        <v>1026</v>
      </c>
      <c r="G157" s="241" t="s">
        <v>1019</v>
      </c>
      <c r="H157" s="242">
        <v>1</v>
      </c>
      <c r="I157" s="243"/>
      <c r="J157" s="244">
        <f>ROUND(I157*H157,2)</f>
        <v>0</v>
      </c>
      <c r="K157" s="245"/>
      <c r="L157" s="45"/>
      <c r="M157" s="246" t="s">
        <v>1</v>
      </c>
      <c r="N157" s="247" t="s">
        <v>42</v>
      </c>
      <c r="O157" s="92"/>
      <c r="P157" s="248">
        <f>O157*H157</f>
        <v>0</v>
      </c>
      <c r="Q157" s="248">
        <v>0</v>
      </c>
      <c r="R157" s="248">
        <f>Q157*H157</f>
        <v>0</v>
      </c>
      <c r="S157" s="248">
        <v>0</v>
      </c>
      <c r="T157" s="24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0" t="s">
        <v>982</v>
      </c>
      <c r="AT157" s="250" t="s">
        <v>140</v>
      </c>
      <c r="AU157" s="250" t="s">
        <v>85</v>
      </c>
      <c r="AY157" s="18" t="s">
        <v>138</v>
      </c>
      <c r="BE157" s="251">
        <f>IF(N157="základní",J157,0)</f>
        <v>0</v>
      </c>
      <c r="BF157" s="251">
        <f>IF(N157="snížená",J157,0)</f>
        <v>0</v>
      </c>
      <c r="BG157" s="251">
        <f>IF(N157="zákl. přenesená",J157,0)</f>
        <v>0</v>
      </c>
      <c r="BH157" s="251">
        <f>IF(N157="sníž. přenesená",J157,0)</f>
        <v>0</v>
      </c>
      <c r="BI157" s="251">
        <f>IF(N157="nulová",J157,0)</f>
        <v>0</v>
      </c>
      <c r="BJ157" s="18" t="s">
        <v>85</v>
      </c>
      <c r="BK157" s="251">
        <f>ROUND(I157*H157,2)</f>
        <v>0</v>
      </c>
      <c r="BL157" s="18" t="s">
        <v>982</v>
      </c>
      <c r="BM157" s="250" t="s">
        <v>1027</v>
      </c>
    </row>
    <row r="158" s="13" customFormat="1">
      <c r="A158" s="13"/>
      <c r="B158" s="252"/>
      <c r="C158" s="253"/>
      <c r="D158" s="254" t="s">
        <v>146</v>
      </c>
      <c r="E158" s="255" t="s">
        <v>1</v>
      </c>
      <c r="F158" s="256" t="s">
        <v>1028</v>
      </c>
      <c r="G158" s="253"/>
      <c r="H158" s="255" t="s">
        <v>1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2" t="s">
        <v>146</v>
      </c>
      <c r="AU158" s="262" t="s">
        <v>85</v>
      </c>
      <c r="AV158" s="13" t="s">
        <v>85</v>
      </c>
      <c r="AW158" s="13" t="s">
        <v>33</v>
      </c>
      <c r="AX158" s="13" t="s">
        <v>77</v>
      </c>
      <c r="AY158" s="262" t="s">
        <v>138</v>
      </c>
    </row>
    <row r="159" s="14" customFormat="1">
      <c r="A159" s="14"/>
      <c r="B159" s="263"/>
      <c r="C159" s="264"/>
      <c r="D159" s="254" t="s">
        <v>146</v>
      </c>
      <c r="E159" s="265" t="s">
        <v>1</v>
      </c>
      <c r="F159" s="266" t="s">
        <v>85</v>
      </c>
      <c r="G159" s="264"/>
      <c r="H159" s="267">
        <v>1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3" t="s">
        <v>146</v>
      </c>
      <c r="AU159" s="273" t="s">
        <v>85</v>
      </c>
      <c r="AV159" s="14" t="s">
        <v>87</v>
      </c>
      <c r="AW159" s="14" t="s">
        <v>33</v>
      </c>
      <c r="AX159" s="14" t="s">
        <v>85</v>
      </c>
      <c r="AY159" s="273" t="s">
        <v>138</v>
      </c>
    </row>
    <row r="160" s="2" customFormat="1" ht="16.5" customHeight="1">
      <c r="A160" s="39"/>
      <c r="B160" s="40"/>
      <c r="C160" s="238" t="s">
        <v>186</v>
      </c>
      <c r="D160" s="238" t="s">
        <v>140</v>
      </c>
      <c r="E160" s="239" t="s">
        <v>1029</v>
      </c>
      <c r="F160" s="240" t="s">
        <v>1030</v>
      </c>
      <c r="G160" s="241" t="s">
        <v>981</v>
      </c>
      <c r="H160" s="242">
        <v>1</v>
      </c>
      <c r="I160" s="243"/>
      <c r="J160" s="244">
        <f>ROUND(I160*H160,2)</f>
        <v>0</v>
      </c>
      <c r="K160" s="245"/>
      <c r="L160" s="45"/>
      <c r="M160" s="246" t="s">
        <v>1</v>
      </c>
      <c r="N160" s="247" t="s">
        <v>42</v>
      </c>
      <c r="O160" s="92"/>
      <c r="P160" s="248">
        <f>O160*H160</f>
        <v>0</v>
      </c>
      <c r="Q160" s="248">
        <v>0</v>
      </c>
      <c r="R160" s="248">
        <f>Q160*H160</f>
        <v>0</v>
      </c>
      <c r="S160" s="248">
        <v>0</v>
      </c>
      <c r="T160" s="24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0" t="s">
        <v>982</v>
      </c>
      <c r="AT160" s="250" t="s">
        <v>140</v>
      </c>
      <c r="AU160" s="250" t="s">
        <v>85</v>
      </c>
      <c r="AY160" s="18" t="s">
        <v>138</v>
      </c>
      <c r="BE160" s="251">
        <f>IF(N160="základní",J160,0)</f>
        <v>0</v>
      </c>
      <c r="BF160" s="251">
        <f>IF(N160="snížená",J160,0)</f>
        <v>0</v>
      </c>
      <c r="BG160" s="251">
        <f>IF(N160="zákl. přenesená",J160,0)</f>
        <v>0</v>
      </c>
      <c r="BH160" s="251">
        <f>IF(N160="sníž. přenesená",J160,0)</f>
        <v>0</v>
      </c>
      <c r="BI160" s="251">
        <f>IF(N160="nulová",J160,0)</f>
        <v>0</v>
      </c>
      <c r="BJ160" s="18" t="s">
        <v>85</v>
      </c>
      <c r="BK160" s="251">
        <f>ROUND(I160*H160,2)</f>
        <v>0</v>
      </c>
      <c r="BL160" s="18" t="s">
        <v>982</v>
      </c>
      <c r="BM160" s="250" t="s">
        <v>1031</v>
      </c>
    </row>
    <row r="161" s="2" customFormat="1">
      <c r="A161" s="39"/>
      <c r="B161" s="40"/>
      <c r="C161" s="41"/>
      <c r="D161" s="254" t="s">
        <v>984</v>
      </c>
      <c r="E161" s="41"/>
      <c r="F161" s="312" t="s">
        <v>1032</v>
      </c>
      <c r="G161" s="41"/>
      <c r="H161" s="41"/>
      <c r="I161" s="146"/>
      <c r="J161" s="41"/>
      <c r="K161" s="41"/>
      <c r="L161" s="45"/>
      <c r="M161" s="313"/>
      <c r="N161" s="314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984</v>
      </c>
      <c r="AU161" s="18" t="s">
        <v>85</v>
      </c>
    </row>
    <row r="162" s="2" customFormat="1" ht="16.5" customHeight="1">
      <c r="A162" s="39"/>
      <c r="B162" s="40"/>
      <c r="C162" s="238" t="s">
        <v>197</v>
      </c>
      <c r="D162" s="238" t="s">
        <v>140</v>
      </c>
      <c r="E162" s="239" t="s">
        <v>1033</v>
      </c>
      <c r="F162" s="240" t="s">
        <v>1034</v>
      </c>
      <c r="G162" s="241" t="s">
        <v>981</v>
      </c>
      <c r="H162" s="242">
        <v>1</v>
      </c>
      <c r="I162" s="243"/>
      <c r="J162" s="244">
        <f>ROUND(I162*H162,2)</f>
        <v>0</v>
      </c>
      <c r="K162" s="245"/>
      <c r="L162" s="45"/>
      <c r="M162" s="246" t="s">
        <v>1</v>
      </c>
      <c r="N162" s="247" t="s">
        <v>42</v>
      </c>
      <c r="O162" s="92"/>
      <c r="P162" s="248">
        <f>O162*H162</f>
        <v>0</v>
      </c>
      <c r="Q162" s="248">
        <v>0</v>
      </c>
      <c r="R162" s="248">
        <f>Q162*H162</f>
        <v>0</v>
      </c>
      <c r="S162" s="248">
        <v>0</v>
      </c>
      <c r="T162" s="24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0" t="s">
        <v>982</v>
      </c>
      <c r="AT162" s="250" t="s">
        <v>140</v>
      </c>
      <c r="AU162" s="250" t="s">
        <v>85</v>
      </c>
      <c r="AY162" s="18" t="s">
        <v>138</v>
      </c>
      <c r="BE162" s="251">
        <f>IF(N162="základní",J162,0)</f>
        <v>0</v>
      </c>
      <c r="BF162" s="251">
        <f>IF(N162="snížená",J162,0)</f>
        <v>0</v>
      </c>
      <c r="BG162" s="251">
        <f>IF(N162="zákl. přenesená",J162,0)</f>
        <v>0</v>
      </c>
      <c r="BH162" s="251">
        <f>IF(N162="sníž. přenesená",J162,0)</f>
        <v>0</v>
      </c>
      <c r="BI162" s="251">
        <f>IF(N162="nulová",J162,0)</f>
        <v>0</v>
      </c>
      <c r="BJ162" s="18" t="s">
        <v>85</v>
      </c>
      <c r="BK162" s="251">
        <f>ROUND(I162*H162,2)</f>
        <v>0</v>
      </c>
      <c r="BL162" s="18" t="s">
        <v>982</v>
      </c>
      <c r="BM162" s="250" t="s">
        <v>1035</v>
      </c>
    </row>
    <row r="163" s="2" customFormat="1">
      <c r="A163" s="39"/>
      <c r="B163" s="40"/>
      <c r="C163" s="41"/>
      <c r="D163" s="254" t="s">
        <v>984</v>
      </c>
      <c r="E163" s="41"/>
      <c r="F163" s="312" t="s">
        <v>1036</v>
      </c>
      <c r="G163" s="41"/>
      <c r="H163" s="41"/>
      <c r="I163" s="146"/>
      <c r="J163" s="41"/>
      <c r="K163" s="41"/>
      <c r="L163" s="45"/>
      <c r="M163" s="313"/>
      <c r="N163" s="31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984</v>
      </c>
      <c r="AU163" s="18" t="s">
        <v>85</v>
      </c>
    </row>
    <row r="164" s="2" customFormat="1" ht="16.5" customHeight="1">
      <c r="A164" s="39"/>
      <c r="B164" s="40"/>
      <c r="C164" s="238" t="s">
        <v>203</v>
      </c>
      <c r="D164" s="238" t="s">
        <v>140</v>
      </c>
      <c r="E164" s="239" t="s">
        <v>1037</v>
      </c>
      <c r="F164" s="240" t="s">
        <v>1038</v>
      </c>
      <c r="G164" s="241" t="s">
        <v>981</v>
      </c>
      <c r="H164" s="242">
        <v>1</v>
      </c>
      <c r="I164" s="243"/>
      <c r="J164" s="244">
        <f>ROUND(I164*H164,2)</f>
        <v>0</v>
      </c>
      <c r="K164" s="245"/>
      <c r="L164" s="45"/>
      <c r="M164" s="246" t="s">
        <v>1</v>
      </c>
      <c r="N164" s="247" t="s">
        <v>42</v>
      </c>
      <c r="O164" s="92"/>
      <c r="P164" s="248">
        <f>O164*H164</f>
        <v>0</v>
      </c>
      <c r="Q164" s="248">
        <v>0</v>
      </c>
      <c r="R164" s="248">
        <f>Q164*H164</f>
        <v>0</v>
      </c>
      <c r="S164" s="248">
        <v>0</v>
      </c>
      <c r="T164" s="24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0" t="s">
        <v>1039</v>
      </c>
      <c r="AT164" s="250" t="s">
        <v>140</v>
      </c>
      <c r="AU164" s="250" t="s">
        <v>85</v>
      </c>
      <c r="AY164" s="18" t="s">
        <v>138</v>
      </c>
      <c r="BE164" s="251">
        <f>IF(N164="základní",J164,0)</f>
        <v>0</v>
      </c>
      <c r="BF164" s="251">
        <f>IF(N164="snížená",J164,0)</f>
        <v>0</v>
      </c>
      <c r="BG164" s="251">
        <f>IF(N164="zákl. přenesená",J164,0)</f>
        <v>0</v>
      </c>
      <c r="BH164" s="251">
        <f>IF(N164="sníž. přenesená",J164,0)</f>
        <v>0</v>
      </c>
      <c r="BI164" s="251">
        <f>IF(N164="nulová",J164,0)</f>
        <v>0</v>
      </c>
      <c r="BJ164" s="18" t="s">
        <v>85</v>
      </c>
      <c r="BK164" s="251">
        <f>ROUND(I164*H164,2)</f>
        <v>0</v>
      </c>
      <c r="BL164" s="18" t="s">
        <v>1039</v>
      </c>
      <c r="BM164" s="250" t="s">
        <v>1040</v>
      </c>
    </row>
    <row r="165" s="2" customFormat="1">
      <c r="A165" s="39"/>
      <c r="B165" s="40"/>
      <c r="C165" s="41"/>
      <c r="D165" s="254" t="s">
        <v>984</v>
      </c>
      <c r="E165" s="41"/>
      <c r="F165" s="312" t="s">
        <v>1041</v>
      </c>
      <c r="G165" s="41"/>
      <c r="H165" s="41"/>
      <c r="I165" s="146"/>
      <c r="J165" s="41"/>
      <c r="K165" s="41"/>
      <c r="L165" s="45"/>
      <c r="M165" s="313"/>
      <c r="N165" s="314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984</v>
      </c>
      <c r="AU165" s="18" t="s">
        <v>85</v>
      </c>
    </row>
    <row r="166" s="2" customFormat="1" ht="16.5" customHeight="1">
      <c r="A166" s="39"/>
      <c r="B166" s="40"/>
      <c r="C166" s="238" t="s">
        <v>209</v>
      </c>
      <c r="D166" s="238" t="s">
        <v>140</v>
      </c>
      <c r="E166" s="239" t="s">
        <v>1042</v>
      </c>
      <c r="F166" s="240" t="s">
        <v>1043</v>
      </c>
      <c r="G166" s="241" t="s">
        <v>981</v>
      </c>
      <c r="H166" s="242">
        <v>1</v>
      </c>
      <c r="I166" s="243"/>
      <c r="J166" s="244">
        <f>ROUND(I166*H166,2)</f>
        <v>0</v>
      </c>
      <c r="K166" s="245"/>
      <c r="L166" s="45"/>
      <c r="M166" s="246" t="s">
        <v>1</v>
      </c>
      <c r="N166" s="247" t="s">
        <v>42</v>
      </c>
      <c r="O166" s="92"/>
      <c r="P166" s="248">
        <f>O166*H166</f>
        <v>0</v>
      </c>
      <c r="Q166" s="248">
        <v>0</v>
      </c>
      <c r="R166" s="248">
        <f>Q166*H166</f>
        <v>0</v>
      </c>
      <c r="S166" s="248">
        <v>0</v>
      </c>
      <c r="T166" s="24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0" t="s">
        <v>1039</v>
      </c>
      <c r="AT166" s="250" t="s">
        <v>140</v>
      </c>
      <c r="AU166" s="250" t="s">
        <v>85</v>
      </c>
      <c r="AY166" s="18" t="s">
        <v>138</v>
      </c>
      <c r="BE166" s="251">
        <f>IF(N166="základní",J166,0)</f>
        <v>0</v>
      </c>
      <c r="BF166" s="251">
        <f>IF(N166="snížená",J166,0)</f>
        <v>0</v>
      </c>
      <c r="BG166" s="251">
        <f>IF(N166="zákl. přenesená",J166,0)</f>
        <v>0</v>
      </c>
      <c r="BH166" s="251">
        <f>IF(N166="sníž. přenesená",J166,0)</f>
        <v>0</v>
      </c>
      <c r="BI166" s="251">
        <f>IF(N166="nulová",J166,0)</f>
        <v>0</v>
      </c>
      <c r="BJ166" s="18" t="s">
        <v>85</v>
      </c>
      <c r="BK166" s="251">
        <f>ROUND(I166*H166,2)</f>
        <v>0</v>
      </c>
      <c r="BL166" s="18" t="s">
        <v>1039</v>
      </c>
      <c r="BM166" s="250" t="s">
        <v>1044</v>
      </c>
    </row>
    <row r="167" s="2" customFormat="1">
      <c r="A167" s="39"/>
      <c r="B167" s="40"/>
      <c r="C167" s="41"/>
      <c r="D167" s="254" t="s">
        <v>984</v>
      </c>
      <c r="E167" s="41"/>
      <c r="F167" s="312" t="s">
        <v>1045</v>
      </c>
      <c r="G167" s="41"/>
      <c r="H167" s="41"/>
      <c r="I167" s="146"/>
      <c r="J167" s="41"/>
      <c r="K167" s="41"/>
      <c r="L167" s="45"/>
      <c r="M167" s="313"/>
      <c r="N167" s="314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984</v>
      </c>
      <c r="AU167" s="18" t="s">
        <v>85</v>
      </c>
    </row>
    <row r="168" s="2" customFormat="1" ht="16.5" customHeight="1">
      <c r="A168" s="39"/>
      <c r="B168" s="40"/>
      <c r="C168" s="238" t="s">
        <v>213</v>
      </c>
      <c r="D168" s="238" t="s">
        <v>140</v>
      </c>
      <c r="E168" s="239" t="s">
        <v>1046</v>
      </c>
      <c r="F168" s="240" t="s">
        <v>1047</v>
      </c>
      <c r="G168" s="241" t="s">
        <v>143</v>
      </c>
      <c r="H168" s="242">
        <v>2</v>
      </c>
      <c r="I168" s="243"/>
      <c r="J168" s="244">
        <f>ROUND(I168*H168,2)</f>
        <v>0</v>
      </c>
      <c r="K168" s="245"/>
      <c r="L168" s="45"/>
      <c r="M168" s="246" t="s">
        <v>1</v>
      </c>
      <c r="N168" s="247" t="s">
        <v>42</v>
      </c>
      <c r="O168" s="92"/>
      <c r="P168" s="248">
        <f>O168*H168</f>
        <v>0</v>
      </c>
      <c r="Q168" s="248">
        <v>0</v>
      </c>
      <c r="R168" s="248">
        <f>Q168*H168</f>
        <v>0</v>
      </c>
      <c r="S168" s="248">
        <v>0</v>
      </c>
      <c r="T168" s="24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0" t="s">
        <v>1039</v>
      </c>
      <c r="AT168" s="250" t="s">
        <v>140</v>
      </c>
      <c r="AU168" s="250" t="s">
        <v>85</v>
      </c>
      <c r="AY168" s="18" t="s">
        <v>138</v>
      </c>
      <c r="BE168" s="251">
        <f>IF(N168="základní",J168,0)</f>
        <v>0</v>
      </c>
      <c r="BF168" s="251">
        <f>IF(N168="snížená",J168,0)</f>
        <v>0</v>
      </c>
      <c r="BG168" s="251">
        <f>IF(N168="zákl. přenesená",J168,0)</f>
        <v>0</v>
      </c>
      <c r="BH168" s="251">
        <f>IF(N168="sníž. přenesená",J168,0)</f>
        <v>0</v>
      </c>
      <c r="BI168" s="251">
        <f>IF(N168="nulová",J168,0)</f>
        <v>0</v>
      </c>
      <c r="BJ168" s="18" t="s">
        <v>85</v>
      </c>
      <c r="BK168" s="251">
        <f>ROUND(I168*H168,2)</f>
        <v>0</v>
      </c>
      <c r="BL168" s="18" t="s">
        <v>1039</v>
      </c>
      <c r="BM168" s="250" t="s">
        <v>1048</v>
      </c>
    </row>
    <row r="169" s="2" customFormat="1">
      <c r="A169" s="39"/>
      <c r="B169" s="40"/>
      <c r="C169" s="41"/>
      <c r="D169" s="254" t="s">
        <v>984</v>
      </c>
      <c r="E169" s="41"/>
      <c r="F169" s="312" t="s">
        <v>1049</v>
      </c>
      <c r="G169" s="41"/>
      <c r="H169" s="41"/>
      <c r="I169" s="146"/>
      <c r="J169" s="41"/>
      <c r="K169" s="41"/>
      <c r="L169" s="45"/>
      <c r="M169" s="313"/>
      <c r="N169" s="314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984</v>
      </c>
      <c r="AU169" s="18" t="s">
        <v>85</v>
      </c>
    </row>
    <row r="170" s="12" customFormat="1" ht="25.92" customHeight="1">
      <c r="A170" s="12"/>
      <c r="B170" s="222"/>
      <c r="C170" s="223"/>
      <c r="D170" s="224" t="s">
        <v>76</v>
      </c>
      <c r="E170" s="225" t="s">
        <v>77</v>
      </c>
      <c r="F170" s="225" t="s">
        <v>1050</v>
      </c>
      <c r="G170" s="223"/>
      <c r="H170" s="223"/>
      <c r="I170" s="226"/>
      <c r="J170" s="227">
        <f>BK170</f>
        <v>0</v>
      </c>
      <c r="K170" s="223"/>
      <c r="L170" s="228"/>
      <c r="M170" s="229"/>
      <c r="N170" s="230"/>
      <c r="O170" s="230"/>
      <c r="P170" s="231">
        <f>SUM(P171:P185)</f>
        <v>0</v>
      </c>
      <c r="Q170" s="230"/>
      <c r="R170" s="231">
        <f>SUM(R171:R185)</f>
        <v>0</v>
      </c>
      <c r="S170" s="230"/>
      <c r="T170" s="232">
        <f>SUM(T171:T185)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3" t="s">
        <v>101</v>
      </c>
      <c r="AT170" s="234" t="s">
        <v>76</v>
      </c>
      <c r="AU170" s="234" t="s">
        <v>77</v>
      </c>
      <c r="AY170" s="233" t="s">
        <v>138</v>
      </c>
      <c r="BK170" s="235">
        <f>SUM(BK171:BK185)</f>
        <v>0</v>
      </c>
    </row>
    <row r="171" s="2" customFormat="1" ht="16.5" customHeight="1">
      <c r="A171" s="39"/>
      <c r="B171" s="40"/>
      <c r="C171" s="238" t="s">
        <v>217</v>
      </c>
      <c r="D171" s="238" t="s">
        <v>140</v>
      </c>
      <c r="E171" s="239" t="s">
        <v>1051</v>
      </c>
      <c r="F171" s="240" t="s">
        <v>1052</v>
      </c>
      <c r="G171" s="241" t="s">
        <v>981</v>
      </c>
      <c r="H171" s="242">
        <v>1</v>
      </c>
      <c r="I171" s="243"/>
      <c r="J171" s="244">
        <f>ROUND(I171*H171,2)</f>
        <v>0</v>
      </c>
      <c r="K171" s="245"/>
      <c r="L171" s="45"/>
      <c r="M171" s="246" t="s">
        <v>1</v>
      </c>
      <c r="N171" s="247" t="s">
        <v>42</v>
      </c>
      <c r="O171" s="92"/>
      <c r="P171" s="248">
        <f>O171*H171</f>
        <v>0</v>
      </c>
      <c r="Q171" s="248">
        <v>0</v>
      </c>
      <c r="R171" s="248">
        <f>Q171*H171</f>
        <v>0</v>
      </c>
      <c r="S171" s="248">
        <v>0</v>
      </c>
      <c r="T171" s="24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0" t="s">
        <v>982</v>
      </c>
      <c r="AT171" s="250" t="s">
        <v>140</v>
      </c>
      <c r="AU171" s="250" t="s">
        <v>85</v>
      </c>
      <c r="AY171" s="18" t="s">
        <v>138</v>
      </c>
      <c r="BE171" s="251">
        <f>IF(N171="základní",J171,0)</f>
        <v>0</v>
      </c>
      <c r="BF171" s="251">
        <f>IF(N171="snížená",J171,0)</f>
        <v>0</v>
      </c>
      <c r="BG171" s="251">
        <f>IF(N171="zákl. přenesená",J171,0)</f>
        <v>0</v>
      </c>
      <c r="BH171" s="251">
        <f>IF(N171="sníž. přenesená",J171,0)</f>
        <v>0</v>
      </c>
      <c r="BI171" s="251">
        <f>IF(N171="nulová",J171,0)</f>
        <v>0</v>
      </c>
      <c r="BJ171" s="18" t="s">
        <v>85</v>
      </c>
      <c r="BK171" s="251">
        <f>ROUND(I171*H171,2)</f>
        <v>0</v>
      </c>
      <c r="BL171" s="18" t="s">
        <v>982</v>
      </c>
      <c r="BM171" s="250" t="s">
        <v>1053</v>
      </c>
    </row>
    <row r="172" s="2" customFormat="1">
      <c r="A172" s="39"/>
      <c r="B172" s="40"/>
      <c r="C172" s="41"/>
      <c r="D172" s="254" t="s">
        <v>984</v>
      </c>
      <c r="E172" s="41"/>
      <c r="F172" s="312" t="s">
        <v>1054</v>
      </c>
      <c r="G172" s="41"/>
      <c r="H172" s="41"/>
      <c r="I172" s="146"/>
      <c r="J172" s="41"/>
      <c r="K172" s="41"/>
      <c r="L172" s="45"/>
      <c r="M172" s="313"/>
      <c r="N172" s="314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984</v>
      </c>
      <c r="AU172" s="18" t="s">
        <v>85</v>
      </c>
    </row>
    <row r="173" s="2" customFormat="1" ht="16.5" customHeight="1">
      <c r="A173" s="39"/>
      <c r="B173" s="40"/>
      <c r="C173" s="238" t="s">
        <v>8</v>
      </c>
      <c r="D173" s="238" t="s">
        <v>140</v>
      </c>
      <c r="E173" s="239" t="s">
        <v>1055</v>
      </c>
      <c r="F173" s="240" t="s">
        <v>1056</v>
      </c>
      <c r="G173" s="241" t="s">
        <v>981</v>
      </c>
      <c r="H173" s="242">
        <v>1</v>
      </c>
      <c r="I173" s="243"/>
      <c r="J173" s="244">
        <f>ROUND(I173*H173,2)</f>
        <v>0</v>
      </c>
      <c r="K173" s="245"/>
      <c r="L173" s="45"/>
      <c r="M173" s="246" t="s">
        <v>1</v>
      </c>
      <c r="N173" s="247" t="s">
        <v>42</v>
      </c>
      <c r="O173" s="92"/>
      <c r="P173" s="248">
        <f>O173*H173</f>
        <v>0</v>
      </c>
      <c r="Q173" s="248">
        <v>0</v>
      </c>
      <c r="R173" s="248">
        <f>Q173*H173</f>
        <v>0</v>
      </c>
      <c r="S173" s="248">
        <v>0</v>
      </c>
      <c r="T173" s="24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0" t="s">
        <v>982</v>
      </c>
      <c r="AT173" s="250" t="s">
        <v>140</v>
      </c>
      <c r="AU173" s="250" t="s">
        <v>85</v>
      </c>
      <c r="AY173" s="18" t="s">
        <v>138</v>
      </c>
      <c r="BE173" s="251">
        <f>IF(N173="základní",J173,0)</f>
        <v>0</v>
      </c>
      <c r="BF173" s="251">
        <f>IF(N173="snížená",J173,0)</f>
        <v>0</v>
      </c>
      <c r="BG173" s="251">
        <f>IF(N173="zákl. přenesená",J173,0)</f>
        <v>0</v>
      </c>
      <c r="BH173" s="251">
        <f>IF(N173="sníž. přenesená",J173,0)</f>
        <v>0</v>
      </c>
      <c r="BI173" s="251">
        <f>IF(N173="nulová",J173,0)</f>
        <v>0</v>
      </c>
      <c r="BJ173" s="18" t="s">
        <v>85</v>
      </c>
      <c r="BK173" s="251">
        <f>ROUND(I173*H173,2)</f>
        <v>0</v>
      </c>
      <c r="BL173" s="18" t="s">
        <v>982</v>
      </c>
      <c r="BM173" s="250" t="s">
        <v>1057</v>
      </c>
    </row>
    <row r="174" s="2" customFormat="1">
      <c r="A174" s="39"/>
      <c r="B174" s="40"/>
      <c r="C174" s="41"/>
      <c r="D174" s="254" t="s">
        <v>984</v>
      </c>
      <c r="E174" s="41"/>
      <c r="F174" s="312" t="s">
        <v>1058</v>
      </c>
      <c r="G174" s="41"/>
      <c r="H174" s="41"/>
      <c r="I174" s="146"/>
      <c r="J174" s="41"/>
      <c r="K174" s="41"/>
      <c r="L174" s="45"/>
      <c r="M174" s="313"/>
      <c r="N174" s="314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984</v>
      </c>
      <c r="AU174" s="18" t="s">
        <v>85</v>
      </c>
    </row>
    <row r="175" s="2" customFormat="1" ht="16.5" customHeight="1">
      <c r="A175" s="39"/>
      <c r="B175" s="40"/>
      <c r="C175" s="238" t="s">
        <v>224</v>
      </c>
      <c r="D175" s="238" t="s">
        <v>140</v>
      </c>
      <c r="E175" s="239" t="s">
        <v>1059</v>
      </c>
      <c r="F175" s="240" t="s">
        <v>1060</v>
      </c>
      <c r="G175" s="241" t="s">
        <v>1019</v>
      </c>
      <c r="H175" s="242">
        <v>1</v>
      </c>
      <c r="I175" s="243"/>
      <c r="J175" s="244">
        <f>ROUND(I175*H175,2)</f>
        <v>0</v>
      </c>
      <c r="K175" s="245"/>
      <c r="L175" s="45"/>
      <c r="M175" s="246" t="s">
        <v>1</v>
      </c>
      <c r="N175" s="247" t="s">
        <v>42</v>
      </c>
      <c r="O175" s="92"/>
      <c r="P175" s="248">
        <f>O175*H175</f>
        <v>0</v>
      </c>
      <c r="Q175" s="248">
        <v>0</v>
      </c>
      <c r="R175" s="248">
        <f>Q175*H175</f>
        <v>0</v>
      </c>
      <c r="S175" s="248">
        <v>0</v>
      </c>
      <c r="T175" s="24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0" t="s">
        <v>982</v>
      </c>
      <c r="AT175" s="250" t="s">
        <v>140</v>
      </c>
      <c r="AU175" s="250" t="s">
        <v>85</v>
      </c>
      <c r="AY175" s="18" t="s">
        <v>138</v>
      </c>
      <c r="BE175" s="251">
        <f>IF(N175="základní",J175,0)</f>
        <v>0</v>
      </c>
      <c r="BF175" s="251">
        <f>IF(N175="snížená",J175,0)</f>
        <v>0</v>
      </c>
      <c r="BG175" s="251">
        <f>IF(N175="zákl. přenesená",J175,0)</f>
        <v>0</v>
      </c>
      <c r="BH175" s="251">
        <f>IF(N175="sníž. přenesená",J175,0)</f>
        <v>0</v>
      </c>
      <c r="BI175" s="251">
        <f>IF(N175="nulová",J175,0)</f>
        <v>0</v>
      </c>
      <c r="BJ175" s="18" t="s">
        <v>85</v>
      </c>
      <c r="BK175" s="251">
        <f>ROUND(I175*H175,2)</f>
        <v>0</v>
      </c>
      <c r="BL175" s="18" t="s">
        <v>982</v>
      </c>
      <c r="BM175" s="250" t="s">
        <v>1061</v>
      </c>
    </row>
    <row r="176" s="2" customFormat="1">
      <c r="A176" s="39"/>
      <c r="B176" s="40"/>
      <c r="C176" s="41"/>
      <c r="D176" s="254" t="s">
        <v>984</v>
      </c>
      <c r="E176" s="41"/>
      <c r="F176" s="312" t="s">
        <v>1062</v>
      </c>
      <c r="G176" s="41"/>
      <c r="H176" s="41"/>
      <c r="I176" s="146"/>
      <c r="J176" s="41"/>
      <c r="K176" s="41"/>
      <c r="L176" s="45"/>
      <c r="M176" s="313"/>
      <c r="N176" s="314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984</v>
      </c>
      <c r="AU176" s="18" t="s">
        <v>85</v>
      </c>
    </row>
    <row r="177" s="13" customFormat="1">
      <c r="A177" s="13"/>
      <c r="B177" s="252"/>
      <c r="C177" s="253"/>
      <c r="D177" s="254" t="s">
        <v>146</v>
      </c>
      <c r="E177" s="255" t="s">
        <v>1</v>
      </c>
      <c r="F177" s="256" t="s">
        <v>1063</v>
      </c>
      <c r="G177" s="253"/>
      <c r="H177" s="255" t="s">
        <v>1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2" t="s">
        <v>146</v>
      </c>
      <c r="AU177" s="262" t="s">
        <v>85</v>
      </c>
      <c r="AV177" s="13" t="s">
        <v>85</v>
      </c>
      <c r="AW177" s="13" t="s">
        <v>33</v>
      </c>
      <c r="AX177" s="13" t="s">
        <v>77</v>
      </c>
      <c r="AY177" s="262" t="s">
        <v>138</v>
      </c>
    </row>
    <row r="178" s="13" customFormat="1">
      <c r="A178" s="13"/>
      <c r="B178" s="252"/>
      <c r="C178" s="253"/>
      <c r="D178" s="254" t="s">
        <v>146</v>
      </c>
      <c r="E178" s="255" t="s">
        <v>1</v>
      </c>
      <c r="F178" s="256" t="s">
        <v>1064</v>
      </c>
      <c r="G178" s="253"/>
      <c r="H178" s="255" t="s">
        <v>1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2" t="s">
        <v>146</v>
      </c>
      <c r="AU178" s="262" t="s">
        <v>85</v>
      </c>
      <c r="AV178" s="13" t="s">
        <v>85</v>
      </c>
      <c r="AW178" s="13" t="s">
        <v>33</v>
      </c>
      <c r="AX178" s="13" t="s">
        <v>77</v>
      </c>
      <c r="AY178" s="262" t="s">
        <v>138</v>
      </c>
    </row>
    <row r="179" s="13" customFormat="1">
      <c r="A179" s="13"/>
      <c r="B179" s="252"/>
      <c r="C179" s="253"/>
      <c r="D179" s="254" t="s">
        <v>146</v>
      </c>
      <c r="E179" s="255" t="s">
        <v>1</v>
      </c>
      <c r="F179" s="256" t="s">
        <v>1065</v>
      </c>
      <c r="G179" s="253"/>
      <c r="H179" s="255" t="s">
        <v>1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2" t="s">
        <v>146</v>
      </c>
      <c r="AU179" s="262" t="s">
        <v>85</v>
      </c>
      <c r="AV179" s="13" t="s">
        <v>85</v>
      </c>
      <c r="AW179" s="13" t="s">
        <v>33</v>
      </c>
      <c r="AX179" s="13" t="s">
        <v>77</v>
      </c>
      <c r="AY179" s="262" t="s">
        <v>138</v>
      </c>
    </row>
    <row r="180" s="13" customFormat="1">
      <c r="A180" s="13"/>
      <c r="B180" s="252"/>
      <c r="C180" s="253"/>
      <c r="D180" s="254" t="s">
        <v>146</v>
      </c>
      <c r="E180" s="255" t="s">
        <v>1</v>
      </c>
      <c r="F180" s="256" t="s">
        <v>1066</v>
      </c>
      <c r="G180" s="253"/>
      <c r="H180" s="255" t="s">
        <v>1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146</v>
      </c>
      <c r="AU180" s="262" t="s">
        <v>85</v>
      </c>
      <c r="AV180" s="13" t="s">
        <v>85</v>
      </c>
      <c r="AW180" s="13" t="s">
        <v>33</v>
      </c>
      <c r="AX180" s="13" t="s">
        <v>77</v>
      </c>
      <c r="AY180" s="262" t="s">
        <v>138</v>
      </c>
    </row>
    <row r="181" s="14" customFormat="1">
      <c r="A181" s="14"/>
      <c r="B181" s="263"/>
      <c r="C181" s="264"/>
      <c r="D181" s="254" t="s">
        <v>146</v>
      </c>
      <c r="E181" s="265" t="s">
        <v>1</v>
      </c>
      <c r="F181" s="266" t="s">
        <v>85</v>
      </c>
      <c r="G181" s="264"/>
      <c r="H181" s="267">
        <v>1</v>
      </c>
      <c r="I181" s="268"/>
      <c r="J181" s="264"/>
      <c r="K181" s="264"/>
      <c r="L181" s="269"/>
      <c r="M181" s="270"/>
      <c r="N181" s="271"/>
      <c r="O181" s="271"/>
      <c r="P181" s="271"/>
      <c r="Q181" s="271"/>
      <c r="R181" s="271"/>
      <c r="S181" s="271"/>
      <c r="T181" s="27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3" t="s">
        <v>146</v>
      </c>
      <c r="AU181" s="273" t="s">
        <v>85</v>
      </c>
      <c r="AV181" s="14" t="s">
        <v>87</v>
      </c>
      <c r="AW181" s="14" t="s">
        <v>33</v>
      </c>
      <c r="AX181" s="14" t="s">
        <v>85</v>
      </c>
      <c r="AY181" s="273" t="s">
        <v>138</v>
      </c>
    </row>
    <row r="182" s="2" customFormat="1" ht="16.5" customHeight="1">
      <c r="A182" s="39"/>
      <c r="B182" s="40"/>
      <c r="C182" s="238" t="s">
        <v>229</v>
      </c>
      <c r="D182" s="238" t="s">
        <v>140</v>
      </c>
      <c r="E182" s="239" t="s">
        <v>1067</v>
      </c>
      <c r="F182" s="240" t="s">
        <v>1068</v>
      </c>
      <c r="G182" s="241" t="s">
        <v>981</v>
      </c>
      <c r="H182" s="242">
        <v>1</v>
      </c>
      <c r="I182" s="243"/>
      <c r="J182" s="244">
        <f>ROUND(I182*H182,2)</f>
        <v>0</v>
      </c>
      <c r="K182" s="245"/>
      <c r="L182" s="45"/>
      <c r="M182" s="246" t="s">
        <v>1</v>
      </c>
      <c r="N182" s="247" t="s">
        <v>42</v>
      </c>
      <c r="O182" s="92"/>
      <c r="P182" s="248">
        <f>O182*H182</f>
        <v>0</v>
      </c>
      <c r="Q182" s="248">
        <v>0</v>
      </c>
      <c r="R182" s="248">
        <f>Q182*H182</f>
        <v>0</v>
      </c>
      <c r="S182" s="248">
        <v>0</v>
      </c>
      <c r="T182" s="24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0" t="s">
        <v>982</v>
      </c>
      <c r="AT182" s="250" t="s">
        <v>140</v>
      </c>
      <c r="AU182" s="250" t="s">
        <v>85</v>
      </c>
      <c r="AY182" s="18" t="s">
        <v>138</v>
      </c>
      <c r="BE182" s="251">
        <f>IF(N182="základní",J182,0)</f>
        <v>0</v>
      </c>
      <c r="BF182" s="251">
        <f>IF(N182="snížená",J182,0)</f>
        <v>0</v>
      </c>
      <c r="BG182" s="251">
        <f>IF(N182="zákl. přenesená",J182,0)</f>
        <v>0</v>
      </c>
      <c r="BH182" s="251">
        <f>IF(N182="sníž. přenesená",J182,0)</f>
        <v>0</v>
      </c>
      <c r="BI182" s="251">
        <f>IF(N182="nulová",J182,0)</f>
        <v>0</v>
      </c>
      <c r="BJ182" s="18" t="s">
        <v>85</v>
      </c>
      <c r="BK182" s="251">
        <f>ROUND(I182*H182,2)</f>
        <v>0</v>
      </c>
      <c r="BL182" s="18" t="s">
        <v>982</v>
      </c>
      <c r="BM182" s="250" t="s">
        <v>1069</v>
      </c>
    </row>
    <row r="183" s="2" customFormat="1">
      <c r="A183" s="39"/>
      <c r="B183" s="40"/>
      <c r="C183" s="41"/>
      <c r="D183" s="254" t="s">
        <v>984</v>
      </c>
      <c r="E183" s="41"/>
      <c r="F183" s="312" t="s">
        <v>1070</v>
      </c>
      <c r="G183" s="41"/>
      <c r="H183" s="41"/>
      <c r="I183" s="146"/>
      <c r="J183" s="41"/>
      <c r="K183" s="41"/>
      <c r="L183" s="45"/>
      <c r="M183" s="313"/>
      <c r="N183" s="314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984</v>
      </c>
      <c r="AU183" s="18" t="s">
        <v>85</v>
      </c>
    </row>
    <row r="184" s="2" customFormat="1" ht="16.5" customHeight="1">
      <c r="A184" s="39"/>
      <c r="B184" s="40"/>
      <c r="C184" s="238" t="s">
        <v>234</v>
      </c>
      <c r="D184" s="238" t="s">
        <v>140</v>
      </c>
      <c r="E184" s="239" t="s">
        <v>1071</v>
      </c>
      <c r="F184" s="240" t="s">
        <v>1072</v>
      </c>
      <c r="G184" s="241" t="s">
        <v>981</v>
      </c>
      <c r="H184" s="242">
        <v>1</v>
      </c>
      <c r="I184" s="243"/>
      <c r="J184" s="244">
        <f>ROUND(I184*H184,2)</f>
        <v>0</v>
      </c>
      <c r="K184" s="245"/>
      <c r="L184" s="45"/>
      <c r="M184" s="246" t="s">
        <v>1</v>
      </c>
      <c r="N184" s="247" t="s">
        <v>42</v>
      </c>
      <c r="O184" s="92"/>
      <c r="P184" s="248">
        <f>O184*H184</f>
        <v>0</v>
      </c>
      <c r="Q184" s="248">
        <v>0</v>
      </c>
      <c r="R184" s="248">
        <f>Q184*H184</f>
        <v>0</v>
      </c>
      <c r="S184" s="248">
        <v>0</v>
      </c>
      <c r="T184" s="24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0" t="s">
        <v>982</v>
      </c>
      <c r="AT184" s="250" t="s">
        <v>140</v>
      </c>
      <c r="AU184" s="250" t="s">
        <v>85</v>
      </c>
      <c r="AY184" s="18" t="s">
        <v>138</v>
      </c>
      <c r="BE184" s="251">
        <f>IF(N184="základní",J184,0)</f>
        <v>0</v>
      </c>
      <c r="BF184" s="251">
        <f>IF(N184="snížená",J184,0)</f>
        <v>0</v>
      </c>
      <c r="BG184" s="251">
        <f>IF(N184="zákl. přenesená",J184,0)</f>
        <v>0</v>
      </c>
      <c r="BH184" s="251">
        <f>IF(N184="sníž. přenesená",J184,0)</f>
        <v>0</v>
      </c>
      <c r="BI184" s="251">
        <f>IF(N184="nulová",J184,0)</f>
        <v>0</v>
      </c>
      <c r="BJ184" s="18" t="s">
        <v>85</v>
      </c>
      <c r="BK184" s="251">
        <f>ROUND(I184*H184,2)</f>
        <v>0</v>
      </c>
      <c r="BL184" s="18" t="s">
        <v>982</v>
      </c>
      <c r="BM184" s="250" t="s">
        <v>1073</v>
      </c>
    </row>
    <row r="185" s="2" customFormat="1">
      <c r="A185" s="39"/>
      <c r="B185" s="40"/>
      <c r="C185" s="41"/>
      <c r="D185" s="254" t="s">
        <v>984</v>
      </c>
      <c r="E185" s="41"/>
      <c r="F185" s="312" t="s">
        <v>1074</v>
      </c>
      <c r="G185" s="41"/>
      <c r="H185" s="41"/>
      <c r="I185" s="146"/>
      <c r="J185" s="41"/>
      <c r="K185" s="41"/>
      <c r="L185" s="45"/>
      <c r="M185" s="315"/>
      <c r="N185" s="316"/>
      <c r="O185" s="309"/>
      <c r="P185" s="309"/>
      <c r="Q185" s="309"/>
      <c r="R185" s="309"/>
      <c r="S185" s="309"/>
      <c r="T185" s="317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984</v>
      </c>
      <c r="AU185" s="18" t="s">
        <v>85</v>
      </c>
    </row>
    <row r="186" s="2" customFormat="1" ht="6.96" customHeight="1">
      <c r="A186" s="39"/>
      <c r="B186" s="67"/>
      <c r="C186" s="68"/>
      <c r="D186" s="68"/>
      <c r="E186" s="68"/>
      <c r="F186" s="68"/>
      <c r="G186" s="68"/>
      <c r="H186" s="68"/>
      <c r="I186" s="185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sheet="1" autoFilter="0" formatColumns="0" formatRows="0" objects="1" scenarios="1" spinCount="100000" saltValue="086/8IDFS7Y5MGhhLXY6EdmDftid8kLT83apTkHO9/teD4jc27LTGSuHk6wIhGDnk+C0pP58FNpE645QHZhDVQ==" hashValue="JriydkjBKncZkQtHpVgeLe6H7gWRmQaFM3EDr+RNLbzRYYl2OoYA0XLDg4sSo4XP5DEwsC+O4sHN1SF1yT6X5g==" algorithmName="SHA-512" password="CC35"/>
  <autoFilter ref="C118:K18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Milena Uhlárová</dc:creator>
  <cp:lastModifiedBy>Milena Uhlárová</cp:lastModifiedBy>
  <dcterms:created xsi:type="dcterms:W3CDTF">2020-02-10T17:35:01Z</dcterms:created>
  <dcterms:modified xsi:type="dcterms:W3CDTF">2020-02-10T17:35:07Z</dcterms:modified>
</cp:coreProperties>
</file>