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PROJEKTY_rozpočty\AL Invest_Břidličná\11542-003-000_Afagen_Etapa 1\D.01_Příprava území\Vyznačení změn ve VV_D.01\"/>
    </mc:Choice>
  </mc:AlternateContent>
  <bookViews>
    <workbookView xWindow="28686" yWindow="-114" windowWidth="29042" windowHeight="15840" activeTab="3"/>
  </bookViews>
  <sheets>
    <sheet name="Pokyny pro vyplnění" sheetId="11" r:id="rId1"/>
    <sheet name="Stavba" sheetId="1" r:id="rId2"/>
    <sheet name="VzorPolozky" sheetId="10" state="hidden" r:id="rId3"/>
    <sheet name="D1 _3_SO01_Zaj.jámy_R2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'D1 _3_SO01_Zaj.jámy_R2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'D1 _3_SO01_Zaj.jámy_R2 Pol'!$A$1:$Y$296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295" i="12"/>
  <c r="BA293" i="12"/>
  <c r="BA291" i="12"/>
  <c r="BA289" i="12"/>
  <c r="BA287" i="12"/>
  <c r="BA285" i="12"/>
  <c r="BA282" i="12"/>
  <c r="BA280" i="12"/>
  <c r="BA278" i="12"/>
  <c r="BA268" i="12"/>
  <c r="BA222" i="12"/>
  <c r="BA45" i="12"/>
  <c r="BA42" i="12"/>
  <c r="BA39" i="12"/>
  <c r="BA35" i="12"/>
  <c r="BA31" i="12"/>
  <c r="BA27" i="12"/>
  <c r="BA13" i="12"/>
  <c r="BA10" i="12"/>
  <c r="G9" i="12"/>
  <c r="I9" i="12"/>
  <c r="I8" i="12" s="1"/>
  <c r="K9" i="12"/>
  <c r="M9" i="12"/>
  <c r="O9" i="12"/>
  <c r="Q9" i="12"/>
  <c r="V9" i="12"/>
  <c r="V8" i="12" s="1"/>
  <c r="G12" i="12"/>
  <c r="I12" i="12"/>
  <c r="K12" i="12"/>
  <c r="M12" i="12"/>
  <c r="O12" i="12"/>
  <c r="Q12" i="12"/>
  <c r="V12" i="12"/>
  <c r="G15" i="12"/>
  <c r="G8" i="12" s="1"/>
  <c r="I15" i="12"/>
  <c r="K15" i="12"/>
  <c r="O15" i="12"/>
  <c r="Q15" i="12"/>
  <c r="V15" i="12"/>
  <c r="G18" i="12"/>
  <c r="M18" i="12" s="1"/>
  <c r="I18" i="12"/>
  <c r="K18" i="12"/>
  <c r="O18" i="12"/>
  <c r="Q18" i="12"/>
  <c r="V18" i="12"/>
  <c r="G20" i="12"/>
  <c r="M20" i="12" s="1"/>
  <c r="I20" i="12"/>
  <c r="K20" i="12"/>
  <c r="K8" i="12" s="1"/>
  <c r="O20" i="12"/>
  <c r="Q20" i="12"/>
  <c r="V20" i="12"/>
  <c r="G26" i="12"/>
  <c r="I26" i="12"/>
  <c r="K26" i="12"/>
  <c r="M26" i="12"/>
  <c r="O26" i="12"/>
  <c r="Q26" i="12"/>
  <c r="V26" i="12"/>
  <c r="G30" i="12"/>
  <c r="I30" i="12"/>
  <c r="K30" i="12"/>
  <c r="M30" i="12"/>
  <c r="O30" i="12"/>
  <c r="O8" i="12" s="1"/>
  <c r="Q30" i="12"/>
  <c r="V30" i="12"/>
  <c r="G34" i="12"/>
  <c r="I34" i="12"/>
  <c r="K34" i="12"/>
  <c r="M34" i="12"/>
  <c r="O34" i="12"/>
  <c r="Q34" i="12"/>
  <c r="Q8" i="12" s="1"/>
  <c r="V34" i="12"/>
  <c r="G38" i="12"/>
  <c r="I38" i="12"/>
  <c r="K38" i="12"/>
  <c r="M38" i="12"/>
  <c r="O38" i="12"/>
  <c r="Q38" i="12"/>
  <c r="V38" i="12"/>
  <c r="G41" i="12"/>
  <c r="I41" i="12"/>
  <c r="K41" i="12"/>
  <c r="M41" i="12"/>
  <c r="O41" i="12"/>
  <c r="Q41" i="12"/>
  <c r="V41" i="12"/>
  <c r="G44" i="12"/>
  <c r="M44" i="12" s="1"/>
  <c r="I44" i="12"/>
  <c r="K44" i="12"/>
  <c r="O44" i="12"/>
  <c r="Q44" i="12"/>
  <c r="V44" i="12"/>
  <c r="G48" i="12"/>
  <c r="M48" i="12" s="1"/>
  <c r="I48" i="12"/>
  <c r="K48" i="12"/>
  <c r="O48" i="12"/>
  <c r="Q48" i="12"/>
  <c r="V48" i="12"/>
  <c r="G52" i="12"/>
  <c r="M52" i="12" s="1"/>
  <c r="I52" i="12"/>
  <c r="K52" i="12"/>
  <c r="O52" i="12"/>
  <c r="Q52" i="12"/>
  <c r="V52" i="12"/>
  <c r="G60" i="12"/>
  <c r="I60" i="12"/>
  <c r="K60" i="12"/>
  <c r="M60" i="12"/>
  <c r="O60" i="12"/>
  <c r="Q60" i="12"/>
  <c r="V60" i="12"/>
  <c r="G63" i="12"/>
  <c r="I63" i="12"/>
  <c r="K63" i="12"/>
  <c r="M63" i="12"/>
  <c r="O63" i="12"/>
  <c r="Q63" i="12"/>
  <c r="V63" i="12"/>
  <c r="G67" i="12"/>
  <c r="I67" i="12"/>
  <c r="K67" i="12"/>
  <c r="M67" i="12"/>
  <c r="O67" i="12"/>
  <c r="Q67" i="12"/>
  <c r="V67" i="12"/>
  <c r="G70" i="12"/>
  <c r="I70" i="12"/>
  <c r="K70" i="12"/>
  <c r="M70" i="12"/>
  <c r="O70" i="12"/>
  <c r="Q70" i="12"/>
  <c r="V70" i="12"/>
  <c r="G72" i="12"/>
  <c r="I72" i="12"/>
  <c r="K72" i="12"/>
  <c r="M72" i="12"/>
  <c r="O72" i="12"/>
  <c r="Q72" i="12"/>
  <c r="V72" i="12"/>
  <c r="G79" i="12"/>
  <c r="M79" i="12" s="1"/>
  <c r="I79" i="12"/>
  <c r="K79" i="12"/>
  <c r="O79" i="12"/>
  <c r="Q79" i="12"/>
  <c r="V79" i="12"/>
  <c r="G82" i="12"/>
  <c r="M82" i="12" s="1"/>
  <c r="I82" i="12"/>
  <c r="K82" i="12"/>
  <c r="O82" i="12"/>
  <c r="Q82" i="12"/>
  <c r="V82" i="12"/>
  <c r="G88" i="12"/>
  <c r="M88" i="12" s="1"/>
  <c r="I88" i="12"/>
  <c r="K88" i="12"/>
  <c r="O88" i="12"/>
  <c r="Q88" i="12"/>
  <c r="V88" i="12"/>
  <c r="G89" i="12"/>
  <c r="I89" i="12"/>
  <c r="K89" i="12"/>
  <c r="M89" i="12"/>
  <c r="G90" i="12"/>
  <c r="I90" i="12"/>
  <c r="K90" i="12"/>
  <c r="M90" i="12"/>
  <c r="O90" i="12"/>
  <c r="O89" i="12" s="1"/>
  <c r="Q90" i="12"/>
  <c r="Q89" i="12" s="1"/>
  <c r="V90" i="12"/>
  <c r="G92" i="12"/>
  <c r="I92" i="12"/>
  <c r="K92" i="12"/>
  <c r="M92" i="12"/>
  <c r="O92" i="12"/>
  <c r="Q92" i="12"/>
  <c r="V92" i="12"/>
  <c r="G94" i="12"/>
  <c r="I94" i="12"/>
  <c r="K94" i="12"/>
  <c r="M94" i="12"/>
  <c r="O94" i="12"/>
  <c r="Q94" i="12"/>
  <c r="V94" i="12"/>
  <c r="V89" i="12" s="1"/>
  <c r="G97" i="12"/>
  <c r="G96" i="12" s="1"/>
  <c r="I97" i="12"/>
  <c r="I96" i="12" s="1"/>
  <c r="K97" i="12"/>
  <c r="O97" i="12"/>
  <c r="Q97" i="12"/>
  <c r="V97" i="12"/>
  <c r="G125" i="12"/>
  <c r="M125" i="12" s="1"/>
  <c r="I125" i="12"/>
  <c r="K125" i="12"/>
  <c r="K96" i="12" s="1"/>
  <c r="O125" i="12"/>
  <c r="Q125" i="12"/>
  <c r="V125" i="12"/>
  <c r="G130" i="12"/>
  <c r="M130" i="12" s="1"/>
  <c r="I130" i="12"/>
  <c r="K130" i="12"/>
  <c r="O130" i="12"/>
  <c r="Q130" i="12"/>
  <c r="V130" i="12"/>
  <c r="G138" i="12"/>
  <c r="I138" i="12"/>
  <c r="K138" i="12"/>
  <c r="M138" i="12"/>
  <c r="O138" i="12"/>
  <c r="Q138" i="12"/>
  <c r="V138" i="12"/>
  <c r="G145" i="12"/>
  <c r="I145" i="12"/>
  <c r="K145" i="12"/>
  <c r="M145" i="12"/>
  <c r="O145" i="12"/>
  <c r="O96" i="12" s="1"/>
  <c r="Q145" i="12"/>
  <c r="V145" i="12"/>
  <c r="G153" i="12"/>
  <c r="I153" i="12"/>
  <c r="K153" i="12"/>
  <c r="M153" i="12"/>
  <c r="O153" i="12"/>
  <c r="Q153" i="12"/>
  <c r="Q96" i="12" s="1"/>
  <c r="V153" i="12"/>
  <c r="G156" i="12"/>
  <c r="I156" i="12"/>
  <c r="K156" i="12"/>
  <c r="M156" i="12"/>
  <c r="O156" i="12"/>
  <c r="Q156" i="12"/>
  <c r="V156" i="12"/>
  <c r="V96" i="12" s="1"/>
  <c r="G160" i="12"/>
  <c r="M160" i="12" s="1"/>
  <c r="I160" i="12"/>
  <c r="K160" i="12"/>
  <c r="O160" i="12"/>
  <c r="Q160" i="12"/>
  <c r="V160" i="12"/>
  <c r="G164" i="12"/>
  <c r="M164" i="12" s="1"/>
  <c r="I164" i="12"/>
  <c r="K164" i="12"/>
  <c r="O164" i="12"/>
  <c r="Q164" i="12"/>
  <c r="V164" i="12"/>
  <c r="G167" i="12"/>
  <c r="M167" i="12" s="1"/>
  <c r="I167" i="12"/>
  <c r="K167" i="12"/>
  <c r="O167" i="12"/>
  <c r="Q167" i="12"/>
  <c r="V167" i="12"/>
  <c r="G170" i="12"/>
  <c r="M170" i="12" s="1"/>
  <c r="I170" i="12"/>
  <c r="K170" i="12"/>
  <c r="O170" i="12"/>
  <c r="Q170" i="12"/>
  <c r="V170" i="12"/>
  <c r="G174" i="12"/>
  <c r="I174" i="12"/>
  <c r="K174" i="12"/>
  <c r="M174" i="12"/>
  <c r="O174" i="12"/>
  <c r="Q174" i="12"/>
  <c r="V174" i="12"/>
  <c r="G179" i="12"/>
  <c r="I179" i="12"/>
  <c r="K179" i="12"/>
  <c r="M179" i="12"/>
  <c r="O179" i="12"/>
  <c r="Q179" i="12"/>
  <c r="V179" i="12"/>
  <c r="G185" i="12"/>
  <c r="K185" i="12"/>
  <c r="O185" i="12"/>
  <c r="Q185" i="12"/>
  <c r="G186" i="12"/>
  <c r="I186" i="12"/>
  <c r="I185" i="12" s="1"/>
  <c r="K186" i="12"/>
  <c r="M186" i="12"/>
  <c r="O186" i="12"/>
  <c r="Q186" i="12"/>
  <c r="V186" i="12"/>
  <c r="V185" i="12" s="1"/>
  <c r="G192" i="12"/>
  <c r="M192" i="12" s="1"/>
  <c r="M185" i="12" s="1"/>
  <c r="I192" i="12"/>
  <c r="K192" i="12"/>
  <c r="O192" i="12"/>
  <c r="Q192" i="12"/>
  <c r="V192" i="12"/>
  <c r="G197" i="12"/>
  <c r="Q197" i="12"/>
  <c r="V197" i="12"/>
  <c r="G198" i="12"/>
  <c r="M198" i="12" s="1"/>
  <c r="M197" i="12" s="1"/>
  <c r="I198" i="12"/>
  <c r="I197" i="12" s="1"/>
  <c r="K198" i="12"/>
  <c r="K197" i="12" s="1"/>
  <c r="O198" i="12"/>
  <c r="O197" i="12" s="1"/>
  <c r="Q198" i="12"/>
  <c r="V198" i="12"/>
  <c r="G202" i="12"/>
  <c r="M202" i="12" s="1"/>
  <c r="I202" i="12"/>
  <c r="K202" i="12"/>
  <c r="O202" i="12"/>
  <c r="Q202" i="12"/>
  <c r="V202" i="12"/>
  <c r="G205" i="12"/>
  <c r="I205" i="12"/>
  <c r="K205" i="12"/>
  <c r="M205" i="12"/>
  <c r="V205" i="12"/>
  <c r="G206" i="12"/>
  <c r="I206" i="12"/>
  <c r="K206" i="12"/>
  <c r="M206" i="12"/>
  <c r="O206" i="12"/>
  <c r="O205" i="12" s="1"/>
  <c r="Q206" i="12"/>
  <c r="Q205" i="12" s="1"/>
  <c r="V206" i="12"/>
  <c r="G212" i="12"/>
  <c r="I212" i="12"/>
  <c r="K212" i="12"/>
  <c r="M212" i="12"/>
  <c r="O212" i="12"/>
  <c r="Q212" i="12"/>
  <c r="V212" i="12"/>
  <c r="G220" i="12"/>
  <c r="I220" i="12"/>
  <c r="O220" i="12"/>
  <c r="Q220" i="12"/>
  <c r="V220" i="12"/>
  <c r="G221" i="12"/>
  <c r="M221" i="12" s="1"/>
  <c r="M220" i="12" s="1"/>
  <c r="I221" i="12"/>
  <c r="K221" i="12"/>
  <c r="K220" i="12" s="1"/>
  <c r="O221" i="12"/>
  <c r="Q221" i="12"/>
  <c r="V221" i="12"/>
  <c r="G223" i="12"/>
  <c r="Q223" i="12"/>
  <c r="V223" i="12"/>
  <c r="G224" i="12"/>
  <c r="M224" i="12" s="1"/>
  <c r="I224" i="12"/>
  <c r="I223" i="12" s="1"/>
  <c r="K224" i="12"/>
  <c r="O224" i="12"/>
  <c r="O223" i="12" s="1"/>
  <c r="Q224" i="12"/>
  <c r="V224" i="12"/>
  <c r="G230" i="12"/>
  <c r="M230" i="12" s="1"/>
  <c r="I230" i="12"/>
  <c r="K230" i="12"/>
  <c r="K223" i="12" s="1"/>
  <c r="O230" i="12"/>
  <c r="Q230" i="12"/>
  <c r="V230" i="12"/>
  <c r="G234" i="12"/>
  <c r="I234" i="12"/>
  <c r="K234" i="12"/>
  <c r="M234" i="12"/>
  <c r="O234" i="12"/>
  <c r="Q234" i="12"/>
  <c r="V234" i="12"/>
  <c r="K237" i="12"/>
  <c r="O237" i="12"/>
  <c r="G238" i="12"/>
  <c r="G237" i="12" s="1"/>
  <c r="I238" i="12"/>
  <c r="K238" i="12"/>
  <c r="M238" i="12"/>
  <c r="O238" i="12"/>
  <c r="Q238" i="12"/>
  <c r="Q237" i="12" s="1"/>
  <c r="V238" i="12"/>
  <c r="G242" i="12"/>
  <c r="I242" i="12"/>
  <c r="K242" i="12"/>
  <c r="M242" i="12"/>
  <c r="O242" i="12"/>
  <c r="Q242" i="12"/>
  <c r="V242" i="12"/>
  <c r="V237" i="12" s="1"/>
  <c r="G245" i="12"/>
  <c r="I245" i="12"/>
  <c r="K245" i="12"/>
  <c r="M245" i="12"/>
  <c r="O245" i="12"/>
  <c r="Q245" i="12"/>
  <c r="V245" i="12"/>
  <c r="G249" i="12"/>
  <c r="M249" i="12" s="1"/>
  <c r="M237" i="12" s="1"/>
  <c r="I249" i="12"/>
  <c r="K249" i="12"/>
  <c r="O249" i="12"/>
  <c r="Q249" i="12"/>
  <c r="V249" i="12"/>
  <c r="G253" i="12"/>
  <c r="M253" i="12" s="1"/>
  <c r="I253" i="12"/>
  <c r="I237" i="12" s="1"/>
  <c r="K253" i="12"/>
  <c r="O253" i="12"/>
  <c r="Q253" i="12"/>
  <c r="V253" i="12"/>
  <c r="G259" i="12"/>
  <c r="I259" i="12"/>
  <c r="K259" i="12"/>
  <c r="M259" i="12"/>
  <c r="O259" i="12"/>
  <c r="Q259" i="12"/>
  <c r="V259" i="12"/>
  <c r="V258" i="12" s="1"/>
  <c r="G263" i="12"/>
  <c r="I263" i="12"/>
  <c r="K263" i="12"/>
  <c r="M263" i="12"/>
  <c r="O263" i="12"/>
  <c r="O258" i="12" s="1"/>
  <c r="Q263" i="12"/>
  <c r="V263" i="12"/>
  <c r="G265" i="12"/>
  <c r="I265" i="12"/>
  <c r="K265" i="12"/>
  <c r="M265" i="12"/>
  <c r="O265" i="12"/>
  <c r="Q265" i="12"/>
  <c r="Q258" i="12" s="1"/>
  <c r="V265" i="12"/>
  <c r="G267" i="12"/>
  <c r="I267" i="12"/>
  <c r="K267" i="12"/>
  <c r="M267" i="12"/>
  <c r="O267" i="12"/>
  <c r="Q267" i="12"/>
  <c r="V267" i="12"/>
  <c r="G269" i="12"/>
  <c r="I269" i="12"/>
  <c r="K269" i="12"/>
  <c r="M269" i="12"/>
  <c r="O269" i="12"/>
  <c r="Q269" i="12"/>
  <c r="V269" i="12"/>
  <c r="G270" i="12"/>
  <c r="M270" i="12" s="1"/>
  <c r="I270" i="12"/>
  <c r="K270" i="12"/>
  <c r="O270" i="12"/>
  <c r="Q270" i="12"/>
  <c r="V270" i="12"/>
  <c r="G272" i="12"/>
  <c r="M272" i="12" s="1"/>
  <c r="I272" i="12"/>
  <c r="I258" i="12" s="1"/>
  <c r="K272" i="12"/>
  <c r="O272" i="12"/>
  <c r="Q272" i="12"/>
  <c r="V272" i="12"/>
  <c r="G274" i="12"/>
  <c r="M274" i="12" s="1"/>
  <c r="I274" i="12"/>
  <c r="K274" i="12"/>
  <c r="K258" i="12" s="1"/>
  <c r="O274" i="12"/>
  <c r="Q274" i="12"/>
  <c r="V274" i="12"/>
  <c r="G276" i="12"/>
  <c r="I276" i="12"/>
  <c r="K276" i="12"/>
  <c r="M276" i="12"/>
  <c r="G277" i="12"/>
  <c r="I277" i="12"/>
  <c r="K277" i="12"/>
  <c r="M277" i="12"/>
  <c r="O277" i="12"/>
  <c r="O276" i="12" s="1"/>
  <c r="Q277" i="12"/>
  <c r="V277" i="12"/>
  <c r="G279" i="12"/>
  <c r="I279" i="12"/>
  <c r="K279" i="12"/>
  <c r="M279" i="12"/>
  <c r="O279" i="12"/>
  <c r="Q279" i="12"/>
  <c r="Q276" i="12" s="1"/>
  <c r="V279" i="12"/>
  <c r="G281" i="12"/>
  <c r="I281" i="12"/>
  <c r="K281" i="12"/>
  <c r="M281" i="12"/>
  <c r="O281" i="12"/>
  <c r="Q281" i="12"/>
  <c r="V281" i="12"/>
  <c r="V276" i="12" s="1"/>
  <c r="Q283" i="12"/>
  <c r="V283" i="12"/>
  <c r="G284" i="12"/>
  <c r="G283" i="12" s="1"/>
  <c r="I284" i="12"/>
  <c r="K284" i="12"/>
  <c r="O284" i="12"/>
  <c r="Q284" i="12"/>
  <c r="V284" i="12"/>
  <c r="G286" i="12"/>
  <c r="M286" i="12" s="1"/>
  <c r="I286" i="12"/>
  <c r="I283" i="12" s="1"/>
  <c r="K286" i="12"/>
  <c r="O286" i="12"/>
  <c r="Q286" i="12"/>
  <c r="V286" i="12"/>
  <c r="G288" i="12"/>
  <c r="M288" i="12" s="1"/>
  <c r="I288" i="12"/>
  <c r="K288" i="12"/>
  <c r="K283" i="12" s="1"/>
  <c r="O288" i="12"/>
  <c r="Q288" i="12"/>
  <c r="V288" i="12"/>
  <c r="G290" i="12"/>
  <c r="I290" i="12"/>
  <c r="K290" i="12"/>
  <c r="M290" i="12"/>
  <c r="O290" i="12"/>
  <c r="Q290" i="12"/>
  <c r="V290" i="12"/>
  <c r="G292" i="12"/>
  <c r="I292" i="12"/>
  <c r="K292" i="12"/>
  <c r="M292" i="12"/>
  <c r="O292" i="12"/>
  <c r="O283" i="12" s="1"/>
  <c r="Q292" i="12"/>
  <c r="V292" i="12"/>
  <c r="AE295" i="12"/>
  <c r="I20" i="1"/>
  <c r="I19" i="1"/>
  <c r="I18" i="1"/>
  <c r="I17" i="1"/>
  <c r="I16" i="1"/>
  <c r="I65" i="1"/>
  <c r="J64" i="1" s="1"/>
  <c r="F43" i="1"/>
  <c r="G23" i="1" s="1"/>
  <c r="G43" i="1"/>
  <c r="G25" i="1" s="1"/>
  <c r="A25" i="1" s="1"/>
  <c r="H42" i="1"/>
  <c r="I42" i="1" s="1"/>
  <c r="H41" i="1"/>
  <c r="I41" i="1" s="1"/>
  <c r="H40" i="1"/>
  <c r="H39" i="1"/>
  <c r="I39" i="1" s="1"/>
  <c r="I43" i="1" s="1"/>
  <c r="J56" i="1" l="1"/>
  <c r="J60" i="1"/>
  <c r="J53" i="1"/>
  <c r="J61" i="1"/>
  <c r="J57" i="1"/>
  <c r="J54" i="1"/>
  <c r="J58" i="1"/>
  <c r="J62" i="1"/>
  <c r="J55" i="1"/>
  <c r="J59" i="1"/>
  <c r="J63" i="1"/>
  <c r="G26" i="1"/>
  <c r="A26" i="1"/>
  <c r="A23" i="1"/>
  <c r="G28" i="1"/>
  <c r="M258" i="12"/>
  <c r="M223" i="12"/>
  <c r="G258" i="12"/>
  <c r="AF295" i="12"/>
  <c r="M284" i="12"/>
  <c r="M283" i="12" s="1"/>
  <c r="M97" i="12"/>
  <c r="M96" i="12" s="1"/>
  <c r="M15" i="12"/>
  <c r="M8" i="12" s="1"/>
  <c r="H43" i="1"/>
  <c r="J41" i="1"/>
  <c r="J39" i="1"/>
  <c r="J43" i="1" s="1"/>
  <c r="J42" i="1"/>
  <c r="I21" i="1"/>
  <c r="J28" i="1"/>
  <c r="J26" i="1"/>
  <c r="G38" i="1"/>
  <c r="F38" i="1"/>
  <c r="J23" i="1"/>
  <c r="J24" i="1"/>
  <c r="J25" i="1"/>
  <c r="J27" i="1"/>
  <c r="E24" i="1"/>
  <c r="E26" i="1"/>
  <c r="J65" i="1" l="1"/>
  <c r="A24" i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Igor Maléř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<sst xmlns="http://schemas.openxmlformats.org/spreadsheetml/2006/main" count="1228" uniqueCount="430">
  <si>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</si>
  <si>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</si>
  <si>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</si>
  <si>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</si>
  <si>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</si>
  <si>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</si>
  <si>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</si>
  <si>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</si>
  <si>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</si>
  <si>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</si>
  <si>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</si>
  <si>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</si>
  <si>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</si>
  <si>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</si>
  <si>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</si>
  <si>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</si>
  <si>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</si>
  <si>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</si>
  <si>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</si>
  <si>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</si>
  <si>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</si>
  <si>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</si>
  <si>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</si>
  <si>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</si>
  <si>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</si>
  <si>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</si>
  <si>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</si>
  <si>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</si>
  <si>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</si>
  <si>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</si>
  <si>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</si>
  <si>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</si>
  <si>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</si>
  <si>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</si>
  <si>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</si>
  <si>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</si>
  <si>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</si>
  <si>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</si>
  <si>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</si>
  <si>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</si>
  <si>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</si>
  <si>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</si>
  <si>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</si>
  <si>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_3_SO01_Zaj.jámy_R2</t>
  </si>
  <si>
    <t>SO01.3 - Zajištění jámy</t>
  </si>
  <si>
    <t>D1</t>
  </si>
  <si>
    <t>SO 01 - Příprava území</t>
  </si>
  <si>
    <t>Objekt:</t>
  </si>
  <si>
    <t>Rozpočet:</t>
  </si>
  <si>
    <t>11542-003-000_R2</t>
  </si>
  <si>
    <t>ALFAGEN ETAPA 1.</t>
  </si>
  <si>
    <t>HUTNÍ PROJEKT Frýdek-Místek a.s.</t>
  </si>
  <si>
    <t>28. října 1495</t>
  </si>
  <si>
    <t>Frýdek-Místek-Místek</t>
  </si>
  <si>
    <t>73801</t>
  </si>
  <si>
    <t>45193584</t>
  </si>
  <si>
    <t>CZ45193584</t>
  </si>
  <si>
    <t>24.1.2025</t>
  </si>
  <si>
    <t>Stavba</t>
  </si>
  <si>
    <t>Stavební objekt</t>
  </si>
  <si>
    <t>Celkem za stavbu</t>
  </si>
  <si>
    <t>CZK</t>
  </si>
  <si>
    <t>#POPS</t>
  </si>
  <si>
    <t>Popis stavby: 11542-003-000_R2 - ALFAGEN ETAPA 1.</t>
  </si>
  <si>
    <t>#POPO</t>
  </si>
  <si>
    <t>Popis objektu: D1 - SO 01 - Příprava území</t>
  </si>
  <si>
    <t>#POPR</t>
  </si>
  <si>
    <t>Popis rozpočtu: _3_SO01_Zaj.jámy_R2 - SO01.3 - Zajištění jámy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</si>
  <si>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</si>
  <si>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</si>
  <si>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</si>
  <si>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</si>
  <si>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</si>
  <si>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</si>
  <si>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</si>
  <si>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</si>
  <si>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3</t>
  </si>
  <si>
    <t>Svislé a kompletní konstrukce</t>
  </si>
  <si>
    <t>8</t>
  </si>
  <si>
    <t>Trubní vedení</t>
  </si>
  <si>
    <t>96</t>
  </si>
  <si>
    <t>Bourání konstrukcí</t>
  </si>
  <si>
    <t>99</t>
  </si>
  <si>
    <t>Staveništní přesun hmot</t>
  </si>
  <si>
    <t>767</t>
  </si>
  <si>
    <t>Konstrukce zámečnické</t>
  </si>
  <si>
    <t>M43</t>
  </si>
  <si>
    <t>Montáže ocelových konstrukcí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</si>
  <si>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</si>
  <si>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</si>
  <si>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</si>
  <si>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</si>
  <si>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</si>
  <si>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</si>
  <si>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</si>
  <si>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</si>
  <si>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</si>
  <si>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</si>
  <si>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</si>
  <si>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</si>
  <si>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</si>
  <si>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</si>
  <si>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</si>
  <si>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</si>
  <si>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</si>
  <si>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</si>
  <si>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</si>
  <si>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</si>
  <si>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</si>
  <si>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</si>
  <si>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</si>
  <si>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</si>
  <si>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</si>
  <si>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</si>
  <si>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</si>
  <si>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</si>
  <si>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</si>
  <si>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</si>
  <si>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</si>
  <si>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</si>
  <si>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</si>
  <si>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</si>
  <si>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115101201R00</t>
  </si>
  <si>
    <t>Čerpání vody na dopravní výšku do 10 m  s uvažovaným průměrným přítokem do 500 l/min</t>
  </si>
  <si>
    <t>h</t>
  </si>
  <si>
    <t>800-1</t>
  </si>
  <si>
    <t>RTS 24/ II</t>
  </si>
  <si>
    <t>Práce</t>
  </si>
  <si>
    <t>Běžná</t>
  </si>
  <si>
    <t>POL1_</t>
  </si>
  <si>
    <t>na vzdálenost od hladiny vody v jímce po výšku roviny proložené osou nejvyššího bodu výtlačného potrubí. Včetně odpadní potrubí v délce do 20 m.</t>
  </si>
  <si>
    <t>SPI</t>
  </si>
  <si>
    <t>předpoklad : 120*8</t>
  </si>
  <si>
    <t>VV</t>
  </si>
  <si>
    <t>115101301R00</t>
  </si>
  <si>
    <t>Pohotovost záložní čerpací soupravy na dopravní výšku do 10 m  s uvažovaným průměrným přítokem do 500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</si>
  <si>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</si>
  <si>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</si>
  <si>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předpoklad : 120</t>
  </si>
  <si>
    <t>122301103R00</t>
  </si>
  <si>
    <t>Odkopávky a  prokopávky nezapažené v hornině 4 přes 1 000 do 10 000 m3</t>
  </si>
  <si>
    <t>m3</t>
  </si>
  <si>
    <t>s přehozením výkopku na vzdálenost do 3 m nebo s naložením na dopravní prostředek,</t>
  </si>
  <si>
    <t>podkl.vrstvy zpev.ploch+zeleň, viz tabulka HTÚ : 9 643,90</t>
  </si>
  <si>
    <t>122301109R00</t>
  </si>
  <si>
    <t>Odkopávky a  prokopávky nezapažené v hornině 4 příplatek k cenám za lepivost horniny</t>
  </si>
  <si>
    <t>130901123RT3</t>
  </si>
  <si>
    <t>Bourání konstrukcí v hloubených vykopávkách z betonu, železového nebo z předpjatého, těžkou technikou</t>
  </si>
  <si>
    <t>s přemístěním suti na hromady na vzdálenost do 20 m nebo s uložením na dopravní prostředek,</t>
  </si>
  <si>
    <t xml:space="preserve">"viz tabulka k-ce stavební jámy č.1a2 bourání" : </t>
  </si>
  <si>
    <t>bourání stáv.zákl.patek plynu : 9,00</t>
  </si>
  <si>
    <t>dočasný základ (2ks) (po provedení pažící kce bude základ vybourán) : 3,00</t>
  </si>
  <si>
    <t>provizorní dočasný základ (1ks) (po provedení pažící kce bude základ vybourán) : 2,25</t>
  </si>
  <si>
    <t>131301110R00</t>
  </si>
  <si>
    <t>Hloubení nezapažených jam a zářezů do 50 m3, v hornině 4,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</si>
  <si>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</si>
  <si>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nové základy pod podpěry (6ks) : 50,00</t>
  </si>
  <si>
    <t>bourání stáv. a provizorních základů : 40,00</t>
  </si>
  <si>
    <t>131301112R00</t>
  </si>
  <si>
    <t>Hloubení nezapažených jam a zářezů do 1000 m3, v hornině 4, hloubení strojně</t>
  </si>
  <si>
    <t xml:space="preserve">"viz tabulka k-ce stavební jámy" : </t>
  </si>
  <si>
    <t>jáma č.2 (odkop prostoru pro zhotovení pažnice z úrovně +0,000 do -2,100) : 324,00</t>
  </si>
  <si>
    <t>131301113R00</t>
  </si>
  <si>
    <t>Hloubení nezapažených jam a zářezů do 10000 m3, v hornině 4, hloubení strojně</t>
  </si>
  <si>
    <t>jáma č.2 (odkop svahu po zhotovení pilot na úroveň +0,000) : 2 067,00</t>
  </si>
  <si>
    <t>131301119R00</t>
  </si>
  <si>
    <t xml:space="preserve">Hloubení nezapažených jam a zářezů příplatek za lepivost, v hornině 4,  </t>
  </si>
  <si>
    <t>"viz tabulka k-ce stavební jámy" : 90,00+324,00+2 067,00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</si>
  <si>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</si>
  <si>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</si>
  <si>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</si>
  <si>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100% z hloubení jam do 50 m3, nové základy pod podpěry (6ks) : 50,00</t>
  </si>
  <si>
    <t>161101102R00</t>
  </si>
  <si>
    <t>Svislé přemístění výkopku z horniny 1 až 4, při hloubce výkopu přes 2,5 do 4 m</t>
  </si>
  <si>
    <t>8% z hloubení jam do 1 000 m3 : 324,00*0,08</t>
  </si>
  <si>
    <t>3% z hloubení jam do 10 000 m3 : 2 067,00*0,03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</si>
  <si>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</si>
  <si>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</si>
  <si>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</si>
  <si>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 xml:space="preserve">"odvoz na skládku=celkového přebytku zeminy, kamení, apod." : </t>
  </si>
  <si>
    <t>objekt SO01.3 a objekt SO02 : (13 269,10-551,25)+(6 401,40-6 627,40)</t>
  </si>
  <si>
    <t xml:space="preserve">"Deponii si zajistí budoucí zhotovitel" : </t>
  </si>
  <si>
    <t xml:space="preserve">"viz tabulka HTÚ" : </t>
  </si>
  <si>
    <t>přesun z odkopávek na deponii : 9 643,90</t>
  </si>
  <si>
    <t>přesun zeminy z výkopů na deponii : 2 481,00</t>
  </si>
  <si>
    <t>přesun zeminy z vrtaných pilot na deponii : 1 144,20</t>
  </si>
  <si>
    <t>pro zpětný zásyp/násyp pro vyrovnání pilotovací úrovně : 551,25</t>
  </si>
  <si>
    <t>162701109R00</t>
  </si>
  <si>
    <t>Vodorovné přemístění výkopku příplatek k ceně za každých dalších i započatých 1 000 m přes 10 000 m  z horniny 1 až 4</t>
  </si>
  <si>
    <t>celkem odvoz na skládku do 30 km.</t>
  </si>
  <si>
    <t>POP</t>
  </si>
  <si>
    <t>12 491,85*29</t>
  </si>
  <si>
    <t>167101102R00</t>
  </si>
  <si>
    <t>Nakládání, skládání, překládání neulehlého výkopku nakládání výkopku  přes 100 m3, z horniny 1 až 4</t>
  </si>
  <si>
    <t xml:space="preserve">"pro odvoz na skládku=celkového přebytku zeminy, kamení, apod." : </t>
  </si>
  <si>
    <t>171201201R00</t>
  </si>
  <si>
    <t>Uložení sypaniny na dočasnou skládku tak, že na 1 m2 plochy připadá přes 2 m3 výkopku nebo ornice</t>
  </si>
  <si>
    <t>174101101R00</t>
  </si>
  <si>
    <t>Zásyp sypaninou se zhutněním jam, šachet, rýh nebo kolem objektů v těchto vykopávkách</t>
  </si>
  <si>
    <t>z jakékoliv horniny s uložením výkopku po vrstvách,</t>
  </si>
  <si>
    <t>zpětný zásyp/násyp pro vyrovnání pilotovací úrovně : 480,00</t>
  </si>
  <si>
    <t>nové základy pod podpěry (6ks) : 50,00-18,75</t>
  </si>
  <si>
    <t>199000002R00</t>
  </si>
  <si>
    <t>Poplatky za skládku horniny 1- 4, skupina 17 05 04 z Katalogu odpadů</t>
  </si>
  <si>
    <t>113108421R00</t>
  </si>
  <si>
    <t>Odstranění podkladů nebo krytů živičných, v ploše jednotlivě nad 50 m2, tloušťka vrstvy 210 mm</t>
  </si>
  <si>
    <t>m2</t>
  </si>
  <si>
    <t>822-1</t>
  </si>
  <si>
    <t>viz tabulka HTÚ : 4 300,00</t>
  </si>
  <si>
    <t>113109415R00</t>
  </si>
  <si>
    <t>Odstranění podkladů nebo krytů z betonu prostého, v ploše jednotlivě nad 50 m2, tloušťka vrstvy 150 mm</t>
  </si>
  <si>
    <t>kamenivo zpev.cementem, viz tabulka HTÚ : 4 300,00</t>
  </si>
  <si>
    <t>113106241RTT</t>
  </si>
  <si>
    <t>Rozebrání ploch komunikací ze silničních panelů včetně odvozu a uložení</t>
  </si>
  <si>
    <t>Vlastní</t>
  </si>
  <si>
    <t>Indiv</t>
  </si>
  <si>
    <t>viz tabulka HTÚ : 2 360,00</t>
  </si>
  <si>
    <t>224311411R00</t>
  </si>
  <si>
    <t>Výplň pilot z vodostavebního betonu prostého beton XF3, bez suspenze</t>
  </si>
  <si>
    <t>800-2</t>
  </si>
  <si>
    <t xml:space="preserve">"viz tabulka kce stavební jámy č.1" : </t>
  </si>
  <si>
    <t xml:space="preserve">"Milánská stěna=trvalé pažení" : </t>
  </si>
  <si>
    <t>pro piloty D500 mm typ6 : 24*(1,00)</t>
  </si>
  <si>
    <t>pro piloty D500 mm typ7 : 45*(1,20)</t>
  </si>
  <si>
    <t>přídavek betonu po vytažení výpažnice : 3,90</t>
  </si>
  <si>
    <t>přídavek betonu na přebetonávku : 7,00</t>
  </si>
  <si>
    <t/>
  </si>
  <si>
    <t>pro piloty D620 mm typ3 : 14*(2,70)</t>
  </si>
  <si>
    <t>pro piloty D620 mm typ4 : 12*(2,40)</t>
  </si>
  <si>
    <t>pro piloty D620 mm typ5 : 12*(1,80)</t>
  </si>
  <si>
    <t>přídavek betonu po vytažení výpažnice : 4,50</t>
  </si>
  <si>
    <t>přídavek betonu na přebetonávku : 7,90</t>
  </si>
  <si>
    <t>pro piloty D750 mm typ1 : 27*(5,30)</t>
  </si>
  <si>
    <t>pro piloty D750 mm typ2 : 13*(4,40)</t>
  </si>
  <si>
    <t>přídavek betonu po vytažení výpažnice : 10,10</t>
  </si>
  <si>
    <t>přídavek betonu na přebetonávku : 14,80</t>
  </si>
  <si>
    <t xml:space="preserve">"viz tabulka kce stavební jámy č.2" : </t>
  </si>
  <si>
    <t>pro piloty D750 mm typ1 : 59*(7,42)</t>
  </si>
  <si>
    <t>pro piloty D750 mm typ2 : 11*(5,70)</t>
  </si>
  <si>
    <t>pro piloty D750 mm typ3 : 11*(4,60)</t>
  </si>
  <si>
    <t>pro piloty D750 mm typ4 : 15*(4,00)</t>
  </si>
  <si>
    <t>pro piloty D750 mm typ5 : 11*(3,40)</t>
  </si>
  <si>
    <t>přídavek betonu po vytažení výpažnice : 32,40</t>
  </si>
  <si>
    <t>přídavek betonu na přebetonávku : 48,62</t>
  </si>
  <si>
    <t>224361116R00</t>
  </si>
  <si>
    <t>Výztuž pilot betonových do země z oceli B500B, Výztuž ocelová betonářská - tyč; úprava: stříhaná, ohýbaná; povrch: žebírkový; značka: B500B (1.0439); d = 12,0 mm</t>
  </si>
  <si>
    <t>t</t>
  </si>
  <si>
    <t>pro piloty : 21 978,10/1000</t>
  </si>
  <si>
    <t>pro piloty : 43 310,70/1000</t>
  </si>
  <si>
    <t>224383111R00</t>
  </si>
  <si>
    <t>Zřízení výplně pilot ze ŽB s vytažením pažnic hloubka do 10 m, průměr přes 450 do 650 mm</t>
  </si>
  <si>
    <t>m</t>
  </si>
  <si>
    <t>svislých, zapažených,</t>
  </si>
  <si>
    <t xml:space="preserve">"viz tabulka k-ce stavební jámy č.1" : </t>
  </si>
  <si>
    <t>pro piloty typ3 D620 mm (délka pilot) : 14*9,00</t>
  </si>
  <si>
    <t>pro piloty typ4 D620 mm (délka pilot) : 12*8,00</t>
  </si>
  <si>
    <t>pro piloty typ5 D620 mm (délka pilot) : 12*6,00</t>
  </si>
  <si>
    <t>pro piloty typ6 D500 mm (délka pilot) : 24*5,00</t>
  </si>
  <si>
    <t>pro piloty typ7 D500 mm (délka pilot) : 45*6,00</t>
  </si>
  <si>
    <t>224383112R00</t>
  </si>
  <si>
    <t>Zřízení výplně pilot ze ŽB s vytažením pažnic hloubka do 10 m, průměr přes 650 do 1250 mm</t>
  </si>
  <si>
    <t>pro piloty typ2 D750 mm (délka pilot) : 13*10,00</t>
  </si>
  <si>
    <t xml:space="preserve">"viz tabulka k-ce stavební jámy č.2" : </t>
  </si>
  <si>
    <t>pro piloty typ4 D750 mm (délka pilot) : 15*9,00</t>
  </si>
  <si>
    <t>pro piloty typ5 D750 mm (délka pilot) : 11*7,70</t>
  </si>
  <si>
    <t>224383122R00</t>
  </si>
  <si>
    <t>Zřízení výplně pilot ze ŽB s vytažením pažnic hloubka do 20 m, průměr přes 650 do 1250 mm</t>
  </si>
  <si>
    <t>pro piloty typ1 D750 mm (délka pilot) : 27*12,00</t>
  </si>
  <si>
    <t>pro piloty typ1 D750 mm (délka pilot) : 59*16,80</t>
  </si>
  <si>
    <t>pro piloty typ2 D750 mm (délka pilot) : 11*12,80</t>
  </si>
  <si>
    <t>pro piloty typ3 D750 mm (délka pilot) : 11*10,40</t>
  </si>
  <si>
    <t>264041410R00</t>
  </si>
  <si>
    <t>Odpažení vrtů pro piloty průměr přes 550 do 650 mm</t>
  </si>
  <si>
    <t>pažených manipulační pažnicí,</t>
  </si>
  <si>
    <t>"viz tabulka k-ce stavební jámy č.1" : 292,10</t>
  </si>
  <si>
    <t>264041510R00</t>
  </si>
  <si>
    <t>Odpažení vrtů pro piloty průměr přes 650 do 850 mm</t>
  </si>
  <si>
    <t>"viz tabulka k-ce stavební jámy č.1" : 174,95</t>
  </si>
  <si>
    <t>"viz tabulka k-ce stavební jámy č.2" : 617,50</t>
  </si>
  <si>
    <t>264411411R00</t>
  </si>
  <si>
    <t>Vrty pro piloty nezapažené, svislé průměr přes 550 do 650 mm, hloubka 0 - 5 m, hornina třídy 4</t>
  </si>
  <si>
    <t>pro piloty D500 mm : 200,10</t>
  </si>
  <si>
    <t>pro piloty D620 mm : 191,80</t>
  </si>
  <si>
    <t>264411511R00</t>
  </si>
  <si>
    <t>Vrty pro piloty nezapažené, svislé průměr přes 650 do 850 mm, hloubka 0 - 5 m, hornina třídy 4</t>
  </si>
  <si>
    <t>pro piloty D750 mm : 279,05</t>
  </si>
  <si>
    <t>264411512R00</t>
  </si>
  <si>
    <t>Vrty pro piloty nezapažené, svislé průměr přes 650 do 850 mm, hloubka přes 5 m, hornina třídy 4</t>
  </si>
  <si>
    <t>pro piloty D750 mm : 848,60</t>
  </si>
  <si>
    <t>264421412R00</t>
  </si>
  <si>
    <t>Vrty pro piloty zapažené, svislé průměr přes 550 do 650 mm, hloubka od 0 do 10 m, hornina třídy 4</t>
  </si>
  <si>
    <t>pro piloty D500 mm : 189,90</t>
  </si>
  <si>
    <t>pro piloty D620 mm : 102,20</t>
  </si>
  <si>
    <t>264421512R00</t>
  </si>
  <si>
    <t>Vrty pro piloty zapažené, svislé průměr přes 650 do 850 mm, hloubka od 0 do 10 m, hornina třídy 4</t>
  </si>
  <si>
    <t>pro piloty D750 mm : 174,95</t>
  </si>
  <si>
    <t>pro piloty D750 mm : 617,50</t>
  </si>
  <si>
    <t>275320050RAA</t>
  </si>
  <si>
    <t>Základové patky ze železobetonu včetně bednění z betonu C 25/30 (B 30), výztuž 90 kg/m3, štěrkopískový podklad 100 mm</t>
  </si>
  <si>
    <t>AP-HSV</t>
  </si>
  <si>
    <t>Agregovaná položka</t>
  </si>
  <si>
    <t>POL2_</t>
  </si>
  <si>
    <t>výztuže, odbednění a podkladu ze štěrkopísku.</t>
  </si>
  <si>
    <t xml:space="preserve">"viz tabulka k-ce stavební jámy č.1a2 bourání a nová část plynu" : </t>
  </si>
  <si>
    <t>nové základy pod podpěry (6ks) : 13,50</t>
  </si>
  <si>
    <t>380320040RTT</t>
  </si>
  <si>
    <t>Kompletní konstrukce ze železobetonu C 25/30, bednění a odbednění, výztuž 120 kg/m3</t>
  </si>
  <si>
    <t>včetně stříkaného betonu, otvorů pro odvodnění, příslušenství, kompletní provedení.</t>
  </si>
  <si>
    <t>"Milánská stěna=trvalé pažení, Pažina typ 1 až 7 (pažnice)" : 35,50</t>
  </si>
  <si>
    <t>"Milánská stěna=trvalé pažení, Pažina typ 1 až 5 (pažnice)" : 15,10</t>
  </si>
  <si>
    <t>380320040RTY</t>
  </si>
  <si>
    <t>Kompletní konstrukce ze železobetonu C 25/30, bednění a odbednění, výztuž 150 kg/m3</t>
  </si>
  <si>
    <t>"Milánská stěna=trvalé pažení, Trámec typ 1 až 7 (hlava)" : 38,40</t>
  </si>
  <si>
    <t>"Milánská stěna=trvalé pažení, Trámec typ 1 (hlava)" : 49,20</t>
  </si>
  <si>
    <t>841230116RTT</t>
  </si>
  <si>
    <t>Plynovod z trub ocelových, DN 125 mm (montáž+dodávka včetně tvarovek, nátěru potr.,případného lešení, příslušenství) kompletní provedení</t>
  </si>
  <si>
    <t>Součástí ceny je i hlavní tlaková zkouška vzduchem.</t>
  </si>
  <si>
    <t>"Nová trasa potrubí plynu NTL DN125" : (19,20+28,50)</t>
  </si>
  <si>
    <t>"Nová trasa potrubí plynu STL DN125" : (19,20+28,50)</t>
  </si>
  <si>
    <t>841230119RTT</t>
  </si>
  <si>
    <t>Plynovod z trub ocelových, DN 400 mm (montáž+dodávka včetně tvarovek, nátěru potr.,případného lešení, příslušenství) kompletní provedení</t>
  </si>
  <si>
    <t>Součástí ceny je i hlavní tlaková zkouška vzduchem..</t>
  </si>
  <si>
    <t>"Nová trasa potrubí plynu NTL DN400" : (19,20+28,50)</t>
  </si>
  <si>
    <t>961054112R00</t>
  </si>
  <si>
    <t>Odbourání vrchní znehodnocené části výplně pilot průměr piloty přes 450 do 650 mm</t>
  </si>
  <si>
    <t>betonových,</t>
  </si>
  <si>
    <t>pro piloty D500 mm : 41,40</t>
  </si>
  <si>
    <t>pro piloty D620 mm : 34,20</t>
  </si>
  <si>
    <t>961054113R00</t>
  </si>
  <si>
    <t>Odbourání vrchní znehodnocené části výplně pilot průměr piloty přes 650 do 1250 mm</t>
  </si>
  <si>
    <t>pro piloty D750 mm : 24,00</t>
  </si>
  <si>
    <t>pro piloty D750 mm : 160,50</t>
  </si>
  <si>
    <t>998152122R00</t>
  </si>
  <si>
    <t>Přesun hmot pro oplocení a objekty zvláštní,monol. vodorovně do 50 m výšky přes 3 do 10 m</t>
  </si>
  <si>
    <t>801-5</t>
  </si>
  <si>
    <t>Přesun hmot</t>
  </si>
  <si>
    <t>POL7_</t>
  </si>
  <si>
    <t>na novostavbách a změnách objektů pro oplocení (815 2 JKSo), objekty zvláštní pro chov živočichů (815 3 JKSO), objekty pozemní různé (815 9 JKSO) se svislou nosnou konstrukcí monolitickou betonovou tyčovou nebo plošnou ( KMCH 2 a 3 - JKSO šesté místo)</t>
  </si>
  <si>
    <t>767999801R00</t>
  </si>
  <si>
    <t>Demontáž ostatních doplňků staveb doplňků staveb  o hmotnosti přes 20 do 50 kg</t>
  </si>
  <si>
    <t>kg</t>
  </si>
  <si>
    <t>800-767</t>
  </si>
  <si>
    <t>dmtž stáv.potrubí NTL plynu DN125 : 45,1*35</t>
  </si>
  <si>
    <t>dmtž stáv.potrubí STL plynu DN125 : 45,1*35</t>
  </si>
  <si>
    <t>dmtž provizorního potrubí NTL plynu DN125 (potrubí bude použito do nové trasy) : 19,2*35</t>
  </si>
  <si>
    <t>dmtž provizorního potrubí STL plynu DN125 (potrubí bude použito do nové trasy) : 19,2*35</t>
  </si>
  <si>
    <t>767999803R00</t>
  </si>
  <si>
    <t>Demontáž ostatních doplňků staveb doplňků staveb  o hmotnosti přes 100 do 250 kg</t>
  </si>
  <si>
    <t>dmtž stáv.potrubí NTL plynu DN400 : 45,1*120</t>
  </si>
  <si>
    <t>dmtž provizorního potrubí NTL plynu DN400 (potrubí bude použito do nové trasy) : 19,2*120</t>
  </si>
  <si>
    <t>767200000RA0</t>
  </si>
  <si>
    <t>Zábradlí ochranné z tubek, madlo, nátěry, kotvení</t>
  </si>
  <si>
    <t>zábradlí v.1,1 m z trubek D44,5x5 mm materiál S235, včetně kotvení : 94,40</t>
  </si>
  <si>
    <t>767995106R00</t>
  </si>
  <si>
    <t>Výroba a montáž atypických kovovových doplňků staveb hmotnosti přes 100 do 250 kg</t>
  </si>
  <si>
    <t>nové ocel.podpěry potrubí plynu (9ks) : 9*250,00</t>
  </si>
  <si>
    <t>provizorní ocel.podpěra potrubí plynui (3ks) (po provedení pažící kce bude podpěra zdemontována) : 3*250,00</t>
  </si>
  <si>
    <t>767996803R00</t>
  </si>
  <si>
    <t>Demontáž ostatních doplňků staveb atypických konstrukcí  o hmotnosti přes 100 do 250 kg</t>
  </si>
  <si>
    <t>provizorní ocel.podpěra potrubí plynui (3ks) : 3*250,00</t>
  </si>
  <si>
    <t>430995000R00</t>
  </si>
  <si>
    <t>Náklady na lešení a zdvihací mechanismy</t>
  </si>
  <si>
    <t>nové ocel.podpěry potrubí plynu : 9*250,00</t>
  </si>
  <si>
    <t>430997000R00</t>
  </si>
  <si>
    <t>Náklady na "Dílenskou dokumentaci"</t>
  </si>
  <si>
    <t>55399993R</t>
  </si>
  <si>
    <t>výrobek kovový vyrobený tvarováním, svařováním, nebo šroubováním, hmotnost výrobku nad 10 kg</t>
  </si>
  <si>
    <t>SPCM</t>
  </si>
  <si>
    <t>Specifikace</t>
  </si>
  <si>
    <t>POL3_</t>
  </si>
  <si>
    <t>včetně dopravy a povrchové úpravy nátěrem.</t>
  </si>
  <si>
    <t>979951112R00</t>
  </si>
  <si>
    <t>Výkup kovů železný šrot, tloušťky nad 4 mm</t>
  </si>
  <si>
    <t>801-3</t>
  </si>
  <si>
    <t>předpoklad vyztuženost základů=90 kg/m3 betonu : 14,25*90/1000</t>
  </si>
  <si>
    <t>provizorní ocel.podpěra potrubí plynui (3ks) : 3*250,00/1000</t>
  </si>
  <si>
    <t>stáv.ocel.potrubí plynu : 12,217-0,672*2-2,304</t>
  </si>
  <si>
    <t>979999982R00</t>
  </si>
  <si>
    <t>Poplatek za recyklaci, betonu, kusovost nad 1600 cm2, skupina 17 01 01 z Katalogu odpadů</t>
  </si>
  <si>
    <t>3 938,2489-1 986,60</t>
  </si>
  <si>
    <t>979999996R00</t>
  </si>
  <si>
    <t>Poplatek za recyklaci, asfaltu, kusovost nad 1600 cm, kusovost nad 1600 cm2, skupina 17 03 02 z Katalogu odpadů</t>
  </si>
  <si>
    <t>z odstr.asf.vrstev : 1 986,60</t>
  </si>
  <si>
    <t>979012112R00</t>
  </si>
  <si>
    <t xml:space="preserve">Svislá doprava suti a vybouraných hmot svislá doprava suti na výšku do 3,5 m,  </t>
  </si>
  <si>
    <t>821-1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</si>
  <si>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</si>
  <si>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</si>
  <si>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</si>
  <si>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979082213R00</t>
  </si>
  <si>
    <t>Vodorovná doprava suti po suchu bez naložení, ale se složením a hrubým urovnáním na vzdálenost do 1 km</t>
  </si>
  <si>
    <t>979082219R00</t>
  </si>
  <si>
    <t>Vodorovná doprava suti po suchu příplatek k ceně za každý další i započatý 1 km přes 1 km</t>
  </si>
  <si>
    <t>979087212R00</t>
  </si>
  <si>
    <t>Nakládání na dopravní prostředky suti</t>
  </si>
  <si>
    <t>pro vodorovnou dopravu</t>
  </si>
  <si>
    <t>979093111R00</t>
  </si>
  <si>
    <t>Uložení suti na skládku bez zhutnění</t>
  </si>
  <si>
    <t>800-6</t>
  </si>
  <si>
    <t>s hrubým urovnáním,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</si>
  <si>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</si>
  <si>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</si>
  <si>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</si>
  <si>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</si>
  <si>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</si>
  <si>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 včetně bezpečnostních a hygienických opatření na staveništi (Provizorní oplocení celého staveniště, rozšíření komunikace=provizorní zpevnění např.štěrkodrtí/beton.recyklátem o ploše cca 100 m2).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</si>
  <si>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</si>
  <si>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</si>
  <si>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</si>
  <si>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005123 R</t>
  </si>
  <si>
    <t>Územní vlivy</t>
  </si>
  <si>
    <t>Náklady na ztížené podmínky provádění tam, kde se vyskytují omezující vlivy konkrétního prostředí, které mají prokazatelný vliv na provádění stavebních prací.</t>
  </si>
  <si>
    <t>00411 R</t>
  </si>
  <si>
    <t>Přípravné a průzkumné služby či práce</t>
  </si>
  <si>
    <t>Náklady dodavatele vyplývající z povinností dodavatele stanovených obchodními podmínkami před zahájením stavebních prací. Tato skupina zahrnuje zejména náklady na přípravné činnosti.</t>
  </si>
  <si>
    <t>004111020R</t>
  </si>
  <si>
    <t xml:space="preserve">Vypracování projektové dokumentace </t>
  </si>
  <si>
    <t>Náklady na vypracování Dílenských (Výrobních) dokumentacích.....viz další požadavky na výkrese a popis v TZ.</t>
  </si>
  <si>
    <t>00511 R</t>
  </si>
  <si>
    <t xml:space="preserve">Geodetické práce </t>
  </si>
  <si>
    <t>Náklady na veškeré geodetické práce (vytýčení stáv.sítí a rozvodů, vytýčení a rozměření nového stavu, geodetické práce v průběhu výstavby, apod.)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</si>
  <si>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</si>
  <si>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</si>
  <si>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</si>
  <si>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</si>
  <si>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</si>
  <si>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 (Vyznačení změn do DPS).</t>
  </si>
  <si>
    <t>SUM</t>
  </si>
  <si>
    <t>END</t>
  </si>
  <si>
    <t>AL INVEST Břidličná,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</si>
</sst>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20" fillId="3" borderId="0" xfId="0" applyNumberFormat="1" applyFont="1" applyFill="1" applyAlignment="1">
      <alignment horizontal="left" vertical="center" wrapText="1"/>
    </xf>
    <xf numFmtId="49" fontId="20" fillId="3" borderId="6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Border="1" applyAlignment="1">
      <alignment vertical="center"/>
    </xf>
    <xf numFmtId="49" fontId="16" fillId="3" borderId="12" xfId="0" applyNumberFormat="1" applyFont="1" applyFill="1" applyBorder="1" applyAlignment="1">
      <alignment vertical="center" wrapText="1"/>
    </xf>
    <xf numFmtId="0" fontId="16" fillId="6" borderId="39" xfId="0" applyFont="1" applyFill="1" applyBorder="1" applyAlignment="1">
      <alignment vertical="top"/>
    </xf>
    <xf numFmtId="49" fontId="16" fillId="6" borderId="40" xfId="0" applyNumberFormat="1" applyFont="1" applyFill="1" applyBorder="1" applyAlignment="1">
      <alignment vertical="top"/>
    </xf>
    <xf numFmtId="49" fontId="16" fillId="6" borderId="40" xfId="0" applyNumberFormat="1" applyFont="1" applyFill="1" applyBorder="1" applyAlignment="1">
      <alignment horizontal="left" vertical="top" wrapText="1"/>
    </xf>
    <xf numFmtId="0" fontId="16" fillId="6" borderId="40" xfId="0" applyFont="1" applyFill="1" applyBorder="1" applyAlignment="1">
      <alignment horizontal="center" vertical="top" shrinkToFit="1"/>
    </xf>
    <xf numFmtId="165" fontId="16" fillId="6" borderId="40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85" x14ac:dyDescent="0.2"/>
  <sheetData>
    <row r="1" spans="1:7" x14ac:dyDescent="0.2">
      <c r="A1" s="21" t="s">
        <v>38</v>
      </c>
    </row>
    <row r="2" spans="1:7" ht="57.75" customHeight="1" x14ac:dyDescent="0.2">
      <c r="A2" s="199" t="s">
        <v>39</v>
      </c>
      <c r="B2" s="199"/>
      <c r="C2" s="199"/>
      <c r="D2" s="199"/>
      <c r="E2" s="199"/>
      <c r="F2" s="199"/>
      <c r="G2" s="199"/>
    </row>
  </sheetData>
  <sheetProtection password="E81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8"/>
  <sheetViews>
    <sheetView showGridLines="0" topLeftCell="B1" zoomScaleNormal="100" zoomScaleSheetLayoutView="75" workbookViewId="0">
      <selection activeCell="B1" sqref="B1:J1"/>
    </sheetView>
  </sheetViews>
  <sheetFormatPr defaultColWidth="9" defaultRowHeight="12.85" x14ac:dyDescent="0.2"/>
  <cols>
    <col min="1" max="1" width="8.375" hidden="1" customWidth="1"/>
    <col min="2" max="2" width="13.375" customWidth="1"/>
    <col min="3" max="3" width="7.375" style="51" customWidth="1"/>
    <col min="4" max="4" width="13" style="51" customWidth="1"/>
    <col min="5" max="5" width="9.75" style="51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00000000000003" customHeight="1" x14ac:dyDescent="0.2">
      <c r="A1" s="47" t="s">
        <v>36</v>
      </c>
      <c r="B1" s="200" t="s">
        <v>41</v>
      </c>
      <c r="C1" s="201"/>
      <c r="D1" s="201"/>
      <c r="E1" s="201"/>
      <c r="F1" s="201"/>
      <c r="G1" s="201"/>
      <c r="H1" s="201"/>
      <c r="I1" s="201"/>
      <c r="J1" s="202"/>
    </row>
    <row r="2" spans="1:15" ht="36" customHeight="1" x14ac:dyDescent="0.2">
      <c r="A2" s="2"/>
      <c r="B2" s="77" t="s">
        <v>22</v>
      </c>
      <c r="C2" s="78"/>
      <c r="D2" s="190" t="s">
        <v>49</v>
      </c>
      <c r="E2" s="209" t="s">
        <v>50</v>
      </c>
      <c r="F2" s="210"/>
      <c r="G2" s="210"/>
      <c r="H2" s="210"/>
      <c r="I2" s="210"/>
      <c r="J2" s="211"/>
      <c r="O2" s="1"/>
    </row>
    <row r="3" spans="1:15" ht="27.1" customHeight="1" x14ac:dyDescent="0.2">
      <c r="A3" s="2"/>
      <c r="B3" s="79" t="s">
        <v>47</v>
      </c>
      <c r="C3" s="78"/>
      <c r="D3" s="80" t="s">
        <v>45</v>
      </c>
      <c r="E3" s="212" t="s">
        <v>46</v>
      </c>
      <c r="F3" s="213"/>
      <c r="G3" s="213"/>
      <c r="H3" s="213"/>
      <c r="I3" s="213"/>
      <c r="J3" s="214"/>
    </row>
    <row r="4" spans="1:15" ht="23.2" customHeight="1" x14ac:dyDescent="0.2">
      <c r="A4" s="74">
        <v>3464789</v>
      </c>
      <c r="B4" s="81" t="s">
        <v>48</v>
      </c>
      <c r="C4" s="82"/>
      <c r="D4" s="191" t="s">
        <v>43</v>
      </c>
      <c r="E4" s="222" t="s">
        <v>44</v>
      </c>
      <c r="F4" s="223"/>
      <c r="G4" s="223"/>
      <c r="H4" s="223"/>
      <c r="I4" s="223"/>
      <c r="J4" s="224"/>
    </row>
    <row r="5" spans="1:15" ht="24.1" customHeight="1" x14ac:dyDescent="0.2">
      <c r="A5" s="2"/>
      <c r="B5" s="31" t="s">
        <v>42</v>
      </c>
      <c r="D5" s="227" t="s">
        <v>429</v>
      </c>
      <c r="E5" s="228"/>
      <c r="F5" s="228"/>
      <c r="G5" s="228"/>
      <c r="H5" s="18" t="s">
        <v>40</v>
      </c>
      <c r="I5" s="22"/>
      <c r="J5" s="8"/>
    </row>
    <row r="6" spans="1:15" ht="15.7" customHeight="1" x14ac:dyDescent="0.2">
      <c r="A6" s="2"/>
      <c r="B6" s="28"/>
      <c r="C6" s="54"/>
      <c r="D6" s="229"/>
      <c r="E6" s="230"/>
      <c r="F6" s="230"/>
      <c r="G6" s="230"/>
      <c r="H6" s="18" t="s">
        <v>34</v>
      </c>
      <c r="I6" s="22"/>
      <c r="J6" s="8"/>
    </row>
    <row r="7" spans="1:15" ht="15.7" customHeight="1" x14ac:dyDescent="0.2">
      <c r="A7" s="2"/>
      <c r="B7" s="29"/>
      <c r="C7" s="55"/>
      <c r="D7" s="52"/>
      <c r="E7" s="231"/>
      <c r="F7" s="232"/>
      <c r="G7" s="232"/>
      <c r="H7" s="24"/>
      <c r="I7" s="23"/>
      <c r="J7" s="34"/>
    </row>
    <row r="8" spans="1:15" ht="24.1" hidden="1" customHeight="1" x14ac:dyDescent="0.2">
      <c r="A8" s="2"/>
      <c r="B8" s="31" t="s">
        <v>20</v>
      </c>
      <c r="D8" s="76" t="s">
        <v>51</v>
      </c>
      <c r="H8" s="18" t="s">
        <v>40</v>
      </c>
      <c r="I8" s="84" t="s">
        <v>55</v>
      </c>
      <c r="J8" s="8"/>
    </row>
    <row r="9" spans="1:15" ht="15.7" hidden="1" customHeight="1" x14ac:dyDescent="0.2">
      <c r="A9" s="2"/>
      <c r="B9" s="2"/>
      <c r="D9" s="76" t="s">
        <v>52</v>
      </c>
      <c r="H9" s="18" t="s">
        <v>34</v>
      </c>
      <c r="I9" s="84" t="s">
        <v>56</v>
      </c>
      <c r="J9" s="8"/>
    </row>
    <row r="10" spans="1:15" ht="15.7" hidden="1" customHeight="1" x14ac:dyDescent="0.2">
      <c r="A10" s="2"/>
      <c r="B10" s="35"/>
      <c r="C10" s="55"/>
      <c r="D10" s="75" t="s">
        <v>54</v>
      </c>
      <c r="E10" s="83" t="s">
        <v>53</v>
      </c>
      <c r="F10" s="24"/>
      <c r="G10" s="14"/>
      <c r="H10" s="14"/>
      <c r="I10" s="36"/>
      <c r="J10" s="34"/>
    </row>
    <row r="11" spans="1:15" ht="24.1" customHeight="1" x14ac:dyDescent="0.2">
      <c r="A11" s="2"/>
      <c r="B11" s="31" t="s">
        <v>19</v>
      </c>
      <c r="D11" s="216"/>
      <c r="E11" s="216"/>
      <c r="F11" s="216"/>
      <c r="G11" s="216"/>
      <c r="H11" s="18" t="s">
        <v>40</v>
      </c>
      <c r="I11" s="86"/>
      <c r="J11" s="8"/>
    </row>
    <row r="12" spans="1:15" ht="15.7" customHeight="1" x14ac:dyDescent="0.2">
      <c r="A12" s="2"/>
      <c r="B12" s="28"/>
      <c r="C12" s="54"/>
      <c r="D12" s="221"/>
      <c r="E12" s="221"/>
      <c r="F12" s="221"/>
      <c r="G12" s="221"/>
      <c r="H12" s="18" t="s">
        <v>34</v>
      </c>
      <c r="I12" s="86"/>
      <c r="J12" s="8"/>
    </row>
    <row r="13" spans="1:15" ht="15.7" customHeight="1" x14ac:dyDescent="0.2">
      <c r="A13" s="2"/>
      <c r="B13" s="29"/>
      <c r="C13" s="55"/>
      <c r="D13" s="85"/>
      <c r="E13" s="225"/>
      <c r="F13" s="226"/>
      <c r="G13" s="226"/>
      <c r="H13" s="19"/>
      <c r="I13" s="23"/>
      <c r="J13" s="34"/>
    </row>
    <row r="14" spans="1:15" ht="24.1" customHeight="1" x14ac:dyDescent="0.2">
      <c r="A14" s="2"/>
      <c r="B14" s="43" t="s">
        <v>21</v>
      </c>
      <c r="C14" s="56"/>
      <c r="D14" s="57"/>
      <c r="E14" s="58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59"/>
      <c r="D15" s="53"/>
      <c r="E15" s="215"/>
      <c r="F15" s="215"/>
      <c r="G15" s="217"/>
      <c r="H15" s="217"/>
      <c r="I15" s="217" t="s">
        <v>29</v>
      </c>
      <c r="J15" s="218"/>
    </row>
    <row r="16" spans="1:15" ht="23.2" customHeight="1" x14ac:dyDescent="0.2">
      <c r="A16" s="139" t="s">
        <v>24</v>
      </c>
      <c r="B16" s="38" t="s">
        <v>24</v>
      </c>
      <c r="C16" s="60"/>
      <c r="D16" s="61"/>
      <c r="E16" s="206"/>
      <c r="F16" s="207"/>
      <c r="G16" s="206"/>
      <c r="H16" s="207"/>
      <c r="I16" s="206">
        <f>SUMIF(F53:F64,A16,I53:I64)+SUMIF(F53:F64,"PSU",I53:I64)</f>
        <v>0</v>
      </c>
      <c r="J16" s="208"/>
    </row>
    <row r="17" spans="1:10" ht="23.2" customHeight="1" x14ac:dyDescent="0.2">
      <c r="A17" s="139" t="s">
        <v>25</v>
      </c>
      <c r="B17" s="38" t="s">
        <v>25</v>
      </c>
      <c r="C17" s="60"/>
      <c r="D17" s="61"/>
      <c r="E17" s="206"/>
      <c r="F17" s="207"/>
      <c r="G17" s="206"/>
      <c r="H17" s="207"/>
      <c r="I17" s="206">
        <f>SUMIF(F53:F64,A17,I53:I64)</f>
        <v>0</v>
      </c>
      <c r="J17" s="208"/>
    </row>
    <row r="18" spans="1:10" ht="23.2" customHeight="1" x14ac:dyDescent="0.2">
      <c r="A18" s="139" t="s">
        <v>26</v>
      </c>
      <c r="B18" s="38" t="s">
        <v>26</v>
      </c>
      <c r="C18" s="60"/>
      <c r="D18" s="61"/>
      <c r="E18" s="206"/>
      <c r="F18" s="207"/>
      <c r="G18" s="206"/>
      <c r="H18" s="207"/>
      <c r="I18" s="206">
        <f>SUMIF(F53:F64,A18,I53:I64)</f>
        <v>0</v>
      </c>
      <c r="J18" s="208"/>
    </row>
    <row r="19" spans="1:10" ht="23.2" customHeight="1" x14ac:dyDescent="0.2">
      <c r="A19" s="139" t="s">
        <v>91</v>
      </c>
      <c r="B19" s="38" t="s">
        <v>27</v>
      </c>
      <c r="C19" s="60"/>
      <c r="D19" s="61"/>
      <c r="E19" s="206"/>
      <c r="F19" s="207"/>
      <c r="G19" s="206"/>
      <c r="H19" s="207"/>
      <c r="I19" s="206">
        <f>SUMIF(F53:F64,A19,I53:I64)</f>
        <v>0</v>
      </c>
      <c r="J19" s="208"/>
    </row>
    <row r="20" spans="1:10" ht="23.2" customHeight="1" x14ac:dyDescent="0.2">
      <c r="A20" s="139" t="s">
        <v>92</v>
      </c>
      <c r="B20" s="38" t="s">
        <v>28</v>
      </c>
      <c r="C20" s="60"/>
      <c r="D20" s="61"/>
      <c r="E20" s="206"/>
      <c r="F20" s="207"/>
      <c r="G20" s="206"/>
      <c r="H20" s="207"/>
      <c r="I20" s="206">
        <f>SUMIF(F53:F64,A20,I53:I64)</f>
        <v>0</v>
      </c>
      <c r="J20" s="208"/>
    </row>
    <row r="21" spans="1:10" ht="23.2" customHeight="1" x14ac:dyDescent="0.2">
      <c r="A21" s="2"/>
      <c r="B21" s="48" t="s">
        <v>29</v>
      </c>
      <c r="C21" s="62"/>
      <c r="D21" s="63"/>
      <c r="E21" s="219"/>
      <c r="F21" s="220"/>
      <c r="G21" s="219"/>
      <c r="H21" s="220"/>
      <c r="I21" s="219">
        <f>SUM(I16:J20)</f>
        <v>0</v>
      </c>
      <c r="J21" s="238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12</v>
      </c>
      <c r="F23" s="39" t="s">
        <v>0</v>
      </c>
      <c r="G23" s="236">
        <f>ZakladDPHSniVypocet</f>
        <v>0</v>
      </c>
      <c r="H23" s="237"/>
      <c r="I23" s="237"/>
      <c r="J23" s="40" t="str">
        <f t="shared" ref="J23:J28" si="0">Mena</f>
        <v>CZK</v>
      </c>
    </row>
    <row r="24" spans="1:10" ht="23.2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12</v>
      </c>
      <c r="F24" s="39" t="s">
        <v>0</v>
      </c>
      <c r="G24" s="234">
        <f>A23</f>
        <v>0</v>
      </c>
      <c r="H24" s="235"/>
      <c r="I24" s="235"/>
      <c r="J24" s="40" t="str">
        <f t="shared" si="0"/>
        <v>CZK</v>
      </c>
    </row>
    <row r="25" spans="1:10" ht="23.2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236">
        <f>ZakladDPHZaklVypocet</f>
        <v>0</v>
      </c>
      <c r="H25" s="237"/>
      <c r="I25" s="237"/>
      <c r="J25" s="40" t="str">
        <f t="shared" si="0"/>
        <v>CZK</v>
      </c>
    </row>
    <row r="26" spans="1:10" ht="23.2" customHeight="1" x14ac:dyDescent="0.2">
      <c r="A26" s="2">
        <f>(A25-INT(A25))*100</f>
        <v>0</v>
      </c>
      <c r="B26" s="32" t="s">
        <v>15</v>
      </c>
      <c r="C26" s="66"/>
      <c r="D26" s="53"/>
      <c r="E26" s="67">
        <f>SazbaDPH2</f>
        <v>21</v>
      </c>
      <c r="F26" s="30" t="s">
        <v>0</v>
      </c>
      <c r="G26" s="203">
        <f>A25</f>
        <v>0</v>
      </c>
      <c r="H26" s="204"/>
      <c r="I26" s="204"/>
      <c r="J26" s="37" t="str">
        <f t="shared" si="0"/>
        <v>CZK</v>
      </c>
    </row>
    <row r="27" spans="1:10" ht="23.2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205">
        <f>CenaCelkem-(ZakladDPHSni+DPHSni+ZakladDPHZakl+DPHZakl)</f>
        <v>0</v>
      </c>
      <c r="H27" s="205"/>
      <c r="I27" s="205"/>
      <c r="J27" s="41" t="str">
        <f t="shared" si="0"/>
        <v>CZK</v>
      </c>
    </row>
    <row r="28" spans="1:10" ht="27.8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40">
        <f>ZakladDPHSniVypocet+ZakladDPHZaklVypocet</f>
        <v>0</v>
      </c>
      <c r="H28" s="240"/>
      <c r="I28" s="240"/>
      <c r="J28" s="116" t="str">
        <f t="shared" si="0"/>
        <v>CZK</v>
      </c>
    </row>
    <row r="29" spans="1:10" ht="27.8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39">
        <f>A27</f>
        <v>0</v>
      </c>
      <c r="H29" s="239"/>
      <c r="I29" s="239"/>
      <c r="J29" s="119" t="s">
        <v>61</v>
      </c>
    </row>
    <row r="30" spans="1:10" ht="12.85" customHeight="1" x14ac:dyDescent="0.2">
      <c r="A30" s="2"/>
      <c r="B30" s="2"/>
      <c r="J30" s="9"/>
    </row>
    <row r="31" spans="1:10" ht="29.95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 t="s">
        <v>57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241"/>
      <c r="E34" s="242"/>
      <c r="G34" s="243"/>
      <c r="H34" s="244"/>
      <c r="I34" s="244"/>
      <c r="J34" s="25"/>
    </row>
    <row r="35" spans="1:10" ht="12.85" customHeight="1" x14ac:dyDescent="0.2">
      <c r="A35" s="2"/>
      <c r="B35" s="2"/>
      <c r="D35" s="233" t="s">
        <v>2</v>
      </c>
      <c r="E35" s="233"/>
      <c r="H35" s="10" t="s">
        <v>3</v>
      </c>
      <c r="J35" s="9"/>
    </row>
    <row r="36" spans="1:10" ht="13.5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.1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58</v>
      </c>
      <c r="C39" s="245"/>
      <c r="D39" s="245"/>
      <c r="E39" s="245"/>
      <c r="F39" s="99">
        <f>'D1 _3_SO01_Zaj.jámy_R2 Pol'!AE295</f>
        <v>0</v>
      </c>
      <c r="G39" s="100">
        <f>'D1 _3_SO01_Zaj.jámy_R2 Pol'!AF295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246" t="s">
        <v>59</v>
      </c>
      <c r="D40" s="246"/>
      <c r="E40" s="246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246" t="s">
        <v>46</v>
      </c>
      <c r="D41" s="246"/>
      <c r="E41" s="246"/>
      <c r="F41" s="104">
        <f>'D1 _3_SO01_Zaj.jámy_R2 Pol'!AE295</f>
        <v>0</v>
      </c>
      <c r="G41" s="105">
        <f>'D1 _3_SO01_Zaj.jámy_R2 Pol'!AF295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245" t="s">
        <v>44</v>
      </c>
      <c r="D42" s="245"/>
      <c r="E42" s="245"/>
      <c r="F42" s="108">
        <f>'D1 _3_SO01_Zaj.jámy_R2 Pol'!AE295</f>
        <v>0</v>
      </c>
      <c r="G42" s="101">
        <f>'D1 _3_SO01_Zaj.jámy_R2 Pol'!AF295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247" t="s">
        <v>60</v>
      </c>
      <c r="C43" s="248"/>
      <c r="D43" s="248"/>
      <c r="E43" s="249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62</v>
      </c>
      <c r="B45" t="s">
        <v>63</v>
      </c>
    </row>
    <row r="46" spans="1:10" x14ac:dyDescent="0.2">
      <c r="A46" t="s">
        <v>64</v>
      </c>
      <c r="B46" t="s">
        <v>65</v>
      </c>
    </row>
    <row r="47" spans="1:10" x14ac:dyDescent="0.2">
      <c r="A47" t="s">
        <v>66</v>
      </c>
      <c r="B47" t="s">
        <v>67</v>
      </c>
    </row>
    <row r="50" spans="1:10" ht="15.7" x14ac:dyDescent="0.25">
      <c r="B50" s="120" t="s">
        <v>68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69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70</v>
      </c>
      <c r="C53" s="250" t="s">
        <v>71</v>
      </c>
      <c r="D53" s="251"/>
      <c r="E53" s="251"/>
      <c r="F53" s="135" t="s">
        <v>24</v>
      </c>
      <c r="G53" s="136"/>
      <c r="H53" s="136"/>
      <c r="I53" s="136">
        <f>'D1 _3_SO01_Zaj.jámy_R2 Pol'!G8</f>
        <v>0</v>
      </c>
      <c r="J53" s="132" t="str">
        <f>IF(I65=0,"",I53/I65*100)</f>
        <v/>
      </c>
    </row>
    <row r="54" spans="1:10" ht="36.75" customHeight="1" x14ac:dyDescent="0.2">
      <c r="A54" s="123"/>
      <c r="B54" s="128" t="s">
        <v>72</v>
      </c>
      <c r="C54" s="250" t="s">
        <v>73</v>
      </c>
      <c r="D54" s="251"/>
      <c r="E54" s="251"/>
      <c r="F54" s="135" t="s">
        <v>24</v>
      </c>
      <c r="G54" s="136"/>
      <c r="H54" s="136"/>
      <c r="I54" s="136">
        <f>'D1 _3_SO01_Zaj.jámy_R2 Pol'!G89</f>
        <v>0</v>
      </c>
      <c r="J54" s="132" t="str">
        <f>IF(I65=0,"",I54/I65*100)</f>
        <v/>
      </c>
    </row>
    <row r="55" spans="1:10" ht="36.75" customHeight="1" x14ac:dyDescent="0.2">
      <c r="A55" s="123"/>
      <c r="B55" s="128" t="s">
        <v>74</v>
      </c>
      <c r="C55" s="250" t="s">
        <v>75</v>
      </c>
      <c r="D55" s="251"/>
      <c r="E55" s="251"/>
      <c r="F55" s="135" t="s">
        <v>24</v>
      </c>
      <c r="G55" s="136"/>
      <c r="H55" s="136"/>
      <c r="I55" s="136">
        <f>'D1 _3_SO01_Zaj.jámy_R2 Pol'!G96</f>
        <v>0</v>
      </c>
      <c r="J55" s="132" t="str">
        <f>IF(I65=0,"",I55/I65*100)</f>
        <v/>
      </c>
    </row>
    <row r="56" spans="1:10" ht="36.75" customHeight="1" x14ac:dyDescent="0.2">
      <c r="A56" s="123"/>
      <c r="B56" s="128" t="s">
        <v>76</v>
      </c>
      <c r="C56" s="250" t="s">
        <v>77</v>
      </c>
      <c r="D56" s="251"/>
      <c r="E56" s="251"/>
      <c r="F56" s="135" t="s">
        <v>24</v>
      </c>
      <c r="G56" s="136"/>
      <c r="H56" s="136"/>
      <c r="I56" s="136">
        <f>'D1 _3_SO01_Zaj.jámy_R2 Pol'!G185</f>
        <v>0</v>
      </c>
      <c r="J56" s="132" t="str">
        <f>IF(I65=0,"",I56/I65*100)</f>
        <v/>
      </c>
    </row>
    <row r="57" spans="1:10" ht="36.75" customHeight="1" x14ac:dyDescent="0.2">
      <c r="A57" s="123"/>
      <c r="B57" s="128" t="s">
        <v>78</v>
      </c>
      <c r="C57" s="250" t="s">
        <v>79</v>
      </c>
      <c r="D57" s="251"/>
      <c r="E57" s="251"/>
      <c r="F57" s="135" t="s">
        <v>24</v>
      </c>
      <c r="G57" s="136"/>
      <c r="H57" s="136"/>
      <c r="I57" s="136">
        <f>'D1 _3_SO01_Zaj.jámy_R2 Pol'!G197</f>
        <v>0</v>
      </c>
      <c r="J57" s="132" t="str">
        <f>IF(I65=0,"",I57/I65*100)</f>
        <v/>
      </c>
    </row>
    <row r="58" spans="1:10" ht="36.75" customHeight="1" x14ac:dyDescent="0.2">
      <c r="A58" s="123"/>
      <c r="B58" s="128" t="s">
        <v>80</v>
      </c>
      <c r="C58" s="250" t="s">
        <v>81</v>
      </c>
      <c r="D58" s="251"/>
      <c r="E58" s="251"/>
      <c r="F58" s="135" t="s">
        <v>24</v>
      </c>
      <c r="G58" s="136"/>
      <c r="H58" s="136"/>
      <c r="I58" s="136">
        <f>'D1 _3_SO01_Zaj.jámy_R2 Pol'!G205</f>
        <v>0</v>
      </c>
      <c r="J58" s="132" t="str">
        <f>IF(I65=0,"",I58/I65*100)</f>
        <v/>
      </c>
    </row>
    <row r="59" spans="1:10" ht="36.75" customHeight="1" x14ac:dyDescent="0.2">
      <c r="A59" s="123"/>
      <c r="B59" s="128" t="s">
        <v>82</v>
      </c>
      <c r="C59" s="250" t="s">
        <v>83</v>
      </c>
      <c r="D59" s="251"/>
      <c r="E59" s="251"/>
      <c r="F59" s="135" t="s">
        <v>24</v>
      </c>
      <c r="G59" s="136"/>
      <c r="H59" s="136"/>
      <c r="I59" s="136">
        <f>'D1 _3_SO01_Zaj.jámy_R2 Pol'!G220</f>
        <v>0</v>
      </c>
      <c r="J59" s="132" t="str">
        <f>IF(I65=0,"",I59/I65*100)</f>
        <v/>
      </c>
    </row>
    <row r="60" spans="1:10" ht="36.75" customHeight="1" x14ac:dyDescent="0.2">
      <c r="A60" s="123"/>
      <c r="B60" s="128" t="s">
        <v>84</v>
      </c>
      <c r="C60" s="250" t="s">
        <v>85</v>
      </c>
      <c r="D60" s="251"/>
      <c r="E60" s="251"/>
      <c r="F60" s="135" t="s">
        <v>25</v>
      </c>
      <c r="G60" s="136"/>
      <c r="H60" s="136"/>
      <c r="I60" s="136">
        <f>'D1 _3_SO01_Zaj.jámy_R2 Pol'!G223</f>
        <v>0</v>
      </c>
      <c r="J60" s="132" t="str">
        <f>IF(I65=0,"",I60/I65*100)</f>
        <v/>
      </c>
    </row>
    <row r="61" spans="1:10" ht="36.75" customHeight="1" x14ac:dyDescent="0.2">
      <c r="A61" s="123"/>
      <c r="B61" s="128" t="s">
        <v>86</v>
      </c>
      <c r="C61" s="250" t="s">
        <v>87</v>
      </c>
      <c r="D61" s="251"/>
      <c r="E61" s="251"/>
      <c r="F61" s="135" t="s">
        <v>26</v>
      </c>
      <c r="G61" s="136"/>
      <c r="H61" s="136"/>
      <c r="I61" s="136">
        <f>'D1 _3_SO01_Zaj.jámy_R2 Pol'!G237</f>
        <v>0</v>
      </c>
      <c r="J61" s="132" t="str">
        <f>IF(I65=0,"",I61/I65*100)</f>
        <v/>
      </c>
    </row>
    <row r="62" spans="1:10" ht="36.75" customHeight="1" x14ac:dyDescent="0.2">
      <c r="A62" s="123"/>
      <c r="B62" s="128" t="s">
        <v>88</v>
      </c>
      <c r="C62" s="250" t="s">
        <v>89</v>
      </c>
      <c r="D62" s="251"/>
      <c r="E62" s="251"/>
      <c r="F62" s="135" t="s">
        <v>90</v>
      </c>
      <c r="G62" s="136"/>
      <c r="H62" s="136"/>
      <c r="I62" s="136">
        <f>'D1 _3_SO01_Zaj.jámy_R2 Pol'!G258</f>
        <v>0</v>
      </c>
      <c r="J62" s="132" t="str">
        <f>IF(I65=0,"",I62/I65*100)</f>
        <v/>
      </c>
    </row>
    <row r="63" spans="1:10" ht="36.75" customHeight="1" x14ac:dyDescent="0.2">
      <c r="A63" s="123"/>
      <c r="B63" s="128" t="s">
        <v>91</v>
      </c>
      <c r="C63" s="250" t="s">
        <v>27</v>
      </c>
      <c r="D63" s="251"/>
      <c r="E63" s="251"/>
      <c r="F63" s="135" t="s">
        <v>91</v>
      </c>
      <c r="G63" s="136"/>
      <c r="H63" s="136"/>
      <c r="I63" s="136">
        <f>'D1 _3_SO01_Zaj.jámy_R2 Pol'!G276</f>
        <v>0</v>
      </c>
      <c r="J63" s="132" t="str">
        <f>IF(I65=0,"",I63/I65*100)</f>
        <v/>
      </c>
    </row>
    <row r="64" spans="1:10" ht="36.75" customHeight="1" x14ac:dyDescent="0.2">
      <c r="A64" s="123"/>
      <c r="B64" s="128" t="s">
        <v>92</v>
      </c>
      <c r="C64" s="250" t="s">
        <v>28</v>
      </c>
      <c r="D64" s="251"/>
      <c r="E64" s="251"/>
      <c r="F64" s="135" t="s">
        <v>92</v>
      </c>
      <c r="G64" s="136"/>
      <c r="H64" s="136"/>
      <c r="I64" s="136">
        <f>'D1 _3_SO01_Zaj.jámy_R2 Pol'!G283</f>
        <v>0</v>
      </c>
      <c r="J64" s="132" t="str">
        <f>IF(I65=0,"",I64/I65*100)</f>
        <v/>
      </c>
    </row>
    <row r="65" spans="1:10" ht="25.5" customHeight="1" x14ac:dyDescent="0.2">
      <c r="A65" s="124"/>
      <c r="B65" s="129" t="s">
        <v>1</v>
      </c>
      <c r="C65" s="130"/>
      <c r="D65" s="131"/>
      <c r="E65" s="131"/>
      <c r="F65" s="137"/>
      <c r="G65" s="138"/>
      <c r="H65" s="138"/>
      <c r="I65" s="138">
        <f>SUM(I53:I64)</f>
        <v>0</v>
      </c>
      <c r="J65" s="133">
        <f>SUM(J53:J64)</f>
        <v>0</v>
      </c>
    </row>
    <row r="66" spans="1:10" x14ac:dyDescent="0.2">
      <c r="F66" s="87"/>
      <c r="G66" s="87"/>
      <c r="H66" s="87"/>
      <c r="I66" s="87"/>
      <c r="J66" s="134"/>
    </row>
    <row r="67" spans="1:10" x14ac:dyDescent="0.2">
      <c r="F67" s="87"/>
      <c r="G67" s="87"/>
      <c r="H67" s="87"/>
      <c r="I67" s="87"/>
      <c r="J67" s="134"/>
    </row>
    <row r="68" spans="1:10" x14ac:dyDescent="0.2">
      <c r="F68" s="87"/>
      <c r="G68" s="87"/>
      <c r="H68" s="87"/>
      <c r="I68" s="87"/>
      <c r="J68" s="134"/>
    </row>
  </sheetData>
  <sheetProtection password="E81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&amp;L&amp;8Zpracováno programem &amp;"Arial CE,Tučné"BUILDpower S,  © RTS, a.s.&amp;C&amp;8Stránka &amp;P z &amp;N&amp;R&amp;8HP4-7-51886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85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7" x14ac:dyDescent="0.2">
      <c r="A1" s="252" t="s">
        <v>6</v>
      </c>
      <c r="B1" s="252"/>
      <c r="C1" s="253"/>
      <c r="D1" s="252"/>
      <c r="E1" s="252"/>
      <c r="F1" s="252"/>
      <c r="G1" s="252"/>
    </row>
    <row r="2" spans="1:7" ht="24.95" customHeight="1" x14ac:dyDescent="0.2">
      <c r="A2" s="50" t="s">
        <v>7</v>
      </c>
      <c r="B2" s="49"/>
      <c r="C2" s="254"/>
      <c r="D2" s="254"/>
      <c r="E2" s="254"/>
      <c r="F2" s="254"/>
      <c r="G2" s="255"/>
    </row>
    <row r="3" spans="1:7" ht="24.95" customHeight="1" x14ac:dyDescent="0.2">
      <c r="A3" s="50" t="s">
        <v>8</v>
      </c>
      <c r="B3" s="49"/>
      <c r="C3" s="254"/>
      <c r="D3" s="254"/>
      <c r="E3" s="254"/>
      <c r="F3" s="254"/>
      <c r="G3" s="255"/>
    </row>
    <row r="4" spans="1:7" ht="24.95" customHeight="1" x14ac:dyDescent="0.2">
      <c r="A4" s="50" t="s">
        <v>9</v>
      </c>
      <c r="B4" s="49"/>
      <c r="C4" s="254"/>
      <c r="D4" s="254"/>
      <c r="E4" s="254"/>
      <c r="F4" s="254"/>
      <c r="G4" s="255"/>
    </row>
    <row r="5" spans="1:7" x14ac:dyDescent="0.2">
      <c r="B5" s="4"/>
      <c r="C5" s="5"/>
      <c r="D5" s="6"/>
    </row>
  </sheetData>
  <sheetProtection password="E81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143" activePane="bottomLeft" state="frozen"/>
      <selection activeCell="A2" sqref="A2:G2"/>
      <selection pane="bottomLeft" activeCell="F156" sqref="F156"/>
    </sheetView>
  </sheetViews>
  <sheetFormatPr defaultRowHeight="12.85" outlineLevelRow="3" x14ac:dyDescent="0.2"/>
  <cols>
    <col min="1" max="1" width="3.375" customWidth="1"/>
    <col min="2" max="2" width="12.5" style="121" customWidth="1"/>
    <col min="3" max="3" width="63.25" style="121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7" customHeight="1" x14ac:dyDescent="0.25">
      <c r="A1" s="258" t="s">
        <v>93</v>
      </c>
      <c r="B1" s="258"/>
      <c r="C1" s="258"/>
      <c r="D1" s="258"/>
      <c r="E1" s="258"/>
      <c r="F1" s="258"/>
      <c r="G1" s="258"/>
      <c r="AG1" t="s">
        <v>94</v>
      </c>
    </row>
    <row r="2" spans="1:60" ht="24.95" customHeight="1" x14ac:dyDescent="0.2">
      <c r="A2" s="140" t="s">
        <v>7</v>
      </c>
      <c r="B2" s="192" t="s">
        <v>49</v>
      </c>
      <c r="C2" s="259" t="s">
        <v>50</v>
      </c>
      <c r="D2" s="260"/>
      <c r="E2" s="260"/>
      <c r="F2" s="260"/>
      <c r="G2" s="261"/>
      <c r="AG2" t="s">
        <v>95</v>
      </c>
    </row>
    <row r="3" spans="1:60" ht="24.95" customHeight="1" x14ac:dyDescent="0.2">
      <c r="A3" s="140" t="s">
        <v>8</v>
      </c>
      <c r="B3" s="49" t="s">
        <v>45</v>
      </c>
      <c r="C3" s="262" t="s">
        <v>46</v>
      </c>
      <c r="D3" s="263"/>
      <c r="E3" s="263"/>
      <c r="F3" s="263"/>
      <c r="G3" s="264"/>
      <c r="AC3" s="121" t="s">
        <v>95</v>
      </c>
      <c r="AG3" t="s">
        <v>96</v>
      </c>
    </row>
    <row r="4" spans="1:60" ht="24.95" customHeight="1" x14ac:dyDescent="0.2">
      <c r="A4" s="141" t="s">
        <v>9</v>
      </c>
      <c r="B4" s="193" t="s">
        <v>43</v>
      </c>
      <c r="C4" s="265" t="s">
        <v>44</v>
      </c>
      <c r="D4" s="266"/>
      <c r="E4" s="266"/>
      <c r="F4" s="266"/>
      <c r="G4" s="267"/>
      <c r="AG4" t="s">
        <v>97</v>
      </c>
    </row>
    <row r="5" spans="1:60" x14ac:dyDescent="0.2">
      <c r="D5" s="10"/>
    </row>
    <row r="6" spans="1:60" ht="38.5" x14ac:dyDescent="0.2">
      <c r="A6" s="143" t="s">
        <v>98</v>
      </c>
      <c r="B6" s="145" t="s">
        <v>99</v>
      </c>
      <c r="C6" s="145" t="s">
        <v>100</v>
      </c>
      <c r="D6" s="144" t="s">
        <v>101</v>
      </c>
      <c r="E6" s="143" t="s">
        <v>102</v>
      </c>
      <c r="F6" s="142" t="s">
        <v>103</v>
      </c>
      <c r="G6" s="143" t="s">
        <v>29</v>
      </c>
      <c r="H6" s="146" t="s">
        <v>30</v>
      </c>
      <c r="I6" s="146" t="s">
        <v>104</v>
      </c>
      <c r="J6" s="146" t="s">
        <v>31</v>
      </c>
      <c r="K6" s="146" t="s">
        <v>105</v>
      </c>
      <c r="L6" s="146" t="s">
        <v>106</v>
      </c>
      <c r="M6" s="146" t="s">
        <v>107</v>
      </c>
      <c r="N6" s="146" t="s">
        <v>108</v>
      </c>
      <c r="O6" s="146" t="s">
        <v>109</v>
      </c>
      <c r="P6" s="146" t="s">
        <v>110</v>
      </c>
      <c r="Q6" s="146" t="s">
        <v>111</v>
      </c>
      <c r="R6" s="146" t="s">
        <v>112</v>
      </c>
      <c r="S6" s="146" t="s">
        <v>113</v>
      </c>
      <c r="T6" s="146" t="s">
        <v>114</v>
      </c>
      <c r="U6" s="146" t="s">
        <v>115</v>
      </c>
      <c r="V6" s="146" t="s">
        <v>116</v>
      </c>
      <c r="W6" s="146" t="s">
        <v>117</v>
      </c>
      <c r="X6" s="146" t="s">
        <v>118</v>
      </c>
      <c r="Y6" s="146" t="s">
        <v>119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120</v>
      </c>
      <c r="B8" s="162" t="s">
        <v>70</v>
      </c>
      <c r="C8" s="183" t="s">
        <v>71</v>
      </c>
      <c r="D8" s="163"/>
      <c r="E8" s="164"/>
      <c r="F8" s="165"/>
      <c r="G8" s="165">
        <f>SUMIF(AG9:AG88,"&lt;&gt;NOR",G9:G88)</f>
        <v>0</v>
      </c>
      <c r="H8" s="165"/>
      <c r="I8" s="165">
        <f>SUM(I9:I88)</f>
        <v>0</v>
      </c>
      <c r="J8" s="165"/>
      <c r="K8" s="165">
        <f>SUM(K9:K88)</f>
        <v>0</v>
      </c>
      <c r="L8" s="165"/>
      <c r="M8" s="165">
        <f>SUM(M9:M88)</f>
        <v>0</v>
      </c>
      <c r="N8" s="164"/>
      <c r="O8" s="164">
        <f>SUM(O9:O88)</f>
        <v>0</v>
      </c>
      <c r="P8" s="164"/>
      <c r="Q8" s="164">
        <f>SUM(Q9:Q88)</f>
        <v>34.200000000000003</v>
      </c>
      <c r="R8" s="165"/>
      <c r="S8" s="165"/>
      <c r="T8" s="166"/>
      <c r="U8" s="160"/>
      <c r="V8" s="160">
        <f>SUM(V9:V88)</f>
        <v>4506.04</v>
      </c>
      <c r="W8" s="160"/>
      <c r="X8" s="160"/>
      <c r="Y8" s="160"/>
      <c r="AG8" t="s">
        <v>121</v>
      </c>
    </row>
    <row r="9" spans="1:60" outlineLevel="1" x14ac:dyDescent="0.2">
      <c r="A9" s="168">
        <v>1</v>
      </c>
      <c r="B9" s="169" t="s">
        <v>122</v>
      </c>
      <c r="C9" s="184" t="s">
        <v>123</v>
      </c>
      <c r="D9" s="170" t="s">
        <v>124</v>
      </c>
      <c r="E9" s="171">
        <v>960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 t="s">
        <v>125</v>
      </c>
      <c r="S9" s="173" t="s">
        <v>126</v>
      </c>
      <c r="T9" s="174" t="s">
        <v>126</v>
      </c>
      <c r="U9" s="157">
        <v>0.20300000000000001</v>
      </c>
      <c r="V9" s="157">
        <f>ROUND(E9*U9,2)</f>
        <v>194.88</v>
      </c>
      <c r="W9" s="157"/>
      <c r="X9" s="157" t="s">
        <v>127</v>
      </c>
      <c r="Y9" s="157" t="s">
        <v>128</v>
      </c>
      <c r="Z9" s="147"/>
      <c r="AA9" s="147"/>
      <c r="AB9" s="147"/>
      <c r="AC9" s="147"/>
      <c r="AD9" s="147"/>
      <c r="AE9" s="147"/>
      <c r="AF9" s="147"/>
      <c r="AG9" s="147" t="s">
        <v>129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6" t="s">
        <v>130</v>
      </c>
      <c r="D10" s="257"/>
      <c r="E10" s="257"/>
      <c r="F10" s="257"/>
      <c r="G10" s="2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131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5" t="str">
        <f>C10</f>
        <v>na vzdálenost od hladiny vody v jímce po výšku roviny proložené osou nejvyššího bodu výtlačného potrubí. Včetně odpadní potrubí v délce do 20 m.</v>
      </c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5" t="s">
        <v>132</v>
      </c>
      <c r="D11" s="158"/>
      <c r="E11" s="159">
        <v>960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133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1.4" outlineLevel="1" x14ac:dyDescent="0.2">
      <c r="A12" s="168">
        <v>2</v>
      </c>
      <c r="B12" s="169" t="s">
        <v>134</v>
      </c>
      <c r="C12" s="184" t="s">
        <v>135</v>
      </c>
      <c r="D12" s="170" t="s">
        <v>136</v>
      </c>
      <c r="E12" s="171">
        <v>120</v>
      </c>
      <c r="F12" s="172"/>
      <c r="G12" s="173">
        <f>ROUND(E12*F12,2)</f>
        <v>0</v>
      </c>
      <c r="H12" s="172"/>
      <c r="I12" s="173">
        <f>ROUND(E12*H12,2)</f>
        <v>0</v>
      </c>
      <c r="J12" s="172"/>
      <c r="K12" s="173">
        <f>ROUND(E12*J12,2)</f>
        <v>0</v>
      </c>
      <c r="L12" s="173">
        <v>21</v>
      </c>
      <c r="M12" s="173">
        <f>G12*(1+L12/100)</f>
        <v>0</v>
      </c>
      <c r="N12" s="171">
        <v>0</v>
      </c>
      <c r="O12" s="171">
        <f>ROUND(E12*N12,2)</f>
        <v>0</v>
      </c>
      <c r="P12" s="171">
        <v>0</v>
      </c>
      <c r="Q12" s="171">
        <f>ROUND(E12*P12,2)</f>
        <v>0</v>
      </c>
      <c r="R12" s="173" t="s">
        <v>125</v>
      </c>
      <c r="S12" s="173" t="s">
        <v>126</v>
      </c>
      <c r="T12" s="174" t="s">
        <v>126</v>
      </c>
      <c r="U12" s="157">
        <v>0</v>
      </c>
      <c r="V12" s="157">
        <f>ROUND(E12*U12,2)</f>
        <v>0</v>
      </c>
      <c r="W12" s="157"/>
      <c r="X12" s="157" t="s">
        <v>127</v>
      </c>
      <c r="Y12" s="157" t="s">
        <v>128</v>
      </c>
      <c r="Z12" s="147"/>
      <c r="AA12" s="147"/>
      <c r="AB12" s="147"/>
      <c r="AC12" s="147"/>
      <c r="AD12" s="147"/>
      <c r="AE12" s="147"/>
      <c r="AF12" s="147"/>
      <c r="AG12" s="147" t="s">
        <v>129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1.4" outlineLevel="2" x14ac:dyDescent="0.2">
      <c r="A13" s="154"/>
      <c r="B13" s="155"/>
      <c r="C13" s="256" t="s">
        <v>137</v>
      </c>
      <c r="D13" s="257"/>
      <c r="E13" s="257"/>
      <c r="F13" s="257"/>
      <c r="G13" s="2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131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5" t="str">
        <f>C13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5" t="s">
        <v>138</v>
      </c>
      <c r="D14" s="158"/>
      <c r="E14" s="159">
        <v>120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133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68">
        <v>3</v>
      </c>
      <c r="B15" s="169" t="s">
        <v>139</v>
      </c>
      <c r="C15" s="184" t="s">
        <v>140</v>
      </c>
      <c r="D15" s="170" t="s">
        <v>141</v>
      </c>
      <c r="E15" s="171">
        <v>9643.9</v>
      </c>
      <c r="F15" s="172"/>
      <c r="G15" s="173">
        <f>ROUND(E15*F15,2)</f>
        <v>0</v>
      </c>
      <c r="H15" s="172"/>
      <c r="I15" s="173">
        <f>ROUND(E15*H15,2)</f>
        <v>0</v>
      </c>
      <c r="J15" s="172"/>
      <c r="K15" s="173">
        <f>ROUND(E15*J15,2)</f>
        <v>0</v>
      </c>
      <c r="L15" s="173">
        <v>21</v>
      </c>
      <c r="M15" s="173">
        <f>G15*(1+L15/100)</f>
        <v>0</v>
      </c>
      <c r="N15" s="171">
        <v>0</v>
      </c>
      <c r="O15" s="171">
        <f>ROUND(E15*N15,2)</f>
        <v>0</v>
      </c>
      <c r="P15" s="171">
        <v>0</v>
      </c>
      <c r="Q15" s="171">
        <f>ROUND(E15*P15,2)</f>
        <v>0</v>
      </c>
      <c r="R15" s="173" t="s">
        <v>125</v>
      </c>
      <c r="S15" s="173" t="s">
        <v>126</v>
      </c>
      <c r="T15" s="174" t="s">
        <v>126</v>
      </c>
      <c r="U15" s="157">
        <v>0.157</v>
      </c>
      <c r="V15" s="157">
        <f>ROUND(E15*U15,2)</f>
        <v>1514.09</v>
      </c>
      <c r="W15" s="157"/>
      <c r="X15" s="157" t="s">
        <v>127</v>
      </c>
      <c r="Y15" s="157" t="s">
        <v>128</v>
      </c>
      <c r="Z15" s="147"/>
      <c r="AA15" s="147"/>
      <c r="AB15" s="147"/>
      <c r="AC15" s="147"/>
      <c r="AD15" s="147"/>
      <c r="AE15" s="147"/>
      <c r="AF15" s="147"/>
      <c r="AG15" s="147" t="s">
        <v>129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256" t="s">
        <v>142</v>
      </c>
      <c r="D16" s="257"/>
      <c r="E16" s="257"/>
      <c r="F16" s="257"/>
      <c r="G16" s="2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131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5" t="s">
        <v>143</v>
      </c>
      <c r="D17" s="158"/>
      <c r="E17" s="159">
        <v>9643.9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133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68">
        <v>4</v>
      </c>
      <c r="B18" s="169" t="s">
        <v>144</v>
      </c>
      <c r="C18" s="184" t="s">
        <v>145</v>
      </c>
      <c r="D18" s="170" t="s">
        <v>141</v>
      </c>
      <c r="E18" s="171">
        <v>9643.9</v>
      </c>
      <c r="F18" s="172"/>
      <c r="G18" s="173">
        <f>ROUND(E18*F18,2)</f>
        <v>0</v>
      </c>
      <c r="H18" s="172"/>
      <c r="I18" s="173">
        <f>ROUND(E18*H18,2)</f>
        <v>0</v>
      </c>
      <c r="J18" s="172"/>
      <c r="K18" s="173">
        <f>ROUND(E18*J18,2)</f>
        <v>0</v>
      </c>
      <c r="L18" s="173">
        <v>21</v>
      </c>
      <c r="M18" s="173">
        <f>G18*(1+L18/100)</f>
        <v>0</v>
      </c>
      <c r="N18" s="171">
        <v>0</v>
      </c>
      <c r="O18" s="171">
        <f>ROUND(E18*N18,2)</f>
        <v>0</v>
      </c>
      <c r="P18" s="171">
        <v>0</v>
      </c>
      <c r="Q18" s="171">
        <f>ROUND(E18*P18,2)</f>
        <v>0</v>
      </c>
      <c r="R18" s="173" t="s">
        <v>125</v>
      </c>
      <c r="S18" s="173" t="s">
        <v>126</v>
      </c>
      <c r="T18" s="174" t="s">
        <v>126</v>
      </c>
      <c r="U18" s="157">
        <v>8.1000000000000003E-2</v>
      </c>
      <c r="V18" s="157">
        <f>ROUND(E18*U18,2)</f>
        <v>781.16</v>
      </c>
      <c r="W18" s="157"/>
      <c r="X18" s="157" t="s">
        <v>127</v>
      </c>
      <c r="Y18" s="157" t="s">
        <v>128</v>
      </c>
      <c r="Z18" s="147"/>
      <c r="AA18" s="147"/>
      <c r="AB18" s="147"/>
      <c r="AC18" s="147"/>
      <c r="AD18" s="147"/>
      <c r="AE18" s="147"/>
      <c r="AF18" s="147"/>
      <c r="AG18" s="147" t="s">
        <v>129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256" t="s">
        <v>142</v>
      </c>
      <c r="D19" s="257"/>
      <c r="E19" s="257"/>
      <c r="F19" s="257"/>
      <c r="G19" s="2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131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1.4" outlineLevel="1" x14ac:dyDescent="0.2">
      <c r="A20" s="168">
        <v>5</v>
      </c>
      <c r="B20" s="169" t="s">
        <v>146</v>
      </c>
      <c r="C20" s="184" t="s">
        <v>147</v>
      </c>
      <c r="D20" s="170" t="s">
        <v>141</v>
      </c>
      <c r="E20" s="171">
        <v>14.25</v>
      </c>
      <c r="F20" s="172"/>
      <c r="G20" s="173">
        <f>ROUND(E20*F20,2)</f>
        <v>0</v>
      </c>
      <c r="H20" s="172"/>
      <c r="I20" s="173">
        <f>ROUND(E20*H20,2)</f>
        <v>0</v>
      </c>
      <c r="J20" s="172"/>
      <c r="K20" s="173">
        <f>ROUND(E20*J20,2)</f>
        <v>0</v>
      </c>
      <c r="L20" s="173">
        <v>21</v>
      </c>
      <c r="M20" s="173">
        <f>G20*(1+L20/100)</f>
        <v>0</v>
      </c>
      <c r="N20" s="171">
        <v>0</v>
      </c>
      <c r="O20" s="171">
        <f>ROUND(E20*N20,2)</f>
        <v>0</v>
      </c>
      <c r="P20" s="171">
        <v>2.4</v>
      </c>
      <c r="Q20" s="171">
        <f>ROUND(E20*P20,2)</f>
        <v>34.200000000000003</v>
      </c>
      <c r="R20" s="173" t="s">
        <v>125</v>
      </c>
      <c r="S20" s="173" t="s">
        <v>126</v>
      </c>
      <c r="T20" s="174" t="s">
        <v>126</v>
      </c>
      <c r="U20" s="157">
        <v>1.4</v>
      </c>
      <c r="V20" s="157">
        <f>ROUND(E20*U20,2)</f>
        <v>19.95</v>
      </c>
      <c r="W20" s="157"/>
      <c r="X20" s="157" t="s">
        <v>127</v>
      </c>
      <c r="Y20" s="157" t="s">
        <v>128</v>
      </c>
      <c r="Z20" s="147"/>
      <c r="AA20" s="147"/>
      <c r="AB20" s="147"/>
      <c r="AC20" s="147"/>
      <c r="AD20" s="147"/>
      <c r="AE20" s="147"/>
      <c r="AF20" s="147"/>
      <c r="AG20" s="147" t="s">
        <v>129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256" t="s">
        <v>148</v>
      </c>
      <c r="D21" s="257"/>
      <c r="E21" s="257"/>
      <c r="F21" s="257"/>
      <c r="G21" s="2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131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5" t="s">
        <v>149</v>
      </c>
      <c r="D22" s="158"/>
      <c r="E22" s="159"/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133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5" t="s">
        <v>150</v>
      </c>
      <c r="D23" s="158"/>
      <c r="E23" s="159">
        <v>9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133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5" t="s">
        <v>151</v>
      </c>
      <c r="D24" s="158"/>
      <c r="E24" s="159">
        <v>3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133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5" t="s">
        <v>152</v>
      </c>
      <c r="D25" s="158"/>
      <c r="E25" s="159">
        <v>2.25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133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68">
        <v>6</v>
      </c>
      <c r="B26" s="169" t="s">
        <v>153</v>
      </c>
      <c r="C26" s="184" t="s">
        <v>154</v>
      </c>
      <c r="D26" s="170" t="s">
        <v>141</v>
      </c>
      <c r="E26" s="171">
        <v>90</v>
      </c>
      <c r="F26" s="172"/>
      <c r="G26" s="173">
        <f>ROUND(E26*F26,2)</f>
        <v>0</v>
      </c>
      <c r="H26" s="172"/>
      <c r="I26" s="173">
        <f>ROUND(E26*H26,2)</f>
        <v>0</v>
      </c>
      <c r="J26" s="172"/>
      <c r="K26" s="173">
        <f>ROUND(E26*J26,2)</f>
        <v>0</v>
      </c>
      <c r="L26" s="173">
        <v>21</v>
      </c>
      <c r="M26" s="173">
        <f>G26*(1+L26/100)</f>
        <v>0</v>
      </c>
      <c r="N26" s="171">
        <v>0</v>
      </c>
      <c r="O26" s="171">
        <f>ROUND(E26*N26,2)</f>
        <v>0</v>
      </c>
      <c r="P26" s="171">
        <v>0</v>
      </c>
      <c r="Q26" s="171">
        <f>ROUND(E26*P26,2)</f>
        <v>0</v>
      </c>
      <c r="R26" s="173" t="s">
        <v>125</v>
      </c>
      <c r="S26" s="173" t="s">
        <v>126</v>
      </c>
      <c r="T26" s="174" t="s">
        <v>126</v>
      </c>
      <c r="U26" s="157">
        <v>0.31</v>
      </c>
      <c r="V26" s="157">
        <f>ROUND(E26*U26,2)</f>
        <v>27.9</v>
      </c>
      <c r="W26" s="157"/>
      <c r="X26" s="157" t="s">
        <v>127</v>
      </c>
      <c r="Y26" s="157" t="s">
        <v>128</v>
      </c>
      <c r="Z26" s="147"/>
      <c r="AA26" s="147"/>
      <c r="AB26" s="147"/>
      <c r="AC26" s="147"/>
      <c r="AD26" s="147"/>
      <c r="AE26" s="147"/>
      <c r="AF26" s="147"/>
      <c r="AG26" s="147" t="s">
        <v>129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1.4" outlineLevel="2" x14ac:dyDescent="0.2">
      <c r="A27" s="154"/>
      <c r="B27" s="155"/>
      <c r="C27" s="256" t="s">
        <v>155</v>
      </c>
      <c r="D27" s="257"/>
      <c r="E27" s="257"/>
      <c r="F27" s="257"/>
      <c r="G27" s="2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131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75" t="str">
        <f>C27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5" t="s">
        <v>156</v>
      </c>
      <c r="D28" s="158"/>
      <c r="E28" s="159">
        <v>50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133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185" t="s">
        <v>157</v>
      </c>
      <c r="D29" s="158"/>
      <c r="E29" s="159">
        <v>40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133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68">
        <v>7</v>
      </c>
      <c r="B30" s="169" t="s">
        <v>158</v>
      </c>
      <c r="C30" s="184" t="s">
        <v>159</v>
      </c>
      <c r="D30" s="170" t="s">
        <v>141</v>
      </c>
      <c r="E30" s="171">
        <v>324</v>
      </c>
      <c r="F30" s="172"/>
      <c r="G30" s="173">
        <f>ROUND(E30*F30,2)</f>
        <v>0</v>
      </c>
      <c r="H30" s="172"/>
      <c r="I30" s="173">
        <f>ROUND(E30*H30,2)</f>
        <v>0</v>
      </c>
      <c r="J30" s="172"/>
      <c r="K30" s="173">
        <f>ROUND(E30*J30,2)</f>
        <v>0</v>
      </c>
      <c r="L30" s="173">
        <v>21</v>
      </c>
      <c r="M30" s="173">
        <f>G30*(1+L30/100)</f>
        <v>0</v>
      </c>
      <c r="N30" s="171">
        <v>0</v>
      </c>
      <c r="O30" s="171">
        <f>ROUND(E30*N30,2)</f>
        <v>0</v>
      </c>
      <c r="P30" s="171">
        <v>0</v>
      </c>
      <c r="Q30" s="171">
        <f>ROUND(E30*P30,2)</f>
        <v>0</v>
      </c>
      <c r="R30" s="173" t="s">
        <v>125</v>
      </c>
      <c r="S30" s="173" t="s">
        <v>126</v>
      </c>
      <c r="T30" s="174" t="s">
        <v>126</v>
      </c>
      <c r="U30" s="157">
        <v>0.155</v>
      </c>
      <c r="V30" s="157">
        <f>ROUND(E30*U30,2)</f>
        <v>50.22</v>
      </c>
      <c r="W30" s="157"/>
      <c r="X30" s="157" t="s">
        <v>127</v>
      </c>
      <c r="Y30" s="157" t="s">
        <v>128</v>
      </c>
      <c r="Z30" s="147"/>
      <c r="AA30" s="147"/>
      <c r="AB30" s="147"/>
      <c r="AC30" s="147"/>
      <c r="AD30" s="147"/>
      <c r="AE30" s="147"/>
      <c r="AF30" s="147"/>
      <c r="AG30" s="147" t="s">
        <v>129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1.4" outlineLevel="2" x14ac:dyDescent="0.2">
      <c r="A31" s="154"/>
      <c r="B31" s="155"/>
      <c r="C31" s="256" t="s">
        <v>155</v>
      </c>
      <c r="D31" s="257"/>
      <c r="E31" s="257"/>
      <c r="F31" s="257"/>
      <c r="G31" s="2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131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75" t="str">
        <f>C31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185" t="s">
        <v>160</v>
      </c>
      <c r="D32" s="158"/>
      <c r="E32" s="159"/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133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5" t="s">
        <v>161</v>
      </c>
      <c r="D33" s="158"/>
      <c r="E33" s="159">
        <v>324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133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68">
        <v>8</v>
      </c>
      <c r="B34" s="169" t="s">
        <v>162</v>
      </c>
      <c r="C34" s="184" t="s">
        <v>163</v>
      </c>
      <c r="D34" s="170" t="s">
        <v>141</v>
      </c>
      <c r="E34" s="171">
        <v>2067</v>
      </c>
      <c r="F34" s="172"/>
      <c r="G34" s="173">
        <f>ROUND(E34*F34,2)</f>
        <v>0</v>
      </c>
      <c r="H34" s="172"/>
      <c r="I34" s="173">
        <f>ROUND(E34*H34,2)</f>
        <v>0</v>
      </c>
      <c r="J34" s="172"/>
      <c r="K34" s="173">
        <f>ROUND(E34*J34,2)</f>
        <v>0</v>
      </c>
      <c r="L34" s="173">
        <v>21</v>
      </c>
      <c r="M34" s="173">
        <f>G34*(1+L34/100)</f>
        <v>0</v>
      </c>
      <c r="N34" s="171">
        <v>0</v>
      </c>
      <c r="O34" s="171">
        <f>ROUND(E34*N34,2)</f>
        <v>0</v>
      </c>
      <c r="P34" s="171">
        <v>0</v>
      </c>
      <c r="Q34" s="171">
        <f>ROUND(E34*P34,2)</f>
        <v>0</v>
      </c>
      <c r="R34" s="173" t="s">
        <v>125</v>
      </c>
      <c r="S34" s="173" t="s">
        <v>126</v>
      </c>
      <c r="T34" s="174" t="s">
        <v>126</v>
      </c>
      <c r="U34" s="157">
        <v>0.13400000000000001</v>
      </c>
      <c r="V34" s="157">
        <f>ROUND(E34*U34,2)</f>
        <v>276.98</v>
      </c>
      <c r="W34" s="157"/>
      <c r="X34" s="157" t="s">
        <v>127</v>
      </c>
      <c r="Y34" s="157" t="s">
        <v>128</v>
      </c>
      <c r="Z34" s="147"/>
      <c r="AA34" s="147"/>
      <c r="AB34" s="147"/>
      <c r="AC34" s="147"/>
      <c r="AD34" s="147"/>
      <c r="AE34" s="147"/>
      <c r="AF34" s="147"/>
      <c r="AG34" s="147" t="s">
        <v>129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1.4" outlineLevel="2" x14ac:dyDescent="0.2">
      <c r="A35" s="154"/>
      <c r="B35" s="155"/>
      <c r="C35" s="256" t="s">
        <v>155</v>
      </c>
      <c r="D35" s="257"/>
      <c r="E35" s="257"/>
      <c r="F35" s="257"/>
      <c r="G35" s="2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131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75" t="str">
        <f>C35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185" t="s">
        <v>160</v>
      </c>
      <c r="D36" s="158"/>
      <c r="E36" s="159"/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133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5" t="s">
        <v>164</v>
      </c>
      <c r="D37" s="158"/>
      <c r="E37" s="159">
        <v>2067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133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68">
        <v>9</v>
      </c>
      <c r="B38" s="169" t="s">
        <v>165</v>
      </c>
      <c r="C38" s="184" t="s">
        <v>166</v>
      </c>
      <c r="D38" s="170" t="s">
        <v>141</v>
      </c>
      <c r="E38" s="171">
        <v>2481</v>
      </c>
      <c r="F38" s="172"/>
      <c r="G38" s="173">
        <f>ROUND(E38*F38,2)</f>
        <v>0</v>
      </c>
      <c r="H38" s="172"/>
      <c r="I38" s="173">
        <f>ROUND(E38*H38,2)</f>
        <v>0</v>
      </c>
      <c r="J38" s="172"/>
      <c r="K38" s="173">
        <f>ROUND(E38*J38,2)</f>
        <v>0</v>
      </c>
      <c r="L38" s="173">
        <v>21</v>
      </c>
      <c r="M38" s="173">
        <f>G38*(1+L38/100)</f>
        <v>0</v>
      </c>
      <c r="N38" s="171">
        <v>0</v>
      </c>
      <c r="O38" s="171">
        <f>ROUND(E38*N38,2)</f>
        <v>0</v>
      </c>
      <c r="P38" s="171">
        <v>0</v>
      </c>
      <c r="Q38" s="171">
        <f>ROUND(E38*P38,2)</f>
        <v>0</v>
      </c>
      <c r="R38" s="173" t="s">
        <v>125</v>
      </c>
      <c r="S38" s="173" t="s">
        <v>126</v>
      </c>
      <c r="T38" s="174" t="s">
        <v>126</v>
      </c>
      <c r="U38" s="157">
        <v>0.1024</v>
      </c>
      <c r="V38" s="157">
        <f>ROUND(E38*U38,2)</f>
        <v>254.05</v>
      </c>
      <c r="W38" s="157"/>
      <c r="X38" s="157" t="s">
        <v>127</v>
      </c>
      <c r="Y38" s="157" t="s">
        <v>128</v>
      </c>
      <c r="Z38" s="147"/>
      <c r="AA38" s="147"/>
      <c r="AB38" s="147"/>
      <c r="AC38" s="147"/>
      <c r="AD38" s="147"/>
      <c r="AE38" s="147"/>
      <c r="AF38" s="147"/>
      <c r="AG38" s="147" t="s">
        <v>129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1.4" outlineLevel="2" x14ac:dyDescent="0.2">
      <c r="A39" s="154"/>
      <c r="B39" s="155"/>
      <c r="C39" s="256" t="s">
        <v>155</v>
      </c>
      <c r="D39" s="257"/>
      <c r="E39" s="257"/>
      <c r="F39" s="257"/>
      <c r="G39" s="2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131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75" t="str">
        <f>C39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185" t="s">
        <v>167</v>
      </c>
      <c r="D40" s="158"/>
      <c r="E40" s="159">
        <v>2481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133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68">
        <v>10</v>
      </c>
      <c r="B41" s="169" t="s">
        <v>168</v>
      </c>
      <c r="C41" s="184" t="s">
        <v>169</v>
      </c>
      <c r="D41" s="170" t="s">
        <v>141</v>
      </c>
      <c r="E41" s="171">
        <v>50</v>
      </c>
      <c r="F41" s="172"/>
      <c r="G41" s="173">
        <f>ROUND(E41*F41,2)</f>
        <v>0</v>
      </c>
      <c r="H41" s="172"/>
      <c r="I41" s="173">
        <f>ROUND(E41*H41,2)</f>
        <v>0</v>
      </c>
      <c r="J41" s="172"/>
      <c r="K41" s="173">
        <f>ROUND(E41*J41,2)</f>
        <v>0</v>
      </c>
      <c r="L41" s="173">
        <v>21</v>
      </c>
      <c r="M41" s="173">
        <f>G41*(1+L41/100)</f>
        <v>0</v>
      </c>
      <c r="N41" s="171">
        <v>0</v>
      </c>
      <c r="O41" s="171">
        <f>ROUND(E41*N41,2)</f>
        <v>0</v>
      </c>
      <c r="P41" s="171">
        <v>0</v>
      </c>
      <c r="Q41" s="171">
        <f>ROUND(E41*P41,2)</f>
        <v>0</v>
      </c>
      <c r="R41" s="173" t="s">
        <v>125</v>
      </c>
      <c r="S41" s="173" t="s">
        <v>126</v>
      </c>
      <c r="T41" s="174" t="s">
        <v>126</v>
      </c>
      <c r="U41" s="157">
        <v>0.34499999999999997</v>
      </c>
      <c r="V41" s="157">
        <f>ROUND(E41*U41,2)</f>
        <v>17.25</v>
      </c>
      <c r="W41" s="157"/>
      <c r="X41" s="157" t="s">
        <v>127</v>
      </c>
      <c r="Y41" s="157" t="s">
        <v>128</v>
      </c>
      <c r="Z41" s="147"/>
      <c r="AA41" s="147"/>
      <c r="AB41" s="147"/>
      <c r="AC41" s="147"/>
      <c r="AD41" s="147"/>
      <c r="AE41" s="147"/>
      <c r="AF41" s="147"/>
      <c r="AG41" s="147" t="s">
        <v>129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256" t="s">
        <v>170</v>
      </c>
      <c r="D42" s="257"/>
      <c r="E42" s="257"/>
      <c r="F42" s="257"/>
      <c r="G42" s="2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131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75" t="str">
        <f>C42</f>
        <v>bez naložení do dopravní nádoby, ale s vyprázdněním dopravní nádoby na hromadu nebo na dopravní prostředek,</v>
      </c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185" t="s">
        <v>171</v>
      </c>
      <c r="D43" s="158"/>
      <c r="E43" s="159">
        <v>50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133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68">
        <v>11</v>
      </c>
      <c r="B44" s="169" t="s">
        <v>172</v>
      </c>
      <c r="C44" s="184" t="s">
        <v>173</v>
      </c>
      <c r="D44" s="170" t="s">
        <v>141</v>
      </c>
      <c r="E44" s="171">
        <v>87.93</v>
      </c>
      <c r="F44" s="172"/>
      <c r="G44" s="173">
        <f>ROUND(E44*F44,2)</f>
        <v>0</v>
      </c>
      <c r="H44" s="172"/>
      <c r="I44" s="173">
        <f>ROUND(E44*H44,2)</f>
        <v>0</v>
      </c>
      <c r="J44" s="172"/>
      <c r="K44" s="173">
        <f>ROUND(E44*J44,2)</f>
        <v>0</v>
      </c>
      <c r="L44" s="173">
        <v>21</v>
      </c>
      <c r="M44" s="173">
        <f>G44*(1+L44/100)</f>
        <v>0</v>
      </c>
      <c r="N44" s="171">
        <v>0</v>
      </c>
      <c r="O44" s="171">
        <f>ROUND(E44*N44,2)</f>
        <v>0</v>
      </c>
      <c r="P44" s="171">
        <v>0</v>
      </c>
      <c r="Q44" s="171">
        <f>ROUND(E44*P44,2)</f>
        <v>0</v>
      </c>
      <c r="R44" s="173" t="s">
        <v>125</v>
      </c>
      <c r="S44" s="173" t="s">
        <v>126</v>
      </c>
      <c r="T44" s="174" t="s">
        <v>126</v>
      </c>
      <c r="U44" s="157">
        <v>0.51900000000000002</v>
      </c>
      <c r="V44" s="157">
        <f>ROUND(E44*U44,2)</f>
        <v>45.64</v>
      </c>
      <c r="W44" s="157"/>
      <c r="X44" s="157" t="s">
        <v>127</v>
      </c>
      <c r="Y44" s="157" t="s">
        <v>128</v>
      </c>
      <c r="Z44" s="147"/>
      <c r="AA44" s="147"/>
      <c r="AB44" s="147"/>
      <c r="AC44" s="147"/>
      <c r="AD44" s="147"/>
      <c r="AE44" s="147"/>
      <c r="AF44" s="147"/>
      <c r="AG44" s="147" t="s">
        <v>129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256" t="s">
        <v>170</v>
      </c>
      <c r="D45" s="257"/>
      <c r="E45" s="257"/>
      <c r="F45" s="257"/>
      <c r="G45" s="2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131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75" t="str">
        <f>C45</f>
        <v>bez naložení do dopravní nádoby, ale s vyprázdněním dopravní nádoby na hromadu nebo na dopravní prostředek,</v>
      </c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5" t="s">
        <v>174</v>
      </c>
      <c r="D46" s="158"/>
      <c r="E46" s="159">
        <v>25.92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133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5" t="s">
        <v>175</v>
      </c>
      <c r="D47" s="158"/>
      <c r="E47" s="159">
        <v>62.01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133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68">
        <v>12</v>
      </c>
      <c r="B48" s="169" t="s">
        <v>176</v>
      </c>
      <c r="C48" s="184" t="s">
        <v>177</v>
      </c>
      <c r="D48" s="170" t="s">
        <v>141</v>
      </c>
      <c r="E48" s="171">
        <v>12491.85</v>
      </c>
      <c r="F48" s="172"/>
      <c r="G48" s="173">
        <f>ROUND(E48*F48,2)</f>
        <v>0</v>
      </c>
      <c r="H48" s="172"/>
      <c r="I48" s="173">
        <f>ROUND(E48*H48,2)</f>
        <v>0</v>
      </c>
      <c r="J48" s="172"/>
      <c r="K48" s="173">
        <f>ROUND(E48*J48,2)</f>
        <v>0</v>
      </c>
      <c r="L48" s="173">
        <v>21</v>
      </c>
      <c r="M48" s="173">
        <f>G48*(1+L48/100)</f>
        <v>0</v>
      </c>
      <c r="N48" s="171">
        <v>0</v>
      </c>
      <c r="O48" s="171">
        <f>ROUND(E48*N48,2)</f>
        <v>0</v>
      </c>
      <c r="P48" s="171">
        <v>0</v>
      </c>
      <c r="Q48" s="171">
        <f>ROUND(E48*P48,2)</f>
        <v>0</v>
      </c>
      <c r="R48" s="173" t="s">
        <v>125</v>
      </c>
      <c r="S48" s="173" t="s">
        <v>126</v>
      </c>
      <c r="T48" s="174" t="s">
        <v>126</v>
      </c>
      <c r="U48" s="157">
        <v>1.0999999999999999E-2</v>
      </c>
      <c r="V48" s="157">
        <f>ROUND(E48*U48,2)</f>
        <v>137.41</v>
      </c>
      <c r="W48" s="157"/>
      <c r="X48" s="157" t="s">
        <v>127</v>
      </c>
      <c r="Y48" s="157" t="s">
        <v>128</v>
      </c>
      <c r="Z48" s="147"/>
      <c r="AA48" s="147"/>
      <c r="AB48" s="147"/>
      <c r="AC48" s="147"/>
      <c r="AD48" s="147"/>
      <c r="AE48" s="147"/>
      <c r="AF48" s="147"/>
      <c r="AG48" s="147" t="s">
        <v>129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256" t="s">
        <v>178</v>
      </c>
      <c r="D49" s="257"/>
      <c r="E49" s="257"/>
      <c r="F49" s="257"/>
      <c r="G49" s="2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131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85" t="s">
        <v>179</v>
      </c>
      <c r="D50" s="158"/>
      <c r="E50" s="159"/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133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5" t="s">
        <v>180</v>
      </c>
      <c r="D51" s="158"/>
      <c r="E51" s="159">
        <v>12491.85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133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68">
        <v>13</v>
      </c>
      <c r="B52" s="169" t="s">
        <v>176</v>
      </c>
      <c r="C52" s="184" t="s">
        <v>177</v>
      </c>
      <c r="D52" s="170" t="s">
        <v>141</v>
      </c>
      <c r="E52" s="171">
        <v>13269.1</v>
      </c>
      <c r="F52" s="172"/>
      <c r="G52" s="173">
        <f>ROUND(E52*F52,2)</f>
        <v>0</v>
      </c>
      <c r="H52" s="172"/>
      <c r="I52" s="173">
        <f>ROUND(E52*H52,2)</f>
        <v>0</v>
      </c>
      <c r="J52" s="172"/>
      <c r="K52" s="173">
        <f>ROUND(E52*J52,2)</f>
        <v>0</v>
      </c>
      <c r="L52" s="173">
        <v>21</v>
      </c>
      <c r="M52" s="173">
        <f>G52*(1+L52/100)</f>
        <v>0</v>
      </c>
      <c r="N52" s="171">
        <v>0</v>
      </c>
      <c r="O52" s="171">
        <f>ROUND(E52*N52,2)</f>
        <v>0</v>
      </c>
      <c r="P52" s="171">
        <v>0</v>
      </c>
      <c r="Q52" s="171">
        <f>ROUND(E52*P52,2)</f>
        <v>0</v>
      </c>
      <c r="R52" s="173" t="s">
        <v>125</v>
      </c>
      <c r="S52" s="173" t="s">
        <v>126</v>
      </c>
      <c r="T52" s="174" t="s">
        <v>126</v>
      </c>
      <c r="U52" s="157">
        <v>1.0999999999999999E-2</v>
      </c>
      <c r="V52" s="157">
        <f>ROUND(E52*U52,2)</f>
        <v>145.96</v>
      </c>
      <c r="W52" s="157"/>
      <c r="X52" s="157" t="s">
        <v>127</v>
      </c>
      <c r="Y52" s="157" t="s">
        <v>128</v>
      </c>
      <c r="Z52" s="147"/>
      <c r="AA52" s="147"/>
      <c r="AB52" s="147"/>
      <c r="AC52" s="147"/>
      <c r="AD52" s="147"/>
      <c r="AE52" s="147"/>
      <c r="AF52" s="147"/>
      <c r="AG52" s="147" t="s">
        <v>129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256" t="s">
        <v>178</v>
      </c>
      <c r="D53" s="257"/>
      <c r="E53" s="257"/>
      <c r="F53" s="257"/>
      <c r="G53" s="2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131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2" x14ac:dyDescent="0.2">
      <c r="A54" s="154"/>
      <c r="B54" s="155"/>
      <c r="C54" s="185" t="s">
        <v>181</v>
      </c>
      <c r="D54" s="158"/>
      <c r="E54" s="159"/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133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85" t="s">
        <v>182</v>
      </c>
      <c r="D55" s="158"/>
      <c r="E55" s="159"/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133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5" t="s">
        <v>183</v>
      </c>
      <c r="D56" s="158"/>
      <c r="E56" s="159">
        <v>9643.9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133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5" t="s">
        <v>160</v>
      </c>
      <c r="D57" s="158"/>
      <c r="E57" s="159"/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133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185" t="s">
        <v>184</v>
      </c>
      <c r="D58" s="158"/>
      <c r="E58" s="159">
        <v>2481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133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5" t="s">
        <v>185</v>
      </c>
      <c r="D59" s="158"/>
      <c r="E59" s="159">
        <v>1144.2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133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68">
        <v>14</v>
      </c>
      <c r="B60" s="169" t="s">
        <v>176</v>
      </c>
      <c r="C60" s="184" t="s">
        <v>177</v>
      </c>
      <c r="D60" s="170" t="s">
        <v>141</v>
      </c>
      <c r="E60" s="171">
        <v>551.25</v>
      </c>
      <c r="F60" s="172"/>
      <c r="G60" s="173">
        <f>ROUND(E60*F60,2)</f>
        <v>0</v>
      </c>
      <c r="H60" s="172"/>
      <c r="I60" s="173">
        <f>ROUND(E60*H60,2)</f>
        <v>0</v>
      </c>
      <c r="J60" s="172"/>
      <c r="K60" s="173">
        <f>ROUND(E60*J60,2)</f>
        <v>0</v>
      </c>
      <c r="L60" s="173">
        <v>21</v>
      </c>
      <c r="M60" s="173">
        <f>G60*(1+L60/100)</f>
        <v>0</v>
      </c>
      <c r="N60" s="171">
        <v>0</v>
      </c>
      <c r="O60" s="171">
        <f>ROUND(E60*N60,2)</f>
        <v>0</v>
      </c>
      <c r="P60" s="171">
        <v>0</v>
      </c>
      <c r="Q60" s="171">
        <f>ROUND(E60*P60,2)</f>
        <v>0</v>
      </c>
      <c r="R60" s="173" t="s">
        <v>125</v>
      </c>
      <c r="S60" s="173" t="s">
        <v>126</v>
      </c>
      <c r="T60" s="174" t="s">
        <v>126</v>
      </c>
      <c r="U60" s="157">
        <v>1.0999999999999999E-2</v>
      </c>
      <c r="V60" s="157">
        <f>ROUND(E60*U60,2)</f>
        <v>6.06</v>
      </c>
      <c r="W60" s="157"/>
      <c r="X60" s="157" t="s">
        <v>127</v>
      </c>
      <c r="Y60" s="157" t="s">
        <v>128</v>
      </c>
      <c r="Z60" s="147"/>
      <c r="AA60" s="147"/>
      <c r="AB60" s="147"/>
      <c r="AC60" s="147"/>
      <c r="AD60" s="147"/>
      <c r="AE60" s="147"/>
      <c r="AF60" s="147"/>
      <c r="AG60" s="147" t="s">
        <v>129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256" t="s">
        <v>178</v>
      </c>
      <c r="D61" s="257"/>
      <c r="E61" s="257"/>
      <c r="F61" s="257"/>
      <c r="G61" s="2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131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185" t="s">
        <v>186</v>
      </c>
      <c r="D62" s="158"/>
      <c r="E62" s="159">
        <v>551.25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133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ht="21.4" outlineLevel="1" x14ac:dyDescent="0.2">
      <c r="A63" s="168">
        <v>15</v>
      </c>
      <c r="B63" s="169" t="s">
        <v>187</v>
      </c>
      <c r="C63" s="184" t="s">
        <v>188</v>
      </c>
      <c r="D63" s="170" t="s">
        <v>141</v>
      </c>
      <c r="E63" s="171">
        <v>362263.65</v>
      </c>
      <c r="F63" s="172"/>
      <c r="G63" s="173">
        <f>ROUND(E63*F63,2)</f>
        <v>0</v>
      </c>
      <c r="H63" s="172"/>
      <c r="I63" s="173">
        <f>ROUND(E63*H63,2)</f>
        <v>0</v>
      </c>
      <c r="J63" s="172"/>
      <c r="K63" s="173">
        <f>ROUND(E63*J63,2)</f>
        <v>0</v>
      </c>
      <c r="L63" s="173">
        <v>21</v>
      </c>
      <c r="M63" s="173">
        <f>G63*(1+L63/100)</f>
        <v>0</v>
      </c>
      <c r="N63" s="171">
        <v>0</v>
      </c>
      <c r="O63" s="171">
        <f>ROUND(E63*N63,2)</f>
        <v>0</v>
      </c>
      <c r="P63" s="171">
        <v>0</v>
      </c>
      <c r="Q63" s="171">
        <f>ROUND(E63*P63,2)</f>
        <v>0</v>
      </c>
      <c r="R63" s="173" t="s">
        <v>125</v>
      </c>
      <c r="S63" s="173" t="s">
        <v>126</v>
      </c>
      <c r="T63" s="174" t="s">
        <v>126</v>
      </c>
      <c r="U63" s="157">
        <v>0</v>
      </c>
      <c r="V63" s="157">
        <f>ROUND(E63*U63,2)</f>
        <v>0</v>
      </c>
      <c r="W63" s="157"/>
      <c r="X63" s="157" t="s">
        <v>127</v>
      </c>
      <c r="Y63" s="157" t="s">
        <v>128</v>
      </c>
      <c r="Z63" s="147"/>
      <c r="AA63" s="147"/>
      <c r="AB63" s="147"/>
      <c r="AC63" s="147"/>
      <c r="AD63" s="147"/>
      <c r="AE63" s="147"/>
      <c r="AF63" s="147"/>
      <c r="AG63" s="147" t="s">
        <v>129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256" t="s">
        <v>178</v>
      </c>
      <c r="D64" s="257"/>
      <c r="E64" s="257"/>
      <c r="F64" s="257"/>
      <c r="G64" s="2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131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268" t="s">
        <v>189</v>
      </c>
      <c r="D65" s="269"/>
      <c r="E65" s="269"/>
      <c r="F65" s="269"/>
      <c r="G65" s="269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190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85" t="s">
        <v>191</v>
      </c>
      <c r="D66" s="158"/>
      <c r="E66" s="159">
        <v>362263.65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133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68">
        <v>16</v>
      </c>
      <c r="B67" s="169" t="s">
        <v>192</v>
      </c>
      <c r="C67" s="184" t="s">
        <v>193</v>
      </c>
      <c r="D67" s="170" t="s">
        <v>141</v>
      </c>
      <c r="E67" s="171">
        <v>12491.85</v>
      </c>
      <c r="F67" s="172"/>
      <c r="G67" s="173">
        <f>ROUND(E67*F67,2)</f>
        <v>0</v>
      </c>
      <c r="H67" s="172"/>
      <c r="I67" s="173">
        <f>ROUND(E67*H67,2)</f>
        <v>0</v>
      </c>
      <c r="J67" s="172"/>
      <c r="K67" s="173">
        <f>ROUND(E67*J67,2)</f>
        <v>0</v>
      </c>
      <c r="L67" s="173">
        <v>21</v>
      </c>
      <c r="M67" s="173">
        <f>G67*(1+L67/100)</f>
        <v>0</v>
      </c>
      <c r="N67" s="171">
        <v>0</v>
      </c>
      <c r="O67" s="171">
        <f>ROUND(E67*N67,2)</f>
        <v>0</v>
      </c>
      <c r="P67" s="171">
        <v>0</v>
      </c>
      <c r="Q67" s="171">
        <f>ROUND(E67*P67,2)</f>
        <v>0</v>
      </c>
      <c r="R67" s="173" t="s">
        <v>125</v>
      </c>
      <c r="S67" s="173" t="s">
        <v>126</v>
      </c>
      <c r="T67" s="174" t="s">
        <v>126</v>
      </c>
      <c r="U67" s="157">
        <v>5.2999999999999999E-2</v>
      </c>
      <c r="V67" s="157">
        <f>ROUND(E67*U67,2)</f>
        <v>662.07</v>
      </c>
      <c r="W67" s="157"/>
      <c r="X67" s="157" t="s">
        <v>127</v>
      </c>
      <c r="Y67" s="157" t="s">
        <v>128</v>
      </c>
      <c r="Z67" s="147"/>
      <c r="AA67" s="147"/>
      <c r="AB67" s="147"/>
      <c r="AC67" s="147"/>
      <c r="AD67" s="147"/>
      <c r="AE67" s="147"/>
      <c r="AF67" s="147"/>
      <c r="AG67" s="147" t="s">
        <v>129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85" t="s">
        <v>194</v>
      </c>
      <c r="D68" s="158"/>
      <c r="E68" s="159"/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133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5" t="s">
        <v>180</v>
      </c>
      <c r="D69" s="158"/>
      <c r="E69" s="159">
        <v>12491.85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133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68">
        <v>17</v>
      </c>
      <c r="B70" s="169" t="s">
        <v>192</v>
      </c>
      <c r="C70" s="184" t="s">
        <v>193</v>
      </c>
      <c r="D70" s="170" t="s">
        <v>141</v>
      </c>
      <c r="E70" s="171">
        <v>551.25</v>
      </c>
      <c r="F70" s="172"/>
      <c r="G70" s="173">
        <f>ROUND(E70*F70,2)</f>
        <v>0</v>
      </c>
      <c r="H70" s="172"/>
      <c r="I70" s="173">
        <f>ROUND(E70*H70,2)</f>
        <v>0</v>
      </c>
      <c r="J70" s="172"/>
      <c r="K70" s="173">
        <f>ROUND(E70*J70,2)</f>
        <v>0</v>
      </c>
      <c r="L70" s="173">
        <v>21</v>
      </c>
      <c r="M70" s="173">
        <f>G70*(1+L70/100)</f>
        <v>0</v>
      </c>
      <c r="N70" s="171">
        <v>0</v>
      </c>
      <c r="O70" s="171">
        <f>ROUND(E70*N70,2)</f>
        <v>0</v>
      </c>
      <c r="P70" s="171">
        <v>0</v>
      </c>
      <c r="Q70" s="171">
        <f>ROUND(E70*P70,2)</f>
        <v>0</v>
      </c>
      <c r="R70" s="173" t="s">
        <v>125</v>
      </c>
      <c r="S70" s="173" t="s">
        <v>126</v>
      </c>
      <c r="T70" s="174" t="s">
        <v>126</v>
      </c>
      <c r="U70" s="157">
        <v>5.2999999999999999E-2</v>
      </c>
      <c r="V70" s="157">
        <f>ROUND(E70*U70,2)</f>
        <v>29.22</v>
      </c>
      <c r="W70" s="157"/>
      <c r="X70" s="157" t="s">
        <v>127</v>
      </c>
      <c r="Y70" s="157" t="s">
        <v>128</v>
      </c>
      <c r="Z70" s="147"/>
      <c r="AA70" s="147"/>
      <c r="AB70" s="147"/>
      <c r="AC70" s="147"/>
      <c r="AD70" s="147"/>
      <c r="AE70" s="147"/>
      <c r="AF70" s="147"/>
      <c r="AG70" s="147" t="s">
        <v>129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2" x14ac:dyDescent="0.2">
      <c r="A71" s="154"/>
      <c r="B71" s="155"/>
      <c r="C71" s="185" t="s">
        <v>186</v>
      </c>
      <c r="D71" s="158"/>
      <c r="E71" s="159">
        <v>551.25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133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ht="21.4" outlineLevel="1" x14ac:dyDescent="0.2">
      <c r="A72" s="168">
        <v>18</v>
      </c>
      <c r="B72" s="169" t="s">
        <v>195</v>
      </c>
      <c r="C72" s="184" t="s">
        <v>196</v>
      </c>
      <c r="D72" s="170" t="s">
        <v>141</v>
      </c>
      <c r="E72" s="171">
        <v>13269.1</v>
      </c>
      <c r="F72" s="172"/>
      <c r="G72" s="173">
        <f>ROUND(E72*F72,2)</f>
        <v>0</v>
      </c>
      <c r="H72" s="172"/>
      <c r="I72" s="173">
        <f>ROUND(E72*H72,2)</f>
        <v>0</v>
      </c>
      <c r="J72" s="172"/>
      <c r="K72" s="173">
        <f>ROUND(E72*J72,2)</f>
        <v>0</v>
      </c>
      <c r="L72" s="173">
        <v>21</v>
      </c>
      <c r="M72" s="173">
        <f>G72*(1+L72/100)</f>
        <v>0</v>
      </c>
      <c r="N72" s="171">
        <v>0</v>
      </c>
      <c r="O72" s="171">
        <f>ROUND(E72*N72,2)</f>
        <v>0</v>
      </c>
      <c r="P72" s="171">
        <v>0</v>
      </c>
      <c r="Q72" s="171">
        <f>ROUND(E72*P72,2)</f>
        <v>0</v>
      </c>
      <c r="R72" s="173" t="s">
        <v>125</v>
      </c>
      <c r="S72" s="173" t="s">
        <v>126</v>
      </c>
      <c r="T72" s="174" t="s">
        <v>126</v>
      </c>
      <c r="U72" s="157">
        <v>8.9999999999999993E-3</v>
      </c>
      <c r="V72" s="157">
        <f>ROUND(E72*U72,2)</f>
        <v>119.42</v>
      </c>
      <c r="W72" s="157"/>
      <c r="X72" s="157" t="s">
        <v>127</v>
      </c>
      <c r="Y72" s="157" t="s">
        <v>128</v>
      </c>
      <c r="Z72" s="147"/>
      <c r="AA72" s="147"/>
      <c r="AB72" s="147"/>
      <c r="AC72" s="147"/>
      <c r="AD72" s="147"/>
      <c r="AE72" s="147"/>
      <c r="AF72" s="147"/>
      <c r="AG72" s="147" t="s">
        <v>129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185" t="s">
        <v>181</v>
      </c>
      <c r="D73" s="158"/>
      <c r="E73" s="159"/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133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185" t="s">
        <v>182</v>
      </c>
      <c r="D74" s="158"/>
      <c r="E74" s="159"/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133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185" t="s">
        <v>183</v>
      </c>
      <c r="D75" s="158"/>
      <c r="E75" s="159">
        <v>9643.9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133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185" t="s">
        <v>160</v>
      </c>
      <c r="D76" s="158"/>
      <c r="E76" s="159"/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133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5" t="s">
        <v>184</v>
      </c>
      <c r="D77" s="158"/>
      <c r="E77" s="159">
        <v>2481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133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5" t="s">
        <v>185</v>
      </c>
      <c r="D78" s="158"/>
      <c r="E78" s="159">
        <v>1144.2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133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21.4" outlineLevel="1" x14ac:dyDescent="0.2">
      <c r="A79" s="168">
        <v>19</v>
      </c>
      <c r="B79" s="169" t="s">
        <v>195</v>
      </c>
      <c r="C79" s="184" t="s">
        <v>196</v>
      </c>
      <c r="D79" s="170" t="s">
        <v>141</v>
      </c>
      <c r="E79" s="171">
        <v>12491.85</v>
      </c>
      <c r="F79" s="172"/>
      <c r="G79" s="173">
        <f>ROUND(E79*F79,2)</f>
        <v>0</v>
      </c>
      <c r="H79" s="172"/>
      <c r="I79" s="173">
        <f>ROUND(E79*H79,2)</f>
        <v>0</v>
      </c>
      <c r="J79" s="172"/>
      <c r="K79" s="173">
        <f>ROUND(E79*J79,2)</f>
        <v>0</v>
      </c>
      <c r="L79" s="173">
        <v>21</v>
      </c>
      <c r="M79" s="173">
        <f>G79*(1+L79/100)</f>
        <v>0</v>
      </c>
      <c r="N79" s="171">
        <v>0</v>
      </c>
      <c r="O79" s="171">
        <f>ROUND(E79*N79,2)</f>
        <v>0</v>
      </c>
      <c r="P79" s="171">
        <v>0</v>
      </c>
      <c r="Q79" s="171">
        <f>ROUND(E79*P79,2)</f>
        <v>0</v>
      </c>
      <c r="R79" s="173" t="s">
        <v>125</v>
      </c>
      <c r="S79" s="173" t="s">
        <v>126</v>
      </c>
      <c r="T79" s="174" t="s">
        <v>126</v>
      </c>
      <c r="U79" s="157">
        <v>8.9999999999999993E-3</v>
      </c>
      <c r="V79" s="157">
        <f>ROUND(E79*U79,2)</f>
        <v>112.43</v>
      </c>
      <c r="W79" s="157"/>
      <c r="X79" s="157" t="s">
        <v>127</v>
      </c>
      <c r="Y79" s="157" t="s">
        <v>128</v>
      </c>
      <c r="Z79" s="147"/>
      <c r="AA79" s="147"/>
      <c r="AB79" s="147"/>
      <c r="AC79" s="147"/>
      <c r="AD79" s="147"/>
      <c r="AE79" s="147"/>
      <c r="AF79" s="147"/>
      <c r="AG79" s="147" t="s">
        <v>129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185" t="s">
        <v>194</v>
      </c>
      <c r="D80" s="158"/>
      <c r="E80" s="159"/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133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5" t="s">
        <v>180</v>
      </c>
      <c r="D81" s="158"/>
      <c r="E81" s="159">
        <v>12491.85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133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68">
        <v>20</v>
      </c>
      <c r="B82" s="169" t="s">
        <v>197</v>
      </c>
      <c r="C82" s="184" t="s">
        <v>198</v>
      </c>
      <c r="D82" s="170" t="s">
        <v>141</v>
      </c>
      <c r="E82" s="171">
        <v>551.25</v>
      </c>
      <c r="F82" s="172"/>
      <c r="G82" s="173">
        <f>ROUND(E82*F82,2)</f>
        <v>0</v>
      </c>
      <c r="H82" s="172"/>
      <c r="I82" s="173">
        <f>ROUND(E82*H82,2)</f>
        <v>0</v>
      </c>
      <c r="J82" s="172"/>
      <c r="K82" s="173">
        <f>ROUND(E82*J82,2)</f>
        <v>0</v>
      </c>
      <c r="L82" s="173">
        <v>21</v>
      </c>
      <c r="M82" s="173">
        <f>G82*(1+L82/100)</f>
        <v>0</v>
      </c>
      <c r="N82" s="171">
        <v>0</v>
      </c>
      <c r="O82" s="171">
        <f>ROUND(E82*N82,2)</f>
        <v>0</v>
      </c>
      <c r="P82" s="171">
        <v>0</v>
      </c>
      <c r="Q82" s="171">
        <f>ROUND(E82*P82,2)</f>
        <v>0</v>
      </c>
      <c r="R82" s="173" t="s">
        <v>125</v>
      </c>
      <c r="S82" s="173" t="s">
        <v>126</v>
      </c>
      <c r="T82" s="174" t="s">
        <v>126</v>
      </c>
      <c r="U82" s="157">
        <v>0.20200000000000001</v>
      </c>
      <c r="V82" s="157">
        <f>ROUND(E82*U82,2)</f>
        <v>111.35</v>
      </c>
      <c r="W82" s="157"/>
      <c r="X82" s="157" t="s">
        <v>127</v>
      </c>
      <c r="Y82" s="157" t="s">
        <v>128</v>
      </c>
      <c r="Z82" s="147"/>
      <c r="AA82" s="147"/>
      <c r="AB82" s="147"/>
      <c r="AC82" s="147"/>
      <c r="AD82" s="147"/>
      <c r="AE82" s="147"/>
      <c r="AF82" s="147"/>
      <c r="AG82" s="147" t="s">
        <v>129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256" t="s">
        <v>199</v>
      </c>
      <c r="D83" s="257"/>
      <c r="E83" s="257"/>
      <c r="F83" s="257"/>
      <c r="G83" s="2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131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2" x14ac:dyDescent="0.2">
      <c r="A84" s="154"/>
      <c r="B84" s="155"/>
      <c r="C84" s="185" t="s">
        <v>160</v>
      </c>
      <c r="D84" s="158"/>
      <c r="E84" s="159"/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133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185" t="s">
        <v>200</v>
      </c>
      <c r="D85" s="158"/>
      <c r="E85" s="159">
        <v>480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133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5" t="s">
        <v>201</v>
      </c>
      <c r="D86" s="158"/>
      <c r="E86" s="159">
        <v>31.25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133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5" t="s">
        <v>157</v>
      </c>
      <c r="D87" s="158"/>
      <c r="E87" s="159">
        <v>40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133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76">
        <v>21</v>
      </c>
      <c r="B88" s="177" t="s">
        <v>202</v>
      </c>
      <c r="C88" s="186" t="s">
        <v>203</v>
      </c>
      <c r="D88" s="178" t="s">
        <v>141</v>
      </c>
      <c r="E88" s="179">
        <v>12491.85</v>
      </c>
      <c r="F88" s="180"/>
      <c r="G88" s="181">
        <f>ROUND(E88*F88,2)</f>
        <v>0</v>
      </c>
      <c r="H88" s="180"/>
      <c r="I88" s="181">
        <f>ROUND(E88*H88,2)</f>
        <v>0</v>
      </c>
      <c r="J88" s="180"/>
      <c r="K88" s="181">
        <f>ROUND(E88*J88,2)</f>
        <v>0</v>
      </c>
      <c r="L88" s="181">
        <v>21</v>
      </c>
      <c r="M88" s="181">
        <f>G88*(1+L88/100)</f>
        <v>0</v>
      </c>
      <c r="N88" s="179">
        <v>0</v>
      </c>
      <c r="O88" s="179">
        <f>ROUND(E88*N88,2)</f>
        <v>0</v>
      </c>
      <c r="P88" s="179">
        <v>0</v>
      </c>
      <c r="Q88" s="179">
        <f>ROUND(E88*P88,2)</f>
        <v>0</v>
      </c>
      <c r="R88" s="181" t="s">
        <v>125</v>
      </c>
      <c r="S88" s="181" t="s">
        <v>126</v>
      </c>
      <c r="T88" s="182" t="s">
        <v>126</v>
      </c>
      <c r="U88" s="157">
        <v>0</v>
      </c>
      <c r="V88" s="157">
        <f>ROUND(E88*U88,2)</f>
        <v>0</v>
      </c>
      <c r="W88" s="157"/>
      <c r="X88" s="157" t="s">
        <v>127</v>
      </c>
      <c r="Y88" s="157" t="s">
        <v>128</v>
      </c>
      <c r="Z88" s="147"/>
      <c r="AA88" s="147"/>
      <c r="AB88" s="147"/>
      <c r="AC88" s="147"/>
      <c r="AD88" s="147"/>
      <c r="AE88" s="147"/>
      <c r="AF88" s="147"/>
      <c r="AG88" s="147" t="s">
        <v>129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x14ac:dyDescent="0.2">
      <c r="A89" s="161" t="s">
        <v>120</v>
      </c>
      <c r="B89" s="162" t="s">
        <v>72</v>
      </c>
      <c r="C89" s="183" t="s">
        <v>73</v>
      </c>
      <c r="D89" s="163"/>
      <c r="E89" s="164"/>
      <c r="F89" s="165"/>
      <c r="G89" s="165">
        <f>SUMIF(AG90:AG95,"&lt;&gt;NOR",G90:G95)</f>
        <v>0</v>
      </c>
      <c r="H89" s="165"/>
      <c r="I89" s="165">
        <f>SUM(I90:I95)</f>
        <v>0</v>
      </c>
      <c r="J89" s="165"/>
      <c r="K89" s="165">
        <f>SUM(K90:K95)</f>
        <v>0</v>
      </c>
      <c r="L89" s="165"/>
      <c r="M89" s="165">
        <f>SUM(M90:M95)</f>
        <v>0</v>
      </c>
      <c r="N89" s="164"/>
      <c r="O89" s="164">
        <f>SUM(O90:O95)</f>
        <v>0</v>
      </c>
      <c r="P89" s="164"/>
      <c r="Q89" s="164">
        <f>SUM(Q90:Q95)</f>
        <v>3534.6</v>
      </c>
      <c r="R89" s="165"/>
      <c r="S89" s="165"/>
      <c r="T89" s="166"/>
      <c r="U89" s="160"/>
      <c r="V89" s="160">
        <f>SUM(V90:V95)</f>
        <v>1052.76</v>
      </c>
      <c r="W89" s="160"/>
      <c r="X89" s="160"/>
      <c r="Y89" s="160"/>
      <c r="AG89" t="s">
        <v>121</v>
      </c>
    </row>
    <row r="90" spans="1:60" outlineLevel="1" x14ac:dyDescent="0.2">
      <c r="A90" s="168">
        <v>22</v>
      </c>
      <c r="B90" s="169" t="s">
        <v>204</v>
      </c>
      <c r="C90" s="184" t="s">
        <v>205</v>
      </c>
      <c r="D90" s="170" t="s">
        <v>206</v>
      </c>
      <c r="E90" s="171">
        <v>4300</v>
      </c>
      <c r="F90" s="172"/>
      <c r="G90" s="173">
        <f>ROUND(E90*F90,2)</f>
        <v>0</v>
      </c>
      <c r="H90" s="172"/>
      <c r="I90" s="173">
        <f>ROUND(E90*H90,2)</f>
        <v>0</v>
      </c>
      <c r="J90" s="172"/>
      <c r="K90" s="173">
        <f>ROUND(E90*J90,2)</f>
        <v>0</v>
      </c>
      <c r="L90" s="173">
        <v>21</v>
      </c>
      <c r="M90" s="173">
        <f>G90*(1+L90/100)</f>
        <v>0</v>
      </c>
      <c r="N90" s="171">
        <v>0</v>
      </c>
      <c r="O90" s="171">
        <f>ROUND(E90*N90,2)</f>
        <v>0</v>
      </c>
      <c r="P90" s="171">
        <v>0.46200000000000002</v>
      </c>
      <c r="Q90" s="171">
        <f>ROUND(E90*P90,2)</f>
        <v>1986.6</v>
      </c>
      <c r="R90" s="173" t="s">
        <v>207</v>
      </c>
      <c r="S90" s="173" t="s">
        <v>126</v>
      </c>
      <c r="T90" s="174" t="s">
        <v>126</v>
      </c>
      <c r="U90" s="157">
        <v>0.1658</v>
      </c>
      <c r="V90" s="157">
        <f>ROUND(E90*U90,2)</f>
        <v>712.94</v>
      </c>
      <c r="W90" s="157"/>
      <c r="X90" s="157" t="s">
        <v>127</v>
      </c>
      <c r="Y90" s="157" t="s">
        <v>128</v>
      </c>
      <c r="Z90" s="147"/>
      <c r="AA90" s="147"/>
      <c r="AB90" s="147"/>
      <c r="AC90" s="147"/>
      <c r="AD90" s="147"/>
      <c r="AE90" s="147"/>
      <c r="AF90" s="147"/>
      <c r="AG90" s="147" t="s">
        <v>129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185" t="s">
        <v>208</v>
      </c>
      <c r="D91" s="158"/>
      <c r="E91" s="159">
        <v>4300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133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ht="21.4" outlineLevel="1" x14ac:dyDescent="0.2">
      <c r="A92" s="168">
        <v>23</v>
      </c>
      <c r="B92" s="169" t="s">
        <v>209</v>
      </c>
      <c r="C92" s="184" t="s">
        <v>210</v>
      </c>
      <c r="D92" s="170" t="s">
        <v>206</v>
      </c>
      <c r="E92" s="171">
        <v>4300</v>
      </c>
      <c r="F92" s="172"/>
      <c r="G92" s="173">
        <f>ROUND(E92*F92,2)</f>
        <v>0</v>
      </c>
      <c r="H92" s="172"/>
      <c r="I92" s="173">
        <f>ROUND(E92*H92,2)</f>
        <v>0</v>
      </c>
      <c r="J92" s="172"/>
      <c r="K92" s="173">
        <f>ROUND(E92*J92,2)</f>
        <v>0</v>
      </c>
      <c r="L92" s="173">
        <v>21</v>
      </c>
      <c r="M92" s="173">
        <f>G92*(1+L92/100)</f>
        <v>0</v>
      </c>
      <c r="N92" s="171">
        <v>0</v>
      </c>
      <c r="O92" s="171">
        <f>ROUND(E92*N92,2)</f>
        <v>0</v>
      </c>
      <c r="P92" s="171">
        <v>0.36</v>
      </c>
      <c r="Q92" s="171">
        <f>ROUND(E92*P92,2)</f>
        <v>1548</v>
      </c>
      <c r="R92" s="173" t="s">
        <v>207</v>
      </c>
      <c r="S92" s="173" t="s">
        <v>126</v>
      </c>
      <c r="T92" s="174" t="s">
        <v>126</v>
      </c>
      <c r="U92" s="157">
        <v>4.4999999999999998E-2</v>
      </c>
      <c r="V92" s="157">
        <f>ROUND(E92*U92,2)</f>
        <v>193.5</v>
      </c>
      <c r="W92" s="157"/>
      <c r="X92" s="157" t="s">
        <v>127</v>
      </c>
      <c r="Y92" s="157" t="s">
        <v>128</v>
      </c>
      <c r="Z92" s="147"/>
      <c r="AA92" s="147"/>
      <c r="AB92" s="147"/>
      <c r="AC92" s="147"/>
      <c r="AD92" s="147"/>
      <c r="AE92" s="147"/>
      <c r="AF92" s="147"/>
      <c r="AG92" s="147" t="s">
        <v>129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185" t="s">
        <v>211</v>
      </c>
      <c r="D93" s="158"/>
      <c r="E93" s="159">
        <v>4300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133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68">
        <v>24</v>
      </c>
      <c r="B94" s="169" t="s">
        <v>212</v>
      </c>
      <c r="C94" s="184" t="s">
        <v>213</v>
      </c>
      <c r="D94" s="170" t="s">
        <v>206</v>
      </c>
      <c r="E94" s="171">
        <v>2360</v>
      </c>
      <c r="F94" s="172"/>
      <c r="G94" s="173">
        <f>ROUND(E94*F94,2)</f>
        <v>0</v>
      </c>
      <c r="H94" s="172"/>
      <c r="I94" s="173">
        <f>ROUND(E94*H94,2)</f>
        <v>0</v>
      </c>
      <c r="J94" s="172"/>
      <c r="K94" s="173">
        <f>ROUND(E94*J94,2)</f>
        <v>0</v>
      </c>
      <c r="L94" s="173">
        <v>21</v>
      </c>
      <c r="M94" s="173">
        <f>G94*(1+L94/100)</f>
        <v>0</v>
      </c>
      <c r="N94" s="171">
        <v>0</v>
      </c>
      <c r="O94" s="171">
        <f>ROUND(E94*N94,2)</f>
        <v>0</v>
      </c>
      <c r="P94" s="171">
        <v>0</v>
      </c>
      <c r="Q94" s="171">
        <f>ROUND(E94*P94,2)</f>
        <v>0</v>
      </c>
      <c r="R94" s="173"/>
      <c r="S94" s="173" t="s">
        <v>214</v>
      </c>
      <c r="T94" s="174" t="s">
        <v>215</v>
      </c>
      <c r="U94" s="157">
        <v>6.2E-2</v>
      </c>
      <c r="V94" s="157">
        <f>ROUND(E94*U94,2)</f>
        <v>146.32</v>
      </c>
      <c r="W94" s="157"/>
      <c r="X94" s="157" t="s">
        <v>127</v>
      </c>
      <c r="Y94" s="157" t="s">
        <v>128</v>
      </c>
      <c r="Z94" s="147"/>
      <c r="AA94" s="147"/>
      <c r="AB94" s="147"/>
      <c r="AC94" s="147"/>
      <c r="AD94" s="147"/>
      <c r="AE94" s="147"/>
      <c r="AF94" s="147"/>
      <c r="AG94" s="147" t="s">
        <v>129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185" t="s">
        <v>216</v>
      </c>
      <c r="D95" s="158"/>
      <c r="E95" s="159">
        <v>2360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133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x14ac:dyDescent="0.2">
      <c r="A96" s="161" t="s">
        <v>120</v>
      </c>
      <c r="B96" s="162" t="s">
        <v>74</v>
      </c>
      <c r="C96" s="183" t="s">
        <v>75</v>
      </c>
      <c r="D96" s="163"/>
      <c r="E96" s="164"/>
      <c r="F96" s="165"/>
      <c r="G96" s="165">
        <f>SUMIF(AG97:AG184,"&lt;&gt;NOR",G97:G184)</f>
        <v>0</v>
      </c>
      <c r="H96" s="165"/>
      <c r="I96" s="165">
        <f>SUM(I97:I184)</f>
        <v>0</v>
      </c>
      <c r="J96" s="165"/>
      <c r="K96" s="165">
        <f>SUM(K97:K184)</f>
        <v>0</v>
      </c>
      <c r="L96" s="165"/>
      <c r="M96" s="165">
        <f>SUM(M97:M184)</f>
        <v>0</v>
      </c>
      <c r="N96" s="164"/>
      <c r="O96" s="164">
        <f>SUM(O97:O184)</f>
        <v>3120.1599999999994</v>
      </c>
      <c r="P96" s="164"/>
      <c r="Q96" s="164">
        <f>SUM(Q97:Q184)</f>
        <v>0</v>
      </c>
      <c r="R96" s="165"/>
      <c r="S96" s="165"/>
      <c r="T96" s="166"/>
      <c r="U96" s="160"/>
      <c r="V96" s="160">
        <f>SUM(V97:V184)</f>
        <v>10425.630000000001</v>
      </c>
      <c r="W96" s="160"/>
      <c r="X96" s="160"/>
      <c r="Y96" s="160"/>
      <c r="AG96" t="s">
        <v>121</v>
      </c>
    </row>
    <row r="97" spans="1:60" outlineLevel="1" x14ac:dyDescent="0.2">
      <c r="A97" s="168">
        <v>25</v>
      </c>
      <c r="B97" s="169" t="s">
        <v>217</v>
      </c>
      <c r="C97" s="184" t="s">
        <v>218</v>
      </c>
      <c r="D97" s="170" t="s">
        <v>141</v>
      </c>
      <c r="E97" s="171">
        <v>1144.2</v>
      </c>
      <c r="F97" s="172"/>
      <c r="G97" s="173">
        <f>ROUND(E97*F97,2)</f>
        <v>0</v>
      </c>
      <c r="H97" s="172"/>
      <c r="I97" s="173">
        <f>ROUND(E97*H97,2)</f>
        <v>0</v>
      </c>
      <c r="J97" s="172"/>
      <c r="K97" s="173">
        <f>ROUND(E97*J97,2)</f>
        <v>0</v>
      </c>
      <c r="L97" s="173">
        <v>21</v>
      </c>
      <c r="M97" s="173">
        <f>G97*(1+L97/100)</f>
        <v>0</v>
      </c>
      <c r="N97" s="171">
        <v>2.5499999999999998</v>
      </c>
      <c r="O97" s="171">
        <f>ROUND(E97*N97,2)</f>
        <v>2917.71</v>
      </c>
      <c r="P97" s="171">
        <v>0</v>
      </c>
      <c r="Q97" s="171">
        <f>ROUND(E97*P97,2)</f>
        <v>0</v>
      </c>
      <c r="R97" s="173" t="s">
        <v>219</v>
      </c>
      <c r="S97" s="173" t="s">
        <v>126</v>
      </c>
      <c r="T97" s="174" t="s">
        <v>126</v>
      </c>
      <c r="U97" s="157">
        <v>0</v>
      </c>
      <c r="V97" s="157">
        <f>ROUND(E97*U97,2)</f>
        <v>0</v>
      </c>
      <c r="W97" s="157"/>
      <c r="X97" s="157" t="s">
        <v>127</v>
      </c>
      <c r="Y97" s="157" t="s">
        <v>128</v>
      </c>
      <c r="Z97" s="147"/>
      <c r="AA97" s="147"/>
      <c r="AB97" s="147"/>
      <c r="AC97" s="147"/>
      <c r="AD97" s="147"/>
      <c r="AE97" s="147"/>
      <c r="AF97" s="147"/>
      <c r="AG97" s="147" t="s">
        <v>129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185" t="s">
        <v>220</v>
      </c>
      <c r="D98" s="158"/>
      <c r="E98" s="159"/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133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185" t="s">
        <v>221</v>
      </c>
      <c r="D99" s="158"/>
      <c r="E99" s="159"/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133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185" t="s">
        <v>222</v>
      </c>
      <c r="D100" s="158"/>
      <c r="E100" s="159">
        <v>24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133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185" t="s">
        <v>223</v>
      </c>
      <c r="D101" s="158"/>
      <c r="E101" s="159">
        <v>54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133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85" t="s">
        <v>224</v>
      </c>
      <c r="D102" s="158"/>
      <c r="E102" s="159">
        <v>3.9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133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5" t="s">
        <v>225</v>
      </c>
      <c r="D103" s="158"/>
      <c r="E103" s="159">
        <v>7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133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5" t="s">
        <v>226</v>
      </c>
      <c r="D104" s="158"/>
      <c r="E104" s="159"/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133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5" t="s">
        <v>227</v>
      </c>
      <c r="D105" s="158"/>
      <c r="E105" s="159">
        <v>37.799999999999997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133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185" t="s">
        <v>228</v>
      </c>
      <c r="D106" s="158"/>
      <c r="E106" s="159">
        <v>28.8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133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5" t="s">
        <v>229</v>
      </c>
      <c r="D107" s="158"/>
      <c r="E107" s="159">
        <v>21.6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133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185" t="s">
        <v>230</v>
      </c>
      <c r="D108" s="158"/>
      <c r="E108" s="159">
        <v>4.5</v>
      </c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133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3" x14ac:dyDescent="0.2">
      <c r="A109" s="154"/>
      <c r="B109" s="155"/>
      <c r="C109" s="185" t="s">
        <v>231</v>
      </c>
      <c r="D109" s="158"/>
      <c r="E109" s="159">
        <v>7.9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133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185" t="s">
        <v>226</v>
      </c>
      <c r="D110" s="158"/>
      <c r="E110" s="159"/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133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5" t="s">
        <v>232</v>
      </c>
      <c r="D111" s="158"/>
      <c r="E111" s="159">
        <v>143.1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133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185" t="s">
        <v>233</v>
      </c>
      <c r="D112" s="158"/>
      <c r="E112" s="159">
        <v>57.2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133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185" t="s">
        <v>234</v>
      </c>
      <c r="D113" s="158"/>
      <c r="E113" s="159">
        <v>10.1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133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185" t="s">
        <v>235</v>
      </c>
      <c r="D114" s="158"/>
      <c r="E114" s="159">
        <v>14.8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133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5" t="s">
        <v>226</v>
      </c>
      <c r="D115" s="158"/>
      <c r="E115" s="159"/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133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85" t="s">
        <v>236</v>
      </c>
      <c r="D116" s="158"/>
      <c r="E116" s="159"/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133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185" t="s">
        <v>221</v>
      </c>
      <c r="D117" s="158"/>
      <c r="E117" s="159"/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133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185" t="s">
        <v>237</v>
      </c>
      <c r="D118" s="158"/>
      <c r="E118" s="159">
        <v>437.78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133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185" t="s">
        <v>238</v>
      </c>
      <c r="D119" s="158"/>
      <c r="E119" s="159">
        <v>62.7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133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185" t="s">
        <v>239</v>
      </c>
      <c r="D120" s="158"/>
      <c r="E120" s="159">
        <v>50.6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133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185" t="s">
        <v>240</v>
      </c>
      <c r="D121" s="158"/>
      <c r="E121" s="159">
        <v>60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133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185" t="s">
        <v>241</v>
      </c>
      <c r="D122" s="158"/>
      <c r="E122" s="159">
        <v>37.4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133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5" t="s">
        <v>242</v>
      </c>
      <c r="D123" s="158"/>
      <c r="E123" s="159">
        <v>32.4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133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185" t="s">
        <v>243</v>
      </c>
      <c r="D124" s="158"/>
      <c r="E124" s="159">
        <v>48.62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133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ht="21.4" outlineLevel="1" x14ac:dyDescent="0.2">
      <c r="A125" s="168">
        <v>26</v>
      </c>
      <c r="B125" s="169" t="s">
        <v>244</v>
      </c>
      <c r="C125" s="184" t="s">
        <v>245</v>
      </c>
      <c r="D125" s="170" t="s">
        <v>246</v>
      </c>
      <c r="E125" s="171">
        <v>65.288799999999995</v>
      </c>
      <c r="F125" s="172"/>
      <c r="G125" s="173">
        <f>ROUND(E125*F125,2)</f>
        <v>0</v>
      </c>
      <c r="H125" s="172"/>
      <c r="I125" s="173">
        <f>ROUND(E125*H125,2)</f>
        <v>0</v>
      </c>
      <c r="J125" s="172"/>
      <c r="K125" s="173">
        <f>ROUND(E125*J125,2)</f>
        <v>0</v>
      </c>
      <c r="L125" s="173">
        <v>21</v>
      </c>
      <c r="M125" s="173">
        <f>G125*(1+L125/100)</f>
        <v>0</v>
      </c>
      <c r="N125" s="171">
        <v>1.07521</v>
      </c>
      <c r="O125" s="171">
        <f>ROUND(E125*N125,2)</f>
        <v>70.2</v>
      </c>
      <c r="P125" s="171">
        <v>0</v>
      </c>
      <c r="Q125" s="171">
        <f>ROUND(E125*P125,2)</f>
        <v>0</v>
      </c>
      <c r="R125" s="173" t="s">
        <v>219</v>
      </c>
      <c r="S125" s="173" t="s">
        <v>126</v>
      </c>
      <c r="T125" s="174" t="s">
        <v>126</v>
      </c>
      <c r="U125" s="157">
        <v>22.321000000000002</v>
      </c>
      <c r="V125" s="157">
        <f>ROUND(E125*U125,2)</f>
        <v>1457.31</v>
      </c>
      <c r="W125" s="157"/>
      <c r="X125" s="157" t="s">
        <v>127</v>
      </c>
      <c r="Y125" s="157" t="s">
        <v>128</v>
      </c>
      <c r="Z125" s="147"/>
      <c r="AA125" s="147"/>
      <c r="AB125" s="147"/>
      <c r="AC125" s="147"/>
      <c r="AD125" s="147"/>
      <c r="AE125" s="147"/>
      <c r="AF125" s="147"/>
      <c r="AG125" s="147" t="s">
        <v>129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2" x14ac:dyDescent="0.2">
      <c r="A126" s="154"/>
      <c r="B126" s="155"/>
      <c r="C126" s="185" t="s">
        <v>220</v>
      </c>
      <c r="D126" s="158"/>
      <c r="E126" s="159"/>
      <c r="F126" s="157"/>
      <c r="G126" s="157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133</v>
      </c>
      <c r="AH126" s="147">
        <v>0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3" x14ac:dyDescent="0.2">
      <c r="A127" s="154"/>
      <c r="B127" s="155"/>
      <c r="C127" s="185" t="s">
        <v>247</v>
      </c>
      <c r="D127" s="158"/>
      <c r="E127" s="159">
        <v>21.978100000000001</v>
      </c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133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185" t="s">
        <v>236</v>
      </c>
      <c r="D128" s="158"/>
      <c r="E128" s="159"/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133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5" t="s">
        <v>248</v>
      </c>
      <c r="D129" s="158"/>
      <c r="E129" s="159">
        <v>43.310699999999997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133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68">
        <v>27</v>
      </c>
      <c r="B130" s="169" t="s">
        <v>249</v>
      </c>
      <c r="C130" s="184" t="s">
        <v>250</v>
      </c>
      <c r="D130" s="170" t="s">
        <v>251</v>
      </c>
      <c r="E130" s="171">
        <v>684</v>
      </c>
      <c r="F130" s="172"/>
      <c r="G130" s="173">
        <f>ROUND(E130*F130,2)</f>
        <v>0</v>
      </c>
      <c r="H130" s="172"/>
      <c r="I130" s="173">
        <f>ROUND(E130*H130,2)</f>
        <v>0</v>
      </c>
      <c r="J130" s="172"/>
      <c r="K130" s="173">
        <f>ROUND(E130*J130,2)</f>
        <v>0</v>
      </c>
      <c r="L130" s="173">
        <v>21</v>
      </c>
      <c r="M130" s="173">
        <f>G130*(1+L130/100)</f>
        <v>0</v>
      </c>
      <c r="N130" s="171">
        <v>1.81E-3</v>
      </c>
      <c r="O130" s="171">
        <f>ROUND(E130*N130,2)</f>
        <v>1.24</v>
      </c>
      <c r="P130" s="171">
        <v>0</v>
      </c>
      <c r="Q130" s="171">
        <f>ROUND(E130*P130,2)</f>
        <v>0</v>
      </c>
      <c r="R130" s="173" t="s">
        <v>219</v>
      </c>
      <c r="S130" s="173" t="s">
        <v>126</v>
      </c>
      <c r="T130" s="174" t="s">
        <v>126</v>
      </c>
      <c r="U130" s="157">
        <v>0.748</v>
      </c>
      <c r="V130" s="157">
        <f>ROUND(E130*U130,2)</f>
        <v>511.63</v>
      </c>
      <c r="W130" s="157"/>
      <c r="X130" s="157" t="s">
        <v>127</v>
      </c>
      <c r="Y130" s="157" t="s">
        <v>128</v>
      </c>
      <c r="Z130" s="147"/>
      <c r="AA130" s="147"/>
      <c r="AB130" s="147"/>
      <c r="AC130" s="147"/>
      <c r="AD130" s="147"/>
      <c r="AE130" s="147"/>
      <c r="AF130" s="147"/>
      <c r="AG130" s="147" t="s">
        <v>129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256" t="s">
        <v>252</v>
      </c>
      <c r="D131" s="257"/>
      <c r="E131" s="257"/>
      <c r="F131" s="257"/>
      <c r="G131" s="2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131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2" x14ac:dyDescent="0.2">
      <c r="A132" s="154"/>
      <c r="B132" s="155"/>
      <c r="C132" s="185" t="s">
        <v>253</v>
      </c>
      <c r="D132" s="158"/>
      <c r="E132" s="159"/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133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3" x14ac:dyDescent="0.2">
      <c r="A133" s="154"/>
      <c r="B133" s="155"/>
      <c r="C133" s="185" t="s">
        <v>254</v>
      </c>
      <c r="D133" s="158"/>
      <c r="E133" s="159">
        <v>126</v>
      </c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133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185" t="s">
        <v>255</v>
      </c>
      <c r="D134" s="158"/>
      <c r="E134" s="159">
        <v>96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133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185" t="s">
        <v>256</v>
      </c>
      <c r="D135" s="158"/>
      <c r="E135" s="159">
        <v>72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133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185" t="s">
        <v>257</v>
      </c>
      <c r="D136" s="158"/>
      <c r="E136" s="159">
        <v>120</v>
      </c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133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185" t="s">
        <v>258</v>
      </c>
      <c r="D137" s="158"/>
      <c r="E137" s="159">
        <v>270</v>
      </c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133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68">
        <v>28</v>
      </c>
      <c r="B138" s="169" t="s">
        <v>259</v>
      </c>
      <c r="C138" s="184" t="s">
        <v>260</v>
      </c>
      <c r="D138" s="170" t="s">
        <v>251</v>
      </c>
      <c r="E138" s="171">
        <v>349.7</v>
      </c>
      <c r="F138" s="172"/>
      <c r="G138" s="173">
        <f>ROUND(E138*F138,2)</f>
        <v>0</v>
      </c>
      <c r="H138" s="172"/>
      <c r="I138" s="173">
        <f>ROUND(E138*H138,2)</f>
        <v>0</v>
      </c>
      <c r="J138" s="172"/>
      <c r="K138" s="173">
        <f>ROUND(E138*J138,2)</f>
        <v>0</v>
      </c>
      <c r="L138" s="173">
        <v>21</v>
      </c>
      <c r="M138" s="173">
        <f>G138*(1+L138/100)</f>
        <v>0</v>
      </c>
      <c r="N138" s="171">
        <v>1.92E-3</v>
      </c>
      <c r="O138" s="171">
        <f>ROUND(E138*N138,2)</f>
        <v>0.67</v>
      </c>
      <c r="P138" s="171">
        <v>0</v>
      </c>
      <c r="Q138" s="171">
        <f>ROUND(E138*P138,2)</f>
        <v>0</v>
      </c>
      <c r="R138" s="173" t="s">
        <v>219</v>
      </c>
      <c r="S138" s="173" t="s">
        <v>126</v>
      </c>
      <c r="T138" s="174" t="s">
        <v>126</v>
      </c>
      <c r="U138" s="157">
        <v>1.569</v>
      </c>
      <c r="V138" s="157">
        <f>ROUND(E138*U138,2)</f>
        <v>548.67999999999995</v>
      </c>
      <c r="W138" s="157"/>
      <c r="X138" s="157" t="s">
        <v>127</v>
      </c>
      <c r="Y138" s="157" t="s">
        <v>128</v>
      </c>
      <c r="Z138" s="147"/>
      <c r="AA138" s="147"/>
      <c r="AB138" s="147"/>
      <c r="AC138" s="147"/>
      <c r="AD138" s="147"/>
      <c r="AE138" s="147"/>
      <c r="AF138" s="147"/>
      <c r="AG138" s="147" t="s">
        <v>129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256" t="s">
        <v>252</v>
      </c>
      <c r="D139" s="257"/>
      <c r="E139" s="257"/>
      <c r="F139" s="257"/>
      <c r="G139" s="2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131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2" x14ac:dyDescent="0.2">
      <c r="A140" s="154"/>
      <c r="B140" s="155"/>
      <c r="C140" s="185" t="s">
        <v>253</v>
      </c>
      <c r="D140" s="158"/>
      <c r="E140" s="159"/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133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185" t="s">
        <v>261</v>
      </c>
      <c r="D141" s="158"/>
      <c r="E141" s="159">
        <v>130</v>
      </c>
      <c r="F141" s="157"/>
      <c r="G141" s="1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133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185" t="s">
        <v>262</v>
      </c>
      <c r="D142" s="158"/>
      <c r="E142" s="159"/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133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185" t="s">
        <v>263</v>
      </c>
      <c r="D143" s="158"/>
      <c r="E143" s="159">
        <v>135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133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">
      <c r="A144" s="154"/>
      <c r="B144" s="155"/>
      <c r="C144" s="185" t="s">
        <v>264</v>
      </c>
      <c r="D144" s="158"/>
      <c r="E144" s="159">
        <v>84.7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133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68">
        <v>29</v>
      </c>
      <c r="B145" s="169" t="s">
        <v>265</v>
      </c>
      <c r="C145" s="184" t="s">
        <v>266</v>
      </c>
      <c r="D145" s="170" t="s">
        <v>251</v>
      </c>
      <c r="E145" s="171">
        <v>1570.4</v>
      </c>
      <c r="F145" s="172"/>
      <c r="G145" s="173">
        <f>ROUND(E145*F145,2)</f>
        <v>0</v>
      </c>
      <c r="H145" s="172"/>
      <c r="I145" s="173">
        <f>ROUND(E145*H145,2)</f>
        <v>0</v>
      </c>
      <c r="J145" s="172"/>
      <c r="K145" s="173">
        <f>ROUND(E145*J145,2)</f>
        <v>0</v>
      </c>
      <c r="L145" s="173">
        <v>21</v>
      </c>
      <c r="M145" s="173">
        <f>G145*(1+L145/100)</f>
        <v>0</v>
      </c>
      <c r="N145" s="171">
        <v>3.3700000000000002E-3</v>
      </c>
      <c r="O145" s="171">
        <f>ROUND(E145*N145,2)</f>
        <v>5.29</v>
      </c>
      <c r="P145" s="171">
        <v>0</v>
      </c>
      <c r="Q145" s="171">
        <f>ROUND(E145*P145,2)</f>
        <v>0</v>
      </c>
      <c r="R145" s="173" t="s">
        <v>219</v>
      </c>
      <c r="S145" s="173" t="s">
        <v>126</v>
      </c>
      <c r="T145" s="174" t="s">
        <v>126</v>
      </c>
      <c r="U145" s="157">
        <v>1.7709999999999999</v>
      </c>
      <c r="V145" s="157">
        <f>ROUND(E145*U145,2)</f>
        <v>2781.18</v>
      </c>
      <c r="W145" s="157"/>
      <c r="X145" s="157" t="s">
        <v>127</v>
      </c>
      <c r="Y145" s="157" t="s">
        <v>128</v>
      </c>
      <c r="Z145" s="147"/>
      <c r="AA145" s="147"/>
      <c r="AB145" s="147"/>
      <c r="AC145" s="147"/>
      <c r="AD145" s="147"/>
      <c r="AE145" s="147"/>
      <c r="AF145" s="147"/>
      <c r="AG145" s="147" t="s">
        <v>129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2" x14ac:dyDescent="0.2">
      <c r="A146" s="154"/>
      <c r="B146" s="155"/>
      <c r="C146" s="256" t="s">
        <v>252</v>
      </c>
      <c r="D146" s="257"/>
      <c r="E146" s="257"/>
      <c r="F146" s="257"/>
      <c r="G146" s="2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131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2" x14ac:dyDescent="0.2">
      <c r="A147" s="154"/>
      <c r="B147" s="155"/>
      <c r="C147" s="185" t="s">
        <v>253</v>
      </c>
      <c r="D147" s="158"/>
      <c r="E147" s="159"/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133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185" t="s">
        <v>267</v>
      </c>
      <c r="D148" s="158"/>
      <c r="E148" s="159">
        <v>324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133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185" t="s">
        <v>262</v>
      </c>
      <c r="D149" s="158"/>
      <c r="E149" s="159"/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133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185" t="s">
        <v>268</v>
      </c>
      <c r="D150" s="158"/>
      <c r="E150" s="159">
        <v>991.2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133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185" t="s">
        <v>269</v>
      </c>
      <c r="D151" s="158"/>
      <c r="E151" s="159">
        <v>140.80000000000001</v>
      </c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133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185" t="s">
        <v>270</v>
      </c>
      <c r="D152" s="158"/>
      <c r="E152" s="159">
        <v>114.4</v>
      </c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133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1" x14ac:dyDescent="0.2">
      <c r="A153" s="168">
        <v>30</v>
      </c>
      <c r="B153" s="169" t="s">
        <v>271</v>
      </c>
      <c r="C153" s="184" t="s">
        <v>272</v>
      </c>
      <c r="D153" s="170" t="s">
        <v>251</v>
      </c>
      <c r="E153" s="171">
        <v>292.10000000000002</v>
      </c>
      <c r="F153" s="172"/>
      <c r="G153" s="173">
        <f>ROUND(E153*F153,2)</f>
        <v>0</v>
      </c>
      <c r="H153" s="172"/>
      <c r="I153" s="173">
        <f>ROUND(E153*H153,2)</f>
        <v>0</v>
      </c>
      <c r="J153" s="172"/>
      <c r="K153" s="173">
        <f>ROUND(E153*J153,2)</f>
        <v>0</v>
      </c>
      <c r="L153" s="173">
        <v>21</v>
      </c>
      <c r="M153" s="173">
        <f>G153*(1+L153/100)</f>
        <v>0</v>
      </c>
      <c r="N153" s="171">
        <v>0</v>
      </c>
      <c r="O153" s="171">
        <f>ROUND(E153*N153,2)</f>
        <v>0</v>
      </c>
      <c r="P153" s="171">
        <v>0</v>
      </c>
      <c r="Q153" s="171">
        <f>ROUND(E153*P153,2)</f>
        <v>0</v>
      </c>
      <c r="R153" s="173" t="s">
        <v>219</v>
      </c>
      <c r="S153" s="173" t="s">
        <v>126</v>
      </c>
      <c r="T153" s="174" t="s">
        <v>126</v>
      </c>
      <c r="U153" s="157">
        <v>1.0289999999999999</v>
      </c>
      <c r="V153" s="157">
        <f>ROUND(E153*U153,2)</f>
        <v>300.57</v>
      </c>
      <c r="W153" s="157"/>
      <c r="X153" s="157" t="s">
        <v>127</v>
      </c>
      <c r="Y153" s="157" t="s">
        <v>128</v>
      </c>
      <c r="Z153" s="147"/>
      <c r="AA153" s="147"/>
      <c r="AB153" s="147"/>
      <c r="AC153" s="147"/>
      <c r="AD153" s="147"/>
      <c r="AE153" s="147"/>
      <c r="AF153" s="147"/>
      <c r="AG153" s="147" t="s">
        <v>129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2" x14ac:dyDescent="0.2">
      <c r="A154" s="154"/>
      <c r="B154" s="155"/>
      <c r="C154" s="256" t="s">
        <v>273</v>
      </c>
      <c r="D154" s="257"/>
      <c r="E154" s="257"/>
      <c r="F154" s="257"/>
      <c r="G154" s="2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131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2" x14ac:dyDescent="0.2">
      <c r="A155" s="154"/>
      <c r="B155" s="155"/>
      <c r="C155" s="185" t="s">
        <v>274</v>
      </c>
      <c r="D155" s="158"/>
      <c r="E155" s="159">
        <v>292.10000000000002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133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94">
        <v>31</v>
      </c>
      <c r="B156" s="195" t="s">
        <v>275</v>
      </c>
      <c r="C156" s="196" t="s">
        <v>276</v>
      </c>
      <c r="D156" s="197" t="s">
        <v>251</v>
      </c>
      <c r="E156" s="198">
        <v>792.45</v>
      </c>
      <c r="F156" s="172"/>
      <c r="G156" s="173">
        <f>ROUND(E156*F156,2)</f>
        <v>0</v>
      </c>
      <c r="H156" s="172"/>
      <c r="I156" s="173">
        <f>ROUND(E156*H156,2)</f>
        <v>0</v>
      </c>
      <c r="J156" s="172"/>
      <c r="K156" s="173">
        <f>ROUND(E156*J156,2)</f>
        <v>0</v>
      </c>
      <c r="L156" s="173">
        <v>21</v>
      </c>
      <c r="M156" s="173">
        <f>G156*(1+L156/100)</f>
        <v>0</v>
      </c>
      <c r="N156" s="171">
        <v>0</v>
      </c>
      <c r="O156" s="171">
        <f>ROUND(E156*N156,2)</f>
        <v>0</v>
      </c>
      <c r="P156" s="171">
        <v>0</v>
      </c>
      <c r="Q156" s="171">
        <f>ROUND(E156*P156,2)</f>
        <v>0</v>
      </c>
      <c r="R156" s="173" t="s">
        <v>219</v>
      </c>
      <c r="S156" s="173" t="s">
        <v>126</v>
      </c>
      <c r="T156" s="174" t="s">
        <v>126</v>
      </c>
      <c r="U156" s="157">
        <v>1.4490000000000001</v>
      </c>
      <c r="V156" s="157">
        <f>ROUND(E156*U156,2)</f>
        <v>1148.26</v>
      </c>
      <c r="W156" s="157"/>
      <c r="X156" s="157" t="s">
        <v>127</v>
      </c>
      <c r="Y156" s="157" t="s">
        <v>128</v>
      </c>
      <c r="Z156" s="147"/>
      <c r="AA156" s="147"/>
      <c r="AB156" s="147"/>
      <c r="AC156" s="147"/>
      <c r="AD156" s="147"/>
      <c r="AE156" s="147"/>
      <c r="AF156" s="147"/>
      <c r="AG156" s="147" t="s">
        <v>129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">
      <c r="A157" s="154"/>
      <c r="B157" s="155"/>
      <c r="C157" s="256" t="s">
        <v>273</v>
      </c>
      <c r="D157" s="257"/>
      <c r="E157" s="257"/>
      <c r="F157" s="257"/>
      <c r="G157" s="2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131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2" x14ac:dyDescent="0.2">
      <c r="A158" s="154"/>
      <c r="B158" s="155"/>
      <c r="C158" s="185" t="s">
        <v>277</v>
      </c>
      <c r="D158" s="158"/>
      <c r="E158" s="159">
        <v>174.95</v>
      </c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133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185" t="s">
        <v>278</v>
      </c>
      <c r="D159" s="158"/>
      <c r="E159" s="159">
        <v>617.5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133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68">
        <v>32</v>
      </c>
      <c r="B160" s="169" t="s">
        <v>279</v>
      </c>
      <c r="C160" s="184" t="s">
        <v>280</v>
      </c>
      <c r="D160" s="170" t="s">
        <v>251</v>
      </c>
      <c r="E160" s="171">
        <v>391.9</v>
      </c>
      <c r="F160" s="172"/>
      <c r="G160" s="173">
        <f>ROUND(E160*F160,2)</f>
        <v>0</v>
      </c>
      <c r="H160" s="172"/>
      <c r="I160" s="173">
        <f>ROUND(E160*H160,2)</f>
        <v>0</v>
      </c>
      <c r="J160" s="172"/>
      <c r="K160" s="173">
        <f>ROUND(E160*J160,2)</f>
        <v>0</v>
      </c>
      <c r="L160" s="173">
        <v>21</v>
      </c>
      <c r="M160" s="173">
        <f>G160*(1+L160/100)</f>
        <v>0</v>
      </c>
      <c r="N160" s="171">
        <v>5.6299999999999996E-3</v>
      </c>
      <c r="O160" s="171">
        <f>ROUND(E160*N160,2)</f>
        <v>2.21</v>
      </c>
      <c r="P160" s="171">
        <v>0</v>
      </c>
      <c r="Q160" s="171">
        <f>ROUND(E160*P160,2)</f>
        <v>0</v>
      </c>
      <c r="R160" s="173" t="s">
        <v>219</v>
      </c>
      <c r="S160" s="173" t="s">
        <v>126</v>
      </c>
      <c r="T160" s="174" t="s">
        <v>126</v>
      </c>
      <c r="U160" s="157">
        <v>0.96499999999999997</v>
      </c>
      <c r="V160" s="157">
        <f>ROUND(E160*U160,2)</f>
        <v>378.18</v>
      </c>
      <c r="W160" s="157"/>
      <c r="X160" s="157" t="s">
        <v>127</v>
      </c>
      <c r="Y160" s="157" t="s">
        <v>128</v>
      </c>
      <c r="Z160" s="147"/>
      <c r="AA160" s="147"/>
      <c r="AB160" s="147"/>
      <c r="AC160" s="147"/>
      <c r="AD160" s="147"/>
      <c r="AE160" s="147"/>
      <c r="AF160" s="147"/>
      <c r="AG160" s="147" t="s">
        <v>129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">
      <c r="A161" s="154"/>
      <c r="B161" s="155"/>
      <c r="C161" s="185" t="s">
        <v>253</v>
      </c>
      <c r="D161" s="158"/>
      <c r="E161" s="159"/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133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185" t="s">
        <v>281</v>
      </c>
      <c r="D162" s="158"/>
      <c r="E162" s="159">
        <v>200.1</v>
      </c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133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185" t="s">
        <v>282</v>
      </c>
      <c r="D163" s="158"/>
      <c r="E163" s="159">
        <v>191.8</v>
      </c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133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68">
        <v>33</v>
      </c>
      <c r="B164" s="169" t="s">
        <v>283</v>
      </c>
      <c r="C164" s="184" t="s">
        <v>284</v>
      </c>
      <c r="D164" s="170" t="s">
        <v>251</v>
      </c>
      <c r="E164" s="171">
        <v>279.05</v>
      </c>
      <c r="F164" s="172"/>
      <c r="G164" s="173">
        <f>ROUND(E164*F164,2)</f>
        <v>0</v>
      </c>
      <c r="H164" s="172"/>
      <c r="I164" s="173">
        <f>ROUND(E164*H164,2)</f>
        <v>0</v>
      </c>
      <c r="J164" s="172"/>
      <c r="K164" s="173">
        <f>ROUND(E164*J164,2)</f>
        <v>0</v>
      </c>
      <c r="L164" s="173">
        <v>21</v>
      </c>
      <c r="M164" s="173">
        <f>G164*(1+L164/100)</f>
        <v>0</v>
      </c>
      <c r="N164" s="171">
        <v>7.2300000000000003E-3</v>
      </c>
      <c r="O164" s="171">
        <f>ROUND(E164*N164,2)</f>
        <v>2.02</v>
      </c>
      <c r="P164" s="171">
        <v>0</v>
      </c>
      <c r="Q164" s="171">
        <f>ROUND(E164*P164,2)</f>
        <v>0</v>
      </c>
      <c r="R164" s="173" t="s">
        <v>219</v>
      </c>
      <c r="S164" s="173" t="s">
        <v>126</v>
      </c>
      <c r="T164" s="174" t="s">
        <v>126</v>
      </c>
      <c r="U164" s="157">
        <v>1.1819999999999999</v>
      </c>
      <c r="V164" s="157">
        <f>ROUND(E164*U164,2)</f>
        <v>329.84</v>
      </c>
      <c r="W164" s="157"/>
      <c r="X164" s="157" t="s">
        <v>127</v>
      </c>
      <c r="Y164" s="157" t="s">
        <v>128</v>
      </c>
      <c r="Z164" s="147"/>
      <c r="AA164" s="147"/>
      <c r="AB164" s="147"/>
      <c r="AC164" s="147"/>
      <c r="AD164" s="147"/>
      <c r="AE164" s="147"/>
      <c r="AF164" s="147"/>
      <c r="AG164" s="147" t="s">
        <v>129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2" x14ac:dyDescent="0.2">
      <c r="A165" s="154"/>
      <c r="B165" s="155"/>
      <c r="C165" s="185" t="s">
        <v>253</v>
      </c>
      <c r="D165" s="158"/>
      <c r="E165" s="159"/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133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185" t="s">
        <v>285</v>
      </c>
      <c r="D166" s="158"/>
      <c r="E166" s="159">
        <v>279.05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133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94">
        <v>34</v>
      </c>
      <c r="B167" s="195" t="s">
        <v>286</v>
      </c>
      <c r="C167" s="196" t="s">
        <v>287</v>
      </c>
      <c r="D167" s="197" t="s">
        <v>251</v>
      </c>
      <c r="E167" s="198">
        <v>848.6</v>
      </c>
      <c r="F167" s="172"/>
      <c r="G167" s="173">
        <f>ROUND(E167*F167,2)</f>
        <v>0</v>
      </c>
      <c r="H167" s="172"/>
      <c r="I167" s="173">
        <f>ROUND(E167*H167,2)</f>
        <v>0</v>
      </c>
      <c r="J167" s="172"/>
      <c r="K167" s="173">
        <f>ROUND(E167*J167,2)</f>
        <v>0</v>
      </c>
      <c r="L167" s="173">
        <v>21</v>
      </c>
      <c r="M167" s="173">
        <f>G167*(1+L167/100)</f>
        <v>0</v>
      </c>
      <c r="N167" s="171">
        <v>7.2300000000000003E-3</v>
      </c>
      <c r="O167" s="171">
        <f>ROUND(E167*N167,2)</f>
        <v>6.14</v>
      </c>
      <c r="P167" s="171">
        <v>0</v>
      </c>
      <c r="Q167" s="171">
        <f>ROUND(E167*P167,2)</f>
        <v>0</v>
      </c>
      <c r="R167" s="173" t="s">
        <v>219</v>
      </c>
      <c r="S167" s="173" t="s">
        <v>126</v>
      </c>
      <c r="T167" s="174" t="s">
        <v>126</v>
      </c>
      <c r="U167" s="157">
        <v>1.254</v>
      </c>
      <c r="V167" s="157">
        <f>ROUND(E167*U167,2)</f>
        <v>1064.1400000000001</v>
      </c>
      <c r="W167" s="157"/>
      <c r="X167" s="157" t="s">
        <v>127</v>
      </c>
      <c r="Y167" s="157" t="s">
        <v>128</v>
      </c>
      <c r="Z167" s="147"/>
      <c r="AA167" s="147"/>
      <c r="AB167" s="147"/>
      <c r="AC167" s="147"/>
      <c r="AD167" s="147"/>
      <c r="AE167" s="147"/>
      <c r="AF167" s="147"/>
      <c r="AG167" s="147" t="s">
        <v>129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2" x14ac:dyDescent="0.2">
      <c r="A168" s="154"/>
      <c r="B168" s="155"/>
      <c r="C168" s="185" t="s">
        <v>262</v>
      </c>
      <c r="D168" s="158"/>
      <c r="E168" s="159"/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133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 x14ac:dyDescent="0.2">
      <c r="A169" s="154"/>
      <c r="B169" s="155"/>
      <c r="C169" s="185" t="s">
        <v>288</v>
      </c>
      <c r="D169" s="158"/>
      <c r="E169" s="159">
        <v>848.6</v>
      </c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133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68">
        <v>35</v>
      </c>
      <c r="B170" s="169" t="s">
        <v>289</v>
      </c>
      <c r="C170" s="184" t="s">
        <v>290</v>
      </c>
      <c r="D170" s="170" t="s">
        <v>251</v>
      </c>
      <c r="E170" s="171">
        <v>292.10000000000002</v>
      </c>
      <c r="F170" s="172"/>
      <c r="G170" s="173">
        <f>ROUND(E170*F170,2)</f>
        <v>0</v>
      </c>
      <c r="H170" s="172"/>
      <c r="I170" s="173">
        <f>ROUND(E170*H170,2)</f>
        <v>0</v>
      </c>
      <c r="J170" s="172"/>
      <c r="K170" s="173">
        <f>ROUND(E170*J170,2)</f>
        <v>0</v>
      </c>
      <c r="L170" s="173">
        <v>21</v>
      </c>
      <c r="M170" s="173">
        <f>G170*(1+L170/100)</f>
        <v>0</v>
      </c>
      <c r="N170" s="171">
        <v>4.3529999999999999E-2</v>
      </c>
      <c r="O170" s="171">
        <f>ROUND(E170*N170,2)</f>
        <v>12.72</v>
      </c>
      <c r="P170" s="171">
        <v>0</v>
      </c>
      <c r="Q170" s="171">
        <f>ROUND(E170*P170,2)</f>
        <v>0</v>
      </c>
      <c r="R170" s="173" t="s">
        <v>219</v>
      </c>
      <c r="S170" s="173" t="s">
        <v>126</v>
      </c>
      <c r="T170" s="174" t="s">
        <v>126</v>
      </c>
      <c r="U170" s="157">
        <v>1.3169999999999999</v>
      </c>
      <c r="V170" s="157">
        <f>ROUND(E170*U170,2)</f>
        <v>384.7</v>
      </c>
      <c r="W170" s="157"/>
      <c r="X170" s="157" t="s">
        <v>127</v>
      </c>
      <c r="Y170" s="157" t="s">
        <v>128</v>
      </c>
      <c r="Z170" s="147"/>
      <c r="AA170" s="147"/>
      <c r="AB170" s="147"/>
      <c r="AC170" s="147"/>
      <c r="AD170" s="147"/>
      <c r="AE170" s="147"/>
      <c r="AF170" s="147"/>
      <c r="AG170" s="147" t="s">
        <v>129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185" t="s">
        <v>253</v>
      </c>
      <c r="D171" s="158"/>
      <c r="E171" s="159"/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133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185" t="s">
        <v>291</v>
      </c>
      <c r="D172" s="158"/>
      <c r="E172" s="159">
        <v>189.9</v>
      </c>
      <c r="F172" s="157"/>
      <c r="G172" s="157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133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3" x14ac:dyDescent="0.2">
      <c r="A173" s="154"/>
      <c r="B173" s="155"/>
      <c r="C173" s="185" t="s">
        <v>292</v>
      </c>
      <c r="D173" s="158"/>
      <c r="E173" s="159">
        <v>102.2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133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1" x14ac:dyDescent="0.2">
      <c r="A174" s="194">
        <v>36</v>
      </c>
      <c r="B174" s="195" t="s">
        <v>293</v>
      </c>
      <c r="C174" s="196" t="s">
        <v>294</v>
      </c>
      <c r="D174" s="197" t="s">
        <v>251</v>
      </c>
      <c r="E174" s="198">
        <v>792.45</v>
      </c>
      <c r="F174" s="172"/>
      <c r="G174" s="173">
        <f>ROUND(E174*F174,2)</f>
        <v>0</v>
      </c>
      <c r="H174" s="172"/>
      <c r="I174" s="173">
        <f>ROUND(E174*H174,2)</f>
        <v>0</v>
      </c>
      <c r="J174" s="172"/>
      <c r="K174" s="173">
        <f>ROUND(E174*J174,2)</f>
        <v>0</v>
      </c>
      <c r="L174" s="173">
        <v>21</v>
      </c>
      <c r="M174" s="173">
        <f>G174*(1+L174/100)</f>
        <v>0</v>
      </c>
      <c r="N174" s="171">
        <v>5.0650000000000001E-2</v>
      </c>
      <c r="O174" s="171">
        <f>ROUND(E174*N174,2)</f>
        <v>40.14</v>
      </c>
      <c r="P174" s="171">
        <v>0</v>
      </c>
      <c r="Q174" s="171">
        <f>ROUND(E174*P174,2)</f>
        <v>0</v>
      </c>
      <c r="R174" s="173" t="s">
        <v>219</v>
      </c>
      <c r="S174" s="173" t="s">
        <v>126</v>
      </c>
      <c r="T174" s="174" t="s">
        <v>126</v>
      </c>
      <c r="U174" s="157">
        <v>1.6319999999999999</v>
      </c>
      <c r="V174" s="157">
        <f>ROUND(E174*U174,2)</f>
        <v>1293.28</v>
      </c>
      <c r="W174" s="157"/>
      <c r="X174" s="157" t="s">
        <v>127</v>
      </c>
      <c r="Y174" s="157" t="s">
        <v>128</v>
      </c>
      <c r="Z174" s="147"/>
      <c r="AA174" s="147"/>
      <c r="AB174" s="147"/>
      <c r="AC174" s="147"/>
      <c r="AD174" s="147"/>
      <c r="AE174" s="147"/>
      <c r="AF174" s="147"/>
      <c r="AG174" s="147" t="s">
        <v>129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2" x14ac:dyDescent="0.2">
      <c r="A175" s="154"/>
      <c r="B175" s="155"/>
      <c r="C175" s="185" t="s">
        <v>253</v>
      </c>
      <c r="D175" s="158"/>
      <c r="E175" s="159"/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133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3" x14ac:dyDescent="0.2">
      <c r="A176" s="154"/>
      <c r="B176" s="155"/>
      <c r="C176" s="185" t="s">
        <v>295</v>
      </c>
      <c r="D176" s="158"/>
      <c r="E176" s="159">
        <v>174.95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133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3" x14ac:dyDescent="0.2">
      <c r="A177" s="154"/>
      <c r="B177" s="155"/>
      <c r="C177" s="185" t="s">
        <v>262</v>
      </c>
      <c r="D177" s="158"/>
      <c r="E177" s="159"/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133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185" t="s">
        <v>296</v>
      </c>
      <c r="D178" s="158"/>
      <c r="E178" s="159">
        <v>617.5</v>
      </c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133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ht="21.4" outlineLevel="1" x14ac:dyDescent="0.2">
      <c r="A179" s="168">
        <v>37</v>
      </c>
      <c r="B179" s="169" t="s">
        <v>297</v>
      </c>
      <c r="C179" s="184" t="s">
        <v>298</v>
      </c>
      <c r="D179" s="170" t="s">
        <v>141</v>
      </c>
      <c r="E179" s="171">
        <v>18.75</v>
      </c>
      <c r="F179" s="172"/>
      <c r="G179" s="173">
        <f>ROUND(E179*F179,2)</f>
        <v>0</v>
      </c>
      <c r="H179" s="172"/>
      <c r="I179" s="173">
        <f>ROUND(E179*H179,2)</f>
        <v>0</v>
      </c>
      <c r="J179" s="172"/>
      <c r="K179" s="173">
        <f>ROUND(E179*J179,2)</f>
        <v>0</v>
      </c>
      <c r="L179" s="173">
        <v>21</v>
      </c>
      <c r="M179" s="173">
        <f>G179*(1+L179/100)</f>
        <v>0</v>
      </c>
      <c r="N179" s="171">
        <v>3.29704</v>
      </c>
      <c r="O179" s="171">
        <f>ROUND(E179*N179,2)</f>
        <v>61.82</v>
      </c>
      <c r="P179" s="171">
        <v>0</v>
      </c>
      <c r="Q179" s="171">
        <f>ROUND(E179*P179,2)</f>
        <v>0</v>
      </c>
      <c r="R179" s="173" t="s">
        <v>299</v>
      </c>
      <c r="S179" s="173" t="s">
        <v>126</v>
      </c>
      <c r="T179" s="174" t="s">
        <v>126</v>
      </c>
      <c r="U179" s="157">
        <v>12.152480000000001</v>
      </c>
      <c r="V179" s="157">
        <f>ROUND(E179*U179,2)</f>
        <v>227.86</v>
      </c>
      <c r="W179" s="157"/>
      <c r="X179" s="157" t="s">
        <v>300</v>
      </c>
      <c r="Y179" s="157" t="s">
        <v>128</v>
      </c>
      <c r="Z179" s="147"/>
      <c r="AA179" s="147"/>
      <c r="AB179" s="147"/>
      <c r="AC179" s="147"/>
      <c r="AD179" s="147"/>
      <c r="AE179" s="147"/>
      <c r="AF179" s="147"/>
      <c r="AG179" s="147" t="s">
        <v>301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2" x14ac:dyDescent="0.2">
      <c r="A180" s="154"/>
      <c r="B180" s="155"/>
      <c r="C180" s="256" t="s">
        <v>302</v>
      </c>
      <c r="D180" s="257"/>
      <c r="E180" s="257"/>
      <c r="F180" s="257"/>
      <c r="G180" s="2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131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2" x14ac:dyDescent="0.2">
      <c r="A181" s="154"/>
      <c r="B181" s="155"/>
      <c r="C181" s="185" t="s">
        <v>303</v>
      </c>
      <c r="D181" s="158"/>
      <c r="E181" s="159"/>
      <c r="F181" s="157"/>
      <c r="G181" s="157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57"/>
      <c r="Z181" s="147"/>
      <c r="AA181" s="147"/>
      <c r="AB181" s="147"/>
      <c r="AC181" s="147"/>
      <c r="AD181" s="147"/>
      <c r="AE181" s="147"/>
      <c r="AF181" s="147"/>
      <c r="AG181" s="147" t="s">
        <v>133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3" x14ac:dyDescent="0.2">
      <c r="A182" s="154"/>
      <c r="B182" s="155"/>
      <c r="C182" s="185" t="s">
        <v>304</v>
      </c>
      <c r="D182" s="158"/>
      <c r="E182" s="159">
        <v>13.5</v>
      </c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133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185" t="s">
        <v>151</v>
      </c>
      <c r="D183" s="158"/>
      <c r="E183" s="159">
        <v>3</v>
      </c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133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185" t="s">
        <v>152</v>
      </c>
      <c r="D184" s="158"/>
      <c r="E184" s="159">
        <v>2.25</v>
      </c>
      <c r="F184" s="157"/>
      <c r="G184" s="157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133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x14ac:dyDescent="0.2">
      <c r="A185" s="161" t="s">
        <v>120</v>
      </c>
      <c r="B185" s="162" t="s">
        <v>76</v>
      </c>
      <c r="C185" s="183" t="s">
        <v>77</v>
      </c>
      <c r="D185" s="163"/>
      <c r="E185" s="164"/>
      <c r="F185" s="165"/>
      <c r="G185" s="165">
        <f>SUMIF(AG186:AG196,"&lt;&gt;NOR",G186:G196)</f>
        <v>0</v>
      </c>
      <c r="H185" s="165"/>
      <c r="I185" s="165">
        <f>SUM(I186:I196)</f>
        <v>0</v>
      </c>
      <c r="J185" s="165"/>
      <c r="K185" s="165">
        <f>SUM(K186:K196)</f>
        <v>0</v>
      </c>
      <c r="L185" s="165"/>
      <c r="M185" s="165">
        <f>SUM(M186:M196)</f>
        <v>0</v>
      </c>
      <c r="N185" s="164"/>
      <c r="O185" s="164">
        <f>SUM(O186:O196)</f>
        <v>429.07</v>
      </c>
      <c r="P185" s="164"/>
      <c r="Q185" s="164">
        <f>SUM(Q186:Q196)</f>
        <v>0</v>
      </c>
      <c r="R185" s="165"/>
      <c r="S185" s="165"/>
      <c r="T185" s="166"/>
      <c r="U185" s="160"/>
      <c r="V185" s="160">
        <f>SUM(V186:V196)</f>
        <v>2141.2600000000002</v>
      </c>
      <c r="W185" s="160"/>
      <c r="X185" s="160"/>
      <c r="Y185" s="160"/>
      <c r="AG185" t="s">
        <v>121</v>
      </c>
    </row>
    <row r="186" spans="1:60" outlineLevel="1" x14ac:dyDescent="0.2">
      <c r="A186" s="168">
        <v>38</v>
      </c>
      <c r="B186" s="169" t="s">
        <v>305</v>
      </c>
      <c r="C186" s="184" t="s">
        <v>306</v>
      </c>
      <c r="D186" s="170" t="s">
        <v>141</v>
      </c>
      <c r="E186" s="171">
        <v>50.6</v>
      </c>
      <c r="F186" s="172"/>
      <c r="G186" s="173">
        <f>ROUND(E186*F186,2)</f>
        <v>0</v>
      </c>
      <c r="H186" s="172"/>
      <c r="I186" s="173">
        <f>ROUND(E186*H186,2)</f>
        <v>0</v>
      </c>
      <c r="J186" s="172"/>
      <c r="K186" s="173">
        <f>ROUND(E186*J186,2)</f>
        <v>0</v>
      </c>
      <c r="L186" s="173">
        <v>21</v>
      </c>
      <c r="M186" s="173">
        <f>G186*(1+L186/100)</f>
        <v>0</v>
      </c>
      <c r="N186" s="171">
        <v>3.08508</v>
      </c>
      <c r="O186" s="171">
        <f>ROUND(E186*N186,2)</f>
        <v>156.11000000000001</v>
      </c>
      <c r="P186" s="171">
        <v>0</v>
      </c>
      <c r="Q186" s="171">
        <f>ROUND(E186*P186,2)</f>
        <v>0</v>
      </c>
      <c r="R186" s="173"/>
      <c r="S186" s="173" t="s">
        <v>214</v>
      </c>
      <c r="T186" s="174" t="s">
        <v>215</v>
      </c>
      <c r="U186" s="157">
        <v>15.49391</v>
      </c>
      <c r="V186" s="157">
        <f>ROUND(E186*U186,2)</f>
        <v>783.99</v>
      </c>
      <c r="W186" s="157"/>
      <c r="X186" s="157" t="s">
        <v>300</v>
      </c>
      <c r="Y186" s="157" t="s">
        <v>128</v>
      </c>
      <c r="Z186" s="147"/>
      <c r="AA186" s="147"/>
      <c r="AB186" s="147"/>
      <c r="AC186" s="147"/>
      <c r="AD186" s="147"/>
      <c r="AE186" s="147"/>
      <c r="AF186" s="147"/>
      <c r="AG186" s="147" t="s">
        <v>301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2" x14ac:dyDescent="0.2">
      <c r="A187" s="154"/>
      <c r="B187" s="155"/>
      <c r="C187" s="270" t="s">
        <v>307</v>
      </c>
      <c r="D187" s="271"/>
      <c r="E187" s="271"/>
      <c r="F187" s="271"/>
      <c r="G187" s="271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190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2" x14ac:dyDescent="0.2">
      <c r="A188" s="154"/>
      <c r="B188" s="155"/>
      <c r="C188" s="185" t="s">
        <v>220</v>
      </c>
      <c r="D188" s="158"/>
      <c r="E188" s="159"/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133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3" x14ac:dyDescent="0.2">
      <c r="A189" s="154"/>
      <c r="B189" s="155"/>
      <c r="C189" s="185" t="s">
        <v>308</v>
      </c>
      <c r="D189" s="158"/>
      <c r="E189" s="159">
        <v>35.5</v>
      </c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133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3" x14ac:dyDescent="0.2">
      <c r="A190" s="154"/>
      <c r="B190" s="155"/>
      <c r="C190" s="185" t="s">
        <v>236</v>
      </c>
      <c r="D190" s="158"/>
      <c r="E190" s="159"/>
      <c r="F190" s="157"/>
      <c r="G190" s="157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57"/>
      <c r="Z190" s="147"/>
      <c r="AA190" s="147"/>
      <c r="AB190" s="147"/>
      <c r="AC190" s="147"/>
      <c r="AD190" s="147"/>
      <c r="AE190" s="147"/>
      <c r="AF190" s="147"/>
      <c r="AG190" s="147" t="s">
        <v>133</v>
      </c>
      <c r="AH190" s="147">
        <v>0</v>
      </c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3" x14ac:dyDescent="0.2">
      <c r="A191" s="154"/>
      <c r="B191" s="155"/>
      <c r="C191" s="185" t="s">
        <v>309</v>
      </c>
      <c r="D191" s="158"/>
      <c r="E191" s="159">
        <v>15.1</v>
      </c>
      <c r="F191" s="157"/>
      <c r="G191" s="15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133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1" x14ac:dyDescent="0.2">
      <c r="A192" s="168">
        <v>39</v>
      </c>
      <c r="B192" s="169" t="s">
        <v>310</v>
      </c>
      <c r="C192" s="184" t="s">
        <v>311</v>
      </c>
      <c r="D192" s="170" t="s">
        <v>141</v>
      </c>
      <c r="E192" s="171">
        <v>87.6</v>
      </c>
      <c r="F192" s="172"/>
      <c r="G192" s="173">
        <f>ROUND(E192*F192,2)</f>
        <v>0</v>
      </c>
      <c r="H192" s="172"/>
      <c r="I192" s="173">
        <f>ROUND(E192*H192,2)</f>
        <v>0</v>
      </c>
      <c r="J192" s="172"/>
      <c r="K192" s="173">
        <f>ROUND(E192*J192,2)</f>
        <v>0</v>
      </c>
      <c r="L192" s="173">
        <v>21</v>
      </c>
      <c r="M192" s="173">
        <f>G192*(1+L192/100)</f>
        <v>0</v>
      </c>
      <c r="N192" s="171">
        <v>3.1159599999999998</v>
      </c>
      <c r="O192" s="171">
        <f>ROUND(E192*N192,2)</f>
        <v>272.95999999999998</v>
      </c>
      <c r="P192" s="171">
        <v>0</v>
      </c>
      <c r="Q192" s="171">
        <f>ROUND(E192*P192,2)</f>
        <v>0</v>
      </c>
      <c r="R192" s="173"/>
      <c r="S192" s="173" t="s">
        <v>214</v>
      </c>
      <c r="T192" s="174" t="s">
        <v>215</v>
      </c>
      <c r="U192" s="157">
        <v>15.49391</v>
      </c>
      <c r="V192" s="157">
        <f>ROUND(E192*U192,2)</f>
        <v>1357.27</v>
      </c>
      <c r="W192" s="157"/>
      <c r="X192" s="157" t="s">
        <v>300</v>
      </c>
      <c r="Y192" s="157" t="s">
        <v>128</v>
      </c>
      <c r="Z192" s="147"/>
      <c r="AA192" s="147"/>
      <c r="AB192" s="147"/>
      <c r="AC192" s="147"/>
      <c r="AD192" s="147"/>
      <c r="AE192" s="147"/>
      <c r="AF192" s="147"/>
      <c r="AG192" s="147" t="s">
        <v>301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2" x14ac:dyDescent="0.2">
      <c r="A193" s="154"/>
      <c r="B193" s="155"/>
      <c r="C193" s="185" t="s">
        <v>220</v>
      </c>
      <c r="D193" s="158"/>
      <c r="E193" s="159"/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7"/>
      <c r="AA193" s="147"/>
      <c r="AB193" s="147"/>
      <c r="AC193" s="147"/>
      <c r="AD193" s="147"/>
      <c r="AE193" s="147"/>
      <c r="AF193" s="147"/>
      <c r="AG193" s="147" t="s">
        <v>133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3" x14ac:dyDescent="0.2">
      <c r="A194" s="154"/>
      <c r="B194" s="155"/>
      <c r="C194" s="185" t="s">
        <v>312</v>
      </c>
      <c r="D194" s="158"/>
      <c r="E194" s="159">
        <v>38.4</v>
      </c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133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3" x14ac:dyDescent="0.2">
      <c r="A195" s="154"/>
      <c r="B195" s="155"/>
      <c r="C195" s="185" t="s">
        <v>236</v>
      </c>
      <c r="D195" s="158"/>
      <c r="E195" s="159"/>
      <c r="F195" s="157"/>
      <c r="G195" s="157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57"/>
      <c r="Z195" s="147"/>
      <c r="AA195" s="147"/>
      <c r="AB195" s="147"/>
      <c r="AC195" s="147"/>
      <c r="AD195" s="147"/>
      <c r="AE195" s="147"/>
      <c r="AF195" s="147"/>
      <c r="AG195" s="147" t="s">
        <v>133</v>
      </c>
      <c r="AH195" s="147">
        <v>0</v>
      </c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3" x14ac:dyDescent="0.2">
      <c r="A196" s="154"/>
      <c r="B196" s="155"/>
      <c r="C196" s="185" t="s">
        <v>313</v>
      </c>
      <c r="D196" s="158"/>
      <c r="E196" s="159">
        <v>49.2</v>
      </c>
      <c r="F196" s="157"/>
      <c r="G196" s="157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133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x14ac:dyDescent="0.2">
      <c r="A197" s="161" t="s">
        <v>120</v>
      </c>
      <c r="B197" s="162" t="s">
        <v>78</v>
      </c>
      <c r="C197" s="183" t="s">
        <v>79</v>
      </c>
      <c r="D197" s="163"/>
      <c r="E197" s="164"/>
      <c r="F197" s="165"/>
      <c r="G197" s="165">
        <f>SUMIF(AG198:AG204,"&lt;&gt;NOR",G198:G204)</f>
        <v>0</v>
      </c>
      <c r="H197" s="165"/>
      <c r="I197" s="165">
        <f>SUM(I198:I204)</f>
        <v>0</v>
      </c>
      <c r="J197" s="165"/>
      <c r="K197" s="165">
        <f>SUM(K198:K204)</f>
        <v>0</v>
      </c>
      <c r="L197" s="165"/>
      <c r="M197" s="165">
        <f>SUM(M198:M204)</f>
        <v>0</v>
      </c>
      <c r="N197" s="164"/>
      <c r="O197" s="164">
        <f>SUM(O198:O204)</f>
        <v>9.0599999999999987</v>
      </c>
      <c r="P197" s="164"/>
      <c r="Q197" s="164">
        <f>SUM(Q198:Q204)</f>
        <v>0</v>
      </c>
      <c r="R197" s="165"/>
      <c r="S197" s="165"/>
      <c r="T197" s="166"/>
      <c r="U197" s="160"/>
      <c r="V197" s="160">
        <f>SUM(V198:V204)</f>
        <v>184.26</v>
      </c>
      <c r="W197" s="160"/>
      <c r="X197" s="160"/>
      <c r="Y197" s="160"/>
      <c r="AG197" t="s">
        <v>121</v>
      </c>
    </row>
    <row r="198" spans="1:60" ht="21.4" outlineLevel="1" x14ac:dyDescent="0.2">
      <c r="A198" s="168">
        <v>40</v>
      </c>
      <c r="B198" s="169" t="s">
        <v>314</v>
      </c>
      <c r="C198" s="184" t="s">
        <v>315</v>
      </c>
      <c r="D198" s="170" t="s">
        <v>251</v>
      </c>
      <c r="E198" s="171">
        <v>95.4</v>
      </c>
      <c r="F198" s="172"/>
      <c r="G198" s="173">
        <f>ROUND(E198*F198,2)</f>
        <v>0</v>
      </c>
      <c r="H198" s="172"/>
      <c r="I198" s="173">
        <f>ROUND(E198*H198,2)</f>
        <v>0</v>
      </c>
      <c r="J198" s="172"/>
      <c r="K198" s="173">
        <f>ROUND(E198*J198,2)</f>
        <v>0</v>
      </c>
      <c r="L198" s="173">
        <v>21</v>
      </c>
      <c r="M198" s="173">
        <f>G198*(1+L198/100)</f>
        <v>0</v>
      </c>
      <c r="N198" s="171">
        <v>3.5000000000000003E-2</v>
      </c>
      <c r="O198" s="171">
        <f>ROUND(E198*N198,2)</f>
        <v>3.34</v>
      </c>
      <c r="P198" s="171">
        <v>0</v>
      </c>
      <c r="Q198" s="171">
        <f>ROUND(E198*P198,2)</f>
        <v>0</v>
      </c>
      <c r="R198" s="173"/>
      <c r="S198" s="173" t="s">
        <v>214</v>
      </c>
      <c r="T198" s="174" t="s">
        <v>215</v>
      </c>
      <c r="U198" s="157">
        <v>1.28765</v>
      </c>
      <c r="V198" s="157">
        <f>ROUND(E198*U198,2)</f>
        <v>122.84</v>
      </c>
      <c r="W198" s="157"/>
      <c r="X198" s="157" t="s">
        <v>300</v>
      </c>
      <c r="Y198" s="157" t="s">
        <v>128</v>
      </c>
      <c r="Z198" s="147"/>
      <c r="AA198" s="147"/>
      <c r="AB198" s="147"/>
      <c r="AC198" s="147"/>
      <c r="AD198" s="147"/>
      <c r="AE198" s="147"/>
      <c r="AF198" s="147"/>
      <c r="AG198" s="147" t="s">
        <v>301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2" x14ac:dyDescent="0.2">
      <c r="A199" s="154"/>
      <c r="B199" s="155"/>
      <c r="C199" s="270" t="s">
        <v>316</v>
      </c>
      <c r="D199" s="271"/>
      <c r="E199" s="271"/>
      <c r="F199" s="271"/>
      <c r="G199" s="271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190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2" x14ac:dyDescent="0.2">
      <c r="A200" s="154"/>
      <c r="B200" s="155"/>
      <c r="C200" s="185" t="s">
        <v>317</v>
      </c>
      <c r="D200" s="158"/>
      <c r="E200" s="159">
        <v>47.7</v>
      </c>
      <c r="F200" s="157"/>
      <c r="G200" s="157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133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3" x14ac:dyDescent="0.2">
      <c r="A201" s="154"/>
      <c r="B201" s="155"/>
      <c r="C201" s="185" t="s">
        <v>318</v>
      </c>
      <c r="D201" s="158"/>
      <c r="E201" s="159">
        <v>47.7</v>
      </c>
      <c r="F201" s="157"/>
      <c r="G201" s="157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7"/>
      <c r="AA201" s="147"/>
      <c r="AB201" s="147"/>
      <c r="AC201" s="147"/>
      <c r="AD201" s="147"/>
      <c r="AE201" s="147"/>
      <c r="AF201" s="147"/>
      <c r="AG201" s="147" t="s">
        <v>133</v>
      </c>
      <c r="AH201" s="147">
        <v>0</v>
      </c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ht="21.4" outlineLevel="1" x14ac:dyDescent="0.2">
      <c r="A202" s="168">
        <v>41</v>
      </c>
      <c r="B202" s="169" t="s">
        <v>319</v>
      </c>
      <c r="C202" s="184" t="s">
        <v>320</v>
      </c>
      <c r="D202" s="170" t="s">
        <v>251</v>
      </c>
      <c r="E202" s="171">
        <v>47.7</v>
      </c>
      <c r="F202" s="172"/>
      <c r="G202" s="173">
        <f>ROUND(E202*F202,2)</f>
        <v>0</v>
      </c>
      <c r="H202" s="172"/>
      <c r="I202" s="173">
        <f>ROUND(E202*H202,2)</f>
        <v>0</v>
      </c>
      <c r="J202" s="172"/>
      <c r="K202" s="173">
        <f>ROUND(E202*J202,2)</f>
        <v>0</v>
      </c>
      <c r="L202" s="173">
        <v>21</v>
      </c>
      <c r="M202" s="173">
        <f>G202*(1+L202/100)</f>
        <v>0</v>
      </c>
      <c r="N202" s="171">
        <v>0.12</v>
      </c>
      <c r="O202" s="171">
        <f>ROUND(E202*N202,2)</f>
        <v>5.72</v>
      </c>
      <c r="P202" s="171">
        <v>0</v>
      </c>
      <c r="Q202" s="171">
        <f>ROUND(E202*P202,2)</f>
        <v>0</v>
      </c>
      <c r="R202" s="173"/>
      <c r="S202" s="173" t="s">
        <v>214</v>
      </c>
      <c r="T202" s="174" t="s">
        <v>215</v>
      </c>
      <c r="U202" s="157">
        <v>1.28765</v>
      </c>
      <c r="V202" s="157">
        <f>ROUND(E202*U202,2)</f>
        <v>61.42</v>
      </c>
      <c r="W202" s="157"/>
      <c r="X202" s="157" t="s">
        <v>300</v>
      </c>
      <c r="Y202" s="157" t="s">
        <v>128</v>
      </c>
      <c r="Z202" s="147"/>
      <c r="AA202" s="147"/>
      <c r="AB202" s="147"/>
      <c r="AC202" s="147"/>
      <c r="AD202" s="147"/>
      <c r="AE202" s="147"/>
      <c r="AF202" s="147"/>
      <c r="AG202" s="147" t="s">
        <v>301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2" x14ac:dyDescent="0.2">
      <c r="A203" s="154"/>
      <c r="B203" s="155"/>
      <c r="C203" s="270" t="s">
        <v>321</v>
      </c>
      <c r="D203" s="271"/>
      <c r="E203" s="271"/>
      <c r="F203" s="271"/>
      <c r="G203" s="271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190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2" x14ac:dyDescent="0.2">
      <c r="A204" s="154"/>
      <c r="B204" s="155"/>
      <c r="C204" s="185" t="s">
        <v>322</v>
      </c>
      <c r="D204" s="158"/>
      <c r="E204" s="159">
        <v>47.7</v>
      </c>
      <c r="F204" s="157"/>
      <c r="G204" s="157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133</v>
      </c>
      <c r="AH204" s="147">
        <v>0</v>
      </c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x14ac:dyDescent="0.2">
      <c r="A205" s="161" t="s">
        <v>120</v>
      </c>
      <c r="B205" s="162" t="s">
        <v>80</v>
      </c>
      <c r="C205" s="183" t="s">
        <v>81</v>
      </c>
      <c r="D205" s="163"/>
      <c r="E205" s="164"/>
      <c r="F205" s="165"/>
      <c r="G205" s="165">
        <f>SUMIF(AG206:AG219,"&lt;&gt;NOR",G206:G219)</f>
        <v>0</v>
      </c>
      <c r="H205" s="165"/>
      <c r="I205" s="165">
        <f>SUM(I206:I219)</f>
        <v>0</v>
      </c>
      <c r="J205" s="165"/>
      <c r="K205" s="165">
        <f>SUM(K206:K219)</f>
        <v>0</v>
      </c>
      <c r="L205" s="165"/>
      <c r="M205" s="165">
        <f>SUM(M206:M219)</f>
        <v>0</v>
      </c>
      <c r="N205" s="164"/>
      <c r="O205" s="164">
        <f>SUM(O206:O219)</f>
        <v>0</v>
      </c>
      <c r="P205" s="164"/>
      <c r="Q205" s="164">
        <f>SUM(Q206:Q219)</f>
        <v>356.49</v>
      </c>
      <c r="R205" s="165"/>
      <c r="S205" s="165"/>
      <c r="T205" s="166"/>
      <c r="U205" s="160"/>
      <c r="V205" s="160">
        <f>SUM(V206:V219)</f>
        <v>2077.39</v>
      </c>
      <c r="W205" s="160"/>
      <c r="X205" s="160"/>
      <c r="Y205" s="160"/>
      <c r="AG205" t="s">
        <v>121</v>
      </c>
    </row>
    <row r="206" spans="1:60" outlineLevel="1" x14ac:dyDescent="0.2">
      <c r="A206" s="168">
        <v>42</v>
      </c>
      <c r="B206" s="169" t="s">
        <v>323</v>
      </c>
      <c r="C206" s="184" t="s">
        <v>324</v>
      </c>
      <c r="D206" s="170" t="s">
        <v>251</v>
      </c>
      <c r="E206" s="171">
        <v>75.599999999999994</v>
      </c>
      <c r="F206" s="172"/>
      <c r="G206" s="173">
        <f>ROUND(E206*F206,2)</f>
        <v>0</v>
      </c>
      <c r="H206" s="172"/>
      <c r="I206" s="173">
        <f>ROUND(E206*H206,2)</f>
        <v>0</v>
      </c>
      <c r="J206" s="172"/>
      <c r="K206" s="173">
        <f>ROUND(E206*J206,2)</f>
        <v>0</v>
      </c>
      <c r="L206" s="173">
        <v>21</v>
      </c>
      <c r="M206" s="173">
        <f>G206*(1+L206/100)</f>
        <v>0</v>
      </c>
      <c r="N206" s="171">
        <v>0</v>
      </c>
      <c r="O206" s="171">
        <f>ROUND(E206*N206,2)</f>
        <v>0</v>
      </c>
      <c r="P206" s="171">
        <v>0.56899999999999995</v>
      </c>
      <c r="Q206" s="171">
        <f>ROUND(E206*P206,2)</f>
        <v>43.02</v>
      </c>
      <c r="R206" s="173" t="s">
        <v>219</v>
      </c>
      <c r="S206" s="173" t="s">
        <v>126</v>
      </c>
      <c r="T206" s="174" t="s">
        <v>126</v>
      </c>
      <c r="U206" s="157">
        <v>3.3180000000000001</v>
      </c>
      <c r="V206" s="157">
        <f>ROUND(E206*U206,2)</f>
        <v>250.84</v>
      </c>
      <c r="W206" s="157"/>
      <c r="X206" s="157" t="s">
        <v>127</v>
      </c>
      <c r="Y206" s="157" t="s">
        <v>128</v>
      </c>
      <c r="Z206" s="147"/>
      <c r="AA206" s="147"/>
      <c r="AB206" s="147"/>
      <c r="AC206" s="147"/>
      <c r="AD206" s="147"/>
      <c r="AE206" s="147"/>
      <c r="AF206" s="147"/>
      <c r="AG206" s="147" t="s">
        <v>129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2" x14ac:dyDescent="0.2">
      <c r="A207" s="154"/>
      <c r="B207" s="155"/>
      <c r="C207" s="256" t="s">
        <v>325</v>
      </c>
      <c r="D207" s="257"/>
      <c r="E207" s="257"/>
      <c r="F207" s="257"/>
      <c r="G207" s="257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7"/>
      <c r="AA207" s="147"/>
      <c r="AB207" s="147"/>
      <c r="AC207" s="147"/>
      <c r="AD207" s="147"/>
      <c r="AE207" s="147"/>
      <c r="AF207" s="147"/>
      <c r="AG207" s="147" t="s">
        <v>131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2" x14ac:dyDescent="0.2">
      <c r="A208" s="154"/>
      <c r="B208" s="155"/>
      <c r="C208" s="185" t="s">
        <v>220</v>
      </c>
      <c r="D208" s="158"/>
      <c r="E208" s="159"/>
      <c r="F208" s="157"/>
      <c r="G208" s="157"/>
      <c r="H208" s="157"/>
      <c r="I208" s="157"/>
      <c r="J208" s="157"/>
      <c r="K208" s="157"/>
      <c r="L208" s="157"/>
      <c r="M208" s="157"/>
      <c r="N208" s="156"/>
      <c r="O208" s="156"/>
      <c r="P208" s="156"/>
      <c r="Q208" s="156"/>
      <c r="R208" s="157"/>
      <c r="S208" s="157"/>
      <c r="T208" s="157"/>
      <c r="U208" s="157"/>
      <c r="V208" s="157"/>
      <c r="W208" s="157"/>
      <c r="X208" s="157"/>
      <c r="Y208" s="157"/>
      <c r="Z208" s="147"/>
      <c r="AA208" s="147"/>
      <c r="AB208" s="147"/>
      <c r="AC208" s="147"/>
      <c r="AD208" s="147"/>
      <c r="AE208" s="147"/>
      <c r="AF208" s="147"/>
      <c r="AG208" s="147" t="s">
        <v>133</v>
      </c>
      <c r="AH208" s="147">
        <v>0</v>
      </c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3" x14ac:dyDescent="0.2">
      <c r="A209" s="154"/>
      <c r="B209" s="155"/>
      <c r="C209" s="185" t="s">
        <v>221</v>
      </c>
      <c r="D209" s="158"/>
      <c r="E209" s="159"/>
      <c r="F209" s="157"/>
      <c r="G209" s="157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7"/>
      <c r="AA209" s="147"/>
      <c r="AB209" s="147"/>
      <c r="AC209" s="147"/>
      <c r="AD209" s="147"/>
      <c r="AE209" s="147"/>
      <c r="AF209" s="147"/>
      <c r="AG209" s="147" t="s">
        <v>133</v>
      </c>
      <c r="AH209" s="147">
        <v>0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3" x14ac:dyDescent="0.2">
      <c r="A210" s="154"/>
      <c r="B210" s="155"/>
      <c r="C210" s="185" t="s">
        <v>326</v>
      </c>
      <c r="D210" s="158"/>
      <c r="E210" s="159">
        <v>41.4</v>
      </c>
      <c r="F210" s="157"/>
      <c r="G210" s="157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133</v>
      </c>
      <c r="AH210" s="147">
        <v>0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3" x14ac:dyDescent="0.2">
      <c r="A211" s="154"/>
      <c r="B211" s="155"/>
      <c r="C211" s="185" t="s">
        <v>327</v>
      </c>
      <c r="D211" s="158"/>
      <c r="E211" s="159">
        <v>34.200000000000003</v>
      </c>
      <c r="F211" s="157"/>
      <c r="G211" s="157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57"/>
      <c r="Z211" s="147"/>
      <c r="AA211" s="147"/>
      <c r="AB211" s="147"/>
      <c r="AC211" s="147"/>
      <c r="AD211" s="147"/>
      <c r="AE211" s="147"/>
      <c r="AF211" s="147"/>
      <c r="AG211" s="147" t="s">
        <v>133</v>
      </c>
      <c r="AH211" s="147">
        <v>0</v>
      </c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1" x14ac:dyDescent="0.2">
      <c r="A212" s="168">
        <v>43</v>
      </c>
      <c r="B212" s="169" t="s">
        <v>328</v>
      </c>
      <c r="C212" s="184" t="s">
        <v>329</v>
      </c>
      <c r="D212" s="170" t="s">
        <v>251</v>
      </c>
      <c r="E212" s="171">
        <v>184.5</v>
      </c>
      <c r="F212" s="172"/>
      <c r="G212" s="173">
        <f>ROUND(E212*F212,2)</f>
        <v>0</v>
      </c>
      <c r="H212" s="172"/>
      <c r="I212" s="173">
        <f>ROUND(E212*H212,2)</f>
        <v>0</v>
      </c>
      <c r="J212" s="172"/>
      <c r="K212" s="173">
        <f>ROUND(E212*J212,2)</f>
        <v>0</v>
      </c>
      <c r="L212" s="173">
        <v>21</v>
      </c>
      <c r="M212" s="173">
        <f>G212*(1+L212/100)</f>
        <v>0</v>
      </c>
      <c r="N212" s="171">
        <v>0</v>
      </c>
      <c r="O212" s="171">
        <f>ROUND(E212*N212,2)</f>
        <v>0</v>
      </c>
      <c r="P212" s="171">
        <v>1.6990000000000001</v>
      </c>
      <c r="Q212" s="171">
        <f>ROUND(E212*P212,2)</f>
        <v>313.47000000000003</v>
      </c>
      <c r="R212" s="173" t="s">
        <v>219</v>
      </c>
      <c r="S212" s="173" t="s">
        <v>126</v>
      </c>
      <c r="T212" s="174" t="s">
        <v>126</v>
      </c>
      <c r="U212" s="157">
        <v>9.9</v>
      </c>
      <c r="V212" s="157">
        <f>ROUND(E212*U212,2)</f>
        <v>1826.55</v>
      </c>
      <c r="W212" s="157"/>
      <c r="X212" s="157" t="s">
        <v>127</v>
      </c>
      <c r="Y212" s="157" t="s">
        <v>128</v>
      </c>
      <c r="Z212" s="147"/>
      <c r="AA212" s="147"/>
      <c r="AB212" s="147"/>
      <c r="AC212" s="147"/>
      <c r="AD212" s="147"/>
      <c r="AE212" s="147"/>
      <c r="AF212" s="147"/>
      <c r="AG212" s="147" t="s">
        <v>129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2" x14ac:dyDescent="0.2">
      <c r="A213" s="154"/>
      <c r="B213" s="155"/>
      <c r="C213" s="256" t="s">
        <v>325</v>
      </c>
      <c r="D213" s="257"/>
      <c r="E213" s="257"/>
      <c r="F213" s="257"/>
      <c r="G213" s="257"/>
      <c r="H213" s="157"/>
      <c r="I213" s="157"/>
      <c r="J213" s="157"/>
      <c r="K213" s="157"/>
      <c r="L213" s="157"/>
      <c r="M213" s="157"/>
      <c r="N213" s="156"/>
      <c r="O213" s="156"/>
      <c r="P213" s="156"/>
      <c r="Q213" s="156"/>
      <c r="R213" s="157"/>
      <c r="S213" s="157"/>
      <c r="T213" s="157"/>
      <c r="U213" s="157"/>
      <c r="V213" s="157"/>
      <c r="W213" s="157"/>
      <c r="X213" s="157"/>
      <c r="Y213" s="157"/>
      <c r="Z213" s="147"/>
      <c r="AA213" s="147"/>
      <c r="AB213" s="147"/>
      <c r="AC213" s="147"/>
      <c r="AD213" s="147"/>
      <c r="AE213" s="147"/>
      <c r="AF213" s="147"/>
      <c r="AG213" s="147" t="s">
        <v>131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2" x14ac:dyDescent="0.2">
      <c r="A214" s="154"/>
      <c r="B214" s="155"/>
      <c r="C214" s="185" t="s">
        <v>220</v>
      </c>
      <c r="D214" s="158"/>
      <c r="E214" s="159"/>
      <c r="F214" s="157"/>
      <c r="G214" s="157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57"/>
      <c r="Z214" s="147"/>
      <c r="AA214" s="147"/>
      <c r="AB214" s="147"/>
      <c r="AC214" s="147"/>
      <c r="AD214" s="147"/>
      <c r="AE214" s="147"/>
      <c r="AF214" s="147"/>
      <c r="AG214" s="147" t="s">
        <v>133</v>
      </c>
      <c r="AH214" s="147">
        <v>0</v>
      </c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3" x14ac:dyDescent="0.2">
      <c r="A215" s="154"/>
      <c r="B215" s="155"/>
      <c r="C215" s="185" t="s">
        <v>221</v>
      </c>
      <c r="D215" s="158"/>
      <c r="E215" s="159"/>
      <c r="F215" s="157"/>
      <c r="G215" s="157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7"/>
      <c r="AA215" s="147"/>
      <c r="AB215" s="147"/>
      <c r="AC215" s="147"/>
      <c r="AD215" s="147"/>
      <c r="AE215" s="147"/>
      <c r="AF215" s="147"/>
      <c r="AG215" s="147" t="s">
        <v>133</v>
      </c>
      <c r="AH215" s="147">
        <v>0</v>
      </c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3" x14ac:dyDescent="0.2">
      <c r="A216" s="154"/>
      <c r="B216" s="155"/>
      <c r="C216" s="185" t="s">
        <v>330</v>
      </c>
      <c r="D216" s="158"/>
      <c r="E216" s="159">
        <v>24</v>
      </c>
      <c r="F216" s="157"/>
      <c r="G216" s="157"/>
      <c r="H216" s="157"/>
      <c r="I216" s="157"/>
      <c r="J216" s="157"/>
      <c r="K216" s="157"/>
      <c r="L216" s="157"/>
      <c r="M216" s="157"/>
      <c r="N216" s="156"/>
      <c r="O216" s="156"/>
      <c r="P216" s="156"/>
      <c r="Q216" s="156"/>
      <c r="R216" s="157"/>
      <c r="S216" s="157"/>
      <c r="T216" s="157"/>
      <c r="U216" s="157"/>
      <c r="V216" s="157"/>
      <c r="W216" s="157"/>
      <c r="X216" s="157"/>
      <c r="Y216" s="157"/>
      <c r="Z216" s="147"/>
      <c r="AA216" s="147"/>
      <c r="AB216" s="147"/>
      <c r="AC216" s="147"/>
      <c r="AD216" s="147"/>
      <c r="AE216" s="147"/>
      <c r="AF216" s="147"/>
      <c r="AG216" s="147" t="s">
        <v>133</v>
      </c>
      <c r="AH216" s="147">
        <v>0</v>
      </c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3" x14ac:dyDescent="0.2">
      <c r="A217" s="154"/>
      <c r="B217" s="155"/>
      <c r="C217" s="185" t="s">
        <v>236</v>
      </c>
      <c r="D217" s="158"/>
      <c r="E217" s="159"/>
      <c r="F217" s="157"/>
      <c r="G217" s="157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133</v>
      </c>
      <c r="AH217" s="147">
        <v>0</v>
      </c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3" x14ac:dyDescent="0.2">
      <c r="A218" s="154"/>
      <c r="B218" s="155"/>
      <c r="C218" s="185" t="s">
        <v>221</v>
      </c>
      <c r="D218" s="158"/>
      <c r="E218" s="159"/>
      <c r="F218" s="157"/>
      <c r="G218" s="157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7"/>
      <c r="AA218" s="147"/>
      <c r="AB218" s="147"/>
      <c r="AC218" s="147"/>
      <c r="AD218" s="147"/>
      <c r="AE218" s="147"/>
      <c r="AF218" s="147"/>
      <c r="AG218" s="147" t="s">
        <v>133</v>
      </c>
      <c r="AH218" s="147">
        <v>0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 x14ac:dyDescent="0.2">
      <c r="A219" s="154"/>
      <c r="B219" s="155"/>
      <c r="C219" s="185" t="s">
        <v>331</v>
      </c>
      <c r="D219" s="158"/>
      <c r="E219" s="159">
        <v>160.5</v>
      </c>
      <c r="F219" s="157"/>
      <c r="G219" s="157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133</v>
      </c>
      <c r="AH219" s="147">
        <v>0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x14ac:dyDescent="0.2">
      <c r="A220" s="161" t="s">
        <v>120</v>
      </c>
      <c r="B220" s="162" t="s">
        <v>82</v>
      </c>
      <c r="C220" s="183" t="s">
        <v>83</v>
      </c>
      <c r="D220" s="163"/>
      <c r="E220" s="164"/>
      <c r="F220" s="165"/>
      <c r="G220" s="165">
        <f>SUMIF(AG221:AG222,"&lt;&gt;NOR",G221:G222)</f>
        <v>0</v>
      </c>
      <c r="H220" s="165"/>
      <c r="I220" s="165">
        <f>SUM(I221:I222)</f>
        <v>0</v>
      </c>
      <c r="J220" s="165"/>
      <c r="K220" s="165">
        <f>SUM(K221:K222)</f>
        <v>0</v>
      </c>
      <c r="L220" s="165"/>
      <c r="M220" s="165">
        <f>SUM(M221:M222)</f>
        <v>0</v>
      </c>
      <c r="N220" s="164"/>
      <c r="O220" s="164">
        <f>SUM(O221:O222)</f>
        <v>0</v>
      </c>
      <c r="P220" s="164"/>
      <c r="Q220" s="164">
        <f>SUM(Q221:Q222)</f>
        <v>0</v>
      </c>
      <c r="R220" s="165"/>
      <c r="S220" s="165"/>
      <c r="T220" s="166"/>
      <c r="U220" s="160"/>
      <c r="V220" s="160">
        <f>SUM(V221:V222)</f>
        <v>3061.38</v>
      </c>
      <c r="W220" s="160"/>
      <c r="X220" s="160"/>
      <c r="Y220" s="160"/>
      <c r="AG220" t="s">
        <v>121</v>
      </c>
    </row>
    <row r="221" spans="1:60" outlineLevel="1" x14ac:dyDescent="0.2">
      <c r="A221" s="194">
        <v>44</v>
      </c>
      <c r="B221" s="195" t="s">
        <v>332</v>
      </c>
      <c r="C221" s="196" t="s">
        <v>333</v>
      </c>
      <c r="D221" s="197" t="s">
        <v>246</v>
      </c>
      <c r="E221" s="198">
        <v>3058.3228899999999</v>
      </c>
      <c r="F221" s="172"/>
      <c r="G221" s="173">
        <f>ROUND(E221*F221,2)</f>
        <v>0</v>
      </c>
      <c r="H221" s="172"/>
      <c r="I221" s="173">
        <f>ROUND(E221*H221,2)</f>
        <v>0</v>
      </c>
      <c r="J221" s="172"/>
      <c r="K221" s="173">
        <f>ROUND(E221*J221,2)</f>
        <v>0</v>
      </c>
      <c r="L221" s="173">
        <v>21</v>
      </c>
      <c r="M221" s="173">
        <f>G221*(1+L221/100)</f>
        <v>0</v>
      </c>
      <c r="N221" s="171">
        <v>0</v>
      </c>
      <c r="O221" s="171">
        <f>ROUND(E221*N221,2)</f>
        <v>0</v>
      </c>
      <c r="P221" s="171">
        <v>0</v>
      </c>
      <c r="Q221" s="171">
        <f>ROUND(E221*P221,2)</f>
        <v>0</v>
      </c>
      <c r="R221" s="173" t="s">
        <v>334</v>
      </c>
      <c r="S221" s="173" t="s">
        <v>126</v>
      </c>
      <c r="T221" s="174" t="s">
        <v>126</v>
      </c>
      <c r="U221" s="157">
        <v>1.0009999999999999</v>
      </c>
      <c r="V221" s="157">
        <f>ROUND(E221*U221,2)</f>
        <v>3061.38</v>
      </c>
      <c r="W221" s="157"/>
      <c r="X221" s="157" t="s">
        <v>335</v>
      </c>
      <c r="Y221" s="157" t="s">
        <v>128</v>
      </c>
      <c r="Z221" s="147"/>
      <c r="AA221" s="147"/>
      <c r="AB221" s="147"/>
      <c r="AC221" s="147"/>
      <c r="AD221" s="147"/>
      <c r="AE221" s="147"/>
      <c r="AF221" s="147"/>
      <c r="AG221" s="147" t="s">
        <v>336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ht="21.4" outlineLevel="2" x14ac:dyDescent="0.2">
      <c r="A222" s="154"/>
      <c r="B222" s="155"/>
      <c r="C222" s="256" t="s">
        <v>337</v>
      </c>
      <c r="D222" s="257"/>
      <c r="E222" s="257"/>
      <c r="F222" s="257"/>
      <c r="G222" s="257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57"/>
      <c r="Z222" s="147"/>
      <c r="AA222" s="147"/>
      <c r="AB222" s="147"/>
      <c r="AC222" s="147"/>
      <c r="AD222" s="147"/>
      <c r="AE222" s="147"/>
      <c r="AF222" s="147"/>
      <c r="AG222" s="147" t="s">
        <v>131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75" t="str">
        <f>C222</f>
        <v>na novostavbách a změnách objektů pro oplocení (815 2 JKSo), objekty zvláštní pro chov živočichů (815 3 JKSO), objekty pozemní různé (815 9 JKSO) se svislou nosnou konstrukcí monolitickou betonovou tyčovou nebo plošnou ( KMCH 2 a 3 - JKSO šesté místo)</v>
      </c>
      <c r="BB222" s="147"/>
      <c r="BC222" s="147"/>
      <c r="BD222" s="147"/>
      <c r="BE222" s="147"/>
      <c r="BF222" s="147"/>
      <c r="BG222" s="147"/>
      <c r="BH222" s="147"/>
    </row>
    <row r="223" spans="1:60" x14ac:dyDescent="0.2">
      <c r="A223" s="161" t="s">
        <v>120</v>
      </c>
      <c r="B223" s="162" t="s">
        <v>84</v>
      </c>
      <c r="C223" s="183" t="s">
        <v>85</v>
      </c>
      <c r="D223" s="163"/>
      <c r="E223" s="164"/>
      <c r="F223" s="165"/>
      <c r="G223" s="165">
        <f>SUMIF(AG224:AG236,"&lt;&gt;NOR",G224:G236)</f>
        <v>0</v>
      </c>
      <c r="H223" s="165"/>
      <c r="I223" s="165">
        <f>SUM(I224:I236)</f>
        <v>0</v>
      </c>
      <c r="J223" s="165"/>
      <c r="K223" s="165">
        <f>SUM(K224:K236)</f>
        <v>0</v>
      </c>
      <c r="L223" s="165"/>
      <c r="M223" s="165">
        <f>SUM(M224:M236)</f>
        <v>0</v>
      </c>
      <c r="N223" s="164"/>
      <c r="O223" s="164">
        <f>SUM(O224:O236)</f>
        <v>2.4500000000000002</v>
      </c>
      <c r="P223" s="164"/>
      <c r="Q223" s="164">
        <f>SUM(Q224:Q236)</f>
        <v>12.219999999999999</v>
      </c>
      <c r="R223" s="165"/>
      <c r="S223" s="165"/>
      <c r="T223" s="166"/>
      <c r="U223" s="160"/>
      <c r="V223" s="160">
        <f>SUM(V224:V236)</f>
        <v>847.02</v>
      </c>
      <c r="W223" s="160"/>
      <c r="X223" s="160"/>
      <c r="Y223" s="160"/>
      <c r="AG223" t="s">
        <v>121</v>
      </c>
    </row>
    <row r="224" spans="1:60" outlineLevel="1" x14ac:dyDescent="0.2">
      <c r="A224" s="168">
        <v>45</v>
      </c>
      <c r="B224" s="169" t="s">
        <v>338</v>
      </c>
      <c r="C224" s="184" t="s">
        <v>339</v>
      </c>
      <c r="D224" s="170" t="s">
        <v>340</v>
      </c>
      <c r="E224" s="171">
        <v>4501</v>
      </c>
      <c r="F224" s="172"/>
      <c r="G224" s="173">
        <f>ROUND(E224*F224,2)</f>
        <v>0</v>
      </c>
      <c r="H224" s="172"/>
      <c r="I224" s="173">
        <f>ROUND(E224*H224,2)</f>
        <v>0</v>
      </c>
      <c r="J224" s="172"/>
      <c r="K224" s="173">
        <f>ROUND(E224*J224,2)</f>
        <v>0</v>
      </c>
      <c r="L224" s="173">
        <v>21</v>
      </c>
      <c r="M224" s="173">
        <f>G224*(1+L224/100)</f>
        <v>0</v>
      </c>
      <c r="N224" s="171">
        <v>6.0000000000000002E-5</v>
      </c>
      <c r="O224" s="171">
        <f>ROUND(E224*N224,2)</f>
        <v>0.27</v>
      </c>
      <c r="P224" s="171">
        <v>1E-3</v>
      </c>
      <c r="Q224" s="171">
        <f>ROUND(E224*P224,2)</f>
        <v>4.5</v>
      </c>
      <c r="R224" s="173" t="s">
        <v>341</v>
      </c>
      <c r="S224" s="173" t="s">
        <v>126</v>
      </c>
      <c r="T224" s="174" t="s">
        <v>126</v>
      </c>
      <c r="U224" s="157">
        <v>9.7000000000000003E-2</v>
      </c>
      <c r="V224" s="157">
        <f>ROUND(E224*U224,2)</f>
        <v>436.6</v>
      </c>
      <c r="W224" s="157"/>
      <c r="X224" s="157" t="s">
        <v>127</v>
      </c>
      <c r="Y224" s="157" t="s">
        <v>128</v>
      </c>
      <c r="Z224" s="147"/>
      <c r="AA224" s="147"/>
      <c r="AB224" s="147"/>
      <c r="AC224" s="147"/>
      <c r="AD224" s="147"/>
      <c r="AE224" s="147"/>
      <c r="AF224" s="147"/>
      <c r="AG224" s="147" t="s">
        <v>129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2" x14ac:dyDescent="0.2">
      <c r="A225" s="154"/>
      <c r="B225" s="155"/>
      <c r="C225" s="185" t="s">
        <v>303</v>
      </c>
      <c r="D225" s="158"/>
      <c r="E225" s="159"/>
      <c r="F225" s="157"/>
      <c r="G225" s="157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133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3" x14ac:dyDescent="0.2">
      <c r="A226" s="154"/>
      <c r="B226" s="155"/>
      <c r="C226" s="185" t="s">
        <v>342</v>
      </c>
      <c r="D226" s="158"/>
      <c r="E226" s="159">
        <v>1578.5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133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3" x14ac:dyDescent="0.2">
      <c r="A227" s="154"/>
      <c r="B227" s="155"/>
      <c r="C227" s="185" t="s">
        <v>343</v>
      </c>
      <c r="D227" s="158"/>
      <c r="E227" s="159">
        <v>1578.5</v>
      </c>
      <c r="F227" s="157"/>
      <c r="G227" s="157"/>
      <c r="H227" s="157"/>
      <c r="I227" s="157"/>
      <c r="J227" s="157"/>
      <c r="K227" s="157"/>
      <c r="L227" s="157"/>
      <c r="M227" s="157"/>
      <c r="N227" s="156"/>
      <c r="O227" s="156"/>
      <c r="P227" s="156"/>
      <c r="Q227" s="156"/>
      <c r="R227" s="157"/>
      <c r="S227" s="157"/>
      <c r="T227" s="157"/>
      <c r="U227" s="157"/>
      <c r="V227" s="157"/>
      <c r="W227" s="157"/>
      <c r="X227" s="157"/>
      <c r="Y227" s="157"/>
      <c r="Z227" s="147"/>
      <c r="AA227" s="147"/>
      <c r="AB227" s="147"/>
      <c r="AC227" s="147"/>
      <c r="AD227" s="147"/>
      <c r="AE227" s="147"/>
      <c r="AF227" s="147"/>
      <c r="AG227" s="147" t="s">
        <v>133</v>
      </c>
      <c r="AH227" s="147">
        <v>0</v>
      </c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3" x14ac:dyDescent="0.2">
      <c r="A228" s="154"/>
      <c r="B228" s="155"/>
      <c r="C228" s="185" t="s">
        <v>344</v>
      </c>
      <c r="D228" s="158"/>
      <c r="E228" s="159">
        <v>672</v>
      </c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133</v>
      </c>
      <c r="AH228" s="147">
        <v>0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3" x14ac:dyDescent="0.2">
      <c r="A229" s="154"/>
      <c r="B229" s="155"/>
      <c r="C229" s="185" t="s">
        <v>345</v>
      </c>
      <c r="D229" s="158"/>
      <c r="E229" s="159">
        <v>672</v>
      </c>
      <c r="F229" s="157"/>
      <c r="G229" s="157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57"/>
      <c r="Z229" s="147"/>
      <c r="AA229" s="147"/>
      <c r="AB229" s="147"/>
      <c r="AC229" s="147"/>
      <c r="AD229" s="147"/>
      <c r="AE229" s="147"/>
      <c r="AF229" s="147"/>
      <c r="AG229" s="147" t="s">
        <v>133</v>
      </c>
      <c r="AH229" s="147">
        <v>0</v>
      </c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1" x14ac:dyDescent="0.2">
      <c r="A230" s="168">
        <v>46</v>
      </c>
      <c r="B230" s="169" t="s">
        <v>346</v>
      </c>
      <c r="C230" s="184" t="s">
        <v>347</v>
      </c>
      <c r="D230" s="170" t="s">
        <v>340</v>
      </c>
      <c r="E230" s="171">
        <v>7716</v>
      </c>
      <c r="F230" s="172"/>
      <c r="G230" s="173">
        <f>ROUND(E230*F230,2)</f>
        <v>0</v>
      </c>
      <c r="H230" s="172"/>
      <c r="I230" s="173">
        <f>ROUND(E230*H230,2)</f>
        <v>0</v>
      </c>
      <c r="J230" s="172"/>
      <c r="K230" s="173">
        <f>ROUND(E230*J230,2)</f>
        <v>0</v>
      </c>
      <c r="L230" s="173">
        <v>21</v>
      </c>
      <c r="M230" s="173">
        <f>G230*(1+L230/100)</f>
        <v>0</v>
      </c>
      <c r="N230" s="171">
        <v>6.0000000000000002E-5</v>
      </c>
      <c r="O230" s="171">
        <f>ROUND(E230*N230,2)</f>
        <v>0.46</v>
      </c>
      <c r="P230" s="171">
        <v>1E-3</v>
      </c>
      <c r="Q230" s="171">
        <f>ROUND(E230*P230,2)</f>
        <v>7.72</v>
      </c>
      <c r="R230" s="173" t="s">
        <v>341</v>
      </c>
      <c r="S230" s="173" t="s">
        <v>126</v>
      </c>
      <c r="T230" s="174" t="s">
        <v>126</v>
      </c>
      <c r="U230" s="157">
        <v>4.1000000000000002E-2</v>
      </c>
      <c r="V230" s="157">
        <f>ROUND(E230*U230,2)</f>
        <v>316.36</v>
      </c>
      <c r="W230" s="157"/>
      <c r="X230" s="157" t="s">
        <v>127</v>
      </c>
      <c r="Y230" s="157" t="s">
        <v>128</v>
      </c>
      <c r="Z230" s="147"/>
      <c r="AA230" s="147"/>
      <c r="AB230" s="147"/>
      <c r="AC230" s="147"/>
      <c r="AD230" s="147"/>
      <c r="AE230" s="147"/>
      <c r="AF230" s="147"/>
      <c r="AG230" s="147" t="s">
        <v>129</v>
      </c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2" x14ac:dyDescent="0.2">
      <c r="A231" s="154"/>
      <c r="B231" s="155"/>
      <c r="C231" s="185" t="s">
        <v>303</v>
      </c>
      <c r="D231" s="158"/>
      <c r="E231" s="159"/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133</v>
      </c>
      <c r="AH231" s="147">
        <v>0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185" t="s">
        <v>348</v>
      </c>
      <c r="D232" s="158"/>
      <c r="E232" s="159">
        <v>5412</v>
      </c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57"/>
      <c r="Z232" s="147"/>
      <c r="AA232" s="147"/>
      <c r="AB232" s="147"/>
      <c r="AC232" s="147"/>
      <c r="AD232" s="147"/>
      <c r="AE232" s="147"/>
      <c r="AF232" s="147"/>
      <c r="AG232" s="147" t="s">
        <v>133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3" x14ac:dyDescent="0.2">
      <c r="A233" s="154"/>
      <c r="B233" s="155"/>
      <c r="C233" s="185" t="s">
        <v>349</v>
      </c>
      <c r="D233" s="158"/>
      <c r="E233" s="159">
        <v>2304</v>
      </c>
      <c r="F233" s="157"/>
      <c r="G233" s="15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57"/>
      <c r="Z233" s="147"/>
      <c r="AA233" s="147"/>
      <c r="AB233" s="147"/>
      <c r="AC233" s="147"/>
      <c r="AD233" s="147"/>
      <c r="AE233" s="147"/>
      <c r="AF233" s="147"/>
      <c r="AG233" s="147" t="s">
        <v>133</v>
      </c>
      <c r="AH233" s="147">
        <v>0</v>
      </c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1" x14ac:dyDescent="0.2">
      <c r="A234" s="168">
        <v>47</v>
      </c>
      <c r="B234" s="169" t="s">
        <v>350</v>
      </c>
      <c r="C234" s="184" t="s">
        <v>351</v>
      </c>
      <c r="D234" s="170" t="s">
        <v>251</v>
      </c>
      <c r="E234" s="171">
        <v>94.4</v>
      </c>
      <c r="F234" s="172"/>
      <c r="G234" s="173">
        <f>ROUND(E234*F234,2)</f>
        <v>0</v>
      </c>
      <c r="H234" s="172"/>
      <c r="I234" s="173">
        <f>ROUND(E234*H234,2)</f>
        <v>0</v>
      </c>
      <c r="J234" s="172"/>
      <c r="K234" s="173">
        <f>ROUND(E234*J234,2)</f>
        <v>0</v>
      </c>
      <c r="L234" s="173">
        <v>21</v>
      </c>
      <c r="M234" s="173">
        <f>G234*(1+L234/100)</f>
        <v>0</v>
      </c>
      <c r="N234" s="171">
        <v>1.8200000000000001E-2</v>
      </c>
      <c r="O234" s="171">
        <f>ROUND(E234*N234,2)</f>
        <v>1.72</v>
      </c>
      <c r="P234" s="171">
        <v>0</v>
      </c>
      <c r="Q234" s="171">
        <f>ROUND(E234*P234,2)</f>
        <v>0</v>
      </c>
      <c r="R234" s="173"/>
      <c r="S234" s="173" t="s">
        <v>214</v>
      </c>
      <c r="T234" s="174" t="s">
        <v>215</v>
      </c>
      <c r="U234" s="157">
        <v>0.99643999999999999</v>
      </c>
      <c r="V234" s="157">
        <f>ROUND(E234*U234,2)</f>
        <v>94.06</v>
      </c>
      <c r="W234" s="157"/>
      <c r="X234" s="157" t="s">
        <v>300</v>
      </c>
      <c r="Y234" s="157" t="s">
        <v>128</v>
      </c>
      <c r="Z234" s="147"/>
      <c r="AA234" s="147"/>
      <c r="AB234" s="147"/>
      <c r="AC234" s="147"/>
      <c r="AD234" s="147"/>
      <c r="AE234" s="147"/>
      <c r="AF234" s="147"/>
      <c r="AG234" s="147" t="s">
        <v>301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2" x14ac:dyDescent="0.2">
      <c r="A235" s="154"/>
      <c r="B235" s="155"/>
      <c r="C235" s="185" t="s">
        <v>303</v>
      </c>
      <c r="D235" s="158"/>
      <c r="E235" s="159"/>
      <c r="F235" s="157"/>
      <c r="G235" s="157"/>
      <c r="H235" s="157"/>
      <c r="I235" s="157"/>
      <c r="J235" s="157"/>
      <c r="K235" s="157"/>
      <c r="L235" s="157"/>
      <c r="M235" s="157"/>
      <c r="N235" s="156"/>
      <c r="O235" s="156"/>
      <c r="P235" s="156"/>
      <c r="Q235" s="156"/>
      <c r="R235" s="157"/>
      <c r="S235" s="157"/>
      <c r="T235" s="157"/>
      <c r="U235" s="157"/>
      <c r="V235" s="157"/>
      <c r="W235" s="157"/>
      <c r="X235" s="157"/>
      <c r="Y235" s="157"/>
      <c r="Z235" s="147"/>
      <c r="AA235" s="147"/>
      <c r="AB235" s="147"/>
      <c r="AC235" s="147"/>
      <c r="AD235" s="147"/>
      <c r="AE235" s="147"/>
      <c r="AF235" s="147"/>
      <c r="AG235" s="147" t="s">
        <v>133</v>
      </c>
      <c r="AH235" s="147">
        <v>0</v>
      </c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3" x14ac:dyDescent="0.2">
      <c r="A236" s="154"/>
      <c r="B236" s="155"/>
      <c r="C236" s="185" t="s">
        <v>352</v>
      </c>
      <c r="D236" s="158"/>
      <c r="E236" s="159">
        <v>94.4</v>
      </c>
      <c r="F236" s="157"/>
      <c r="G236" s="157"/>
      <c r="H236" s="157"/>
      <c r="I236" s="157"/>
      <c r="J236" s="157"/>
      <c r="K236" s="157"/>
      <c r="L236" s="157"/>
      <c r="M236" s="157"/>
      <c r="N236" s="156"/>
      <c r="O236" s="156"/>
      <c r="P236" s="156"/>
      <c r="Q236" s="156"/>
      <c r="R236" s="157"/>
      <c r="S236" s="157"/>
      <c r="T236" s="157"/>
      <c r="U236" s="157"/>
      <c r="V236" s="157"/>
      <c r="W236" s="157"/>
      <c r="X236" s="157"/>
      <c r="Y236" s="157"/>
      <c r="Z236" s="147"/>
      <c r="AA236" s="147"/>
      <c r="AB236" s="147"/>
      <c r="AC236" s="147"/>
      <c r="AD236" s="147"/>
      <c r="AE236" s="147"/>
      <c r="AF236" s="147"/>
      <c r="AG236" s="147" t="s">
        <v>133</v>
      </c>
      <c r="AH236" s="147">
        <v>0</v>
      </c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x14ac:dyDescent="0.2">
      <c r="A237" s="161" t="s">
        <v>120</v>
      </c>
      <c r="B237" s="162" t="s">
        <v>86</v>
      </c>
      <c r="C237" s="183" t="s">
        <v>87</v>
      </c>
      <c r="D237" s="163"/>
      <c r="E237" s="164"/>
      <c r="F237" s="165"/>
      <c r="G237" s="165">
        <f>SUMIF(AG238:AG257,"&lt;&gt;NOR",G238:G257)</f>
        <v>0</v>
      </c>
      <c r="H237" s="165"/>
      <c r="I237" s="165">
        <f>SUM(I238:I257)</f>
        <v>0</v>
      </c>
      <c r="J237" s="165"/>
      <c r="K237" s="165">
        <f>SUM(K238:K257)</f>
        <v>0</v>
      </c>
      <c r="L237" s="165"/>
      <c r="M237" s="165">
        <f>SUM(M238:M257)</f>
        <v>0</v>
      </c>
      <c r="N237" s="164"/>
      <c r="O237" s="164">
        <f>SUM(O238:O257)</f>
        <v>3.19</v>
      </c>
      <c r="P237" s="164"/>
      <c r="Q237" s="164">
        <f>SUM(Q238:Q257)</f>
        <v>0.75</v>
      </c>
      <c r="R237" s="165"/>
      <c r="S237" s="165"/>
      <c r="T237" s="166"/>
      <c r="U237" s="160"/>
      <c r="V237" s="160">
        <f>SUM(V238:V257)</f>
        <v>186.75</v>
      </c>
      <c r="W237" s="160"/>
      <c r="X237" s="160"/>
      <c r="Y237" s="160"/>
      <c r="AG237" t="s">
        <v>121</v>
      </c>
    </row>
    <row r="238" spans="1:60" outlineLevel="1" x14ac:dyDescent="0.2">
      <c r="A238" s="168">
        <v>48</v>
      </c>
      <c r="B238" s="169" t="s">
        <v>353</v>
      </c>
      <c r="C238" s="184" t="s">
        <v>354</v>
      </c>
      <c r="D238" s="170" t="s">
        <v>340</v>
      </c>
      <c r="E238" s="171">
        <v>3000</v>
      </c>
      <c r="F238" s="172"/>
      <c r="G238" s="173">
        <f>ROUND(E238*F238,2)</f>
        <v>0</v>
      </c>
      <c r="H238" s="172"/>
      <c r="I238" s="173">
        <f>ROUND(E238*H238,2)</f>
        <v>0</v>
      </c>
      <c r="J238" s="172"/>
      <c r="K238" s="173">
        <f>ROUND(E238*J238,2)</f>
        <v>0</v>
      </c>
      <c r="L238" s="173">
        <v>21</v>
      </c>
      <c r="M238" s="173">
        <f>G238*(1+L238/100)</f>
        <v>0</v>
      </c>
      <c r="N238" s="171">
        <v>5.0000000000000002E-5</v>
      </c>
      <c r="O238" s="171">
        <f>ROUND(E238*N238,2)</f>
        <v>0.15</v>
      </c>
      <c r="P238" s="171">
        <v>0</v>
      </c>
      <c r="Q238" s="171">
        <f>ROUND(E238*P238,2)</f>
        <v>0</v>
      </c>
      <c r="R238" s="173" t="s">
        <v>341</v>
      </c>
      <c r="S238" s="173" t="s">
        <v>126</v>
      </c>
      <c r="T238" s="174" t="s">
        <v>126</v>
      </c>
      <c r="U238" s="157">
        <v>5.1999999999999998E-2</v>
      </c>
      <c r="V238" s="157">
        <f>ROUND(E238*U238,2)</f>
        <v>156</v>
      </c>
      <c r="W238" s="157"/>
      <c r="X238" s="157" t="s">
        <v>127</v>
      </c>
      <c r="Y238" s="157" t="s">
        <v>128</v>
      </c>
      <c r="Z238" s="147"/>
      <c r="AA238" s="147"/>
      <c r="AB238" s="147"/>
      <c r="AC238" s="147"/>
      <c r="AD238" s="147"/>
      <c r="AE238" s="147"/>
      <c r="AF238" s="147"/>
      <c r="AG238" s="147" t="s">
        <v>129</v>
      </c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2" x14ac:dyDescent="0.2">
      <c r="A239" s="154"/>
      <c r="B239" s="155"/>
      <c r="C239" s="185" t="s">
        <v>303</v>
      </c>
      <c r="D239" s="158"/>
      <c r="E239" s="159"/>
      <c r="F239" s="157"/>
      <c r="G239" s="157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57"/>
      <c r="Z239" s="147"/>
      <c r="AA239" s="147"/>
      <c r="AB239" s="147"/>
      <c r="AC239" s="147"/>
      <c r="AD239" s="147"/>
      <c r="AE239" s="147"/>
      <c r="AF239" s="147"/>
      <c r="AG239" s="147" t="s">
        <v>133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3" x14ac:dyDescent="0.2">
      <c r="A240" s="154"/>
      <c r="B240" s="155"/>
      <c r="C240" s="185" t="s">
        <v>355</v>
      </c>
      <c r="D240" s="158"/>
      <c r="E240" s="159">
        <v>2250</v>
      </c>
      <c r="F240" s="157"/>
      <c r="G240" s="157"/>
      <c r="H240" s="157"/>
      <c r="I240" s="157"/>
      <c r="J240" s="157"/>
      <c r="K240" s="157"/>
      <c r="L240" s="157"/>
      <c r="M240" s="157"/>
      <c r="N240" s="156"/>
      <c r="O240" s="156"/>
      <c r="P240" s="156"/>
      <c r="Q240" s="156"/>
      <c r="R240" s="157"/>
      <c r="S240" s="157"/>
      <c r="T240" s="157"/>
      <c r="U240" s="157"/>
      <c r="V240" s="157"/>
      <c r="W240" s="157"/>
      <c r="X240" s="157"/>
      <c r="Y240" s="157"/>
      <c r="Z240" s="147"/>
      <c r="AA240" s="147"/>
      <c r="AB240" s="147"/>
      <c r="AC240" s="147"/>
      <c r="AD240" s="147"/>
      <c r="AE240" s="147"/>
      <c r="AF240" s="147"/>
      <c r="AG240" s="147" t="s">
        <v>133</v>
      </c>
      <c r="AH240" s="147">
        <v>0</v>
      </c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ht="21.4" outlineLevel="3" x14ac:dyDescent="0.2">
      <c r="A241" s="154"/>
      <c r="B241" s="155"/>
      <c r="C241" s="185" t="s">
        <v>356</v>
      </c>
      <c r="D241" s="158"/>
      <c r="E241" s="159">
        <v>750</v>
      </c>
      <c r="F241" s="157"/>
      <c r="G241" s="157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57"/>
      <c r="Z241" s="147"/>
      <c r="AA241" s="147"/>
      <c r="AB241" s="147"/>
      <c r="AC241" s="147"/>
      <c r="AD241" s="147"/>
      <c r="AE241" s="147"/>
      <c r="AF241" s="147"/>
      <c r="AG241" s="147" t="s">
        <v>133</v>
      </c>
      <c r="AH241" s="147">
        <v>0</v>
      </c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1" x14ac:dyDescent="0.2">
      <c r="A242" s="168">
        <v>49</v>
      </c>
      <c r="B242" s="169" t="s">
        <v>357</v>
      </c>
      <c r="C242" s="184" t="s">
        <v>358</v>
      </c>
      <c r="D242" s="170" t="s">
        <v>340</v>
      </c>
      <c r="E242" s="171">
        <v>750</v>
      </c>
      <c r="F242" s="172"/>
      <c r="G242" s="173">
        <f>ROUND(E242*F242,2)</f>
        <v>0</v>
      </c>
      <c r="H242" s="172"/>
      <c r="I242" s="173">
        <f>ROUND(E242*H242,2)</f>
        <v>0</v>
      </c>
      <c r="J242" s="172"/>
      <c r="K242" s="173">
        <f>ROUND(E242*J242,2)</f>
        <v>0</v>
      </c>
      <c r="L242" s="173">
        <v>21</v>
      </c>
      <c r="M242" s="173">
        <f>G242*(1+L242/100)</f>
        <v>0</v>
      </c>
      <c r="N242" s="171">
        <v>5.0000000000000002E-5</v>
      </c>
      <c r="O242" s="171">
        <f>ROUND(E242*N242,2)</f>
        <v>0.04</v>
      </c>
      <c r="P242" s="171">
        <v>1E-3</v>
      </c>
      <c r="Q242" s="171">
        <f>ROUND(E242*P242,2)</f>
        <v>0.75</v>
      </c>
      <c r="R242" s="173" t="s">
        <v>341</v>
      </c>
      <c r="S242" s="173" t="s">
        <v>126</v>
      </c>
      <c r="T242" s="174" t="s">
        <v>126</v>
      </c>
      <c r="U242" s="157">
        <v>4.1000000000000002E-2</v>
      </c>
      <c r="V242" s="157">
        <f>ROUND(E242*U242,2)</f>
        <v>30.75</v>
      </c>
      <c r="W242" s="157"/>
      <c r="X242" s="157" t="s">
        <v>127</v>
      </c>
      <c r="Y242" s="157" t="s">
        <v>128</v>
      </c>
      <c r="Z242" s="147"/>
      <c r="AA242" s="147"/>
      <c r="AB242" s="147"/>
      <c r="AC242" s="147"/>
      <c r="AD242" s="147"/>
      <c r="AE242" s="147"/>
      <c r="AF242" s="147"/>
      <c r="AG242" s="147" t="s">
        <v>129</v>
      </c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2" x14ac:dyDescent="0.2">
      <c r="A243" s="154"/>
      <c r="B243" s="155"/>
      <c r="C243" s="185" t="s">
        <v>303</v>
      </c>
      <c r="D243" s="158"/>
      <c r="E243" s="159"/>
      <c r="F243" s="157"/>
      <c r="G243" s="157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57"/>
      <c r="Z243" s="147"/>
      <c r="AA243" s="147"/>
      <c r="AB243" s="147"/>
      <c r="AC243" s="147"/>
      <c r="AD243" s="147"/>
      <c r="AE243" s="147"/>
      <c r="AF243" s="147"/>
      <c r="AG243" s="147" t="s">
        <v>133</v>
      </c>
      <c r="AH243" s="147">
        <v>0</v>
      </c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3" x14ac:dyDescent="0.2">
      <c r="A244" s="154"/>
      <c r="B244" s="155"/>
      <c r="C244" s="185" t="s">
        <v>359</v>
      </c>
      <c r="D244" s="158"/>
      <c r="E244" s="159">
        <v>750</v>
      </c>
      <c r="F244" s="157"/>
      <c r="G244" s="157"/>
      <c r="H244" s="157"/>
      <c r="I244" s="157"/>
      <c r="J244" s="157"/>
      <c r="K244" s="157"/>
      <c r="L244" s="157"/>
      <c r="M244" s="157"/>
      <c r="N244" s="156"/>
      <c r="O244" s="156"/>
      <c r="P244" s="156"/>
      <c r="Q244" s="156"/>
      <c r="R244" s="157"/>
      <c r="S244" s="157"/>
      <c r="T244" s="157"/>
      <c r="U244" s="157"/>
      <c r="V244" s="157"/>
      <c r="W244" s="157"/>
      <c r="X244" s="157"/>
      <c r="Y244" s="157"/>
      <c r="Z244" s="147"/>
      <c r="AA244" s="147"/>
      <c r="AB244" s="147"/>
      <c r="AC244" s="147"/>
      <c r="AD244" s="147"/>
      <c r="AE244" s="147"/>
      <c r="AF244" s="147"/>
      <c r="AG244" s="147" t="s">
        <v>133</v>
      </c>
      <c r="AH244" s="147">
        <v>0</v>
      </c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1" x14ac:dyDescent="0.2">
      <c r="A245" s="168">
        <v>50</v>
      </c>
      <c r="B245" s="169" t="s">
        <v>360</v>
      </c>
      <c r="C245" s="184" t="s">
        <v>361</v>
      </c>
      <c r="D245" s="170" t="s">
        <v>340</v>
      </c>
      <c r="E245" s="171">
        <v>3000</v>
      </c>
      <c r="F245" s="172"/>
      <c r="G245" s="173">
        <f>ROUND(E245*F245,2)</f>
        <v>0</v>
      </c>
      <c r="H245" s="172"/>
      <c r="I245" s="173">
        <f>ROUND(E245*H245,2)</f>
        <v>0</v>
      </c>
      <c r="J245" s="172"/>
      <c r="K245" s="173">
        <f>ROUND(E245*J245,2)</f>
        <v>0</v>
      </c>
      <c r="L245" s="173">
        <v>21</v>
      </c>
      <c r="M245" s="173">
        <f>G245*(1+L245/100)</f>
        <v>0</v>
      </c>
      <c r="N245" s="171">
        <v>0</v>
      </c>
      <c r="O245" s="171">
        <f>ROUND(E245*N245,2)</f>
        <v>0</v>
      </c>
      <c r="P245" s="171">
        <v>0</v>
      </c>
      <c r="Q245" s="171">
        <f>ROUND(E245*P245,2)</f>
        <v>0</v>
      </c>
      <c r="R245" s="173"/>
      <c r="S245" s="173" t="s">
        <v>214</v>
      </c>
      <c r="T245" s="174" t="s">
        <v>215</v>
      </c>
      <c r="U245" s="157">
        <v>0</v>
      </c>
      <c r="V245" s="157">
        <f>ROUND(E245*U245,2)</f>
        <v>0</v>
      </c>
      <c r="W245" s="157"/>
      <c r="X245" s="157" t="s">
        <v>127</v>
      </c>
      <c r="Y245" s="157" t="s">
        <v>128</v>
      </c>
      <c r="Z245" s="147"/>
      <c r="AA245" s="147"/>
      <c r="AB245" s="147"/>
      <c r="AC245" s="147"/>
      <c r="AD245" s="147"/>
      <c r="AE245" s="147"/>
      <c r="AF245" s="147"/>
      <c r="AG245" s="147" t="s">
        <v>129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2" x14ac:dyDescent="0.2">
      <c r="A246" s="154"/>
      <c r="B246" s="155"/>
      <c r="C246" s="185" t="s">
        <v>303</v>
      </c>
      <c r="D246" s="158"/>
      <c r="E246" s="159"/>
      <c r="F246" s="157"/>
      <c r="G246" s="157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57"/>
      <c r="Z246" s="147"/>
      <c r="AA246" s="147"/>
      <c r="AB246" s="147"/>
      <c r="AC246" s="147"/>
      <c r="AD246" s="147"/>
      <c r="AE246" s="147"/>
      <c r="AF246" s="147"/>
      <c r="AG246" s="147" t="s">
        <v>133</v>
      </c>
      <c r="AH246" s="147">
        <v>0</v>
      </c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3" x14ac:dyDescent="0.2">
      <c r="A247" s="154"/>
      <c r="B247" s="155"/>
      <c r="C247" s="185" t="s">
        <v>362</v>
      </c>
      <c r="D247" s="158"/>
      <c r="E247" s="159">
        <v>2250</v>
      </c>
      <c r="F247" s="157"/>
      <c r="G247" s="157"/>
      <c r="H247" s="157"/>
      <c r="I247" s="157"/>
      <c r="J247" s="157"/>
      <c r="K247" s="157"/>
      <c r="L247" s="157"/>
      <c r="M247" s="157"/>
      <c r="N247" s="156"/>
      <c r="O247" s="156"/>
      <c r="P247" s="156"/>
      <c r="Q247" s="156"/>
      <c r="R247" s="157"/>
      <c r="S247" s="157"/>
      <c r="T247" s="157"/>
      <c r="U247" s="157"/>
      <c r="V247" s="157"/>
      <c r="W247" s="157"/>
      <c r="X247" s="157"/>
      <c r="Y247" s="157"/>
      <c r="Z247" s="147"/>
      <c r="AA247" s="147"/>
      <c r="AB247" s="147"/>
      <c r="AC247" s="147"/>
      <c r="AD247" s="147"/>
      <c r="AE247" s="147"/>
      <c r="AF247" s="147"/>
      <c r="AG247" s="147" t="s">
        <v>133</v>
      </c>
      <c r="AH247" s="147">
        <v>0</v>
      </c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3" x14ac:dyDescent="0.2">
      <c r="A248" s="154"/>
      <c r="B248" s="155"/>
      <c r="C248" s="185" t="s">
        <v>359</v>
      </c>
      <c r="D248" s="158"/>
      <c r="E248" s="159">
        <v>750</v>
      </c>
      <c r="F248" s="157"/>
      <c r="G248" s="157"/>
      <c r="H248" s="157"/>
      <c r="I248" s="157"/>
      <c r="J248" s="157"/>
      <c r="K248" s="157"/>
      <c r="L248" s="157"/>
      <c r="M248" s="157"/>
      <c r="N248" s="156"/>
      <c r="O248" s="156"/>
      <c r="P248" s="156"/>
      <c r="Q248" s="156"/>
      <c r="R248" s="157"/>
      <c r="S248" s="157"/>
      <c r="T248" s="157"/>
      <c r="U248" s="157"/>
      <c r="V248" s="157"/>
      <c r="W248" s="157"/>
      <c r="X248" s="157"/>
      <c r="Y248" s="157"/>
      <c r="Z248" s="147"/>
      <c r="AA248" s="147"/>
      <c r="AB248" s="147"/>
      <c r="AC248" s="147"/>
      <c r="AD248" s="147"/>
      <c r="AE248" s="147"/>
      <c r="AF248" s="147"/>
      <c r="AG248" s="147" t="s">
        <v>133</v>
      </c>
      <c r="AH248" s="147">
        <v>0</v>
      </c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1" x14ac:dyDescent="0.2">
      <c r="A249" s="168">
        <v>51</v>
      </c>
      <c r="B249" s="169" t="s">
        <v>363</v>
      </c>
      <c r="C249" s="184" t="s">
        <v>364</v>
      </c>
      <c r="D249" s="170" t="s">
        <v>340</v>
      </c>
      <c r="E249" s="171">
        <v>3000</v>
      </c>
      <c r="F249" s="172"/>
      <c r="G249" s="173">
        <f>ROUND(E249*F249,2)</f>
        <v>0</v>
      </c>
      <c r="H249" s="172"/>
      <c r="I249" s="173">
        <f>ROUND(E249*H249,2)</f>
        <v>0</v>
      </c>
      <c r="J249" s="172"/>
      <c r="K249" s="173">
        <f>ROUND(E249*J249,2)</f>
        <v>0</v>
      </c>
      <c r="L249" s="173">
        <v>21</v>
      </c>
      <c r="M249" s="173">
        <f>G249*(1+L249/100)</f>
        <v>0</v>
      </c>
      <c r="N249" s="171">
        <v>0</v>
      </c>
      <c r="O249" s="171">
        <f>ROUND(E249*N249,2)</f>
        <v>0</v>
      </c>
      <c r="P249" s="171">
        <v>0</v>
      </c>
      <c r="Q249" s="171">
        <f>ROUND(E249*P249,2)</f>
        <v>0</v>
      </c>
      <c r="R249" s="173"/>
      <c r="S249" s="173" t="s">
        <v>214</v>
      </c>
      <c r="T249" s="174" t="s">
        <v>215</v>
      </c>
      <c r="U249" s="157">
        <v>0</v>
      </c>
      <c r="V249" s="157">
        <f>ROUND(E249*U249,2)</f>
        <v>0</v>
      </c>
      <c r="W249" s="157"/>
      <c r="X249" s="157" t="s">
        <v>127</v>
      </c>
      <c r="Y249" s="157" t="s">
        <v>128</v>
      </c>
      <c r="Z249" s="147"/>
      <c r="AA249" s="147"/>
      <c r="AB249" s="147"/>
      <c r="AC249" s="147"/>
      <c r="AD249" s="147"/>
      <c r="AE249" s="147"/>
      <c r="AF249" s="147"/>
      <c r="AG249" s="147" t="s">
        <v>129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2" x14ac:dyDescent="0.2">
      <c r="A250" s="154"/>
      <c r="B250" s="155"/>
      <c r="C250" s="185" t="s">
        <v>303</v>
      </c>
      <c r="D250" s="158"/>
      <c r="E250" s="159"/>
      <c r="F250" s="157"/>
      <c r="G250" s="157"/>
      <c r="H250" s="157"/>
      <c r="I250" s="157"/>
      <c r="J250" s="157"/>
      <c r="K250" s="157"/>
      <c r="L250" s="157"/>
      <c r="M250" s="157"/>
      <c r="N250" s="156"/>
      <c r="O250" s="156"/>
      <c r="P250" s="156"/>
      <c r="Q250" s="156"/>
      <c r="R250" s="157"/>
      <c r="S250" s="157"/>
      <c r="T250" s="157"/>
      <c r="U250" s="157"/>
      <c r="V250" s="157"/>
      <c r="W250" s="157"/>
      <c r="X250" s="157"/>
      <c r="Y250" s="157"/>
      <c r="Z250" s="147"/>
      <c r="AA250" s="147"/>
      <c r="AB250" s="147"/>
      <c r="AC250" s="147"/>
      <c r="AD250" s="147"/>
      <c r="AE250" s="147"/>
      <c r="AF250" s="147"/>
      <c r="AG250" s="147" t="s">
        <v>133</v>
      </c>
      <c r="AH250" s="147">
        <v>0</v>
      </c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3" x14ac:dyDescent="0.2">
      <c r="A251" s="154"/>
      <c r="B251" s="155"/>
      <c r="C251" s="185" t="s">
        <v>362</v>
      </c>
      <c r="D251" s="158"/>
      <c r="E251" s="159">
        <v>2250</v>
      </c>
      <c r="F251" s="157"/>
      <c r="G251" s="157"/>
      <c r="H251" s="157"/>
      <c r="I251" s="157"/>
      <c r="J251" s="157"/>
      <c r="K251" s="157"/>
      <c r="L251" s="157"/>
      <c r="M251" s="157"/>
      <c r="N251" s="156"/>
      <c r="O251" s="156"/>
      <c r="P251" s="156"/>
      <c r="Q251" s="156"/>
      <c r="R251" s="157"/>
      <c r="S251" s="157"/>
      <c r="T251" s="157"/>
      <c r="U251" s="157"/>
      <c r="V251" s="157"/>
      <c r="W251" s="157"/>
      <c r="X251" s="157"/>
      <c r="Y251" s="157"/>
      <c r="Z251" s="147"/>
      <c r="AA251" s="147"/>
      <c r="AB251" s="147"/>
      <c r="AC251" s="147"/>
      <c r="AD251" s="147"/>
      <c r="AE251" s="147"/>
      <c r="AF251" s="147"/>
      <c r="AG251" s="147" t="s">
        <v>133</v>
      </c>
      <c r="AH251" s="147">
        <v>0</v>
      </c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3" x14ac:dyDescent="0.2">
      <c r="A252" s="154"/>
      <c r="B252" s="155"/>
      <c r="C252" s="185" t="s">
        <v>359</v>
      </c>
      <c r="D252" s="158"/>
      <c r="E252" s="159">
        <v>750</v>
      </c>
      <c r="F252" s="157"/>
      <c r="G252" s="157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7"/>
      <c r="AA252" s="147"/>
      <c r="AB252" s="147"/>
      <c r="AC252" s="147"/>
      <c r="AD252" s="147"/>
      <c r="AE252" s="147"/>
      <c r="AF252" s="147"/>
      <c r="AG252" s="147" t="s">
        <v>133</v>
      </c>
      <c r="AH252" s="147">
        <v>0</v>
      </c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1" x14ac:dyDescent="0.2">
      <c r="A253" s="168">
        <v>52</v>
      </c>
      <c r="B253" s="169" t="s">
        <v>365</v>
      </c>
      <c r="C253" s="184" t="s">
        <v>366</v>
      </c>
      <c r="D253" s="170" t="s">
        <v>340</v>
      </c>
      <c r="E253" s="171">
        <v>3000</v>
      </c>
      <c r="F253" s="172"/>
      <c r="G253" s="173">
        <f>ROUND(E253*F253,2)</f>
        <v>0</v>
      </c>
      <c r="H253" s="172"/>
      <c r="I253" s="173">
        <f>ROUND(E253*H253,2)</f>
        <v>0</v>
      </c>
      <c r="J253" s="172"/>
      <c r="K253" s="173">
        <f>ROUND(E253*J253,2)</f>
        <v>0</v>
      </c>
      <c r="L253" s="173">
        <v>21</v>
      </c>
      <c r="M253" s="173">
        <f>G253*(1+L253/100)</f>
        <v>0</v>
      </c>
      <c r="N253" s="171">
        <v>1E-3</v>
      </c>
      <c r="O253" s="171">
        <f>ROUND(E253*N253,2)</f>
        <v>3</v>
      </c>
      <c r="P253" s="171">
        <v>0</v>
      </c>
      <c r="Q253" s="171">
        <f>ROUND(E253*P253,2)</f>
        <v>0</v>
      </c>
      <c r="R253" s="173" t="s">
        <v>367</v>
      </c>
      <c r="S253" s="173" t="s">
        <v>126</v>
      </c>
      <c r="T253" s="174" t="s">
        <v>126</v>
      </c>
      <c r="U253" s="157">
        <v>0</v>
      </c>
      <c r="V253" s="157">
        <f>ROUND(E253*U253,2)</f>
        <v>0</v>
      </c>
      <c r="W253" s="157"/>
      <c r="X253" s="157" t="s">
        <v>368</v>
      </c>
      <c r="Y253" s="157" t="s">
        <v>128</v>
      </c>
      <c r="Z253" s="147"/>
      <c r="AA253" s="147"/>
      <c r="AB253" s="147"/>
      <c r="AC253" s="147"/>
      <c r="AD253" s="147"/>
      <c r="AE253" s="147"/>
      <c r="AF253" s="147"/>
      <c r="AG253" s="147" t="s">
        <v>369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2" x14ac:dyDescent="0.2">
      <c r="A254" s="154"/>
      <c r="B254" s="155"/>
      <c r="C254" s="270" t="s">
        <v>370</v>
      </c>
      <c r="D254" s="271"/>
      <c r="E254" s="271"/>
      <c r="F254" s="271"/>
      <c r="G254" s="271"/>
      <c r="H254" s="157"/>
      <c r="I254" s="157"/>
      <c r="J254" s="157"/>
      <c r="K254" s="157"/>
      <c r="L254" s="157"/>
      <c r="M254" s="157"/>
      <c r="N254" s="156"/>
      <c r="O254" s="156"/>
      <c r="P254" s="156"/>
      <c r="Q254" s="156"/>
      <c r="R254" s="157"/>
      <c r="S254" s="157"/>
      <c r="T254" s="157"/>
      <c r="U254" s="157"/>
      <c r="V254" s="157"/>
      <c r="W254" s="157"/>
      <c r="X254" s="157"/>
      <c r="Y254" s="157"/>
      <c r="Z254" s="147"/>
      <c r="AA254" s="147"/>
      <c r="AB254" s="147"/>
      <c r="AC254" s="147"/>
      <c r="AD254" s="147"/>
      <c r="AE254" s="147"/>
      <c r="AF254" s="147"/>
      <c r="AG254" s="147" t="s">
        <v>190</v>
      </c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2" x14ac:dyDescent="0.2">
      <c r="A255" s="154"/>
      <c r="B255" s="155"/>
      <c r="C255" s="185" t="s">
        <v>303</v>
      </c>
      <c r="D255" s="158"/>
      <c r="E255" s="159"/>
      <c r="F255" s="157"/>
      <c r="G255" s="157"/>
      <c r="H255" s="157"/>
      <c r="I255" s="157"/>
      <c r="J255" s="157"/>
      <c r="K255" s="157"/>
      <c r="L255" s="157"/>
      <c r="M255" s="157"/>
      <c r="N255" s="156"/>
      <c r="O255" s="156"/>
      <c r="P255" s="156"/>
      <c r="Q255" s="156"/>
      <c r="R255" s="157"/>
      <c r="S255" s="157"/>
      <c r="T255" s="157"/>
      <c r="U255" s="157"/>
      <c r="V255" s="157"/>
      <c r="W255" s="157"/>
      <c r="X255" s="157"/>
      <c r="Y255" s="157"/>
      <c r="Z255" s="147"/>
      <c r="AA255" s="147"/>
      <c r="AB255" s="147"/>
      <c r="AC255" s="147"/>
      <c r="AD255" s="147"/>
      <c r="AE255" s="147"/>
      <c r="AF255" s="147"/>
      <c r="AG255" s="147" t="s">
        <v>133</v>
      </c>
      <c r="AH255" s="147">
        <v>0</v>
      </c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outlineLevel="3" x14ac:dyDescent="0.2">
      <c r="A256" s="154"/>
      <c r="B256" s="155"/>
      <c r="C256" s="185" t="s">
        <v>362</v>
      </c>
      <c r="D256" s="158"/>
      <c r="E256" s="159">
        <v>2250</v>
      </c>
      <c r="F256" s="157"/>
      <c r="G256" s="157"/>
      <c r="H256" s="157"/>
      <c r="I256" s="157"/>
      <c r="J256" s="157"/>
      <c r="K256" s="157"/>
      <c r="L256" s="157"/>
      <c r="M256" s="157"/>
      <c r="N256" s="156"/>
      <c r="O256" s="156"/>
      <c r="P256" s="156"/>
      <c r="Q256" s="156"/>
      <c r="R256" s="157"/>
      <c r="S256" s="157"/>
      <c r="T256" s="157"/>
      <c r="U256" s="157"/>
      <c r="V256" s="157"/>
      <c r="W256" s="157"/>
      <c r="X256" s="157"/>
      <c r="Y256" s="157"/>
      <c r="Z256" s="147"/>
      <c r="AA256" s="147"/>
      <c r="AB256" s="147"/>
      <c r="AC256" s="147"/>
      <c r="AD256" s="147"/>
      <c r="AE256" s="147"/>
      <c r="AF256" s="147"/>
      <c r="AG256" s="147" t="s">
        <v>133</v>
      </c>
      <c r="AH256" s="147">
        <v>0</v>
      </c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3" x14ac:dyDescent="0.2">
      <c r="A257" s="154"/>
      <c r="B257" s="155"/>
      <c r="C257" s="185" t="s">
        <v>359</v>
      </c>
      <c r="D257" s="158"/>
      <c r="E257" s="159">
        <v>750</v>
      </c>
      <c r="F257" s="157"/>
      <c r="G257" s="157"/>
      <c r="H257" s="157"/>
      <c r="I257" s="157"/>
      <c r="J257" s="157"/>
      <c r="K257" s="157"/>
      <c r="L257" s="157"/>
      <c r="M257" s="157"/>
      <c r="N257" s="156"/>
      <c r="O257" s="156"/>
      <c r="P257" s="156"/>
      <c r="Q257" s="156"/>
      <c r="R257" s="157"/>
      <c r="S257" s="157"/>
      <c r="T257" s="157"/>
      <c r="U257" s="157"/>
      <c r="V257" s="157"/>
      <c r="W257" s="157"/>
      <c r="X257" s="157"/>
      <c r="Y257" s="157"/>
      <c r="Z257" s="147"/>
      <c r="AA257" s="147"/>
      <c r="AB257" s="147"/>
      <c r="AC257" s="147"/>
      <c r="AD257" s="147"/>
      <c r="AE257" s="147"/>
      <c r="AF257" s="147"/>
      <c r="AG257" s="147" t="s">
        <v>133</v>
      </c>
      <c r="AH257" s="147">
        <v>0</v>
      </c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x14ac:dyDescent="0.2">
      <c r="A258" s="161" t="s">
        <v>120</v>
      </c>
      <c r="B258" s="162" t="s">
        <v>88</v>
      </c>
      <c r="C258" s="183" t="s">
        <v>89</v>
      </c>
      <c r="D258" s="163"/>
      <c r="E258" s="164"/>
      <c r="F258" s="165"/>
      <c r="G258" s="165">
        <f>SUMIF(AG259:AG275,"&lt;&gt;NOR",G259:G275)</f>
        <v>0</v>
      </c>
      <c r="H258" s="165"/>
      <c r="I258" s="165">
        <f>SUM(I259:I275)</f>
        <v>0</v>
      </c>
      <c r="J258" s="165"/>
      <c r="K258" s="165">
        <f>SUM(K259:K275)</f>
        <v>0</v>
      </c>
      <c r="L258" s="165"/>
      <c r="M258" s="165">
        <f>SUM(M259:M275)</f>
        <v>0</v>
      </c>
      <c r="N258" s="164"/>
      <c r="O258" s="164">
        <f>SUM(O259:O275)</f>
        <v>0</v>
      </c>
      <c r="P258" s="164"/>
      <c r="Q258" s="164">
        <f>SUM(Q259:Q275)</f>
        <v>0</v>
      </c>
      <c r="R258" s="165"/>
      <c r="S258" s="165"/>
      <c r="T258" s="166"/>
      <c r="U258" s="160"/>
      <c r="V258" s="160">
        <f>SUM(V259:V275)</f>
        <v>3402.65</v>
      </c>
      <c r="W258" s="160"/>
      <c r="X258" s="160"/>
      <c r="Y258" s="160"/>
      <c r="AG258" t="s">
        <v>121</v>
      </c>
    </row>
    <row r="259" spans="1:60" outlineLevel="1" x14ac:dyDescent="0.2">
      <c r="A259" s="168">
        <v>53</v>
      </c>
      <c r="B259" s="169" t="s">
        <v>371</v>
      </c>
      <c r="C259" s="184" t="s">
        <v>372</v>
      </c>
      <c r="D259" s="170" t="s">
        <v>246</v>
      </c>
      <c r="E259" s="171">
        <v>10.6015</v>
      </c>
      <c r="F259" s="172"/>
      <c r="G259" s="173">
        <f>ROUND(E259*F259,2)</f>
        <v>0</v>
      </c>
      <c r="H259" s="172"/>
      <c r="I259" s="173">
        <f>ROUND(E259*H259,2)</f>
        <v>0</v>
      </c>
      <c r="J259" s="172"/>
      <c r="K259" s="173">
        <f>ROUND(E259*J259,2)</f>
        <v>0</v>
      </c>
      <c r="L259" s="173">
        <v>21</v>
      </c>
      <c r="M259" s="173">
        <f>G259*(1+L259/100)</f>
        <v>0</v>
      </c>
      <c r="N259" s="171">
        <v>0</v>
      </c>
      <c r="O259" s="171">
        <f>ROUND(E259*N259,2)</f>
        <v>0</v>
      </c>
      <c r="P259" s="171">
        <v>0</v>
      </c>
      <c r="Q259" s="171">
        <f>ROUND(E259*P259,2)</f>
        <v>0</v>
      </c>
      <c r="R259" s="173" t="s">
        <v>373</v>
      </c>
      <c r="S259" s="173" t="s">
        <v>126</v>
      </c>
      <c r="T259" s="174" t="s">
        <v>126</v>
      </c>
      <c r="U259" s="157">
        <v>0</v>
      </c>
      <c r="V259" s="157">
        <f>ROUND(E259*U259,2)</f>
        <v>0</v>
      </c>
      <c r="W259" s="157"/>
      <c r="X259" s="157" t="s">
        <v>127</v>
      </c>
      <c r="Y259" s="157" t="s">
        <v>128</v>
      </c>
      <c r="Z259" s="147"/>
      <c r="AA259" s="147"/>
      <c r="AB259" s="147"/>
      <c r="AC259" s="147"/>
      <c r="AD259" s="147"/>
      <c r="AE259" s="147"/>
      <c r="AF259" s="147"/>
      <c r="AG259" s="147" t="s">
        <v>129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2" x14ac:dyDescent="0.2">
      <c r="A260" s="154"/>
      <c r="B260" s="155"/>
      <c r="C260" s="185" t="s">
        <v>374</v>
      </c>
      <c r="D260" s="158"/>
      <c r="E260" s="159">
        <v>1.2825</v>
      </c>
      <c r="F260" s="157"/>
      <c r="G260" s="157"/>
      <c r="H260" s="157"/>
      <c r="I260" s="157"/>
      <c r="J260" s="157"/>
      <c r="K260" s="157"/>
      <c r="L260" s="157"/>
      <c r="M260" s="157"/>
      <c r="N260" s="156"/>
      <c r="O260" s="156"/>
      <c r="P260" s="156"/>
      <c r="Q260" s="156"/>
      <c r="R260" s="157"/>
      <c r="S260" s="157"/>
      <c r="T260" s="157"/>
      <c r="U260" s="157"/>
      <c r="V260" s="157"/>
      <c r="W260" s="157"/>
      <c r="X260" s="157"/>
      <c r="Y260" s="157"/>
      <c r="Z260" s="147"/>
      <c r="AA260" s="147"/>
      <c r="AB260" s="147"/>
      <c r="AC260" s="147"/>
      <c r="AD260" s="147"/>
      <c r="AE260" s="147"/>
      <c r="AF260" s="147"/>
      <c r="AG260" s="147" t="s">
        <v>133</v>
      </c>
      <c r="AH260" s="147">
        <v>0</v>
      </c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outlineLevel="3" x14ac:dyDescent="0.2">
      <c r="A261" s="154"/>
      <c r="B261" s="155"/>
      <c r="C261" s="185" t="s">
        <v>375</v>
      </c>
      <c r="D261" s="158"/>
      <c r="E261" s="159">
        <v>0.75</v>
      </c>
      <c r="F261" s="157"/>
      <c r="G261" s="157"/>
      <c r="H261" s="157"/>
      <c r="I261" s="157"/>
      <c r="J261" s="157"/>
      <c r="K261" s="157"/>
      <c r="L261" s="157"/>
      <c r="M261" s="157"/>
      <c r="N261" s="156"/>
      <c r="O261" s="156"/>
      <c r="P261" s="156"/>
      <c r="Q261" s="156"/>
      <c r="R261" s="157"/>
      <c r="S261" s="157"/>
      <c r="T261" s="157"/>
      <c r="U261" s="157"/>
      <c r="V261" s="157"/>
      <c r="W261" s="157"/>
      <c r="X261" s="157"/>
      <c r="Y261" s="157"/>
      <c r="Z261" s="147"/>
      <c r="AA261" s="147"/>
      <c r="AB261" s="147"/>
      <c r="AC261" s="147"/>
      <c r="AD261" s="147"/>
      <c r="AE261" s="147"/>
      <c r="AF261" s="147"/>
      <c r="AG261" s="147" t="s">
        <v>133</v>
      </c>
      <c r="AH261" s="147">
        <v>0</v>
      </c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3" x14ac:dyDescent="0.2">
      <c r="A262" s="154"/>
      <c r="B262" s="155"/>
      <c r="C262" s="185" t="s">
        <v>376</v>
      </c>
      <c r="D262" s="158"/>
      <c r="E262" s="159">
        <v>8.5690000000000008</v>
      </c>
      <c r="F262" s="157"/>
      <c r="G262" s="157"/>
      <c r="H262" s="157"/>
      <c r="I262" s="157"/>
      <c r="J262" s="157"/>
      <c r="K262" s="157"/>
      <c r="L262" s="157"/>
      <c r="M262" s="157"/>
      <c r="N262" s="156"/>
      <c r="O262" s="156"/>
      <c r="P262" s="156"/>
      <c r="Q262" s="156"/>
      <c r="R262" s="157"/>
      <c r="S262" s="157"/>
      <c r="T262" s="157"/>
      <c r="U262" s="157"/>
      <c r="V262" s="157"/>
      <c r="W262" s="157"/>
      <c r="X262" s="157"/>
      <c r="Y262" s="157"/>
      <c r="Z262" s="147"/>
      <c r="AA262" s="147"/>
      <c r="AB262" s="147"/>
      <c r="AC262" s="147"/>
      <c r="AD262" s="147"/>
      <c r="AE262" s="147"/>
      <c r="AF262" s="147"/>
      <c r="AG262" s="147" t="s">
        <v>133</v>
      </c>
      <c r="AH262" s="147">
        <v>0</v>
      </c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1" x14ac:dyDescent="0.2">
      <c r="A263" s="168">
        <v>54</v>
      </c>
      <c r="B263" s="169" t="s">
        <v>377</v>
      </c>
      <c r="C263" s="184" t="s">
        <v>378</v>
      </c>
      <c r="D263" s="170" t="s">
        <v>246</v>
      </c>
      <c r="E263" s="171">
        <v>1951.6488999999999</v>
      </c>
      <c r="F263" s="172"/>
      <c r="G263" s="173">
        <f>ROUND(E263*F263,2)</f>
        <v>0</v>
      </c>
      <c r="H263" s="172"/>
      <c r="I263" s="173">
        <f>ROUND(E263*H263,2)</f>
        <v>0</v>
      </c>
      <c r="J263" s="172"/>
      <c r="K263" s="173">
        <f>ROUND(E263*J263,2)</f>
        <v>0</v>
      </c>
      <c r="L263" s="173">
        <v>21</v>
      </c>
      <c r="M263" s="173">
        <f>G263*(1+L263/100)</f>
        <v>0</v>
      </c>
      <c r="N263" s="171">
        <v>0</v>
      </c>
      <c r="O263" s="171">
        <f>ROUND(E263*N263,2)</f>
        <v>0</v>
      </c>
      <c r="P263" s="171">
        <v>0</v>
      </c>
      <c r="Q263" s="171">
        <f>ROUND(E263*P263,2)</f>
        <v>0</v>
      </c>
      <c r="R263" s="173" t="s">
        <v>373</v>
      </c>
      <c r="S263" s="173" t="s">
        <v>126</v>
      </c>
      <c r="T263" s="174" t="s">
        <v>126</v>
      </c>
      <c r="U263" s="157">
        <v>0</v>
      </c>
      <c r="V263" s="157">
        <f>ROUND(E263*U263,2)</f>
        <v>0</v>
      </c>
      <c r="W263" s="157"/>
      <c r="X263" s="157" t="s">
        <v>127</v>
      </c>
      <c r="Y263" s="157" t="s">
        <v>128</v>
      </c>
      <c r="Z263" s="147"/>
      <c r="AA263" s="147"/>
      <c r="AB263" s="147"/>
      <c r="AC263" s="147"/>
      <c r="AD263" s="147"/>
      <c r="AE263" s="147"/>
      <c r="AF263" s="147"/>
      <c r="AG263" s="147" t="s">
        <v>129</v>
      </c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2" x14ac:dyDescent="0.2">
      <c r="A264" s="154"/>
      <c r="B264" s="155"/>
      <c r="C264" s="185" t="s">
        <v>379</v>
      </c>
      <c r="D264" s="158"/>
      <c r="E264" s="159">
        <v>1951.6488999999999</v>
      </c>
      <c r="F264" s="157"/>
      <c r="G264" s="157"/>
      <c r="H264" s="157"/>
      <c r="I264" s="157"/>
      <c r="J264" s="157"/>
      <c r="K264" s="157"/>
      <c r="L264" s="157"/>
      <c r="M264" s="157"/>
      <c r="N264" s="156"/>
      <c r="O264" s="156"/>
      <c r="P264" s="156"/>
      <c r="Q264" s="156"/>
      <c r="R264" s="157"/>
      <c r="S264" s="157"/>
      <c r="T264" s="157"/>
      <c r="U264" s="157"/>
      <c r="V264" s="157"/>
      <c r="W264" s="157"/>
      <c r="X264" s="157"/>
      <c r="Y264" s="157"/>
      <c r="Z264" s="147"/>
      <c r="AA264" s="147"/>
      <c r="AB264" s="147"/>
      <c r="AC264" s="147"/>
      <c r="AD264" s="147"/>
      <c r="AE264" s="147"/>
      <c r="AF264" s="147"/>
      <c r="AG264" s="147" t="s">
        <v>133</v>
      </c>
      <c r="AH264" s="147">
        <v>0</v>
      </c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ht="21.4" outlineLevel="1" x14ac:dyDescent="0.2">
      <c r="A265" s="168">
        <v>55</v>
      </c>
      <c r="B265" s="169" t="s">
        <v>380</v>
      </c>
      <c r="C265" s="184" t="s">
        <v>381</v>
      </c>
      <c r="D265" s="170" t="s">
        <v>246</v>
      </c>
      <c r="E265" s="171">
        <v>1986.6</v>
      </c>
      <c r="F265" s="172"/>
      <c r="G265" s="173">
        <f>ROUND(E265*F265,2)</f>
        <v>0</v>
      </c>
      <c r="H265" s="172"/>
      <c r="I265" s="173">
        <f>ROUND(E265*H265,2)</f>
        <v>0</v>
      </c>
      <c r="J265" s="172"/>
      <c r="K265" s="173">
        <f>ROUND(E265*J265,2)</f>
        <v>0</v>
      </c>
      <c r="L265" s="173">
        <v>21</v>
      </c>
      <c r="M265" s="173">
        <f>G265*(1+L265/100)</f>
        <v>0</v>
      </c>
      <c r="N265" s="171">
        <v>0</v>
      </c>
      <c r="O265" s="171">
        <f>ROUND(E265*N265,2)</f>
        <v>0</v>
      </c>
      <c r="P265" s="171">
        <v>0</v>
      </c>
      <c r="Q265" s="171">
        <f>ROUND(E265*P265,2)</f>
        <v>0</v>
      </c>
      <c r="R265" s="173" t="s">
        <v>373</v>
      </c>
      <c r="S265" s="173" t="s">
        <v>126</v>
      </c>
      <c r="T265" s="174" t="s">
        <v>126</v>
      </c>
      <c r="U265" s="157">
        <v>0</v>
      </c>
      <c r="V265" s="157">
        <f>ROUND(E265*U265,2)</f>
        <v>0</v>
      </c>
      <c r="W265" s="157"/>
      <c r="X265" s="157" t="s">
        <v>127</v>
      </c>
      <c r="Y265" s="157" t="s">
        <v>128</v>
      </c>
      <c r="Z265" s="147"/>
      <c r="AA265" s="147"/>
      <c r="AB265" s="147"/>
      <c r="AC265" s="147"/>
      <c r="AD265" s="147"/>
      <c r="AE265" s="147"/>
      <c r="AF265" s="147"/>
      <c r="AG265" s="147" t="s">
        <v>129</v>
      </c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outlineLevel="2" x14ac:dyDescent="0.2">
      <c r="A266" s="154"/>
      <c r="B266" s="155"/>
      <c r="C266" s="185" t="s">
        <v>382</v>
      </c>
      <c r="D266" s="158"/>
      <c r="E266" s="159">
        <v>1986.6</v>
      </c>
      <c r="F266" s="157"/>
      <c r="G266" s="157"/>
      <c r="H266" s="157"/>
      <c r="I266" s="157"/>
      <c r="J266" s="157"/>
      <c r="K266" s="157"/>
      <c r="L266" s="157"/>
      <c r="M266" s="157"/>
      <c r="N266" s="156"/>
      <c r="O266" s="156"/>
      <c r="P266" s="156"/>
      <c r="Q266" s="156"/>
      <c r="R266" s="157"/>
      <c r="S266" s="157"/>
      <c r="T266" s="157"/>
      <c r="U266" s="157"/>
      <c r="V266" s="157"/>
      <c r="W266" s="157"/>
      <c r="X266" s="157"/>
      <c r="Y266" s="157"/>
      <c r="Z266" s="147"/>
      <c r="AA266" s="147"/>
      <c r="AB266" s="147"/>
      <c r="AC266" s="147"/>
      <c r="AD266" s="147"/>
      <c r="AE266" s="147"/>
      <c r="AF266" s="147"/>
      <c r="AG266" s="147" t="s">
        <v>133</v>
      </c>
      <c r="AH266" s="147">
        <v>0</v>
      </c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1" x14ac:dyDescent="0.2">
      <c r="A267" s="168">
        <v>56</v>
      </c>
      <c r="B267" s="169" t="s">
        <v>383</v>
      </c>
      <c r="C267" s="184" t="s">
        <v>384</v>
      </c>
      <c r="D267" s="170" t="s">
        <v>246</v>
      </c>
      <c r="E267" s="171">
        <v>3938.2489</v>
      </c>
      <c r="F267" s="172"/>
      <c r="G267" s="173">
        <f>ROUND(E267*F267,2)</f>
        <v>0</v>
      </c>
      <c r="H267" s="172"/>
      <c r="I267" s="173">
        <f>ROUND(E267*H267,2)</f>
        <v>0</v>
      </c>
      <c r="J267" s="172"/>
      <c r="K267" s="173">
        <f>ROUND(E267*J267,2)</f>
        <v>0</v>
      </c>
      <c r="L267" s="173">
        <v>21</v>
      </c>
      <c r="M267" s="173">
        <f>G267*(1+L267/100)</f>
        <v>0</v>
      </c>
      <c r="N267" s="171">
        <v>0</v>
      </c>
      <c r="O267" s="171">
        <f>ROUND(E267*N267,2)</f>
        <v>0</v>
      </c>
      <c r="P267" s="171">
        <v>0</v>
      </c>
      <c r="Q267" s="171">
        <f>ROUND(E267*P267,2)</f>
        <v>0</v>
      </c>
      <c r="R267" s="173" t="s">
        <v>385</v>
      </c>
      <c r="S267" s="173" t="s">
        <v>126</v>
      </c>
      <c r="T267" s="174" t="s">
        <v>126</v>
      </c>
      <c r="U267" s="157">
        <v>0.749</v>
      </c>
      <c r="V267" s="157">
        <f>ROUND(E267*U267,2)</f>
        <v>2949.75</v>
      </c>
      <c r="W267" s="157"/>
      <c r="X267" s="157" t="s">
        <v>386</v>
      </c>
      <c r="Y267" s="157" t="s">
        <v>128</v>
      </c>
      <c r="Z267" s="147"/>
      <c r="AA267" s="147"/>
      <c r="AB267" s="147"/>
      <c r="AC267" s="147"/>
      <c r="AD267" s="147"/>
      <c r="AE267" s="147"/>
      <c r="AF267" s="147"/>
      <c r="AG267" s="147" t="s">
        <v>387</v>
      </c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ht="21.4" outlineLevel="2" x14ac:dyDescent="0.2">
      <c r="A268" s="154"/>
      <c r="B268" s="155"/>
      <c r="C268" s="256" t="s">
        <v>388</v>
      </c>
      <c r="D268" s="257"/>
      <c r="E268" s="257"/>
      <c r="F268" s="257"/>
      <c r="G268" s="257"/>
      <c r="H268" s="157"/>
      <c r="I268" s="157"/>
      <c r="J268" s="157"/>
      <c r="K268" s="157"/>
      <c r="L268" s="157"/>
      <c r="M268" s="157"/>
      <c r="N268" s="156"/>
      <c r="O268" s="156"/>
      <c r="P268" s="156"/>
      <c r="Q268" s="156"/>
      <c r="R268" s="157"/>
      <c r="S268" s="157"/>
      <c r="T268" s="157"/>
      <c r="U268" s="157"/>
      <c r="V268" s="157"/>
      <c r="W268" s="157"/>
      <c r="X268" s="157"/>
      <c r="Y268" s="157"/>
      <c r="Z268" s="147"/>
      <c r="AA268" s="147"/>
      <c r="AB268" s="147"/>
      <c r="AC268" s="147"/>
      <c r="AD268" s="147"/>
      <c r="AE268" s="147"/>
      <c r="AF268" s="147"/>
      <c r="AG268" s="147" t="s">
        <v>131</v>
      </c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75" t="str">
        <f>C268</f>
        <v>s popřípadným nutným naložením do dopravního zařízení, s vyprázdněním dopravního zařízení na hromadu nebo do dopravního prostředku, vč. příplatku za každých dalších i započatých 3,5 m výšky nad 3,5 m,</v>
      </c>
      <c r="BB268" s="147"/>
      <c r="BC268" s="147"/>
      <c r="BD268" s="147"/>
      <c r="BE268" s="147"/>
      <c r="BF268" s="147"/>
      <c r="BG268" s="147"/>
      <c r="BH268" s="147"/>
    </row>
    <row r="269" spans="1:60" ht="21.4" outlineLevel="1" x14ac:dyDescent="0.2">
      <c r="A269" s="176">
        <v>57</v>
      </c>
      <c r="B269" s="177" t="s">
        <v>389</v>
      </c>
      <c r="C269" s="186" t="s">
        <v>390</v>
      </c>
      <c r="D269" s="178" t="s">
        <v>246</v>
      </c>
      <c r="E269" s="179">
        <v>3938.2489</v>
      </c>
      <c r="F269" s="180"/>
      <c r="G269" s="181">
        <f>ROUND(E269*F269,2)</f>
        <v>0</v>
      </c>
      <c r="H269" s="180"/>
      <c r="I269" s="181">
        <f>ROUND(E269*H269,2)</f>
        <v>0</v>
      </c>
      <c r="J269" s="180"/>
      <c r="K269" s="181">
        <f>ROUND(E269*J269,2)</f>
        <v>0</v>
      </c>
      <c r="L269" s="181">
        <v>21</v>
      </c>
      <c r="M269" s="181">
        <f>G269*(1+L269/100)</f>
        <v>0</v>
      </c>
      <c r="N269" s="179">
        <v>0</v>
      </c>
      <c r="O269" s="179">
        <f>ROUND(E269*N269,2)</f>
        <v>0</v>
      </c>
      <c r="P269" s="179">
        <v>0</v>
      </c>
      <c r="Q269" s="179">
        <f>ROUND(E269*P269,2)</f>
        <v>0</v>
      </c>
      <c r="R269" s="181" t="s">
        <v>207</v>
      </c>
      <c r="S269" s="181" t="s">
        <v>126</v>
      </c>
      <c r="T269" s="182" t="s">
        <v>126</v>
      </c>
      <c r="U269" s="157">
        <v>0.01</v>
      </c>
      <c r="V269" s="157">
        <f>ROUND(E269*U269,2)</f>
        <v>39.380000000000003</v>
      </c>
      <c r="W269" s="157"/>
      <c r="X269" s="157" t="s">
        <v>386</v>
      </c>
      <c r="Y269" s="157" t="s">
        <v>128</v>
      </c>
      <c r="Z269" s="147"/>
      <c r="AA269" s="147"/>
      <c r="AB269" s="147"/>
      <c r="AC269" s="147"/>
      <c r="AD269" s="147"/>
      <c r="AE269" s="147"/>
      <c r="AF269" s="147"/>
      <c r="AG269" s="147" t="s">
        <v>387</v>
      </c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outlineLevel="1" x14ac:dyDescent="0.2">
      <c r="A270" s="168">
        <v>58</v>
      </c>
      <c r="B270" s="169" t="s">
        <v>391</v>
      </c>
      <c r="C270" s="184" t="s">
        <v>392</v>
      </c>
      <c r="D270" s="170" t="s">
        <v>246</v>
      </c>
      <c r="E270" s="171">
        <v>114209.2181</v>
      </c>
      <c r="F270" s="172"/>
      <c r="G270" s="173">
        <f>ROUND(E270*F270,2)</f>
        <v>0</v>
      </c>
      <c r="H270" s="172"/>
      <c r="I270" s="173">
        <f>ROUND(E270*H270,2)</f>
        <v>0</v>
      </c>
      <c r="J270" s="172"/>
      <c r="K270" s="173">
        <f>ROUND(E270*J270,2)</f>
        <v>0</v>
      </c>
      <c r="L270" s="173">
        <v>21</v>
      </c>
      <c r="M270" s="173">
        <f>G270*(1+L270/100)</f>
        <v>0</v>
      </c>
      <c r="N270" s="171">
        <v>0</v>
      </c>
      <c r="O270" s="171">
        <f>ROUND(E270*N270,2)</f>
        <v>0</v>
      </c>
      <c r="P270" s="171">
        <v>0</v>
      </c>
      <c r="Q270" s="171">
        <f>ROUND(E270*P270,2)</f>
        <v>0</v>
      </c>
      <c r="R270" s="173" t="s">
        <v>207</v>
      </c>
      <c r="S270" s="173" t="s">
        <v>126</v>
      </c>
      <c r="T270" s="174" t="s">
        <v>126</v>
      </c>
      <c r="U270" s="157">
        <v>0</v>
      </c>
      <c r="V270" s="157">
        <f>ROUND(E270*U270,2)</f>
        <v>0</v>
      </c>
      <c r="W270" s="157"/>
      <c r="X270" s="157" t="s">
        <v>386</v>
      </c>
      <c r="Y270" s="157" t="s">
        <v>128</v>
      </c>
      <c r="Z270" s="147"/>
      <c r="AA270" s="147"/>
      <c r="AB270" s="147"/>
      <c r="AC270" s="147"/>
      <c r="AD270" s="147"/>
      <c r="AE270" s="147"/>
      <c r="AF270" s="147"/>
      <c r="AG270" s="147" t="s">
        <v>387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2" x14ac:dyDescent="0.2">
      <c r="A271" s="154"/>
      <c r="B271" s="155"/>
      <c r="C271" s="270" t="s">
        <v>189</v>
      </c>
      <c r="D271" s="271"/>
      <c r="E271" s="271"/>
      <c r="F271" s="271"/>
      <c r="G271" s="271"/>
      <c r="H271" s="157"/>
      <c r="I271" s="157"/>
      <c r="J271" s="157"/>
      <c r="K271" s="157"/>
      <c r="L271" s="157"/>
      <c r="M271" s="157"/>
      <c r="N271" s="156"/>
      <c r="O271" s="156"/>
      <c r="P271" s="156"/>
      <c r="Q271" s="156"/>
      <c r="R271" s="157"/>
      <c r="S271" s="157"/>
      <c r="T271" s="157"/>
      <c r="U271" s="157"/>
      <c r="V271" s="157"/>
      <c r="W271" s="157"/>
      <c r="X271" s="157"/>
      <c r="Y271" s="157"/>
      <c r="Z271" s="147"/>
      <c r="AA271" s="147"/>
      <c r="AB271" s="147"/>
      <c r="AC271" s="147"/>
      <c r="AD271" s="147"/>
      <c r="AE271" s="147"/>
      <c r="AF271" s="147"/>
      <c r="AG271" s="147" t="s">
        <v>190</v>
      </c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outlineLevel="1" x14ac:dyDescent="0.2">
      <c r="A272" s="168">
        <v>59</v>
      </c>
      <c r="B272" s="169" t="s">
        <v>393</v>
      </c>
      <c r="C272" s="184" t="s">
        <v>394</v>
      </c>
      <c r="D272" s="170" t="s">
        <v>246</v>
      </c>
      <c r="E272" s="171">
        <v>3938.2489</v>
      </c>
      <c r="F272" s="172"/>
      <c r="G272" s="173">
        <f>ROUND(E272*F272,2)</f>
        <v>0</v>
      </c>
      <c r="H272" s="172"/>
      <c r="I272" s="173">
        <f>ROUND(E272*H272,2)</f>
        <v>0</v>
      </c>
      <c r="J272" s="172"/>
      <c r="K272" s="173">
        <f>ROUND(E272*J272,2)</f>
        <v>0</v>
      </c>
      <c r="L272" s="173">
        <v>21</v>
      </c>
      <c r="M272" s="173">
        <f>G272*(1+L272/100)</f>
        <v>0</v>
      </c>
      <c r="N272" s="171">
        <v>0</v>
      </c>
      <c r="O272" s="171">
        <f>ROUND(E272*N272,2)</f>
        <v>0</v>
      </c>
      <c r="P272" s="171">
        <v>0</v>
      </c>
      <c r="Q272" s="171">
        <f>ROUND(E272*P272,2)</f>
        <v>0</v>
      </c>
      <c r="R272" s="173" t="s">
        <v>207</v>
      </c>
      <c r="S272" s="173" t="s">
        <v>126</v>
      </c>
      <c r="T272" s="174" t="s">
        <v>126</v>
      </c>
      <c r="U272" s="157">
        <v>9.9000000000000005E-2</v>
      </c>
      <c r="V272" s="157">
        <f>ROUND(E272*U272,2)</f>
        <v>389.89</v>
      </c>
      <c r="W272" s="157"/>
      <c r="X272" s="157" t="s">
        <v>386</v>
      </c>
      <c r="Y272" s="157" t="s">
        <v>128</v>
      </c>
      <c r="Z272" s="147"/>
      <c r="AA272" s="147"/>
      <c r="AB272" s="147"/>
      <c r="AC272" s="147"/>
      <c r="AD272" s="147"/>
      <c r="AE272" s="147"/>
      <c r="AF272" s="147"/>
      <c r="AG272" s="147" t="s">
        <v>387</v>
      </c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2" x14ac:dyDescent="0.2">
      <c r="A273" s="154"/>
      <c r="B273" s="155"/>
      <c r="C273" s="256" t="s">
        <v>395</v>
      </c>
      <c r="D273" s="257"/>
      <c r="E273" s="257"/>
      <c r="F273" s="257"/>
      <c r="G273" s="257"/>
      <c r="H273" s="157"/>
      <c r="I273" s="157"/>
      <c r="J273" s="157"/>
      <c r="K273" s="157"/>
      <c r="L273" s="157"/>
      <c r="M273" s="157"/>
      <c r="N273" s="156"/>
      <c r="O273" s="156"/>
      <c r="P273" s="156"/>
      <c r="Q273" s="156"/>
      <c r="R273" s="157"/>
      <c r="S273" s="157"/>
      <c r="T273" s="157"/>
      <c r="U273" s="157"/>
      <c r="V273" s="157"/>
      <c r="W273" s="157"/>
      <c r="X273" s="157"/>
      <c r="Y273" s="157"/>
      <c r="Z273" s="147"/>
      <c r="AA273" s="147"/>
      <c r="AB273" s="147"/>
      <c r="AC273" s="147"/>
      <c r="AD273" s="147"/>
      <c r="AE273" s="147"/>
      <c r="AF273" s="147"/>
      <c r="AG273" s="147" t="s">
        <v>131</v>
      </c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outlineLevel="1" x14ac:dyDescent="0.2">
      <c r="A274" s="168">
        <v>60</v>
      </c>
      <c r="B274" s="169" t="s">
        <v>396</v>
      </c>
      <c r="C274" s="184" t="s">
        <v>397</v>
      </c>
      <c r="D274" s="170" t="s">
        <v>246</v>
      </c>
      <c r="E274" s="171">
        <v>3938.2489</v>
      </c>
      <c r="F274" s="172"/>
      <c r="G274" s="173">
        <f>ROUND(E274*F274,2)</f>
        <v>0</v>
      </c>
      <c r="H274" s="172"/>
      <c r="I274" s="173">
        <f>ROUND(E274*H274,2)</f>
        <v>0</v>
      </c>
      <c r="J274" s="172"/>
      <c r="K274" s="173">
        <f>ROUND(E274*J274,2)</f>
        <v>0</v>
      </c>
      <c r="L274" s="173">
        <v>21</v>
      </c>
      <c r="M274" s="173">
        <f>G274*(1+L274/100)</f>
        <v>0</v>
      </c>
      <c r="N274" s="171">
        <v>0</v>
      </c>
      <c r="O274" s="171">
        <f>ROUND(E274*N274,2)</f>
        <v>0</v>
      </c>
      <c r="P274" s="171">
        <v>0</v>
      </c>
      <c r="Q274" s="171">
        <f>ROUND(E274*P274,2)</f>
        <v>0</v>
      </c>
      <c r="R274" s="173" t="s">
        <v>398</v>
      </c>
      <c r="S274" s="173" t="s">
        <v>126</v>
      </c>
      <c r="T274" s="174" t="s">
        <v>126</v>
      </c>
      <c r="U274" s="157">
        <v>6.0000000000000001E-3</v>
      </c>
      <c r="V274" s="157">
        <f>ROUND(E274*U274,2)</f>
        <v>23.63</v>
      </c>
      <c r="W274" s="157"/>
      <c r="X274" s="157" t="s">
        <v>386</v>
      </c>
      <c r="Y274" s="157" t="s">
        <v>128</v>
      </c>
      <c r="Z274" s="147"/>
      <c r="AA274" s="147"/>
      <c r="AB274" s="147"/>
      <c r="AC274" s="147"/>
      <c r="AD274" s="147"/>
      <c r="AE274" s="147"/>
      <c r="AF274" s="147"/>
      <c r="AG274" s="147" t="s">
        <v>387</v>
      </c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outlineLevel="2" x14ac:dyDescent="0.2">
      <c r="A275" s="154"/>
      <c r="B275" s="155"/>
      <c r="C275" s="256" t="s">
        <v>399</v>
      </c>
      <c r="D275" s="257"/>
      <c r="E275" s="257"/>
      <c r="F275" s="257"/>
      <c r="G275" s="257"/>
      <c r="H275" s="157"/>
      <c r="I275" s="157"/>
      <c r="J275" s="157"/>
      <c r="K275" s="157"/>
      <c r="L275" s="157"/>
      <c r="M275" s="157"/>
      <c r="N275" s="156"/>
      <c r="O275" s="156"/>
      <c r="P275" s="156"/>
      <c r="Q275" s="156"/>
      <c r="R275" s="157"/>
      <c r="S275" s="157"/>
      <c r="T275" s="157"/>
      <c r="U275" s="157"/>
      <c r="V275" s="157"/>
      <c r="W275" s="157"/>
      <c r="X275" s="157"/>
      <c r="Y275" s="157"/>
      <c r="Z275" s="147"/>
      <c r="AA275" s="147"/>
      <c r="AB275" s="147"/>
      <c r="AC275" s="147"/>
      <c r="AD275" s="147"/>
      <c r="AE275" s="147"/>
      <c r="AF275" s="147"/>
      <c r="AG275" s="147" t="s">
        <v>131</v>
      </c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x14ac:dyDescent="0.2">
      <c r="A276" s="161" t="s">
        <v>120</v>
      </c>
      <c r="B276" s="162" t="s">
        <v>91</v>
      </c>
      <c r="C276" s="183" t="s">
        <v>27</v>
      </c>
      <c r="D276" s="163"/>
      <c r="E276" s="164"/>
      <c r="F276" s="165"/>
      <c r="G276" s="165">
        <f>SUMIF(AG277:AG282,"&lt;&gt;NOR",G277:G282)</f>
        <v>0</v>
      </c>
      <c r="H276" s="165"/>
      <c r="I276" s="165">
        <f>SUM(I277:I282)</f>
        <v>0</v>
      </c>
      <c r="J276" s="165"/>
      <c r="K276" s="165">
        <f>SUM(K277:K282)</f>
        <v>0</v>
      </c>
      <c r="L276" s="165"/>
      <c r="M276" s="165">
        <f>SUM(M277:M282)</f>
        <v>0</v>
      </c>
      <c r="N276" s="164"/>
      <c r="O276" s="164">
        <f>SUM(O277:O282)</f>
        <v>0</v>
      </c>
      <c r="P276" s="164"/>
      <c r="Q276" s="164">
        <f>SUM(Q277:Q282)</f>
        <v>0</v>
      </c>
      <c r="R276" s="165"/>
      <c r="S276" s="165"/>
      <c r="T276" s="166"/>
      <c r="U276" s="160"/>
      <c r="V276" s="160">
        <f>SUM(V277:V282)</f>
        <v>0</v>
      </c>
      <c r="W276" s="160"/>
      <c r="X276" s="160"/>
      <c r="Y276" s="160"/>
      <c r="AG276" t="s">
        <v>121</v>
      </c>
    </row>
    <row r="277" spans="1:60" outlineLevel="1" x14ac:dyDescent="0.2">
      <c r="A277" s="168">
        <v>61</v>
      </c>
      <c r="B277" s="169" t="s">
        <v>400</v>
      </c>
      <c r="C277" s="184" t="s">
        <v>401</v>
      </c>
      <c r="D277" s="170" t="s">
        <v>402</v>
      </c>
      <c r="E277" s="171">
        <v>1</v>
      </c>
      <c r="F277" s="172"/>
      <c r="G277" s="173">
        <f>ROUND(E277*F277,2)</f>
        <v>0</v>
      </c>
      <c r="H277" s="172"/>
      <c r="I277" s="173">
        <f>ROUND(E277*H277,2)</f>
        <v>0</v>
      </c>
      <c r="J277" s="172"/>
      <c r="K277" s="173">
        <f>ROUND(E277*J277,2)</f>
        <v>0</v>
      </c>
      <c r="L277" s="173">
        <v>21</v>
      </c>
      <c r="M277" s="173">
        <f>G277*(1+L277/100)</f>
        <v>0</v>
      </c>
      <c r="N277" s="171">
        <v>0</v>
      </c>
      <c r="O277" s="171">
        <f>ROUND(E277*N277,2)</f>
        <v>0</v>
      </c>
      <c r="P277" s="171">
        <v>0</v>
      </c>
      <c r="Q277" s="171">
        <f>ROUND(E277*P277,2)</f>
        <v>0</v>
      </c>
      <c r="R277" s="173"/>
      <c r="S277" s="173" t="s">
        <v>126</v>
      </c>
      <c r="T277" s="174" t="s">
        <v>215</v>
      </c>
      <c r="U277" s="157">
        <v>0</v>
      </c>
      <c r="V277" s="157">
        <f>ROUND(E277*U277,2)</f>
        <v>0</v>
      </c>
      <c r="W277" s="157"/>
      <c r="X277" s="157" t="s">
        <v>403</v>
      </c>
      <c r="Y277" s="157" t="s">
        <v>128</v>
      </c>
      <c r="Z277" s="147"/>
      <c r="AA277" s="147"/>
      <c r="AB277" s="147"/>
      <c r="AC277" s="147"/>
      <c r="AD277" s="147"/>
      <c r="AE277" s="147"/>
      <c r="AF277" s="147"/>
      <c r="AG277" s="147" t="s">
        <v>404</v>
      </c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ht="21.4" outlineLevel="2" x14ac:dyDescent="0.2">
      <c r="A278" s="154"/>
      <c r="B278" s="155"/>
      <c r="C278" s="270" t="s">
        <v>405</v>
      </c>
      <c r="D278" s="271"/>
      <c r="E278" s="271"/>
      <c r="F278" s="271"/>
      <c r="G278" s="271"/>
      <c r="H278" s="157"/>
      <c r="I278" s="157"/>
      <c r="J278" s="157"/>
      <c r="K278" s="157"/>
      <c r="L278" s="157"/>
      <c r="M278" s="157"/>
      <c r="N278" s="156"/>
      <c r="O278" s="156"/>
      <c r="P278" s="156"/>
      <c r="Q278" s="156"/>
      <c r="R278" s="157"/>
      <c r="S278" s="157"/>
      <c r="T278" s="157"/>
      <c r="U278" s="157"/>
      <c r="V278" s="157"/>
      <c r="W278" s="157"/>
      <c r="X278" s="157"/>
      <c r="Y278" s="157"/>
      <c r="Z278" s="147"/>
      <c r="AA278" s="147"/>
      <c r="AB278" s="147"/>
      <c r="AC278" s="147"/>
      <c r="AD278" s="147"/>
      <c r="AE278" s="147"/>
      <c r="AF278" s="147"/>
      <c r="AG278" s="147" t="s">
        <v>190</v>
      </c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75" t="str">
        <f>C278</f>
        <v>Veškeré náklady spojené s vybudováním, provozem a odstraněním zařízení staveniště včetně bezpečnostních a hygienických opatření na staveništi (Provizorní oplocení celého staveniště, rozšíření komunikace=provizorní zpevnění např.štěrkodrtí/beton.recyklátem o ploše cca 100 m2).</v>
      </c>
      <c r="BB278" s="147"/>
      <c r="BC278" s="147"/>
      <c r="BD278" s="147"/>
      <c r="BE278" s="147"/>
      <c r="BF278" s="147"/>
      <c r="BG278" s="147"/>
      <c r="BH278" s="147"/>
    </row>
    <row r="279" spans="1:60" outlineLevel="1" x14ac:dyDescent="0.2">
      <c r="A279" s="168">
        <v>62</v>
      </c>
      <c r="B279" s="169" t="s">
        <v>406</v>
      </c>
      <c r="C279" s="184" t="s">
        <v>407</v>
      </c>
      <c r="D279" s="170" t="s">
        <v>402</v>
      </c>
      <c r="E279" s="171">
        <v>1</v>
      </c>
      <c r="F279" s="172"/>
      <c r="G279" s="173">
        <f>ROUND(E279*F279,2)</f>
        <v>0</v>
      </c>
      <c r="H279" s="172"/>
      <c r="I279" s="173">
        <f>ROUND(E279*H279,2)</f>
        <v>0</v>
      </c>
      <c r="J279" s="172"/>
      <c r="K279" s="173">
        <f>ROUND(E279*J279,2)</f>
        <v>0</v>
      </c>
      <c r="L279" s="173">
        <v>21</v>
      </c>
      <c r="M279" s="173">
        <f>G279*(1+L279/100)</f>
        <v>0</v>
      </c>
      <c r="N279" s="171">
        <v>0</v>
      </c>
      <c r="O279" s="171">
        <f>ROUND(E279*N279,2)</f>
        <v>0</v>
      </c>
      <c r="P279" s="171">
        <v>0</v>
      </c>
      <c r="Q279" s="171">
        <f>ROUND(E279*P279,2)</f>
        <v>0</v>
      </c>
      <c r="R279" s="173"/>
      <c r="S279" s="173" t="s">
        <v>126</v>
      </c>
      <c r="T279" s="174" t="s">
        <v>215</v>
      </c>
      <c r="U279" s="157">
        <v>0</v>
      </c>
      <c r="V279" s="157">
        <f>ROUND(E279*U279,2)</f>
        <v>0</v>
      </c>
      <c r="W279" s="157"/>
      <c r="X279" s="157" t="s">
        <v>403</v>
      </c>
      <c r="Y279" s="157" t="s">
        <v>128</v>
      </c>
      <c r="Z279" s="147"/>
      <c r="AA279" s="147"/>
      <c r="AB279" s="147"/>
      <c r="AC279" s="147"/>
      <c r="AD279" s="147"/>
      <c r="AE279" s="147"/>
      <c r="AF279" s="147"/>
      <c r="AG279" s="147" t="s">
        <v>404</v>
      </c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</row>
    <row r="280" spans="1:60" ht="21.4" outlineLevel="2" x14ac:dyDescent="0.2">
      <c r="A280" s="154"/>
      <c r="B280" s="155"/>
      <c r="C280" s="270" t="s">
        <v>408</v>
      </c>
      <c r="D280" s="271"/>
      <c r="E280" s="271"/>
      <c r="F280" s="271"/>
      <c r="G280" s="271"/>
      <c r="H280" s="157"/>
      <c r="I280" s="157"/>
      <c r="J280" s="157"/>
      <c r="K280" s="157"/>
      <c r="L280" s="157"/>
      <c r="M280" s="157"/>
      <c r="N280" s="156"/>
      <c r="O280" s="156"/>
      <c r="P280" s="156"/>
      <c r="Q280" s="156"/>
      <c r="R280" s="157"/>
      <c r="S280" s="157"/>
      <c r="T280" s="157"/>
      <c r="U280" s="157"/>
      <c r="V280" s="157"/>
      <c r="W280" s="157"/>
      <c r="X280" s="157"/>
      <c r="Y280" s="157"/>
      <c r="Z280" s="147"/>
      <c r="AA280" s="147"/>
      <c r="AB280" s="147"/>
      <c r="AC280" s="147"/>
      <c r="AD280" s="147"/>
      <c r="AE280" s="147"/>
      <c r="AF280" s="147"/>
      <c r="AG280" s="147" t="s">
        <v>190</v>
      </c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75" t="str">
        <f>C280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80" s="147"/>
      <c r="BC280" s="147"/>
      <c r="BD280" s="147"/>
      <c r="BE280" s="147"/>
      <c r="BF280" s="147"/>
      <c r="BG280" s="147"/>
      <c r="BH280" s="147"/>
    </row>
    <row r="281" spans="1:60" outlineLevel="1" x14ac:dyDescent="0.2">
      <c r="A281" s="168">
        <v>63</v>
      </c>
      <c r="B281" s="169" t="s">
        <v>409</v>
      </c>
      <c r="C281" s="184" t="s">
        <v>410</v>
      </c>
      <c r="D281" s="170" t="s">
        <v>402</v>
      </c>
      <c r="E281" s="171">
        <v>1</v>
      </c>
      <c r="F281" s="172"/>
      <c r="G281" s="173">
        <f>ROUND(E281*F281,2)</f>
        <v>0</v>
      </c>
      <c r="H281" s="172"/>
      <c r="I281" s="173">
        <f>ROUND(E281*H281,2)</f>
        <v>0</v>
      </c>
      <c r="J281" s="172"/>
      <c r="K281" s="173">
        <f>ROUND(E281*J281,2)</f>
        <v>0</v>
      </c>
      <c r="L281" s="173">
        <v>21</v>
      </c>
      <c r="M281" s="173">
        <f>G281*(1+L281/100)</f>
        <v>0</v>
      </c>
      <c r="N281" s="171">
        <v>0</v>
      </c>
      <c r="O281" s="171">
        <f>ROUND(E281*N281,2)</f>
        <v>0</v>
      </c>
      <c r="P281" s="171">
        <v>0</v>
      </c>
      <c r="Q281" s="171">
        <f>ROUND(E281*P281,2)</f>
        <v>0</v>
      </c>
      <c r="R281" s="173"/>
      <c r="S281" s="173" t="s">
        <v>126</v>
      </c>
      <c r="T281" s="174" t="s">
        <v>215</v>
      </c>
      <c r="U281" s="157">
        <v>0</v>
      </c>
      <c r="V281" s="157">
        <f>ROUND(E281*U281,2)</f>
        <v>0</v>
      </c>
      <c r="W281" s="157"/>
      <c r="X281" s="157" t="s">
        <v>403</v>
      </c>
      <c r="Y281" s="157" t="s">
        <v>128</v>
      </c>
      <c r="Z281" s="147"/>
      <c r="AA281" s="147"/>
      <c r="AB281" s="147"/>
      <c r="AC281" s="147"/>
      <c r="AD281" s="147"/>
      <c r="AE281" s="147"/>
      <c r="AF281" s="147"/>
      <c r="AG281" s="147" t="s">
        <v>404</v>
      </c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</row>
    <row r="282" spans="1:60" outlineLevel="2" x14ac:dyDescent="0.2">
      <c r="A282" s="154"/>
      <c r="B282" s="155"/>
      <c r="C282" s="270" t="s">
        <v>411</v>
      </c>
      <c r="D282" s="271"/>
      <c r="E282" s="271"/>
      <c r="F282" s="271"/>
      <c r="G282" s="271"/>
      <c r="H282" s="157"/>
      <c r="I282" s="157"/>
      <c r="J282" s="157"/>
      <c r="K282" s="157"/>
      <c r="L282" s="157"/>
      <c r="M282" s="157"/>
      <c r="N282" s="156"/>
      <c r="O282" s="156"/>
      <c r="P282" s="156"/>
      <c r="Q282" s="156"/>
      <c r="R282" s="157"/>
      <c r="S282" s="157"/>
      <c r="T282" s="157"/>
      <c r="U282" s="157"/>
      <c r="V282" s="157"/>
      <c r="W282" s="157"/>
      <c r="X282" s="157"/>
      <c r="Y282" s="157"/>
      <c r="Z282" s="147"/>
      <c r="AA282" s="147"/>
      <c r="AB282" s="147"/>
      <c r="AC282" s="147"/>
      <c r="AD282" s="147"/>
      <c r="AE282" s="147"/>
      <c r="AF282" s="147"/>
      <c r="AG282" s="147" t="s">
        <v>190</v>
      </c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75" t="str">
        <f>C282</f>
        <v>Náklady na ztížené podmínky provádění tam, kde se vyskytují omezující vlivy konkrétního prostředí, které mají prokazatelný vliv na provádění stavebních prací.</v>
      </c>
      <c r="BB282" s="147"/>
      <c r="BC282" s="147"/>
      <c r="BD282" s="147"/>
      <c r="BE282" s="147"/>
      <c r="BF282" s="147"/>
      <c r="BG282" s="147"/>
      <c r="BH282" s="147"/>
    </row>
    <row r="283" spans="1:60" x14ac:dyDescent="0.2">
      <c r="A283" s="161" t="s">
        <v>120</v>
      </c>
      <c r="B283" s="162" t="s">
        <v>92</v>
      </c>
      <c r="C283" s="183" t="s">
        <v>28</v>
      </c>
      <c r="D283" s="163"/>
      <c r="E283" s="164"/>
      <c r="F283" s="165"/>
      <c r="G283" s="165">
        <f>SUMIF(AG284:AG293,"&lt;&gt;NOR",G284:G293)</f>
        <v>0</v>
      </c>
      <c r="H283" s="165"/>
      <c r="I283" s="165">
        <f>SUM(I284:I293)</f>
        <v>0</v>
      </c>
      <c r="J283" s="165"/>
      <c r="K283" s="165">
        <f>SUM(K284:K293)</f>
        <v>0</v>
      </c>
      <c r="L283" s="165"/>
      <c r="M283" s="165">
        <f>SUM(M284:M293)</f>
        <v>0</v>
      </c>
      <c r="N283" s="164"/>
      <c r="O283" s="164">
        <f>SUM(O284:O293)</f>
        <v>0</v>
      </c>
      <c r="P283" s="164"/>
      <c r="Q283" s="164">
        <f>SUM(Q284:Q293)</f>
        <v>0</v>
      </c>
      <c r="R283" s="165"/>
      <c r="S283" s="165"/>
      <c r="T283" s="166"/>
      <c r="U283" s="160"/>
      <c r="V283" s="160">
        <f>SUM(V284:V293)</f>
        <v>0</v>
      </c>
      <c r="W283" s="160"/>
      <c r="X283" s="160"/>
      <c r="Y283" s="160"/>
      <c r="AG283" t="s">
        <v>121</v>
      </c>
    </row>
    <row r="284" spans="1:60" outlineLevel="1" x14ac:dyDescent="0.2">
      <c r="A284" s="168">
        <v>64</v>
      </c>
      <c r="B284" s="169" t="s">
        <v>412</v>
      </c>
      <c r="C284" s="184" t="s">
        <v>413</v>
      </c>
      <c r="D284" s="170" t="s">
        <v>402</v>
      </c>
      <c r="E284" s="171">
        <v>1</v>
      </c>
      <c r="F284" s="172"/>
      <c r="G284" s="173">
        <f>ROUND(E284*F284,2)</f>
        <v>0</v>
      </c>
      <c r="H284" s="172"/>
      <c r="I284" s="173">
        <f>ROUND(E284*H284,2)</f>
        <v>0</v>
      </c>
      <c r="J284" s="172"/>
      <c r="K284" s="173">
        <f>ROUND(E284*J284,2)</f>
        <v>0</v>
      </c>
      <c r="L284" s="173">
        <v>21</v>
      </c>
      <c r="M284" s="173">
        <f>G284*(1+L284/100)</f>
        <v>0</v>
      </c>
      <c r="N284" s="171">
        <v>0</v>
      </c>
      <c r="O284" s="171">
        <f>ROUND(E284*N284,2)</f>
        <v>0</v>
      </c>
      <c r="P284" s="171">
        <v>0</v>
      </c>
      <c r="Q284" s="171">
        <f>ROUND(E284*P284,2)</f>
        <v>0</v>
      </c>
      <c r="R284" s="173"/>
      <c r="S284" s="173" t="s">
        <v>126</v>
      </c>
      <c r="T284" s="174" t="s">
        <v>215</v>
      </c>
      <c r="U284" s="157">
        <v>0</v>
      </c>
      <c r="V284" s="157">
        <f>ROUND(E284*U284,2)</f>
        <v>0</v>
      </c>
      <c r="W284" s="157"/>
      <c r="X284" s="157" t="s">
        <v>403</v>
      </c>
      <c r="Y284" s="157" t="s">
        <v>128</v>
      </c>
      <c r="Z284" s="147"/>
      <c r="AA284" s="147"/>
      <c r="AB284" s="147"/>
      <c r="AC284" s="147"/>
      <c r="AD284" s="147"/>
      <c r="AE284" s="147"/>
      <c r="AF284" s="147"/>
      <c r="AG284" s="147" t="s">
        <v>404</v>
      </c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</row>
    <row r="285" spans="1:60" ht="21.4" outlineLevel="2" x14ac:dyDescent="0.2">
      <c r="A285" s="154"/>
      <c r="B285" s="155"/>
      <c r="C285" s="270" t="s">
        <v>414</v>
      </c>
      <c r="D285" s="271"/>
      <c r="E285" s="271"/>
      <c r="F285" s="271"/>
      <c r="G285" s="271"/>
      <c r="H285" s="157"/>
      <c r="I285" s="157"/>
      <c r="J285" s="157"/>
      <c r="K285" s="157"/>
      <c r="L285" s="157"/>
      <c r="M285" s="157"/>
      <c r="N285" s="156"/>
      <c r="O285" s="156"/>
      <c r="P285" s="156"/>
      <c r="Q285" s="156"/>
      <c r="R285" s="157"/>
      <c r="S285" s="157"/>
      <c r="T285" s="157"/>
      <c r="U285" s="157"/>
      <c r="V285" s="157"/>
      <c r="W285" s="157"/>
      <c r="X285" s="157"/>
      <c r="Y285" s="157"/>
      <c r="Z285" s="147"/>
      <c r="AA285" s="147"/>
      <c r="AB285" s="147"/>
      <c r="AC285" s="147"/>
      <c r="AD285" s="147"/>
      <c r="AE285" s="147"/>
      <c r="AF285" s="147"/>
      <c r="AG285" s="147" t="s">
        <v>190</v>
      </c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75" t="str">
        <f>C285</f>
        <v>Náklady dodavatele vyplývající z povinností dodavatele stanovených obchodními podmínkami před zahájením stavebních prací. Tato skupina zahrnuje zejména náklady na přípravné činnosti.</v>
      </c>
      <c r="BB285" s="147"/>
      <c r="BC285" s="147"/>
      <c r="BD285" s="147"/>
      <c r="BE285" s="147"/>
      <c r="BF285" s="147"/>
      <c r="BG285" s="147"/>
      <c r="BH285" s="147"/>
    </row>
    <row r="286" spans="1:60" outlineLevel="1" x14ac:dyDescent="0.2">
      <c r="A286" s="168">
        <v>65</v>
      </c>
      <c r="B286" s="169" t="s">
        <v>415</v>
      </c>
      <c r="C286" s="184" t="s">
        <v>416</v>
      </c>
      <c r="D286" s="170" t="s">
        <v>402</v>
      </c>
      <c r="E286" s="171">
        <v>1</v>
      </c>
      <c r="F286" s="172"/>
      <c r="G286" s="173">
        <f>ROUND(E286*F286,2)</f>
        <v>0</v>
      </c>
      <c r="H286" s="172"/>
      <c r="I286" s="173">
        <f>ROUND(E286*H286,2)</f>
        <v>0</v>
      </c>
      <c r="J286" s="172"/>
      <c r="K286" s="173">
        <f>ROUND(E286*J286,2)</f>
        <v>0</v>
      </c>
      <c r="L286" s="173">
        <v>21</v>
      </c>
      <c r="M286" s="173">
        <f>G286*(1+L286/100)</f>
        <v>0</v>
      </c>
      <c r="N286" s="171">
        <v>0</v>
      </c>
      <c r="O286" s="171">
        <f>ROUND(E286*N286,2)</f>
        <v>0</v>
      </c>
      <c r="P286" s="171">
        <v>0</v>
      </c>
      <c r="Q286" s="171">
        <f>ROUND(E286*P286,2)</f>
        <v>0</v>
      </c>
      <c r="R286" s="173"/>
      <c r="S286" s="173" t="s">
        <v>126</v>
      </c>
      <c r="T286" s="174" t="s">
        <v>215</v>
      </c>
      <c r="U286" s="157">
        <v>0</v>
      </c>
      <c r="V286" s="157">
        <f>ROUND(E286*U286,2)</f>
        <v>0</v>
      </c>
      <c r="W286" s="157"/>
      <c r="X286" s="157" t="s">
        <v>403</v>
      </c>
      <c r="Y286" s="157" t="s">
        <v>128</v>
      </c>
      <c r="Z286" s="147"/>
      <c r="AA286" s="147"/>
      <c r="AB286" s="147"/>
      <c r="AC286" s="147"/>
      <c r="AD286" s="147"/>
      <c r="AE286" s="147"/>
      <c r="AF286" s="147"/>
      <c r="AG286" s="147" t="s">
        <v>404</v>
      </c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</row>
    <row r="287" spans="1:60" outlineLevel="2" x14ac:dyDescent="0.2">
      <c r="A287" s="154"/>
      <c r="B287" s="155"/>
      <c r="C287" s="270" t="s">
        <v>417</v>
      </c>
      <c r="D287" s="271"/>
      <c r="E287" s="271"/>
      <c r="F287" s="271"/>
      <c r="G287" s="271"/>
      <c r="H287" s="157"/>
      <c r="I287" s="157"/>
      <c r="J287" s="157"/>
      <c r="K287" s="157"/>
      <c r="L287" s="157"/>
      <c r="M287" s="157"/>
      <c r="N287" s="156"/>
      <c r="O287" s="156"/>
      <c r="P287" s="156"/>
      <c r="Q287" s="156"/>
      <c r="R287" s="157"/>
      <c r="S287" s="157"/>
      <c r="T287" s="157"/>
      <c r="U287" s="157"/>
      <c r="V287" s="157"/>
      <c r="W287" s="157"/>
      <c r="X287" s="157"/>
      <c r="Y287" s="157"/>
      <c r="Z287" s="147"/>
      <c r="AA287" s="147"/>
      <c r="AB287" s="147"/>
      <c r="AC287" s="147"/>
      <c r="AD287" s="147"/>
      <c r="AE287" s="147"/>
      <c r="AF287" s="147"/>
      <c r="AG287" s="147" t="s">
        <v>190</v>
      </c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75" t="str">
        <f>C287</f>
        <v>Náklady na vypracování Dílenských (Výrobních) dokumentacích.....viz další požadavky na výkrese a popis v TZ.</v>
      </c>
      <c r="BB287" s="147"/>
      <c r="BC287" s="147"/>
      <c r="BD287" s="147"/>
      <c r="BE287" s="147"/>
      <c r="BF287" s="147"/>
      <c r="BG287" s="147"/>
      <c r="BH287" s="147"/>
    </row>
    <row r="288" spans="1:60" outlineLevel="1" x14ac:dyDescent="0.2">
      <c r="A288" s="168">
        <v>66</v>
      </c>
      <c r="B288" s="169" t="s">
        <v>418</v>
      </c>
      <c r="C288" s="184" t="s">
        <v>419</v>
      </c>
      <c r="D288" s="170" t="s">
        <v>402</v>
      </c>
      <c r="E288" s="171">
        <v>1</v>
      </c>
      <c r="F288" s="172"/>
      <c r="G288" s="173">
        <f>ROUND(E288*F288,2)</f>
        <v>0</v>
      </c>
      <c r="H288" s="172"/>
      <c r="I288" s="173">
        <f>ROUND(E288*H288,2)</f>
        <v>0</v>
      </c>
      <c r="J288" s="172"/>
      <c r="K288" s="173">
        <f>ROUND(E288*J288,2)</f>
        <v>0</v>
      </c>
      <c r="L288" s="173">
        <v>21</v>
      </c>
      <c r="M288" s="173">
        <f>G288*(1+L288/100)</f>
        <v>0</v>
      </c>
      <c r="N288" s="171">
        <v>0</v>
      </c>
      <c r="O288" s="171">
        <f>ROUND(E288*N288,2)</f>
        <v>0</v>
      </c>
      <c r="P288" s="171">
        <v>0</v>
      </c>
      <c r="Q288" s="171">
        <f>ROUND(E288*P288,2)</f>
        <v>0</v>
      </c>
      <c r="R288" s="173"/>
      <c r="S288" s="173" t="s">
        <v>126</v>
      </c>
      <c r="T288" s="174" t="s">
        <v>215</v>
      </c>
      <c r="U288" s="157">
        <v>0</v>
      </c>
      <c r="V288" s="157">
        <f>ROUND(E288*U288,2)</f>
        <v>0</v>
      </c>
      <c r="W288" s="157"/>
      <c r="X288" s="157" t="s">
        <v>403</v>
      </c>
      <c r="Y288" s="157" t="s">
        <v>128</v>
      </c>
      <c r="Z288" s="147"/>
      <c r="AA288" s="147"/>
      <c r="AB288" s="147"/>
      <c r="AC288" s="147"/>
      <c r="AD288" s="147"/>
      <c r="AE288" s="147"/>
      <c r="AF288" s="147"/>
      <c r="AG288" s="147" t="s">
        <v>404</v>
      </c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</row>
    <row r="289" spans="1:60" outlineLevel="2" x14ac:dyDescent="0.2">
      <c r="A289" s="154"/>
      <c r="B289" s="155"/>
      <c r="C289" s="270" t="s">
        <v>420</v>
      </c>
      <c r="D289" s="271"/>
      <c r="E289" s="271"/>
      <c r="F289" s="271"/>
      <c r="G289" s="271"/>
      <c r="H289" s="157"/>
      <c r="I289" s="157"/>
      <c r="J289" s="157"/>
      <c r="K289" s="157"/>
      <c r="L289" s="157"/>
      <c r="M289" s="157"/>
      <c r="N289" s="156"/>
      <c r="O289" s="156"/>
      <c r="P289" s="156"/>
      <c r="Q289" s="156"/>
      <c r="R289" s="157"/>
      <c r="S289" s="157"/>
      <c r="T289" s="157"/>
      <c r="U289" s="157"/>
      <c r="V289" s="157"/>
      <c r="W289" s="157"/>
      <c r="X289" s="157"/>
      <c r="Y289" s="157"/>
      <c r="Z289" s="147"/>
      <c r="AA289" s="147"/>
      <c r="AB289" s="147"/>
      <c r="AC289" s="147"/>
      <c r="AD289" s="147"/>
      <c r="AE289" s="147"/>
      <c r="AF289" s="147"/>
      <c r="AG289" s="147" t="s">
        <v>190</v>
      </c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75" t="str">
        <f>C289</f>
        <v>Náklady na veškeré geodetické práce (vytýčení stáv.sítí a rozvodů, vytýčení a rozměření nového stavu, geodetické práce v průběhu výstavby, apod.)</v>
      </c>
      <c r="BB289" s="147"/>
      <c r="BC289" s="147"/>
      <c r="BD289" s="147"/>
      <c r="BE289" s="147"/>
      <c r="BF289" s="147"/>
      <c r="BG289" s="147"/>
      <c r="BH289" s="147"/>
    </row>
    <row r="290" spans="1:60" outlineLevel="1" x14ac:dyDescent="0.2">
      <c r="A290" s="168">
        <v>67</v>
      </c>
      <c r="B290" s="169" t="s">
        <v>421</v>
      </c>
      <c r="C290" s="184" t="s">
        <v>422</v>
      </c>
      <c r="D290" s="170" t="s">
        <v>402</v>
      </c>
      <c r="E290" s="171">
        <v>1</v>
      </c>
      <c r="F290" s="172"/>
      <c r="G290" s="173">
        <f>ROUND(E290*F290,2)</f>
        <v>0</v>
      </c>
      <c r="H290" s="172"/>
      <c r="I290" s="173">
        <f>ROUND(E290*H290,2)</f>
        <v>0</v>
      </c>
      <c r="J290" s="172"/>
      <c r="K290" s="173">
        <f>ROUND(E290*J290,2)</f>
        <v>0</v>
      </c>
      <c r="L290" s="173">
        <v>21</v>
      </c>
      <c r="M290" s="173">
        <f>G290*(1+L290/100)</f>
        <v>0</v>
      </c>
      <c r="N290" s="171">
        <v>0</v>
      </c>
      <c r="O290" s="171">
        <f>ROUND(E290*N290,2)</f>
        <v>0</v>
      </c>
      <c r="P290" s="171">
        <v>0</v>
      </c>
      <c r="Q290" s="171">
        <f>ROUND(E290*P290,2)</f>
        <v>0</v>
      </c>
      <c r="R290" s="173"/>
      <c r="S290" s="173" t="s">
        <v>126</v>
      </c>
      <c r="T290" s="174" t="s">
        <v>215</v>
      </c>
      <c r="U290" s="157">
        <v>0</v>
      </c>
      <c r="V290" s="157">
        <f>ROUND(E290*U290,2)</f>
        <v>0</v>
      </c>
      <c r="W290" s="157"/>
      <c r="X290" s="157" t="s">
        <v>403</v>
      </c>
      <c r="Y290" s="157" t="s">
        <v>128</v>
      </c>
      <c r="Z290" s="147"/>
      <c r="AA290" s="147"/>
      <c r="AB290" s="147"/>
      <c r="AC290" s="147"/>
      <c r="AD290" s="147"/>
      <c r="AE290" s="147"/>
      <c r="AF290" s="147"/>
      <c r="AG290" s="147" t="s">
        <v>404</v>
      </c>
      <c r="AH290" s="147"/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  <c r="BG290" s="147"/>
      <c r="BH290" s="147"/>
    </row>
    <row r="291" spans="1:60" ht="21.4" outlineLevel="2" x14ac:dyDescent="0.2">
      <c r="A291" s="154"/>
      <c r="B291" s="155"/>
      <c r="C291" s="270" t="s">
        <v>423</v>
      </c>
      <c r="D291" s="271"/>
      <c r="E291" s="271"/>
      <c r="F291" s="271"/>
      <c r="G291" s="271"/>
      <c r="H291" s="157"/>
      <c r="I291" s="157"/>
      <c r="J291" s="157"/>
      <c r="K291" s="157"/>
      <c r="L291" s="157"/>
      <c r="M291" s="157"/>
      <c r="N291" s="156"/>
      <c r="O291" s="156"/>
      <c r="P291" s="156"/>
      <c r="Q291" s="156"/>
      <c r="R291" s="157"/>
      <c r="S291" s="157"/>
      <c r="T291" s="157"/>
      <c r="U291" s="157"/>
      <c r="V291" s="157"/>
      <c r="W291" s="157"/>
      <c r="X291" s="157"/>
      <c r="Y291" s="157"/>
      <c r="Z291" s="147"/>
      <c r="AA291" s="147"/>
      <c r="AB291" s="147"/>
      <c r="AC291" s="147"/>
      <c r="AD291" s="147"/>
      <c r="AE291" s="147"/>
      <c r="AF291" s="147"/>
      <c r="AG291" s="147" t="s">
        <v>190</v>
      </c>
      <c r="AH291" s="147"/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75" t="str">
        <f>C291</f>
        <v>Náklady zhotovitele, související s prováděním zkoušek a revizí předepsaných technickými normami nebo objednatelem a které jsou pro provedení díla nezbytné.</v>
      </c>
      <c r="BB291" s="147"/>
      <c r="BC291" s="147"/>
      <c r="BD291" s="147"/>
      <c r="BE291" s="147"/>
      <c r="BF291" s="147"/>
      <c r="BG291" s="147"/>
      <c r="BH291" s="147"/>
    </row>
    <row r="292" spans="1:60" outlineLevel="1" x14ac:dyDescent="0.2">
      <c r="A292" s="168">
        <v>68</v>
      </c>
      <c r="B292" s="169" t="s">
        <v>424</v>
      </c>
      <c r="C292" s="184" t="s">
        <v>425</v>
      </c>
      <c r="D292" s="170" t="s">
        <v>402</v>
      </c>
      <c r="E292" s="171">
        <v>1</v>
      </c>
      <c r="F292" s="172"/>
      <c r="G292" s="173">
        <f>ROUND(E292*F292,2)</f>
        <v>0</v>
      </c>
      <c r="H292" s="172"/>
      <c r="I292" s="173">
        <f>ROUND(E292*H292,2)</f>
        <v>0</v>
      </c>
      <c r="J292" s="172"/>
      <c r="K292" s="173">
        <f>ROUND(E292*J292,2)</f>
        <v>0</v>
      </c>
      <c r="L292" s="173">
        <v>21</v>
      </c>
      <c r="M292" s="173">
        <f>G292*(1+L292/100)</f>
        <v>0</v>
      </c>
      <c r="N292" s="171">
        <v>0</v>
      </c>
      <c r="O292" s="171">
        <f>ROUND(E292*N292,2)</f>
        <v>0</v>
      </c>
      <c r="P292" s="171">
        <v>0</v>
      </c>
      <c r="Q292" s="171">
        <f>ROUND(E292*P292,2)</f>
        <v>0</v>
      </c>
      <c r="R292" s="173"/>
      <c r="S292" s="173" t="s">
        <v>126</v>
      </c>
      <c r="T292" s="174" t="s">
        <v>215</v>
      </c>
      <c r="U292" s="157">
        <v>0</v>
      </c>
      <c r="V292" s="157">
        <f>ROUND(E292*U292,2)</f>
        <v>0</v>
      </c>
      <c r="W292" s="157"/>
      <c r="X292" s="157" t="s">
        <v>403</v>
      </c>
      <c r="Y292" s="157" t="s">
        <v>128</v>
      </c>
      <c r="Z292" s="147"/>
      <c r="AA292" s="147"/>
      <c r="AB292" s="147"/>
      <c r="AC292" s="147"/>
      <c r="AD292" s="147"/>
      <c r="AE292" s="147"/>
      <c r="AF292" s="147"/>
      <c r="AG292" s="147" t="s">
        <v>404</v>
      </c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  <c r="BG292" s="147"/>
      <c r="BH292" s="147"/>
    </row>
    <row r="293" spans="1:60" ht="21.4" outlineLevel="2" x14ac:dyDescent="0.2">
      <c r="A293" s="154"/>
      <c r="B293" s="155"/>
      <c r="C293" s="270" t="s">
        <v>426</v>
      </c>
      <c r="D293" s="271"/>
      <c r="E293" s="271"/>
      <c r="F293" s="271"/>
      <c r="G293" s="271"/>
      <c r="H293" s="157"/>
      <c r="I293" s="157"/>
      <c r="J293" s="157"/>
      <c r="K293" s="157"/>
      <c r="L293" s="157"/>
      <c r="M293" s="157"/>
      <c r="N293" s="156"/>
      <c r="O293" s="156"/>
      <c r="P293" s="156"/>
      <c r="Q293" s="156"/>
      <c r="R293" s="157"/>
      <c r="S293" s="157"/>
      <c r="T293" s="157"/>
      <c r="U293" s="157"/>
      <c r="V293" s="157"/>
      <c r="W293" s="157"/>
      <c r="X293" s="157"/>
      <c r="Y293" s="157"/>
      <c r="Z293" s="147"/>
      <c r="AA293" s="147"/>
      <c r="AB293" s="147"/>
      <c r="AC293" s="147"/>
      <c r="AD293" s="147"/>
      <c r="AE293" s="147"/>
      <c r="AF293" s="147"/>
      <c r="AG293" s="147" t="s">
        <v>190</v>
      </c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75" t="str">
        <f>C293</f>
        <v>Náklady na vyhotovení dokumentace skutečného provedení stavby a její předání objednateli v požadované formě a požadovaném počtu. (Vyznačení změn do DPS).</v>
      </c>
      <c r="BB293" s="147"/>
      <c r="BC293" s="147"/>
      <c r="BD293" s="147"/>
      <c r="BE293" s="147"/>
      <c r="BF293" s="147"/>
      <c r="BG293" s="147"/>
      <c r="BH293" s="147"/>
    </row>
    <row r="294" spans="1:60" x14ac:dyDescent="0.2">
      <c r="A294" s="3"/>
      <c r="B294" s="4"/>
      <c r="C294" s="187"/>
      <c r="D294" s="6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AE294">
        <v>12</v>
      </c>
      <c r="AF294">
        <v>21</v>
      </c>
      <c r="AG294" t="s">
        <v>106</v>
      </c>
    </row>
    <row r="295" spans="1:60" x14ac:dyDescent="0.2">
      <c r="A295" s="150"/>
      <c r="B295" s="151" t="s">
        <v>29</v>
      </c>
      <c r="C295" s="188"/>
      <c r="D295" s="152"/>
      <c r="E295" s="153"/>
      <c r="F295" s="153"/>
      <c r="G295" s="167">
        <f>G8+G89+G96+G185+G197+G205+G220+G223+G237+G258+G276+G283</f>
        <v>0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AE295">
        <f>SUMIF(L7:L293,AE294,G7:G293)</f>
        <v>0</v>
      </c>
      <c r="AF295">
        <f>SUMIF(L7:L293,AF294,G7:G293)</f>
        <v>0</v>
      </c>
      <c r="AG295" t="s">
        <v>427</v>
      </c>
    </row>
    <row r="296" spans="1:60" x14ac:dyDescent="0.2">
      <c r="C296" s="189"/>
      <c r="D296" s="10"/>
      <c r="AG296" t="s">
        <v>428</v>
      </c>
    </row>
    <row r="297" spans="1:60" x14ac:dyDescent="0.2">
      <c r="D297" s="10"/>
    </row>
    <row r="298" spans="1:60" x14ac:dyDescent="0.2">
      <c r="D298" s="10"/>
    </row>
    <row r="299" spans="1:60" x14ac:dyDescent="0.2">
      <c r="D299" s="10"/>
    </row>
    <row r="300" spans="1:60" x14ac:dyDescent="0.2">
      <c r="D300" s="10"/>
    </row>
    <row r="301" spans="1:60" x14ac:dyDescent="0.2">
      <c r="D301" s="10"/>
    </row>
    <row r="302" spans="1:60" x14ac:dyDescent="0.2">
      <c r="D302" s="10"/>
    </row>
    <row r="303" spans="1:60" x14ac:dyDescent="0.2">
      <c r="D303" s="10"/>
    </row>
    <row r="304" spans="1:60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E813" sheet="1" objects="1" scenarios="1" formatRows="0"/>
  <mergeCells count="46">
    <mergeCell ref="C287:G287"/>
    <mergeCell ref="C289:G289"/>
    <mergeCell ref="C291:G291"/>
    <mergeCell ref="C293:G293"/>
    <mergeCell ref="C273:G273"/>
    <mergeCell ref="C275:G275"/>
    <mergeCell ref="C278:G278"/>
    <mergeCell ref="C280:G280"/>
    <mergeCell ref="C282:G282"/>
    <mergeCell ref="C285:G285"/>
    <mergeCell ref="C271:G271"/>
    <mergeCell ref="C154:G154"/>
    <mergeCell ref="C157:G157"/>
    <mergeCell ref="C180:G180"/>
    <mergeCell ref="C187:G187"/>
    <mergeCell ref="C199:G199"/>
    <mergeCell ref="C203:G203"/>
    <mergeCell ref="C207:G207"/>
    <mergeCell ref="C213:G213"/>
    <mergeCell ref="C222:G222"/>
    <mergeCell ref="C254:G254"/>
    <mergeCell ref="C268:G268"/>
    <mergeCell ref="C146:G146"/>
    <mergeCell ref="C39:G39"/>
    <mergeCell ref="C42:G42"/>
    <mergeCell ref="C45:G45"/>
    <mergeCell ref="C49:G49"/>
    <mergeCell ref="C53:G53"/>
    <mergeCell ref="C61:G61"/>
    <mergeCell ref="C64:G64"/>
    <mergeCell ref="C65:G65"/>
    <mergeCell ref="C83:G83"/>
    <mergeCell ref="C131:G131"/>
    <mergeCell ref="C139:G139"/>
    <mergeCell ref="C35:G35"/>
    <mergeCell ref="A1:G1"/>
    <mergeCell ref="C2:G2"/>
    <mergeCell ref="C3:G3"/>
    <mergeCell ref="C4:G4"/>
    <mergeCell ref="C10:G10"/>
    <mergeCell ref="C13:G13"/>
    <mergeCell ref="C16:G16"/>
    <mergeCell ref="C19:G19"/>
    <mergeCell ref="C21:G21"/>
    <mergeCell ref="C27:G27"/>
    <mergeCell ref="C31:G31"/>
  </mergeCells>
  <pageMargins left="0.39370078740157483" right="0.19685039370078741" top="0.59055118110236227" bottom="0.39370078740157483" header="0" footer="0.19685039370078741"/>
  <pageSetup paperSize="9" orientation="landscape" verticalDpi="0" r:id="rId1"/>
  <headerFooter alignWithMargins="0">
    <oddFooter>&amp;L&amp;8Zpracováno programem &amp;"Arial CE,Tučné"BUILDpower S,  © RTS, a.s.&amp;C&amp;8Stránka &amp;P z &amp;N&amp;R&amp;8HP4-7-51886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1" ma:contentTypeDescription="Vytvoří nový dokument" ma:contentTypeScope="" ma:versionID="540aad71974d6be6b7d2742d82e2e3c5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28dbe34bb7a4e84a48c224325f25db65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C246BE-54B8-435D-958D-27D6EF8FDF53}"/>
</file>

<file path=customXml/itemProps2.xml><?xml version="1.0" encoding="utf-8"?>
<ds:datastoreItem xmlns:ds="http://schemas.openxmlformats.org/officeDocument/2006/customXml" ds:itemID="{5CA341A8-456F-4194-8431-6E35AB377B5F}"/>
</file>

<file path=customXml/itemProps3.xml><?xml version="1.0" encoding="utf-8"?>
<ds:datastoreItem xmlns:ds="http://schemas.openxmlformats.org/officeDocument/2006/customXml" ds:itemID="{E0D3F2CC-097F-4D13-99F2-74E970C80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D1 _3_SO01_Zaj.jámy_R2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'D1 _3_SO01_Zaj.jámy_R2 Pol'!Názvy_tisku</vt:lpstr>
      <vt:lpstr>oadresa</vt:lpstr>
      <vt:lpstr>Stavba!Objednatel</vt:lpstr>
      <vt:lpstr>Stavba!Objekt</vt:lpstr>
      <vt:lpstr>'D1 _3_SO01_Zaj.jámy_R2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Maléř</dc:creator>
  <cp:lastModifiedBy>Igor Maléř</cp:lastModifiedBy>
  <cp:lastPrinted>2025-01-24T13:00:52Z</cp:lastPrinted>
  <dcterms:created xsi:type="dcterms:W3CDTF">2009-04-08T07:15:50Z</dcterms:created>
  <dcterms:modified xsi:type="dcterms:W3CDTF">2025-01-29T06:05:45Z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</Properties>
</file>