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2_Nová hala TaO\Vyznačení změn ve VV_D.02\"/>
    </mc:Choice>
  </mc:AlternateContent>
  <bookViews>
    <workbookView xWindow="28686" yWindow="-114" windowWidth="29042" windowHeight="15840" activeTab="3"/>
  </bookViews>
  <sheets>
    <sheet name="Pokyny pro vyplnění" sheetId="11" r:id="rId1"/>
    <sheet name="Stavba" sheetId="1" r:id="rId2"/>
    <sheet name="VzorPolozky" sheetId="10" state="hidden" r:id="rId3"/>
    <sheet name="D2 _3_SO02_Stav.k.ř._R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_3_SO02_Stav.k.ř._R2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_3_SO02_Stav.k.ř._R2 Pol'!$A$1:$Y$338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337" i="12"/>
  <c r="BA335" i="12"/>
  <c r="BA333" i="12"/>
  <c r="BA331" i="12"/>
  <c r="BA329" i="12"/>
  <c r="BA327" i="12"/>
  <c r="BA324" i="12"/>
  <c r="BA322" i="12"/>
  <c r="BA320" i="12"/>
  <c r="BA309" i="12"/>
  <c r="BA307" i="12"/>
  <c r="BA302" i="12"/>
  <c r="BA275" i="12"/>
  <c r="BA249" i="12"/>
  <c r="BA207" i="12"/>
  <c r="BA202" i="12"/>
  <c r="BA85" i="12"/>
  <c r="BA82" i="12"/>
  <c r="BA79" i="12"/>
  <c r="BA75" i="12"/>
  <c r="BA69" i="12"/>
  <c r="BA61" i="12"/>
  <c r="BA48" i="12"/>
  <c r="BA45" i="12"/>
  <c r="BA41" i="12"/>
  <c r="BA35" i="12"/>
  <c r="BA13" i="12"/>
  <c r="BA10" i="12"/>
  <c r="G9" i="12"/>
  <c r="I9" i="12"/>
  <c r="K9" i="12"/>
  <c r="M9" i="12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34" i="12"/>
  <c r="M34" i="12" s="1"/>
  <c r="I34" i="12"/>
  <c r="I8" i="12" s="1"/>
  <c r="K34" i="12"/>
  <c r="O34" i="12"/>
  <c r="Q34" i="12"/>
  <c r="V34" i="12"/>
  <c r="G40" i="12"/>
  <c r="M40" i="12" s="1"/>
  <c r="I40" i="12"/>
  <c r="K40" i="12"/>
  <c r="K8" i="12" s="1"/>
  <c r="O40" i="12"/>
  <c r="Q40" i="12"/>
  <c r="V40" i="12"/>
  <c r="G44" i="12"/>
  <c r="I44" i="12"/>
  <c r="K44" i="12"/>
  <c r="M44" i="12"/>
  <c r="O44" i="12"/>
  <c r="Q44" i="12"/>
  <c r="V44" i="12"/>
  <c r="G47" i="12"/>
  <c r="I47" i="12"/>
  <c r="K47" i="12"/>
  <c r="M47" i="12"/>
  <c r="O47" i="12"/>
  <c r="O8" i="12" s="1"/>
  <c r="Q47" i="12"/>
  <c r="V47" i="12"/>
  <c r="G60" i="12"/>
  <c r="I60" i="12"/>
  <c r="K60" i="12"/>
  <c r="M60" i="12"/>
  <c r="O60" i="12"/>
  <c r="Q60" i="12"/>
  <c r="V60" i="12"/>
  <c r="G68" i="12"/>
  <c r="I68" i="12"/>
  <c r="K68" i="12"/>
  <c r="M68" i="12"/>
  <c r="O68" i="12"/>
  <c r="Q68" i="12"/>
  <c r="V68" i="12"/>
  <c r="G74" i="12"/>
  <c r="I74" i="12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9" i="12"/>
  <c r="I89" i="12"/>
  <c r="K89" i="12"/>
  <c r="M89" i="12"/>
  <c r="O89" i="12"/>
  <c r="Q89" i="12"/>
  <c r="V89" i="12"/>
  <c r="G94" i="12"/>
  <c r="I94" i="12"/>
  <c r="K94" i="12"/>
  <c r="M94" i="12"/>
  <c r="O94" i="12"/>
  <c r="Q94" i="12"/>
  <c r="V94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10" i="12"/>
  <c r="G111" i="12"/>
  <c r="M111" i="12" s="1"/>
  <c r="I111" i="12"/>
  <c r="I110" i="12" s="1"/>
  <c r="K111" i="12"/>
  <c r="K110" i="12" s="1"/>
  <c r="O111" i="12"/>
  <c r="Q111" i="12"/>
  <c r="V111" i="12"/>
  <c r="G132" i="12"/>
  <c r="M132" i="12" s="1"/>
  <c r="I132" i="12"/>
  <c r="K132" i="12"/>
  <c r="O132" i="12"/>
  <c r="Q132" i="12"/>
  <c r="V132" i="12"/>
  <c r="G141" i="12"/>
  <c r="I141" i="12"/>
  <c r="K141" i="12"/>
  <c r="M141" i="12"/>
  <c r="O141" i="12"/>
  <c r="Q141" i="12"/>
  <c r="V141" i="12"/>
  <c r="G147" i="12"/>
  <c r="I147" i="12"/>
  <c r="K147" i="12"/>
  <c r="M147" i="12"/>
  <c r="O147" i="12"/>
  <c r="O110" i="12" s="1"/>
  <c r="Q147" i="12"/>
  <c r="V147" i="12"/>
  <c r="G155" i="12"/>
  <c r="I155" i="12"/>
  <c r="K155" i="12"/>
  <c r="M155" i="12"/>
  <c r="O155" i="12"/>
  <c r="Q155" i="12"/>
  <c r="Q110" i="12" s="1"/>
  <c r="V155" i="12"/>
  <c r="G161" i="12"/>
  <c r="I161" i="12"/>
  <c r="K161" i="12"/>
  <c r="M161" i="12"/>
  <c r="O161" i="12"/>
  <c r="Q161" i="12"/>
  <c r="V161" i="12"/>
  <c r="V110" i="12" s="1"/>
  <c r="G167" i="12"/>
  <c r="I167" i="12"/>
  <c r="K167" i="12"/>
  <c r="M167" i="12"/>
  <c r="O167" i="12"/>
  <c r="Q167" i="12"/>
  <c r="V167" i="12"/>
  <c r="G170" i="12"/>
  <c r="M170" i="12" s="1"/>
  <c r="I170" i="12"/>
  <c r="K170" i="12"/>
  <c r="O170" i="12"/>
  <c r="Q170" i="12"/>
  <c r="V170" i="12"/>
  <c r="G173" i="12"/>
  <c r="M173" i="12" s="1"/>
  <c r="I173" i="12"/>
  <c r="K173" i="12"/>
  <c r="O173" i="12"/>
  <c r="Q173" i="12"/>
  <c r="V173" i="12"/>
  <c r="G176" i="12"/>
  <c r="M176" i="12" s="1"/>
  <c r="I176" i="12"/>
  <c r="K176" i="12"/>
  <c r="O176" i="12"/>
  <c r="Q176" i="12"/>
  <c r="V176" i="12"/>
  <c r="G181" i="12"/>
  <c r="I181" i="12"/>
  <c r="K181" i="12"/>
  <c r="M181" i="12"/>
  <c r="O181" i="12"/>
  <c r="Q181" i="12"/>
  <c r="V181" i="12"/>
  <c r="G186" i="12"/>
  <c r="I186" i="12"/>
  <c r="K186" i="12"/>
  <c r="M186" i="12"/>
  <c r="O186" i="12"/>
  <c r="Q186" i="12"/>
  <c r="V186" i="12"/>
  <c r="G191" i="12"/>
  <c r="I191" i="12"/>
  <c r="K191" i="12"/>
  <c r="M191" i="12"/>
  <c r="O191" i="12"/>
  <c r="Q191" i="12"/>
  <c r="V191" i="12"/>
  <c r="G196" i="12"/>
  <c r="I196" i="12"/>
  <c r="K196" i="12"/>
  <c r="M196" i="12"/>
  <c r="O196" i="12"/>
  <c r="Q196" i="12"/>
  <c r="V196" i="12"/>
  <c r="G201" i="12"/>
  <c r="I201" i="12"/>
  <c r="K201" i="12"/>
  <c r="M201" i="12"/>
  <c r="O201" i="12"/>
  <c r="Q201" i="12"/>
  <c r="V201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3" i="12"/>
  <c r="M213" i="12" s="1"/>
  <c r="I213" i="12"/>
  <c r="K213" i="12"/>
  <c r="O213" i="12"/>
  <c r="Q213" i="12"/>
  <c r="V213" i="12"/>
  <c r="G222" i="12"/>
  <c r="I222" i="12"/>
  <c r="K222" i="12"/>
  <c r="M222" i="12"/>
  <c r="O222" i="12"/>
  <c r="Q222" i="12"/>
  <c r="V222" i="12"/>
  <c r="G248" i="12"/>
  <c r="I248" i="12"/>
  <c r="K248" i="12"/>
  <c r="M248" i="12"/>
  <c r="O248" i="12"/>
  <c r="Q248" i="12"/>
  <c r="V248" i="12"/>
  <c r="G274" i="12"/>
  <c r="I274" i="12"/>
  <c r="K274" i="12"/>
  <c r="M274" i="12"/>
  <c r="O274" i="12"/>
  <c r="Q274" i="12"/>
  <c r="V274" i="12"/>
  <c r="G276" i="12"/>
  <c r="I276" i="12"/>
  <c r="K276" i="12"/>
  <c r="M276" i="12"/>
  <c r="O276" i="12"/>
  <c r="Q276" i="12"/>
  <c r="V276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I285" i="12"/>
  <c r="Q285" i="12"/>
  <c r="V285" i="12"/>
  <c r="G286" i="12"/>
  <c r="M286" i="12" s="1"/>
  <c r="M285" i="12" s="1"/>
  <c r="I286" i="12"/>
  <c r="K286" i="12"/>
  <c r="K285" i="12" s="1"/>
  <c r="O286" i="12"/>
  <c r="O285" i="12" s="1"/>
  <c r="Q286" i="12"/>
  <c r="V286" i="12"/>
  <c r="G292" i="12"/>
  <c r="I292" i="12"/>
  <c r="K292" i="12"/>
  <c r="M292" i="12"/>
  <c r="O292" i="12"/>
  <c r="Q292" i="12"/>
  <c r="V292" i="12"/>
  <c r="G300" i="12"/>
  <c r="I300" i="12"/>
  <c r="K300" i="12"/>
  <c r="M300" i="12"/>
  <c r="O300" i="12"/>
  <c r="G301" i="12"/>
  <c r="I301" i="12"/>
  <c r="K301" i="12"/>
  <c r="M301" i="12"/>
  <c r="O301" i="12"/>
  <c r="Q301" i="12"/>
  <c r="Q300" i="12" s="1"/>
  <c r="V301" i="12"/>
  <c r="V300" i="12" s="1"/>
  <c r="G304" i="12"/>
  <c r="I304" i="12"/>
  <c r="I303" i="12" s="1"/>
  <c r="K304" i="12"/>
  <c r="M304" i="12"/>
  <c r="O304" i="12"/>
  <c r="Q304" i="12"/>
  <c r="V304" i="12"/>
  <c r="G306" i="12"/>
  <c r="G303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K303" i="12" s="1"/>
  <c r="O310" i="12"/>
  <c r="Q310" i="12"/>
  <c r="V310" i="12"/>
  <c r="G311" i="12"/>
  <c r="I311" i="12"/>
  <c r="K311" i="12"/>
  <c r="M311" i="12"/>
  <c r="O311" i="12"/>
  <c r="Q311" i="12"/>
  <c r="V311" i="12"/>
  <c r="G313" i="12"/>
  <c r="I313" i="12"/>
  <c r="K313" i="12"/>
  <c r="M313" i="12"/>
  <c r="O313" i="12"/>
  <c r="O303" i="12" s="1"/>
  <c r="Q313" i="12"/>
  <c r="V313" i="12"/>
  <c r="G315" i="12"/>
  <c r="I315" i="12"/>
  <c r="K315" i="12"/>
  <c r="M315" i="12"/>
  <c r="O315" i="12"/>
  <c r="Q315" i="12"/>
  <c r="Q303" i="12" s="1"/>
  <c r="V315" i="12"/>
  <c r="G316" i="12"/>
  <c r="I316" i="12"/>
  <c r="K316" i="12"/>
  <c r="M316" i="12"/>
  <c r="O316" i="12"/>
  <c r="Q316" i="12"/>
  <c r="V316" i="12"/>
  <c r="V303" i="12" s="1"/>
  <c r="O318" i="12"/>
  <c r="Q318" i="12"/>
  <c r="V318" i="12"/>
  <c r="G319" i="12"/>
  <c r="G318" i="12" s="1"/>
  <c r="I319" i="12"/>
  <c r="K319" i="12"/>
  <c r="K318" i="12" s="1"/>
  <c r="O319" i="12"/>
  <c r="Q319" i="12"/>
  <c r="V319" i="12"/>
  <c r="G321" i="12"/>
  <c r="M321" i="12" s="1"/>
  <c r="I321" i="12"/>
  <c r="I318" i="12" s="1"/>
  <c r="K321" i="12"/>
  <c r="O321" i="12"/>
  <c r="Q321" i="12"/>
  <c r="V321" i="12"/>
  <c r="G323" i="12"/>
  <c r="M323" i="12" s="1"/>
  <c r="I323" i="12"/>
  <c r="K323" i="12"/>
  <c r="O323" i="12"/>
  <c r="Q323" i="12"/>
  <c r="V323" i="12"/>
  <c r="I325" i="12"/>
  <c r="K325" i="12"/>
  <c r="G326" i="12"/>
  <c r="I326" i="12"/>
  <c r="K326" i="12"/>
  <c r="M326" i="12"/>
  <c r="O326" i="12"/>
  <c r="O325" i="12" s="1"/>
  <c r="Q326" i="12"/>
  <c r="V326" i="12"/>
  <c r="V325" i="12" s="1"/>
  <c r="G328" i="12"/>
  <c r="I328" i="12"/>
  <c r="K328" i="12"/>
  <c r="M328" i="12"/>
  <c r="O328" i="12"/>
  <c r="Q328" i="12"/>
  <c r="Q325" i="12" s="1"/>
  <c r="V328" i="12"/>
  <c r="G330" i="12"/>
  <c r="I330" i="12"/>
  <c r="K330" i="12"/>
  <c r="M330" i="12"/>
  <c r="O330" i="12"/>
  <c r="Q330" i="12"/>
  <c r="V330" i="12"/>
  <c r="G332" i="12"/>
  <c r="I332" i="12"/>
  <c r="K332" i="12"/>
  <c r="M332" i="12"/>
  <c r="O332" i="12"/>
  <c r="Q332" i="12"/>
  <c r="V332" i="12"/>
  <c r="G334" i="12"/>
  <c r="G325" i="12" s="1"/>
  <c r="I334" i="12"/>
  <c r="K334" i="12"/>
  <c r="O334" i="12"/>
  <c r="Q334" i="12"/>
  <c r="V334" i="12"/>
  <c r="AE337" i="12"/>
  <c r="AF337" i="12"/>
  <c r="I20" i="1"/>
  <c r="I19" i="1"/>
  <c r="I18" i="1"/>
  <c r="I17" i="1"/>
  <c r="I16" i="1"/>
  <c r="I60" i="1"/>
  <c r="J53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9" i="1" l="1"/>
  <c r="J54" i="1"/>
  <c r="J55" i="1"/>
  <c r="J58" i="1"/>
  <c r="J56" i="1"/>
  <c r="J57" i="1"/>
  <c r="A26" i="1"/>
  <c r="G26" i="1"/>
  <c r="A23" i="1"/>
  <c r="G28" i="1"/>
  <c r="M110" i="12"/>
  <c r="M8" i="12"/>
  <c r="G8" i="12"/>
  <c r="M334" i="12"/>
  <c r="M325" i="12" s="1"/>
  <c r="M319" i="12"/>
  <c r="M318" i="12" s="1"/>
  <c r="M306" i="12"/>
  <c r="M303" i="12" s="1"/>
  <c r="H43" i="1"/>
  <c r="J41" i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E26" i="1"/>
  <c r="J60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<sst xmlns="http://schemas.openxmlformats.org/spreadsheetml/2006/main" count="1251" uniqueCount="456">
  <si>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</si>
  <si>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</si>
  <si>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</si>
  <si>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</si>
  <si>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</si>
  <si>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</si>
  <si>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</si>
  <si>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</si>
  <si>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</si>
  <si>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</si>
  <si>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</si>
  <si>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</si>
  <si>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</si>
  <si>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</si>
  <si>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</si>
  <si>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</si>
  <si>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</si>
  <si>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</si>
  <si>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</si>
  <si>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</si>
  <si>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</si>
  <si>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</si>
  <si>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</si>
  <si>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</si>
  <si>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</si>
  <si>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</si>
  <si>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</si>
  <si>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</si>
  <si>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</si>
  <si>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</si>
  <si>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</si>
  <si>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</si>
  <si>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</si>
  <si>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</si>
  <si>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</si>
  <si>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</si>
  <si>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</si>
  <si>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</si>
  <si>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</si>
  <si>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</si>
  <si>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</si>
  <si>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</si>
  <si>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</si>
  <si>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_3_SO02_Stav.k.ř._R2</t>
  </si>
  <si>
    <t>SO02 - Stavebně konstrukční řešení/Základové kce</t>
  </si>
  <si>
    <t>D2</t>
  </si>
  <si>
    <t>SO 02 - Nová hala TaO</t>
  </si>
  <si>
    <t>Objekt:</t>
  </si>
  <si>
    <t>Rozpočet:</t>
  </si>
  <si>
    <t>11542-003-000_R2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</si>
  <si>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</si>
  <si>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</si>
  <si>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</si>
  <si>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</si>
  <si>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</si>
  <si>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</si>
  <si>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</si>
  <si>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24.1.2025</t>
  </si>
  <si>
    <t>Stavba</t>
  </si>
  <si>
    <t>Stavební objekt</t>
  </si>
  <si>
    <t>Celkem za stavbu</t>
  </si>
  <si>
    <t>CZK</t>
  </si>
  <si>
    <t>#POPS</t>
  </si>
  <si>
    <t>Popis stavby: 11542-003-000_R2 - ALFAGEN ETAPA 1.</t>
  </si>
  <si>
    <t>#POPO</t>
  </si>
  <si>
    <t>Popis objektu: D2 - SO 02 - Nová hala TaO</t>
  </si>
  <si>
    <t>#POPR</t>
  </si>
  <si>
    <t>Popis rozpočtu: _3_SO02_Stav.k.ř._R2 - SO02 - Stavebně konstrukční řešení/Základové kce</t>
  </si>
  <si>
    <t>Rekapitulace dílů</t>
  </si>
  <si>
    <t>Typ dílu</t>
  </si>
  <si>
    <t>1</t>
  </si>
  <si>
    <t>Zemní práce</t>
  </si>
  <si>
    <t>2</t>
  </si>
  <si>
    <t>Základy a zvláštní zakládání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</si>
  <si>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</si>
  <si>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</si>
  <si>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</si>
  <si>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</si>
  <si>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</si>
  <si>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</si>
  <si>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</si>
  <si>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</si>
  <si>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</si>
  <si>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</si>
  <si>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</si>
  <si>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</si>
  <si>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</si>
  <si>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</si>
  <si>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</si>
  <si>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</si>
  <si>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</si>
  <si>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</si>
  <si>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</si>
  <si>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</si>
  <si>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</si>
  <si>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</si>
  <si>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</si>
  <si>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</si>
  <si>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</si>
  <si>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</si>
  <si>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</si>
  <si>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</si>
  <si>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</si>
  <si>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</si>
  <si>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</si>
  <si>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</si>
  <si>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</si>
  <si>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</si>
  <si>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</si>
  <si>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</si>
  <si>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</si>
  <si>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</si>
  <si>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</si>
  <si>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</si>
  <si>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</si>
  <si>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</si>
  <si>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</si>
  <si>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</si>
  <si>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</si>
  <si>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</si>
  <si>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</si>
  <si>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</si>
  <si>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240,00*4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</si>
  <si>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</si>
  <si>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</si>
  <si>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</si>
  <si>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</si>
  <si>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</si>
  <si>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240,00</t>
  </si>
  <si>
    <t>130901121RT3</t>
  </si>
  <si>
    <t>Bourání konstrukcí v hloubených vykopávkách z betonu, prostého, těžkou technikou</t>
  </si>
  <si>
    <t>m3</t>
  </si>
  <si>
    <t>s přemístěním suti na hromady na vzdálenost do 20 m nebo s uložením na dopravní prostředek,</t>
  </si>
  <si>
    <t xml:space="preserve">viz výkaz bourání základ.konstrukcí : </t>
  </si>
  <si>
    <t>"oblast IV." : 272,00</t>
  </si>
  <si>
    <t>130901123RT3</t>
  </si>
  <si>
    <t>Bourání konstrukcí v hloubených vykopávkách z betonu, železového nebo z předpjatého, těžkou technikou</t>
  </si>
  <si>
    <t>"oblast I." : 3,80</t>
  </si>
  <si>
    <t>"oblast II." : 59,00</t>
  </si>
  <si>
    <t>"oblast III." : 9,40</t>
  </si>
  <si>
    <t>"oblast IV." : 149,00</t>
  </si>
  <si>
    <t>"oblast V." : 17,00</t>
  </si>
  <si>
    <t>"oblast VIb." : 218,00</t>
  </si>
  <si>
    <t>"oblast VII." : 4,50</t>
  </si>
  <si>
    <t>"oblast VIII." : 13,50</t>
  </si>
  <si>
    <t>"oblast IX." : 132,00</t>
  </si>
  <si>
    <t>"oblast X." : 22,50</t>
  </si>
  <si>
    <t>"oblast XI.(bourání jímky uhelny)" : 105,00+34,00</t>
  </si>
  <si>
    <t>Mezisoučet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</si>
  <si>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</si>
  <si>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</si>
  <si>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</si>
  <si>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"Hlavice pilot mezi sloupů haly+táhla ZT1 a ZT2+opěrná stěna sever" : </t>
  </si>
  <si>
    <t>množství viz tabulka : 504,40</t>
  </si>
  <si>
    <t xml:space="preserve">"Hlavice pilot hlavních sloupů haly" : </t>
  </si>
  <si>
    <t>množství viz tabulka : 625,20</t>
  </si>
  <si>
    <t>131201112R00</t>
  </si>
  <si>
    <t>Hloubení nezapažených jam a zářezů do 1000 m3, v hornině 3, hloubení strojně</t>
  </si>
  <si>
    <t xml:space="preserve">viz  tabulka základových prahů a opěrných stěn : </t>
  </si>
  <si>
    <t>"pro prahy tl.250 mm a tl.200 mm" : (983,00+610,00)</t>
  </si>
  <si>
    <t>131201119R00</t>
  </si>
  <si>
    <t xml:space="preserve">Hloubení nezapažených jam a zářezů příplatek za lepivost, v hornině 3,  </t>
  </si>
  <si>
    <t>1 129,60+1 593,00</t>
  </si>
  <si>
    <t>131301110R00</t>
  </si>
  <si>
    <t>Hloubení nezapažených jam a zářezů do 50 m3, v hornině 4, hloubení strojně</t>
  </si>
  <si>
    <t xml:space="preserve">viz výkaz bourání základ.konstrukcí (svahovaný výkop) : </t>
  </si>
  <si>
    <t>"oblast I." : 26,00</t>
  </si>
  <si>
    <t>"oblast VIII." : 36,00</t>
  </si>
  <si>
    <t>"oblast X." : 41,00</t>
  </si>
  <si>
    <t>množství viz tabulka : 278,90</t>
  </si>
  <si>
    <t>množství viz tabulka : 24,10</t>
  </si>
  <si>
    <t>131301111R00</t>
  </si>
  <si>
    <t>Hloubení nezapažených jam a zářezů do 100 m3, v hornině 4, hloubení strojně</t>
  </si>
  <si>
    <t>"oblast V." : 40,00</t>
  </si>
  <si>
    <t>"oblast III." : 74,00</t>
  </si>
  <si>
    <t>"oblast VII." : 53,00</t>
  </si>
  <si>
    <t>"pro prahy tl.250 mm" : 60,00</t>
  </si>
  <si>
    <t>131301112R00</t>
  </si>
  <si>
    <t>Hloubení nezapažených jam a zářezů do 1000 m3, v hornině 4, hloubení strojně</t>
  </si>
  <si>
    <t>"oblast II." : 542,00</t>
  </si>
  <si>
    <t>"oblast IV." : 224,00</t>
  </si>
  <si>
    <t>"oblast IX." : 266,00</t>
  </si>
  <si>
    <t>131301113R00</t>
  </si>
  <si>
    <t>Hloubení nezapažených jam a zářezů do 10000 m3, v hornině 4, hloubení strojně</t>
  </si>
  <si>
    <t>"oblast VIb." : 1 480,00</t>
  </si>
  <si>
    <t>131301119R00</t>
  </si>
  <si>
    <t xml:space="preserve">Hloubení nezapažených jam a zářezů příplatek za lepivost, v hornině 4,  </t>
  </si>
  <si>
    <t>406,00+227,00+1 032,00+1 480,00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</si>
  <si>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</si>
  <si>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</si>
  <si>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</si>
  <si>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100% z hloubení jam do 50 m3 : (504,40+625,20)</t>
  </si>
  <si>
    <t>161101102R00</t>
  </si>
  <si>
    <t>Svislé přemístění výkopku z horniny 1 až 4, při hloubce výkopu přes 2,5 do 4 m</t>
  </si>
  <si>
    <t>100% z hloubení jam do 100 m3 : (406,00+167,00+60,00)</t>
  </si>
  <si>
    <t>8% z hloubení jam do 1 000 m3 : (1 032,00)*0,08</t>
  </si>
  <si>
    <t>3% z hloubení jam do 10 000 m3 : (1 480,00)*0,03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</si>
  <si>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</si>
  <si>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</si>
  <si>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</si>
  <si>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"Deponii si zajistí budoucí zhotovitel" : </t>
  </si>
  <si>
    <t>přesun vykopané zeminy na deponii : 2 722,60+3 145,00</t>
  </si>
  <si>
    <t>přesun zeminy z vrtaných pilot na deponii : 1 156,90</t>
  </si>
  <si>
    <t>dovoz z deponie pro zpětný zásyp : 6 627,40</t>
  </si>
  <si>
    <t>167101102R00</t>
  </si>
  <si>
    <t>Nakládání, skládání, překládání neulehlého výkopku nakládání výkopku  přes 100 m3, z horniny 1 až 4</t>
  </si>
  <si>
    <t>pro přesun zeminy z deponie určené pro zpětné hutněné zásypy : 6 627,40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</si>
  <si>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</si>
  <si>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</si>
  <si>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</si>
  <si>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</si>
  <si>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</si>
  <si>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"celkový objem zásypů z bourání=viz oblasti na výkrese (29+810+82+645+53+2 320+70+46+368+57=4 480m3)" : </t>
  </si>
  <si>
    <t>zpětný hutněný vykopanou zeminou : 4 480,00</t>
  </si>
  <si>
    <t>zpětný hutněný vykopanou zeminou : (504,40+278,90)-158,90</t>
  </si>
  <si>
    <t>množství viz tabulka : (625,20+24,10)-401,30</t>
  </si>
  <si>
    <t>"Prahy/sokly tl.250 mm a tl.200 mm" : (983,00+610,00)-196,00-122,00</t>
  </si>
  <si>
    <t>224311411R00</t>
  </si>
  <si>
    <t>Výplň pilot z vodostavebního betonu prostého beton XF3, bez suspenze</t>
  </si>
  <si>
    <t>800-2</t>
  </si>
  <si>
    <t xml:space="preserve">"viz tabulka pilot hlavních sloupů haly" : </t>
  </si>
  <si>
    <t>pro piloty D620 mm : (521,40)</t>
  </si>
  <si>
    <t>přídavek betonu po vytažení výpažnice : 25,90</t>
  </si>
  <si>
    <t>přídavek betonu na přebetonávku : 36,40</t>
  </si>
  <si>
    <t>pro piloty D750 mm : (219,00)</t>
  </si>
  <si>
    <t>přídavek betonu po vytažení výpažnice : 10,90</t>
  </si>
  <si>
    <t>přídavek betonu na přebetonávku : 16,20</t>
  </si>
  <si>
    <t/>
  </si>
  <si>
    <t xml:space="preserve">"viz tabulka pilot mezilehlých sloupů haly" : </t>
  </si>
  <si>
    <t>pro piloty D620 mm : (56,60)</t>
  </si>
  <si>
    <t>přídavek betonu po vytažení výpažnice : 3,00</t>
  </si>
  <si>
    <t>přídavek betonu na přebetonávku : 4,70</t>
  </si>
  <si>
    <t>pro piloty D750 mm : (194,10)</t>
  </si>
  <si>
    <t>přídavek betonu po vytažení výpažnice : 9,70</t>
  </si>
  <si>
    <t>přídavek betonu na přebetonávku : 13,90</t>
  </si>
  <si>
    <t xml:space="preserve">"viz tabulka pilot opěrné stěny 1 haly v rozsahu osy 1-2, F-G" : </t>
  </si>
  <si>
    <t>pro piloty D750 mm : (39,70)</t>
  </si>
  <si>
    <t>přídavek betonu po vytažení výpažnice : 2,00</t>
  </si>
  <si>
    <t>přídavek betonu na přebetonávku : 3,40</t>
  </si>
  <si>
    <t>224361116R00</t>
  </si>
  <si>
    <t>Výztuž pilot betonových do země z oceli B500B, Výztuž ocelová betonářská - tyč; úprava: stříhaná, ohýbaná; povrch: žebírkový; značka: B500B (1.0439); d = 12,0 mm</t>
  </si>
  <si>
    <t>t</t>
  </si>
  <si>
    <t>pro piloty D620 mm : 31 732,50/1000</t>
  </si>
  <si>
    <t>pro piloty D750 mm : 12 045,80/1000</t>
  </si>
  <si>
    <t>pro piloty D620 mm : 3 394,70/1000</t>
  </si>
  <si>
    <t>pro piloty D750 mm : 12 486,50/1000</t>
  </si>
  <si>
    <t>pro piloty D750 mm : 2 980,50/1000</t>
  </si>
  <si>
    <t>224383111R00</t>
  </si>
  <si>
    <t>Zřízení výplně pilot ze ŽB s vytažením pažnic hloubka do 10 m, průměr přes 450 do 650 mm</t>
  </si>
  <si>
    <t>m</t>
  </si>
  <si>
    <t>svislých, zapažených,</t>
  </si>
  <si>
    <t>pro piloty D620 mm (délka pilot) : 1 728,00</t>
  </si>
  <si>
    <t>pro piloty D620 mm (délka pilot) : 187,50</t>
  </si>
  <si>
    <t>224383112R00</t>
  </si>
  <si>
    <t>Zřízení výplně pilot ze ŽB s vytažením pažnic hloubka do 10 m, průměr přes 650 do 1250 mm</t>
  </si>
  <si>
    <t>pro piloty D750 mm (délka pilot) : 496,00</t>
  </si>
  <si>
    <t>pro piloty D750 mm (délka pilot) : 439,50</t>
  </si>
  <si>
    <t>pro piloty D750 mm (délka pilot) : 90,00</t>
  </si>
  <si>
    <t>264041410R00</t>
  </si>
  <si>
    <t>Odpažení vrtů pro piloty průměr přes 550 do 650 mm</t>
  </si>
  <si>
    <t>pažených manipulační pažnicí,</t>
  </si>
  <si>
    <t>pro piloty D620 mm : 143,20</t>
  </si>
  <si>
    <t>pro piloty D620 mm : 104,40</t>
  </si>
  <si>
    <t>264041510R00</t>
  </si>
  <si>
    <t>Odpažení vrtů pro piloty průměr přes 650 do 850 mm</t>
  </si>
  <si>
    <t>pro piloty D750 mm : 44,20</t>
  </si>
  <si>
    <t>pro piloty D750 mm : 168,60</t>
  </si>
  <si>
    <t>264411411R00</t>
  </si>
  <si>
    <t>Vrty pro piloty nezapažené, svislé průměr přes 550 do 650 mm, hloubka 0 - 5 m, hornina třídy 4</t>
  </si>
  <si>
    <t>pro piloty D620 mm : 114,10</t>
  </si>
  <si>
    <t>264411412R00</t>
  </si>
  <si>
    <t>Vrty pro piloty nezapažené, svislé průměr přes 550 do 650 mm, hloubka přes 5 m, hornina třídy 4</t>
  </si>
  <si>
    <t>pro piloty D620 mm : 1 637,70</t>
  </si>
  <si>
    <t>264411511R00</t>
  </si>
  <si>
    <t>Vrty pro piloty nezapažené, svislé průměr přes 650 do 850 mm, hloubka 0 - 5 m, hornina třídy 4</t>
  </si>
  <si>
    <t>pro piloty D750 mm : 328,60</t>
  </si>
  <si>
    <t>264411512R00</t>
  </si>
  <si>
    <t>Vrty pro piloty nezapažené, svislé průměr přes 650 do 850 mm, hloubka přes 5 m, hornina třídy 4</t>
  </si>
  <si>
    <t>pro piloty D750 mm : 464,30</t>
  </si>
  <si>
    <t>pro piloty D750 mm : 111,00</t>
  </si>
  <si>
    <t>264421412R00</t>
  </si>
  <si>
    <t>Vrty pro piloty zapažené, svislé průměr přes 550 do 650 mm, hloubka od 0 do 10 m, hornina třídy 4</t>
  </si>
  <si>
    <t>264421512R00</t>
  </si>
  <si>
    <t>Vrty pro piloty zapažené, svislé průměr přes 650 do 850 mm, hloubka od 0 do 10 m, hornina třídy 4</t>
  </si>
  <si>
    <t>274313511R00</t>
  </si>
  <si>
    <t>Beton základových pasů prostý třídy C 12/15</t>
  </si>
  <si>
    <t>801-1</t>
  </si>
  <si>
    <t xml:space="preserve">"Podkladní beton tl.100 mm" : </t>
  </si>
  <si>
    <t>"Základový pás š.0,6m opěrné stěny dl.178m (sever)" : 0,80*178,20*0,10</t>
  </si>
  <si>
    <t>"ZT1" Táhlo š.0,4m, dl.4,8m : 1*(0,60*4,80)*0,10</t>
  </si>
  <si>
    <t>"ZT2" Táhlo š.0,4m, dl.4,8m : 1*(0,60*4,80)*0,10</t>
  </si>
  <si>
    <t>274321411R00</t>
  </si>
  <si>
    <t>Beton základových pasů železový třídy C 25/30</t>
  </si>
  <si>
    <t>včetně dodávky a uložení betonu, bez výztuže</t>
  </si>
  <si>
    <t>"Základový pás š.0,6m opěrné stěny dl.178m (sever)" : 0,60*178,00*1,00</t>
  </si>
  <si>
    <t>"ZT1" Táhlo š.0,4m, dl.4,8m : 1*(0,40*4,80)*1,00</t>
  </si>
  <si>
    <t>"ZT2" Táhlo š.0,4m, dl.4,8m : 1*(0,40*4,80)*1,00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</si>
  <si>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</si>
  <si>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</si>
  <si>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</si>
  <si>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</si>
  <si>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"Základový pás š.0,6m opěrné stěny dl.178m (sever)" : (0,60+178,00)*2*1,00</t>
  </si>
  <si>
    <t>"ZT1" Táhlo š.0,4m, dl.4,8m : 1*(0,40+4,80)*2*1,00</t>
  </si>
  <si>
    <t>"ZT2" Táhlo š.0,4m, dl.4,8m : 1*(0,40+4,80)*2*1,00</t>
  </si>
  <si>
    <t>274351216R00</t>
  </si>
  <si>
    <t>Bednění stěn základových pasů odstranění</t>
  </si>
  <si>
    <t>274361821R00</t>
  </si>
  <si>
    <t>Výztuž a svařované sítě základových pasů výztuž, z oceli 10505,  ,  , Výztuž ocelová betonářská - tyč; úprava: stříhaná, ohýbaná; povrch: žebírkový; značka: B500B (1.0439); d = 12,0 mm</t>
  </si>
  <si>
    <t>821-1</t>
  </si>
  <si>
    <t xml:space="preserve">(Vyztuženost 190kg/m3 betonu) : </t>
  </si>
  <si>
    <t>"Základový pás š.0,6m opěrné stěny dl.178m (sever)" : 106,80*(190,00)/1000</t>
  </si>
  <si>
    <t>"ZT1" Táhlo š.0,4m, dl.4,8m : 1,92*(190,00)/1000</t>
  </si>
  <si>
    <t>"ZT2" Táhlo š.0,4m, dl.4,8m : 1,92*(190,00)/1000</t>
  </si>
  <si>
    <t>275313511R00</t>
  </si>
  <si>
    <t>Beton základových patek prostý třídy C 12/15</t>
  </si>
  <si>
    <t xml:space="preserve">"Hlavice pilot mezi sloupů haly" : </t>
  </si>
  <si>
    <t>ZPM1-44 : 44*(1,00*1,00)*0,10</t>
  </si>
  <si>
    <t>ZPM45-47 : 3*(1,00*1,00)*0,10</t>
  </si>
  <si>
    <t>ZPM47-61 : 14*(1,00*1,00)*0,10</t>
  </si>
  <si>
    <t>ZPM62 : 1*(1,30*1,00)*0,10</t>
  </si>
  <si>
    <t>ZPM63-75 : 13*(1,00*1,00)*0,10</t>
  </si>
  <si>
    <t>275321411R00</t>
  </si>
  <si>
    <t>Beton základových patek železový třídy C 25/30</t>
  </si>
  <si>
    <t>bez dodávky a uložení výztuže</t>
  </si>
  <si>
    <t>ZPM1-44 : 44*(0,80*0,80)*1,00</t>
  </si>
  <si>
    <t>ZPM45-47 : 3*(0,80*0,80)*1,00</t>
  </si>
  <si>
    <t>ZPM47-61 : 14*(0,80*0,80)*1,00</t>
  </si>
  <si>
    <t>ZPM62 : 1*(1,10*0,80)*1,00</t>
  </si>
  <si>
    <t>ZPM63-75 : 13*(0,80*0,80)*1,00</t>
  </si>
  <si>
    <t>ZP1 : 1*(2,10*3,00)*1,00</t>
  </si>
  <si>
    <t>ZP2 : 1*(0,80*4,20)*1,00</t>
  </si>
  <si>
    <t>ZP3,4,5 : 3*(3,00*1,60)*1,00</t>
  </si>
  <si>
    <t>ZP6 až 16 : 11*(1,60*3,00)*1,00</t>
  </si>
  <si>
    <t>ZP17 : 1*(2,10*3,00)*1,00</t>
  </si>
  <si>
    <t>ZP18,19 : 2*(1,60*3,00)*1,00</t>
  </si>
  <si>
    <t>ZP20 : 1*(2,10*3,00)*1,00</t>
  </si>
  <si>
    <t>ZP21 až 27 : 7*(1,60*3,00)*1,00</t>
  </si>
  <si>
    <t>ZP28 : 1*(3,00*2,10)*1,00</t>
  </si>
  <si>
    <t>ZP29 až 37 : 9*(1,60*3,00)*1,00</t>
  </si>
  <si>
    <t>ZP38 : 1*(2,10*6,00)*1,00</t>
  </si>
  <si>
    <t>ZP39 : 1*(3,40*6,00)*1,00</t>
  </si>
  <si>
    <t>ZP40 : 1*(3,40*5,50)*1,00</t>
  </si>
  <si>
    <t>ZP41 až 46 : 6*(2,10*3,00)*1,00</t>
  </si>
  <si>
    <t>ZP47 až 73 : 27*(1,60*3,00)*1,00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</si>
  <si>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</si>
  <si>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</si>
  <si>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</si>
  <si>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ZPM1-44 : 44*(0,80+0,80)*2*1,00</t>
  </si>
  <si>
    <t>ZPM45-47 : 3*(0,80+0,80)*2*1,00</t>
  </si>
  <si>
    <t>ZPM47-61 : 14*(0,80+0,80)*2*1,00</t>
  </si>
  <si>
    <t>ZPM62 : 1*(1,10+0,80)*2*1,00</t>
  </si>
  <si>
    <t>ZPM63-75 : 13*(0,80+0,80)*2*1,00</t>
  </si>
  <si>
    <t>ZP1 : 1*(2,10+3,00)*2*1,00</t>
  </si>
  <si>
    <t>ZP2 : 1*(0,80+4,20)*2*1,00</t>
  </si>
  <si>
    <t>ZP3,4,5 : 3*(3,00+1,60)*2*1,00</t>
  </si>
  <si>
    <t>ZP6 až 16 : 11*(1,60+3,00)*2*1,00</t>
  </si>
  <si>
    <t>ZP17 : 1*(2,10+3,00)*2*1,00</t>
  </si>
  <si>
    <t>ZP18,19 : 2*(1,60+3,00)*2*1,00</t>
  </si>
  <si>
    <t>ZP20 : 1*(2,10+3,00)*2*1,00</t>
  </si>
  <si>
    <t>ZP21 až 27 : 7*(1,60+3,00)*2*1,00</t>
  </si>
  <si>
    <t>ZP28 : 1*(3,00+2,10)*2*1,00</t>
  </si>
  <si>
    <t>ZP29 až 37 : 9*(1,60+3,00)*2*1,00</t>
  </si>
  <si>
    <t>ZP38 : 1*(2,10+6,00)*2*1,00</t>
  </si>
  <si>
    <t>ZP39 : 1*(3,40+6,00)*2*1,00</t>
  </si>
  <si>
    <t>ZP40 : 1*(3,40+5,50)*2*1,00</t>
  </si>
  <si>
    <t>ZP41 až 46 : 6*(2,10+3,00)*2*1,00</t>
  </si>
  <si>
    <t>ZP47 až 73 : 27*(1,60+3,00)*2*1,00</t>
  </si>
  <si>
    <t>275351216R00</t>
  </si>
  <si>
    <t>Bednění stěn základových patek odstranění</t>
  </si>
  <si>
    <t>275361821R00</t>
  </si>
  <si>
    <t>Výztuž a svařované sítě základových patek z prutové oceli, 10505,  ,  ,  , Výztuž ocelová betonářská - tyč; úprava: stříhaná, ohýbaná; povrch: žebírkový; značka: B500B (1.0439); d = 12,0 mm</t>
  </si>
  <si>
    <t>pro ZPM1-75 (vyztuženost 150kg/m3 betonu) : (48,24)*150,00/1000</t>
  </si>
  <si>
    <t>výztuž viz tabulka : 66 348,2/1000</t>
  </si>
  <si>
    <t>274320050RTT</t>
  </si>
  <si>
    <t>Základový pas ŽB z betonu C 25/30, vč. bednění, výztuž 190 kg/m3, podkladní beton tl.100 mm C12/15</t>
  </si>
  <si>
    <t>Vlastní</t>
  </si>
  <si>
    <t>Indiv</t>
  </si>
  <si>
    <t>Agregovaná položka</t>
  </si>
  <si>
    <t>POL2_</t>
  </si>
  <si>
    <t>"ŽB sokl/opěra tl.250mm, viz tabulka základových prahů a opěrných stěn" : 196,00</t>
  </si>
  <si>
    <t>274320050RTY</t>
  </si>
  <si>
    <t>Základový pas ŽB z betonu C 25/30, vč. bednění, výztuž 210 kg/m3, podkladní beton tl.100 mm C12/15</t>
  </si>
  <si>
    <t>"ŽB zákl.práh tl.200mm, viz tabulka základových prahů a opěrných stěn" : 122,00</t>
  </si>
  <si>
    <t>961054112R00</t>
  </si>
  <si>
    <t>Odbourání vrchní znehodnocené části výplně pilot průměr piloty přes 450 do 650 mm</t>
  </si>
  <si>
    <t>betonových,</t>
  </si>
  <si>
    <t>pro piloty D620 mm : 15,50</t>
  </si>
  <si>
    <t>pro piloty D620 mm : 119,00</t>
  </si>
  <si>
    <t>961054113R00</t>
  </si>
  <si>
    <t>Odbourání vrchní znehodnocené části výplně pilot průměr piloty přes 650 do 1250 mm</t>
  </si>
  <si>
    <t>pro piloty D750 mm : 31,50</t>
  </si>
  <si>
    <t>pro piloty D750 mm : 7,50</t>
  </si>
  <si>
    <t>pro piloty D750 mm : 28,00</t>
  </si>
  <si>
    <t>998152122R00</t>
  </si>
  <si>
    <t>Přesun hmot pro oplocení a objekty zvláštní,monol. vodorovně do 50 m výšky přes 3 do 10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</si>
  <si>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</si>
  <si>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</si>
  <si>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</si>
  <si>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</si>
  <si>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979951112R00</t>
  </si>
  <si>
    <t>Výkup kovů železný šrot, tloušťky nad 4 mm</t>
  </si>
  <si>
    <t>801-3</t>
  </si>
  <si>
    <t>předpoklad (výztuž ze stáv.bouráných základů) : 767,70*100,00/1000</t>
  </si>
  <si>
    <t>979012112R00</t>
  </si>
  <si>
    <t xml:space="preserve">Svislá doprava suti a vybouraných hmot svislá doprava suti na výšku do 3,5 m,  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</si>
  <si>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</si>
  <si>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</si>
  <si>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</si>
  <si>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</si>
  <si>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</si>
  <si>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979082213R00</t>
  </si>
  <si>
    <t>Vodorovná doprava suti po suchu bez naložení, ale se složením a hrubým urovnáním na vzdálenost do 1 km</t>
  </si>
  <si>
    <t>822-1</t>
  </si>
  <si>
    <t>979082219R00</t>
  </si>
  <si>
    <t>Vodorovná doprava suti po suchu příplatek k ceně za každý další i započatý 1 km přes 1 km</t>
  </si>
  <si>
    <t>celkem odvoz na skládku do 30 km.</t>
  </si>
  <si>
    <t>POP</t>
  </si>
  <si>
    <t>979087212R00</t>
  </si>
  <si>
    <t>Nakládání na dopravní prostředky suti</t>
  </si>
  <si>
    <t>pro vodorovnou dopravu</t>
  </si>
  <si>
    <t>979999982R00</t>
  </si>
  <si>
    <t>Poplatek za recyklaci, betonu, kusovost nad 1600 cm2, skupina 17 01 01 z Katalogu odpadů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</si>
  <si>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</si>
  <si>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</si>
  <si>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</si>
  <si>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</si>
  <si>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</si>
  <si>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</si>
  <si>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</si>
  <si>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</si>
  <si>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</si>
  <si>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</si>
  <si>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</si>
  <si>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</si>
  <si>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</si>
  <si>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</si>
  <si>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</si>
  <si>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</si>
  <si>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</si>
  <si>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</si>
  <si>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</si>
  <si>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</si>
  <si>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</si>
  <si>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</si>
  <si>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</si>
  <si>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</si>
  <si>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</si>
  <si>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</si>
  <si>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</si>
  <si>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</si>
  <si>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</si>
  <si>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</si>
  <si>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</si>
  <si>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</si>
  <si>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</si>
  <si>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 xml:space="preserve">AL INVEST Břidličná, a.s.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</si>
</sst>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1" fillId="3" borderId="0" xfId="0" applyNumberFormat="1" applyFont="1" applyFill="1" applyAlignment="1">
      <alignment horizontal="left" vertical="center" wrapText="1"/>
    </xf>
    <xf numFmtId="49" fontId="21" fillId="3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0" fontId="16" fillId="6" borderId="39" xfId="0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horizontal="left" vertical="top" wrapText="1"/>
    </xf>
    <xf numFmtId="0" fontId="16" fillId="6" borderId="40" xfId="0" applyFont="1" applyFill="1" applyBorder="1" applyAlignment="1">
      <alignment horizontal="center" vertical="top" shrinkToFit="1"/>
    </xf>
    <xf numFmtId="165" fontId="16" fillId="6" borderId="40" xfId="0" applyNumberFormat="1" applyFont="1" applyFill="1" applyBorder="1" applyAlignment="1">
      <alignment vertical="top" shrinkToFit="1"/>
    </xf>
    <xf numFmtId="0" fontId="16" fillId="6" borderId="42" xfId="0" applyFont="1" applyFill="1" applyBorder="1" applyAlignment="1">
      <alignment vertical="top"/>
    </xf>
    <xf numFmtId="49" fontId="16" fillId="6" borderId="43" xfId="0" applyNumberFormat="1" applyFont="1" applyFill="1" applyBorder="1" applyAlignment="1">
      <alignment vertical="top"/>
    </xf>
    <xf numFmtId="49" fontId="16" fillId="6" borderId="43" xfId="0" applyNumberFormat="1" applyFont="1" applyFill="1" applyBorder="1" applyAlignment="1">
      <alignment horizontal="left" vertical="top" wrapText="1"/>
    </xf>
    <xf numFmtId="0" fontId="16" fillId="6" borderId="43" xfId="0" applyFont="1" applyFill="1" applyBorder="1" applyAlignment="1">
      <alignment horizontal="center" vertical="top" shrinkToFit="1"/>
    </xf>
    <xf numFmtId="165" fontId="16" fillId="6" borderId="4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204" t="s">
        <v>41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7" t="s">
        <v>22</v>
      </c>
      <c r="C2" s="78"/>
      <c r="D2" s="189" t="s">
        <v>49</v>
      </c>
      <c r="E2" s="213" t="s">
        <v>50</v>
      </c>
      <c r="F2" s="214"/>
      <c r="G2" s="214"/>
      <c r="H2" s="214"/>
      <c r="I2" s="214"/>
      <c r="J2" s="215"/>
      <c r="O2" s="1"/>
    </row>
    <row r="3" spans="1:15" ht="27.1" customHeight="1" x14ac:dyDescent="0.2">
      <c r="A3" s="2"/>
      <c r="B3" s="79" t="s">
        <v>47</v>
      </c>
      <c r="C3" s="78"/>
      <c r="D3" s="80" t="s">
        <v>45</v>
      </c>
      <c r="E3" s="216" t="s">
        <v>46</v>
      </c>
      <c r="F3" s="217"/>
      <c r="G3" s="217"/>
      <c r="H3" s="217"/>
      <c r="I3" s="217"/>
      <c r="J3" s="218"/>
    </row>
    <row r="4" spans="1:15" ht="23.2" customHeight="1" x14ac:dyDescent="0.2">
      <c r="A4" s="74">
        <v>3464792</v>
      </c>
      <c r="B4" s="81" t="s">
        <v>48</v>
      </c>
      <c r="C4" s="82"/>
      <c r="D4" s="190" t="s">
        <v>43</v>
      </c>
      <c r="E4" s="226" t="s">
        <v>44</v>
      </c>
      <c r="F4" s="227"/>
      <c r="G4" s="227"/>
      <c r="H4" s="227"/>
      <c r="I4" s="227"/>
      <c r="J4" s="228"/>
    </row>
    <row r="5" spans="1:15" ht="24.1" customHeight="1" x14ac:dyDescent="0.2">
      <c r="A5" s="2"/>
      <c r="B5" s="31" t="s">
        <v>42</v>
      </c>
      <c r="D5" s="231" t="s">
        <v>455</v>
      </c>
      <c r="E5" s="232"/>
      <c r="F5" s="232"/>
      <c r="G5" s="232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233"/>
      <c r="E6" s="234"/>
      <c r="F6" s="234"/>
      <c r="G6" s="234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235"/>
      <c r="F7" s="236"/>
      <c r="G7" s="236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76" t="s">
        <v>51</v>
      </c>
      <c r="H8" s="18" t="s">
        <v>40</v>
      </c>
      <c r="I8" s="84" t="s">
        <v>55</v>
      </c>
      <c r="J8" s="8"/>
    </row>
    <row r="9" spans="1:15" ht="15.7" hidden="1" customHeight="1" x14ac:dyDescent="0.2">
      <c r="A9" s="2"/>
      <c r="B9" s="2"/>
      <c r="D9" s="76" t="s">
        <v>52</v>
      </c>
      <c r="H9" s="18" t="s">
        <v>34</v>
      </c>
      <c r="I9" s="84" t="s">
        <v>56</v>
      </c>
      <c r="J9" s="8"/>
    </row>
    <row r="10" spans="1:15" ht="15.7" hidden="1" customHeight="1" x14ac:dyDescent="0.2">
      <c r="A10" s="2"/>
      <c r="B10" s="35"/>
      <c r="C10" s="55"/>
      <c r="D10" s="75" t="s">
        <v>54</v>
      </c>
      <c r="E10" s="83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220"/>
      <c r="E11" s="220"/>
      <c r="F11" s="220"/>
      <c r="G11" s="220"/>
      <c r="H11" s="18" t="s">
        <v>40</v>
      </c>
      <c r="I11" s="86"/>
      <c r="J11" s="8"/>
    </row>
    <row r="12" spans="1:15" ht="15.7" customHeight="1" x14ac:dyDescent="0.2">
      <c r="A12" s="2"/>
      <c r="B12" s="28"/>
      <c r="C12" s="54"/>
      <c r="D12" s="225"/>
      <c r="E12" s="225"/>
      <c r="F12" s="225"/>
      <c r="G12" s="225"/>
      <c r="H12" s="18" t="s">
        <v>34</v>
      </c>
      <c r="I12" s="86"/>
      <c r="J12" s="8"/>
    </row>
    <row r="13" spans="1:15" ht="15.7" customHeight="1" x14ac:dyDescent="0.2">
      <c r="A13" s="2"/>
      <c r="B13" s="29"/>
      <c r="C13" s="55"/>
      <c r="D13" s="85"/>
      <c r="E13" s="229"/>
      <c r="F13" s="230"/>
      <c r="G13" s="230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219"/>
      <c r="F15" s="219"/>
      <c r="G15" s="221"/>
      <c r="H15" s="221"/>
      <c r="I15" s="221" t="s">
        <v>29</v>
      </c>
      <c r="J15" s="222"/>
    </row>
    <row r="16" spans="1:15" ht="23.2" customHeight="1" x14ac:dyDescent="0.2">
      <c r="A16" s="139" t="s">
        <v>24</v>
      </c>
      <c r="B16" s="38" t="s">
        <v>24</v>
      </c>
      <c r="C16" s="60"/>
      <c r="D16" s="61"/>
      <c r="E16" s="210"/>
      <c r="F16" s="211"/>
      <c r="G16" s="210"/>
      <c r="H16" s="211"/>
      <c r="I16" s="210">
        <f>SUMIF(F53:F59,A16,I53:I59)+SUMIF(F53:F59,"PSU",I53:I59)</f>
        <v>0</v>
      </c>
      <c r="J16" s="212"/>
    </row>
    <row r="17" spans="1:10" ht="23.2" customHeight="1" x14ac:dyDescent="0.2">
      <c r="A17" s="139" t="s">
        <v>25</v>
      </c>
      <c r="B17" s="38" t="s">
        <v>25</v>
      </c>
      <c r="C17" s="60"/>
      <c r="D17" s="61"/>
      <c r="E17" s="210"/>
      <c r="F17" s="211"/>
      <c r="G17" s="210"/>
      <c r="H17" s="211"/>
      <c r="I17" s="210">
        <f>SUMIF(F53:F59,A17,I53:I59)</f>
        <v>0</v>
      </c>
      <c r="J17" s="212"/>
    </row>
    <row r="18" spans="1:10" ht="23.2" customHeight="1" x14ac:dyDescent="0.2">
      <c r="A18" s="139" t="s">
        <v>26</v>
      </c>
      <c r="B18" s="38" t="s">
        <v>26</v>
      </c>
      <c r="C18" s="60"/>
      <c r="D18" s="61"/>
      <c r="E18" s="210"/>
      <c r="F18" s="211"/>
      <c r="G18" s="210"/>
      <c r="H18" s="211"/>
      <c r="I18" s="210">
        <f>SUMIF(F53:F59,A18,I53:I59)</f>
        <v>0</v>
      </c>
      <c r="J18" s="212"/>
    </row>
    <row r="19" spans="1:10" ht="23.2" customHeight="1" x14ac:dyDescent="0.2">
      <c r="A19" s="139" t="s">
        <v>81</v>
      </c>
      <c r="B19" s="38" t="s">
        <v>27</v>
      </c>
      <c r="C19" s="60"/>
      <c r="D19" s="61"/>
      <c r="E19" s="210"/>
      <c r="F19" s="211"/>
      <c r="G19" s="210"/>
      <c r="H19" s="211"/>
      <c r="I19" s="210">
        <f>SUMIF(F53:F59,A19,I53:I59)</f>
        <v>0</v>
      </c>
      <c r="J19" s="212"/>
    </row>
    <row r="20" spans="1:10" ht="23.2" customHeight="1" x14ac:dyDescent="0.2">
      <c r="A20" s="139" t="s">
        <v>82</v>
      </c>
      <c r="B20" s="38" t="s">
        <v>28</v>
      </c>
      <c r="C20" s="60"/>
      <c r="D20" s="61"/>
      <c r="E20" s="210"/>
      <c r="F20" s="211"/>
      <c r="G20" s="210"/>
      <c r="H20" s="211"/>
      <c r="I20" s="210">
        <f>SUMIF(F53:F59,A20,I53:I59)</f>
        <v>0</v>
      </c>
      <c r="J20" s="212"/>
    </row>
    <row r="21" spans="1:10" ht="23.2" customHeight="1" x14ac:dyDescent="0.2">
      <c r="A21" s="2"/>
      <c r="B21" s="48" t="s">
        <v>29</v>
      </c>
      <c r="C21" s="62"/>
      <c r="D21" s="63"/>
      <c r="E21" s="223"/>
      <c r="F21" s="224"/>
      <c r="G21" s="223"/>
      <c r="H21" s="224"/>
      <c r="I21" s="223">
        <f>SUM(I16:J20)</f>
        <v>0</v>
      </c>
      <c r="J21" s="24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240">
        <f>ZakladDPHSniVypocet</f>
        <v>0</v>
      </c>
      <c r="H23" s="241"/>
      <c r="I23" s="241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238">
        <f>A23</f>
        <v>0</v>
      </c>
      <c r="H24" s="239"/>
      <c r="I24" s="239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40">
        <f>ZakladDPHZaklVypocet</f>
        <v>0</v>
      </c>
      <c r="H25" s="241"/>
      <c r="I25" s="241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8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44">
        <f>ZakladDPHSniVypocet+ZakladDPHZaklVypocet</f>
        <v>0</v>
      </c>
      <c r="H28" s="244"/>
      <c r="I28" s="244"/>
      <c r="J28" s="116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43">
        <f>A27</f>
        <v>0</v>
      </c>
      <c r="H29" s="243"/>
      <c r="I29" s="243"/>
      <c r="J29" s="119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45"/>
      <c r="E34" s="246"/>
      <c r="G34" s="247"/>
      <c r="H34" s="248"/>
      <c r="I34" s="248"/>
      <c r="J34" s="25"/>
    </row>
    <row r="35" spans="1:10" ht="12.85" customHeight="1" x14ac:dyDescent="0.2">
      <c r="A35" s="2"/>
      <c r="B35" s="2"/>
      <c r="D35" s="237" t="s">
        <v>2</v>
      </c>
      <c r="E35" s="237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58</v>
      </c>
      <c r="C39" s="249"/>
      <c r="D39" s="249"/>
      <c r="E39" s="249"/>
      <c r="F39" s="99">
        <f>'D2 _3_SO02_Stav.k.ř._R2 Pol'!AE337</f>
        <v>0</v>
      </c>
      <c r="G39" s="100">
        <f>'D2 _3_SO02_Stav.k.ř._R2 Pol'!AF337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50" t="s">
        <v>59</v>
      </c>
      <c r="D40" s="250"/>
      <c r="E40" s="250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50" t="s">
        <v>46</v>
      </c>
      <c r="D41" s="250"/>
      <c r="E41" s="250"/>
      <c r="F41" s="104">
        <f>'D2 _3_SO02_Stav.k.ř._R2 Pol'!AE337</f>
        <v>0</v>
      </c>
      <c r="G41" s="105">
        <f>'D2 _3_SO02_Stav.k.ř._R2 Pol'!AF337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249" t="s">
        <v>44</v>
      </c>
      <c r="D42" s="249"/>
      <c r="E42" s="249"/>
      <c r="F42" s="108">
        <f>'D2 _3_SO02_Stav.k.ř._R2 Pol'!AE337</f>
        <v>0</v>
      </c>
      <c r="G42" s="101">
        <f>'D2 _3_SO02_Stav.k.ř._R2 Pol'!AF337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51" t="s">
        <v>60</v>
      </c>
      <c r="C43" s="252"/>
      <c r="D43" s="252"/>
      <c r="E43" s="253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254" t="s">
        <v>71</v>
      </c>
      <c r="D53" s="255"/>
      <c r="E53" s="255"/>
      <c r="F53" s="135" t="s">
        <v>24</v>
      </c>
      <c r="G53" s="136"/>
      <c r="H53" s="136"/>
      <c r="I53" s="136">
        <f>'D2 _3_SO02_Stav.k.ř._R2 Pol'!G8</f>
        <v>0</v>
      </c>
      <c r="J53" s="132" t="str">
        <f>IF(I60=0,"",I53/I60*100)</f>
        <v/>
      </c>
    </row>
    <row r="54" spans="1:10" ht="36.75" customHeight="1" x14ac:dyDescent="0.2">
      <c r="A54" s="123"/>
      <c r="B54" s="128" t="s">
        <v>72</v>
      </c>
      <c r="C54" s="254" t="s">
        <v>73</v>
      </c>
      <c r="D54" s="255"/>
      <c r="E54" s="255"/>
      <c r="F54" s="135" t="s">
        <v>24</v>
      </c>
      <c r="G54" s="136"/>
      <c r="H54" s="136"/>
      <c r="I54" s="136">
        <f>'D2 _3_SO02_Stav.k.ř._R2 Pol'!G110</f>
        <v>0</v>
      </c>
      <c r="J54" s="132" t="str">
        <f>IF(I60=0,"",I54/I60*100)</f>
        <v/>
      </c>
    </row>
    <row r="55" spans="1:10" ht="36.75" customHeight="1" x14ac:dyDescent="0.2">
      <c r="A55" s="123"/>
      <c r="B55" s="128" t="s">
        <v>74</v>
      </c>
      <c r="C55" s="254" t="s">
        <v>75</v>
      </c>
      <c r="D55" s="255"/>
      <c r="E55" s="255"/>
      <c r="F55" s="135" t="s">
        <v>24</v>
      </c>
      <c r="G55" s="136"/>
      <c r="H55" s="136"/>
      <c r="I55" s="136">
        <f>'D2 _3_SO02_Stav.k.ř._R2 Pol'!G285</f>
        <v>0</v>
      </c>
      <c r="J55" s="132" t="str">
        <f>IF(I60=0,"",I55/I60*100)</f>
        <v/>
      </c>
    </row>
    <row r="56" spans="1:10" ht="36.75" customHeight="1" x14ac:dyDescent="0.2">
      <c r="A56" s="123"/>
      <c r="B56" s="128" t="s">
        <v>76</v>
      </c>
      <c r="C56" s="254" t="s">
        <v>77</v>
      </c>
      <c r="D56" s="255"/>
      <c r="E56" s="255"/>
      <c r="F56" s="135" t="s">
        <v>24</v>
      </c>
      <c r="G56" s="136"/>
      <c r="H56" s="136"/>
      <c r="I56" s="136">
        <f>'D2 _3_SO02_Stav.k.ř._R2 Pol'!G300</f>
        <v>0</v>
      </c>
      <c r="J56" s="132" t="str">
        <f>IF(I60=0,"",I56/I60*100)</f>
        <v/>
      </c>
    </row>
    <row r="57" spans="1:10" ht="36.75" customHeight="1" x14ac:dyDescent="0.2">
      <c r="A57" s="123"/>
      <c r="B57" s="128" t="s">
        <v>78</v>
      </c>
      <c r="C57" s="254" t="s">
        <v>79</v>
      </c>
      <c r="D57" s="255"/>
      <c r="E57" s="255"/>
      <c r="F57" s="135" t="s">
        <v>80</v>
      </c>
      <c r="G57" s="136"/>
      <c r="H57" s="136"/>
      <c r="I57" s="136">
        <f>'D2 _3_SO02_Stav.k.ř._R2 Pol'!G303</f>
        <v>0</v>
      </c>
      <c r="J57" s="132" t="str">
        <f>IF(I60=0,"",I57/I60*100)</f>
        <v/>
      </c>
    </row>
    <row r="58" spans="1:10" ht="36.75" customHeight="1" x14ac:dyDescent="0.2">
      <c r="A58" s="123"/>
      <c r="B58" s="128" t="s">
        <v>81</v>
      </c>
      <c r="C58" s="254" t="s">
        <v>27</v>
      </c>
      <c r="D58" s="255"/>
      <c r="E58" s="255"/>
      <c r="F58" s="135" t="s">
        <v>81</v>
      </c>
      <c r="G58" s="136"/>
      <c r="H58" s="136"/>
      <c r="I58" s="136">
        <f>'D2 _3_SO02_Stav.k.ř._R2 Pol'!G318</f>
        <v>0</v>
      </c>
      <c r="J58" s="132" t="str">
        <f>IF(I60=0,"",I58/I60*100)</f>
        <v/>
      </c>
    </row>
    <row r="59" spans="1:10" ht="36.75" customHeight="1" x14ac:dyDescent="0.2">
      <c r="A59" s="123"/>
      <c r="B59" s="128" t="s">
        <v>82</v>
      </c>
      <c r="C59" s="254" t="s">
        <v>28</v>
      </c>
      <c r="D59" s="255"/>
      <c r="E59" s="255"/>
      <c r="F59" s="135" t="s">
        <v>82</v>
      </c>
      <c r="G59" s="136"/>
      <c r="H59" s="136"/>
      <c r="I59" s="136">
        <f>'D2 _3_SO02_Stav.k.ř._R2 Pol'!G325</f>
        <v>0</v>
      </c>
      <c r="J59" s="132" t="str">
        <f>IF(I60=0,"",I59/I60*100)</f>
        <v/>
      </c>
    </row>
    <row r="60" spans="1:10" ht="25.5" customHeight="1" x14ac:dyDescent="0.2">
      <c r="A60" s="124"/>
      <c r="B60" s="129" t="s">
        <v>1</v>
      </c>
      <c r="C60" s="130"/>
      <c r="D60" s="131"/>
      <c r="E60" s="131"/>
      <c r="F60" s="137"/>
      <c r="G60" s="138"/>
      <c r="H60" s="138"/>
      <c r="I60" s="138">
        <f>SUM(I53:I59)</f>
        <v>0</v>
      </c>
      <c r="J60" s="133">
        <f>SUM(J53:J59)</f>
        <v>0</v>
      </c>
    </row>
    <row r="61" spans="1:10" x14ac:dyDescent="0.2">
      <c r="F61" s="87"/>
      <c r="G61" s="87"/>
      <c r="H61" s="87"/>
      <c r="I61" s="87"/>
      <c r="J61" s="134"/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&amp;N&amp;R&amp;8HP4-7-51887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7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8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9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9" activePane="bottomLeft" state="frozen"/>
      <selection activeCell="A2" sqref="A2:G2"/>
      <selection pane="bottomLeft" activeCell="F89" sqref="F89"/>
    </sheetView>
  </sheetViews>
  <sheetFormatPr defaultRowHeight="12.85" outlineLevelRow="3" x14ac:dyDescent="0.2"/>
  <cols>
    <col min="1" max="1" width="3.375" customWidth="1"/>
    <col min="2" max="2" width="12.5" style="121" customWidth="1"/>
    <col min="3" max="3" width="63.25" style="121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262" t="s">
        <v>83</v>
      </c>
      <c r="B1" s="262"/>
      <c r="C1" s="262"/>
      <c r="D1" s="262"/>
      <c r="E1" s="262"/>
      <c r="F1" s="262"/>
      <c r="G1" s="262"/>
      <c r="AG1" t="s">
        <v>84</v>
      </c>
    </row>
    <row r="2" spans="1:60" ht="24.95" customHeight="1" x14ac:dyDescent="0.2">
      <c r="A2" s="140" t="s">
        <v>7</v>
      </c>
      <c r="B2" s="191" t="s">
        <v>49</v>
      </c>
      <c r="C2" s="263" t="s">
        <v>50</v>
      </c>
      <c r="D2" s="264"/>
      <c r="E2" s="264"/>
      <c r="F2" s="264"/>
      <c r="G2" s="265"/>
      <c r="AG2" t="s">
        <v>85</v>
      </c>
    </row>
    <row r="3" spans="1:60" ht="24.95" customHeight="1" x14ac:dyDescent="0.2">
      <c r="A3" s="140" t="s">
        <v>8</v>
      </c>
      <c r="B3" s="49" t="s">
        <v>45</v>
      </c>
      <c r="C3" s="266" t="s">
        <v>46</v>
      </c>
      <c r="D3" s="267"/>
      <c r="E3" s="267"/>
      <c r="F3" s="267"/>
      <c r="G3" s="268"/>
      <c r="AC3" s="121" t="s">
        <v>85</v>
      </c>
      <c r="AG3" t="s">
        <v>86</v>
      </c>
    </row>
    <row r="4" spans="1:60" ht="24.95" customHeight="1" x14ac:dyDescent="0.2">
      <c r="A4" s="141" t="s">
        <v>9</v>
      </c>
      <c r="B4" s="192" t="s">
        <v>43</v>
      </c>
      <c r="C4" s="269" t="s">
        <v>44</v>
      </c>
      <c r="D4" s="270"/>
      <c r="E4" s="270"/>
      <c r="F4" s="270"/>
      <c r="G4" s="271"/>
      <c r="AG4" t="s">
        <v>87</v>
      </c>
    </row>
    <row r="5" spans="1:60" x14ac:dyDescent="0.2">
      <c r="D5" s="10"/>
    </row>
    <row r="6" spans="1:60" ht="38.5" x14ac:dyDescent="0.2">
      <c r="A6" s="143" t="s">
        <v>88</v>
      </c>
      <c r="B6" s="145" t="s">
        <v>89</v>
      </c>
      <c r="C6" s="145" t="s">
        <v>90</v>
      </c>
      <c r="D6" s="144" t="s">
        <v>91</v>
      </c>
      <c r="E6" s="143" t="s">
        <v>92</v>
      </c>
      <c r="F6" s="142" t="s">
        <v>93</v>
      </c>
      <c r="G6" s="143" t="s">
        <v>29</v>
      </c>
      <c r="H6" s="146" t="s">
        <v>30</v>
      </c>
      <c r="I6" s="146" t="s">
        <v>94</v>
      </c>
      <c r="J6" s="146" t="s">
        <v>31</v>
      </c>
      <c r="K6" s="146" t="s">
        <v>95</v>
      </c>
      <c r="L6" s="146" t="s">
        <v>96</v>
      </c>
      <c r="M6" s="146" t="s">
        <v>97</v>
      </c>
      <c r="N6" s="146" t="s">
        <v>98</v>
      </c>
      <c r="O6" s="146" t="s">
        <v>99</v>
      </c>
      <c r="P6" s="146" t="s">
        <v>100</v>
      </c>
      <c r="Q6" s="146" t="s">
        <v>101</v>
      </c>
      <c r="R6" s="146" t="s">
        <v>102</v>
      </c>
      <c r="S6" s="146" t="s">
        <v>103</v>
      </c>
      <c r="T6" s="146" t="s">
        <v>104</v>
      </c>
      <c r="U6" s="146" t="s">
        <v>105</v>
      </c>
      <c r="V6" s="146" t="s">
        <v>106</v>
      </c>
      <c r="W6" s="146" t="s">
        <v>107</v>
      </c>
      <c r="X6" s="146" t="s">
        <v>108</v>
      </c>
      <c r="Y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110</v>
      </c>
      <c r="B8" s="164" t="s">
        <v>70</v>
      </c>
      <c r="C8" s="182" t="s">
        <v>71</v>
      </c>
      <c r="D8" s="165"/>
      <c r="E8" s="166"/>
      <c r="F8" s="167"/>
      <c r="G8" s="167">
        <f>SUMIF(AG9:AG109,"&lt;&gt;NOR",G9:G109)</f>
        <v>0</v>
      </c>
      <c r="H8" s="167"/>
      <c r="I8" s="167">
        <f>SUM(I9:I109)</f>
        <v>0</v>
      </c>
      <c r="J8" s="167"/>
      <c r="K8" s="167">
        <f>SUM(K9:K109)</f>
        <v>0</v>
      </c>
      <c r="L8" s="167"/>
      <c r="M8" s="167">
        <f>SUM(M9:M109)</f>
        <v>0</v>
      </c>
      <c r="N8" s="166"/>
      <c r="O8" s="166">
        <f>SUM(O9:O109)</f>
        <v>0</v>
      </c>
      <c r="P8" s="166"/>
      <c r="Q8" s="166">
        <f>SUM(Q9:Q109)</f>
        <v>2386.48</v>
      </c>
      <c r="R8" s="167"/>
      <c r="S8" s="167"/>
      <c r="T8" s="168"/>
      <c r="U8" s="162"/>
      <c r="V8" s="162">
        <f>SUM(V9:V109)</f>
        <v>5606.0600000000013</v>
      </c>
      <c r="W8" s="162"/>
      <c r="X8" s="162"/>
      <c r="Y8" s="162"/>
      <c r="AG8" t="s">
        <v>111</v>
      </c>
    </row>
    <row r="9" spans="1:60" outlineLevel="1" x14ac:dyDescent="0.2">
      <c r="A9" s="170">
        <v>1</v>
      </c>
      <c r="B9" s="171" t="s">
        <v>112</v>
      </c>
      <c r="C9" s="183" t="s">
        <v>113</v>
      </c>
      <c r="D9" s="172" t="s">
        <v>114</v>
      </c>
      <c r="E9" s="173">
        <v>960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 t="s">
        <v>115</v>
      </c>
      <c r="S9" s="175" t="s">
        <v>116</v>
      </c>
      <c r="T9" s="176" t="s">
        <v>116</v>
      </c>
      <c r="U9" s="157">
        <v>0.20300000000000001</v>
      </c>
      <c r="V9" s="157">
        <f>ROUND(E9*U9,2)</f>
        <v>194.88</v>
      </c>
      <c r="W9" s="157"/>
      <c r="X9" s="157" t="s">
        <v>117</v>
      </c>
      <c r="Y9" s="157" t="s">
        <v>118</v>
      </c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60" t="s">
        <v>120</v>
      </c>
      <c r="D10" s="261"/>
      <c r="E10" s="261"/>
      <c r="F10" s="261"/>
      <c r="G10" s="261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7" t="str">
        <f>C10</f>
        <v>na vzdálenost od hladiny vody v jímce po výšku roviny proložené osou nejvyššího bodu výtlačného potrubí. Včetně odpadní potrubí v délce do 20 m.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4" t="s">
        <v>122</v>
      </c>
      <c r="D11" s="158"/>
      <c r="E11" s="159">
        <v>960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123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1.4" outlineLevel="1" x14ac:dyDescent="0.2">
      <c r="A12" s="170">
        <v>2</v>
      </c>
      <c r="B12" s="171" t="s">
        <v>124</v>
      </c>
      <c r="C12" s="183" t="s">
        <v>125</v>
      </c>
      <c r="D12" s="172" t="s">
        <v>126</v>
      </c>
      <c r="E12" s="173">
        <v>240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115</v>
      </c>
      <c r="S12" s="175" t="s">
        <v>116</v>
      </c>
      <c r="T12" s="176" t="s">
        <v>116</v>
      </c>
      <c r="U12" s="157">
        <v>0</v>
      </c>
      <c r="V12" s="157">
        <f>ROUND(E12*U12,2)</f>
        <v>0</v>
      </c>
      <c r="W12" s="157"/>
      <c r="X12" s="157" t="s">
        <v>117</v>
      </c>
      <c r="Y12" s="157" t="s">
        <v>118</v>
      </c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1.4" outlineLevel="2" x14ac:dyDescent="0.2">
      <c r="A13" s="154"/>
      <c r="B13" s="155"/>
      <c r="C13" s="260" t="s">
        <v>127</v>
      </c>
      <c r="D13" s="261"/>
      <c r="E13" s="261"/>
      <c r="F13" s="261"/>
      <c r="G13" s="261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121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7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4" t="s">
        <v>128</v>
      </c>
      <c r="D14" s="158"/>
      <c r="E14" s="159">
        <v>240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123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0">
        <v>3</v>
      </c>
      <c r="B15" s="171" t="s">
        <v>129</v>
      </c>
      <c r="C15" s="183" t="s">
        <v>130</v>
      </c>
      <c r="D15" s="172" t="s">
        <v>131</v>
      </c>
      <c r="E15" s="173">
        <v>272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2</v>
      </c>
      <c r="Q15" s="173">
        <f>ROUND(E15*P15,2)</f>
        <v>544</v>
      </c>
      <c r="R15" s="175" t="s">
        <v>115</v>
      </c>
      <c r="S15" s="175" t="s">
        <v>116</v>
      </c>
      <c r="T15" s="176" t="s">
        <v>116</v>
      </c>
      <c r="U15" s="157">
        <v>0.78</v>
      </c>
      <c r="V15" s="157">
        <f>ROUND(E15*U15,2)</f>
        <v>212.16</v>
      </c>
      <c r="W15" s="157"/>
      <c r="X15" s="157" t="s">
        <v>117</v>
      </c>
      <c r="Y15" s="157" t="s">
        <v>118</v>
      </c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60" t="s">
        <v>132</v>
      </c>
      <c r="D16" s="261"/>
      <c r="E16" s="261"/>
      <c r="F16" s="261"/>
      <c r="G16" s="261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4" t="s">
        <v>133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123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4" t="s">
        <v>134</v>
      </c>
      <c r="D18" s="158"/>
      <c r="E18" s="159">
        <v>272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123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1.4" outlineLevel="1" x14ac:dyDescent="0.2">
      <c r="A19" s="170">
        <v>4</v>
      </c>
      <c r="B19" s="171" t="s">
        <v>135</v>
      </c>
      <c r="C19" s="183" t="s">
        <v>136</v>
      </c>
      <c r="D19" s="172" t="s">
        <v>131</v>
      </c>
      <c r="E19" s="173">
        <v>767.7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2.4</v>
      </c>
      <c r="Q19" s="173">
        <f>ROUND(E19*P19,2)</f>
        <v>1842.48</v>
      </c>
      <c r="R19" s="175" t="s">
        <v>115</v>
      </c>
      <c r="S19" s="175" t="s">
        <v>116</v>
      </c>
      <c r="T19" s="176" t="s">
        <v>116</v>
      </c>
      <c r="U19" s="157">
        <v>1.4</v>
      </c>
      <c r="V19" s="157">
        <f>ROUND(E19*U19,2)</f>
        <v>1074.78</v>
      </c>
      <c r="W19" s="157"/>
      <c r="X19" s="157" t="s">
        <v>117</v>
      </c>
      <c r="Y19" s="157" t="s">
        <v>118</v>
      </c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260" t="s">
        <v>132</v>
      </c>
      <c r="D20" s="261"/>
      <c r="E20" s="261"/>
      <c r="F20" s="261"/>
      <c r="G20" s="261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121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4" t="s">
        <v>133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123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4" t="s">
        <v>137</v>
      </c>
      <c r="D22" s="158"/>
      <c r="E22" s="159">
        <v>3.8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123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4" t="s">
        <v>138</v>
      </c>
      <c r="D23" s="158"/>
      <c r="E23" s="159">
        <v>59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123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4" t="s">
        <v>139</v>
      </c>
      <c r="D24" s="158"/>
      <c r="E24" s="159">
        <v>9.4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4" t="s">
        <v>140</v>
      </c>
      <c r="D25" s="158"/>
      <c r="E25" s="159">
        <v>149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123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4" t="s">
        <v>141</v>
      </c>
      <c r="D26" s="158"/>
      <c r="E26" s="159">
        <v>17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4" t="s">
        <v>142</v>
      </c>
      <c r="D27" s="158"/>
      <c r="E27" s="159">
        <v>218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123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4" t="s">
        <v>143</v>
      </c>
      <c r="D28" s="158"/>
      <c r="E28" s="159">
        <v>4.5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123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4" t="s">
        <v>144</v>
      </c>
      <c r="D29" s="158"/>
      <c r="E29" s="159">
        <v>13.5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123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4" t="s">
        <v>145</v>
      </c>
      <c r="D30" s="158"/>
      <c r="E30" s="159">
        <v>132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4" t="s">
        <v>146</v>
      </c>
      <c r="D31" s="158"/>
      <c r="E31" s="159">
        <v>22.5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123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4" t="s">
        <v>147</v>
      </c>
      <c r="D32" s="158"/>
      <c r="E32" s="159">
        <v>139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123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5" t="s">
        <v>148</v>
      </c>
      <c r="D33" s="160"/>
      <c r="E33" s="161">
        <v>767.7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123</v>
      </c>
      <c r="AH33" s="147">
        <v>1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0">
        <v>5</v>
      </c>
      <c r="B34" s="171" t="s">
        <v>149</v>
      </c>
      <c r="C34" s="183" t="s">
        <v>150</v>
      </c>
      <c r="D34" s="172" t="s">
        <v>131</v>
      </c>
      <c r="E34" s="173">
        <v>1129.5999999999999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5" t="s">
        <v>115</v>
      </c>
      <c r="S34" s="175" t="s">
        <v>116</v>
      </c>
      <c r="T34" s="176" t="s">
        <v>116</v>
      </c>
      <c r="U34" s="157">
        <v>0.26666000000000001</v>
      </c>
      <c r="V34" s="157">
        <f>ROUND(E34*U34,2)</f>
        <v>301.22000000000003</v>
      </c>
      <c r="W34" s="157"/>
      <c r="X34" s="157" t="s">
        <v>117</v>
      </c>
      <c r="Y34" s="157" t="s">
        <v>118</v>
      </c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1.4" outlineLevel="2" x14ac:dyDescent="0.2">
      <c r="A35" s="154"/>
      <c r="B35" s="155"/>
      <c r="C35" s="260" t="s">
        <v>151</v>
      </c>
      <c r="D35" s="261"/>
      <c r="E35" s="261"/>
      <c r="F35" s="261"/>
      <c r="G35" s="261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121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77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4" t="s">
        <v>152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123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4" t="s">
        <v>153</v>
      </c>
      <c r="D37" s="158"/>
      <c r="E37" s="159">
        <v>504.4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123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4" t="s">
        <v>154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123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4" t="s">
        <v>155</v>
      </c>
      <c r="D39" s="158"/>
      <c r="E39" s="159">
        <v>625.20000000000005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123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0">
        <v>6</v>
      </c>
      <c r="B40" s="171" t="s">
        <v>156</v>
      </c>
      <c r="C40" s="183" t="s">
        <v>157</v>
      </c>
      <c r="D40" s="172" t="s">
        <v>131</v>
      </c>
      <c r="E40" s="173">
        <v>1593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5" t="s">
        <v>115</v>
      </c>
      <c r="S40" s="175" t="s">
        <v>116</v>
      </c>
      <c r="T40" s="176" t="s">
        <v>116</v>
      </c>
      <c r="U40" s="157">
        <v>0.106</v>
      </c>
      <c r="V40" s="157">
        <f>ROUND(E40*U40,2)</f>
        <v>168.86</v>
      </c>
      <c r="W40" s="157"/>
      <c r="X40" s="157" t="s">
        <v>117</v>
      </c>
      <c r="Y40" s="157" t="s">
        <v>118</v>
      </c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1.4" outlineLevel="2" x14ac:dyDescent="0.2">
      <c r="A41" s="154"/>
      <c r="B41" s="155"/>
      <c r="C41" s="260" t="s">
        <v>151</v>
      </c>
      <c r="D41" s="261"/>
      <c r="E41" s="261"/>
      <c r="F41" s="261"/>
      <c r="G41" s="261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121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77" t="str">
        <f>C41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84" t="s">
        <v>158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123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4" t="s">
        <v>159</v>
      </c>
      <c r="D43" s="158"/>
      <c r="E43" s="159">
        <v>1593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123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0">
        <v>7</v>
      </c>
      <c r="B44" s="171" t="s">
        <v>160</v>
      </c>
      <c r="C44" s="183" t="s">
        <v>161</v>
      </c>
      <c r="D44" s="172" t="s">
        <v>131</v>
      </c>
      <c r="E44" s="173">
        <v>2722.6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5" t="s">
        <v>115</v>
      </c>
      <c r="S44" s="175" t="s">
        <v>116</v>
      </c>
      <c r="T44" s="176" t="s">
        <v>116</v>
      </c>
      <c r="U44" s="157">
        <v>4.3099999999999999E-2</v>
      </c>
      <c r="V44" s="157">
        <f>ROUND(E44*U44,2)</f>
        <v>117.34</v>
      </c>
      <c r="W44" s="157"/>
      <c r="X44" s="157" t="s">
        <v>117</v>
      </c>
      <c r="Y44" s="157" t="s">
        <v>118</v>
      </c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1.4" outlineLevel="2" x14ac:dyDescent="0.2">
      <c r="A45" s="154"/>
      <c r="B45" s="155"/>
      <c r="C45" s="260" t="s">
        <v>151</v>
      </c>
      <c r="D45" s="261"/>
      <c r="E45" s="261"/>
      <c r="F45" s="261"/>
      <c r="G45" s="261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121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77" t="str">
        <f>C45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84" t="s">
        <v>162</v>
      </c>
      <c r="D46" s="158"/>
      <c r="E46" s="159">
        <v>2722.6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123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0">
        <v>8</v>
      </c>
      <c r="B47" s="171" t="s">
        <v>163</v>
      </c>
      <c r="C47" s="183" t="s">
        <v>164</v>
      </c>
      <c r="D47" s="172" t="s">
        <v>131</v>
      </c>
      <c r="E47" s="173">
        <v>406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5" t="s">
        <v>115</v>
      </c>
      <c r="S47" s="175" t="s">
        <v>116</v>
      </c>
      <c r="T47" s="176" t="s">
        <v>116</v>
      </c>
      <c r="U47" s="157">
        <v>0.31</v>
      </c>
      <c r="V47" s="157">
        <f>ROUND(E47*U47,2)</f>
        <v>125.86</v>
      </c>
      <c r="W47" s="157"/>
      <c r="X47" s="157" t="s">
        <v>117</v>
      </c>
      <c r="Y47" s="157" t="s">
        <v>118</v>
      </c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1.4" outlineLevel="2" x14ac:dyDescent="0.2">
      <c r="A48" s="154"/>
      <c r="B48" s="155"/>
      <c r="C48" s="260" t="s">
        <v>151</v>
      </c>
      <c r="D48" s="261"/>
      <c r="E48" s="261"/>
      <c r="F48" s="261"/>
      <c r="G48" s="261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121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77" t="str">
        <f>C48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184" t="s">
        <v>165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123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4" t="s">
        <v>166</v>
      </c>
      <c r="D50" s="158"/>
      <c r="E50" s="159">
        <v>26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123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4" t="s">
        <v>167</v>
      </c>
      <c r="D51" s="158"/>
      <c r="E51" s="159">
        <v>36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123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4" t="s">
        <v>168</v>
      </c>
      <c r="D52" s="158"/>
      <c r="E52" s="159">
        <v>41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123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5" t="s">
        <v>148</v>
      </c>
      <c r="D53" s="160"/>
      <c r="E53" s="161">
        <v>103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123</v>
      </c>
      <c r="AH53" s="147">
        <v>1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4" t="s">
        <v>152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123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4" t="s">
        <v>169</v>
      </c>
      <c r="D55" s="158"/>
      <c r="E55" s="159">
        <v>278.89999999999998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123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5" t="s">
        <v>148</v>
      </c>
      <c r="D56" s="160"/>
      <c r="E56" s="161">
        <v>278.89999999999998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123</v>
      </c>
      <c r="AH56" s="147">
        <v>1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4" t="s">
        <v>154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123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4" t="s">
        <v>170</v>
      </c>
      <c r="D58" s="158"/>
      <c r="E58" s="159">
        <v>24.1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123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5" t="s">
        <v>148</v>
      </c>
      <c r="D59" s="160"/>
      <c r="E59" s="161">
        <v>24.1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123</v>
      </c>
      <c r="AH59" s="147">
        <v>1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0">
        <v>9</v>
      </c>
      <c r="B60" s="171" t="s">
        <v>171</v>
      </c>
      <c r="C60" s="183" t="s">
        <v>172</v>
      </c>
      <c r="D60" s="172" t="s">
        <v>131</v>
      </c>
      <c r="E60" s="173">
        <v>227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3">
        <v>0</v>
      </c>
      <c r="O60" s="173">
        <f>ROUND(E60*N60,2)</f>
        <v>0</v>
      </c>
      <c r="P60" s="173">
        <v>0</v>
      </c>
      <c r="Q60" s="173">
        <f>ROUND(E60*P60,2)</f>
        <v>0</v>
      </c>
      <c r="R60" s="175" t="s">
        <v>115</v>
      </c>
      <c r="S60" s="175" t="s">
        <v>116</v>
      </c>
      <c r="T60" s="176" t="s">
        <v>116</v>
      </c>
      <c r="U60" s="157">
        <v>0.19</v>
      </c>
      <c r="V60" s="157">
        <f>ROUND(E60*U60,2)</f>
        <v>43.13</v>
      </c>
      <c r="W60" s="157"/>
      <c r="X60" s="157" t="s">
        <v>117</v>
      </c>
      <c r="Y60" s="157" t="s">
        <v>118</v>
      </c>
      <c r="Z60" s="147"/>
      <c r="AA60" s="147"/>
      <c r="AB60" s="147"/>
      <c r="AC60" s="147"/>
      <c r="AD60" s="147"/>
      <c r="AE60" s="147"/>
      <c r="AF60" s="147"/>
      <c r="AG60" s="147" t="s">
        <v>119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1.4" outlineLevel="2" x14ac:dyDescent="0.2">
      <c r="A61" s="154"/>
      <c r="B61" s="155"/>
      <c r="C61" s="260" t="s">
        <v>151</v>
      </c>
      <c r="D61" s="261"/>
      <c r="E61" s="261"/>
      <c r="F61" s="261"/>
      <c r="G61" s="261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121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77" t="str">
        <f>C61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4" t="s">
        <v>165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123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4" t="s">
        <v>173</v>
      </c>
      <c r="D63" s="158"/>
      <c r="E63" s="159">
        <v>40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123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4" t="s">
        <v>174</v>
      </c>
      <c r="D64" s="158"/>
      <c r="E64" s="159">
        <v>74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123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4" t="s">
        <v>175</v>
      </c>
      <c r="D65" s="158"/>
      <c r="E65" s="159">
        <v>53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123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4" t="s">
        <v>158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123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4" t="s">
        <v>176</v>
      </c>
      <c r="D67" s="158"/>
      <c r="E67" s="159">
        <v>60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123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0">
        <v>10</v>
      </c>
      <c r="B68" s="171" t="s">
        <v>177</v>
      </c>
      <c r="C68" s="183" t="s">
        <v>178</v>
      </c>
      <c r="D68" s="172" t="s">
        <v>131</v>
      </c>
      <c r="E68" s="173">
        <v>1032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73">
        <v>0</v>
      </c>
      <c r="O68" s="173">
        <f>ROUND(E68*N68,2)</f>
        <v>0</v>
      </c>
      <c r="P68" s="173">
        <v>0</v>
      </c>
      <c r="Q68" s="173">
        <f>ROUND(E68*P68,2)</f>
        <v>0</v>
      </c>
      <c r="R68" s="175" t="s">
        <v>115</v>
      </c>
      <c r="S68" s="175" t="s">
        <v>116</v>
      </c>
      <c r="T68" s="176" t="s">
        <v>116</v>
      </c>
      <c r="U68" s="157">
        <v>0.155</v>
      </c>
      <c r="V68" s="157">
        <f>ROUND(E68*U68,2)</f>
        <v>159.96</v>
      </c>
      <c r="W68" s="157"/>
      <c r="X68" s="157" t="s">
        <v>117</v>
      </c>
      <c r="Y68" s="157" t="s">
        <v>118</v>
      </c>
      <c r="Z68" s="147"/>
      <c r="AA68" s="147"/>
      <c r="AB68" s="147"/>
      <c r="AC68" s="147"/>
      <c r="AD68" s="147"/>
      <c r="AE68" s="147"/>
      <c r="AF68" s="147"/>
      <c r="AG68" s="147" t="s">
        <v>119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1.4" outlineLevel="2" x14ac:dyDescent="0.2">
      <c r="A69" s="154"/>
      <c r="B69" s="155"/>
      <c r="C69" s="260" t="s">
        <v>151</v>
      </c>
      <c r="D69" s="261"/>
      <c r="E69" s="261"/>
      <c r="F69" s="261"/>
      <c r="G69" s="261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121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77" t="str">
        <f>C69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4" t="s">
        <v>165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123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4" t="s">
        <v>179</v>
      </c>
      <c r="D71" s="158"/>
      <c r="E71" s="159">
        <v>542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123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4" t="s">
        <v>180</v>
      </c>
      <c r="D72" s="158"/>
      <c r="E72" s="159">
        <v>224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123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4" t="s">
        <v>181</v>
      </c>
      <c r="D73" s="158"/>
      <c r="E73" s="159">
        <v>266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123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0">
        <v>11</v>
      </c>
      <c r="B74" s="171" t="s">
        <v>182</v>
      </c>
      <c r="C74" s="183" t="s">
        <v>183</v>
      </c>
      <c r="D74" s="172" t="s">
        <v>131</v>
      </c>
      <c r="E74" s="173">
        <v>1480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3">
        <v>0</v>
      </c>
      <c r="O74" s="173">
        <f>ROUND(E74*N74,2)</f>
        <v>0</v>
      </c>
      <c r="P74" s="173">
        <v>0</v>
      </c>
      <c r="Q74" s="173">
        <f>ROUND(E74*P74,2)</f>
        <v>0</v>
      </c>
      <c r="R74" s="175" t="s">
        <v>115</v>
      </c>
      <c r="S74" s="175" t="s">
        <v>116</v>
      </c>
      <c r="T74" s="176" t="s">
        <v>116</v>
      </c>
      <c r="U74" s="157">
        <v>0.13400000000000001</v>
      </c>
      <c r="V74" s="157">
        <f>ROUND(E74*U74,2)</f>
        <v>198.32</v>
      </c>
      <c r="W74" s="157"/>
      <c r="X74" s="157" t="s">
        <v>117</v>
      </c>
      <c r="Y74" s="157" t="s">
        <v>118</v>
      </c>
      <c r="Z74" s="147"/>
      <c r="AA74" s="147"/>
      <c r="AB74" s="147"/>
      <c r="AC74" s="147"/>
      <c r="AD74" s="147"/>
      <c r="AE74" s="147"/>
      <c r="AF74" s="147"/>
      <c r="AG74" s="147" t="s">
        <v>119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1.4" outlineLevel="2" x14ac:dyDescent="0.2">
      <c r="A75" s="154"/>
      <c r="B75" s="155"/>
      <c r="C75" s="260" t="s">
        <v>151</v>
      </c>
      <c r="D75" s="261"/>
      <c r="E75" s="261"/>
      <c r="F75" s="261"/>
      <c r="G75" s="261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121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77" t="str">
        <f>C75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184" t="s">
        <v>165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123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4" t="s">
        <v>184</v>
      </c>
      <c r="D77" s="158"/>
      <c r="E77" s="159">
        <v>1480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123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0">
        <v>12</v>
      </c>
      <c r="B78" s="171" t="s">
        <v>185</v>
      </c>
      <c r="C78" s="183" t="s">
        <v>186</v>
      </c>
      <c r="D78" s="172" t="s">
        <v>131</v>
      </c>
      <c r="E78" s="173">
        <v>3145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3">
        <v>0</v>
      </c>
      <c r="O78" s="173">
        <f>ROUND(E78*N78,2)</f>
        <v>0</v>
      </c>
      <c r="P78" s="173">
        <v>0</v>
      </c>
      <c r="Q78" s="173">
        <f>ROUND(E78*P78,2)</f>
        <v>0</v>
      </c>
      <c r="R78" s="175" t="s">
        <v>115</v>
      </c>
      <c r="S78" s="175" t="s">
        <v>116</v>
      </c>
      <c r="T78" s="176" t="s">
        <v>116</v>
      </c>
      <c r="U78" s="157">
        <v>0.1024</v>
      </c>
      <c r="V78" s="157">
        <f>ROUND(E78*U78,2)</f>
        <v>322.05</v>
      </c>
      <c r="W78" s="157"/>
      <c r="X78" s="157" t="s">
        <v>117</v>
      </c>
      <c r="Y78" s="157" t="s">
        <v>118</v>
      </c>
      <c r="Z78" s="147"/>
      <c r="AA78" s="147"/>
      <c r="AB78" s="147"/>
      <c r="AC78" s="147"/>
      <c r="AD78" s="147"/>
      <c r="AE78" s="147"/>
      <c r="AF78" s="147"/>
      <c r="AG78" s="147" t="s">
        <v>119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1.4" outlineLevel="2" x14ac:dyDescent="0.2">
      <c r="A79" s="154"/>
      <c r="B79" s="155"/>
      <c r="C79" s="260" t="s">
        <v>151</v>
      </c>
      <c r="D79" s="261"/>
      <c r="E79" s="261"/>
      <c r="F79" s="261"/>
      <c r="G79" s="261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121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77" t="str">
        <f>C79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4" t="s">
        <v>187</v>
      </c>
      <c r="D80" s="158"/>
      <c r="E80" s="159">
        <v>3145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123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0">
        <v>13</v>
      </c>
      <c r="B81" s="171" t="s">
        <v>188</v>
      </c>
      <c r="C81" s="183" t="s">
        <v>189</v>
      </c>
      <c r="D81" s="172" t="s">
        <v>131</v>
      </c>
      <c r="E81" s="173">
        <v>1129.5999999999999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0</v>
      </c>
      <c r="O81" s="173">
        <f>ROUND(E81*N81,2)</f>
        <v>0</v>
      </c>
      <c r="P81" s="173">
        <v>0</v>
      </c>
      <c r="Q81" s="173">
        <f>ROUND(E81*P81,2)</f>
        <v>0</v>
      </c>
      <c r="R81" s="175" t="s">
        <v>115</v>
      </c>
      <c r="S81" s="175" t="s">
        <v>116</v>
      </c>
      <c r="T81" s="176" t="s">
        <v>116</v>
      </c>
      <c r="U81" s="157">
        <v>0.34499999999999997</v>
      </c>
      <c r="V81" s="157">
        <f>ROUND(E81*U81,2)</f>
        <v>389.71</v>
      </c>
      <c r="W81" s="157"/>
      <c r="X81" s="157" t="s">
        <v>117</v>
      </c>
      <c r="Y81" s="157" t="s">
        <v>118</v>
      </c>
      <c r="Z81" s="147"/>
      <c r="AA81" s="147"/>
      <c r="AB81" s="147"/>
      <c r="AC81" s="147"/>
      <c r="AD81" s="147"/>
      <c r="AE81" s="147"/>
      <c r="AF81" s="147"/>
      <c r="AG81" s="147" t="s">
        <v>119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260" t="s">
        <v>190</v>
      </c>
      <c r="D82" s="261"/>
      <c r="E82" s="261"/>
      <c r="F82" s="261"/>
      <c r="G82" s="261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121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77" t="str">
        <f>C82</f>
        <v>bez naložení do dopravní nádoby, ale s vyprázdněním dopravní nádoby na hromadu nebo na dopravní prostředek,</v>
      </c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184" t="s">
        <v>191</v>
      </c>
      <c r="D83" s="158"/>
      <c r="E83" s="159">
        <v>1129.5999999999999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123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0">
        <v>14</v>
      </c>
      <c r="B84" s="171" t="s">
        <v>192</v>
      </c>
      <c r="C84" s="183" t="s">
        <v>193</v>
      </c>
      <c r="D84" s="172" t="s">
        <v>131</v>
      </c>
      <c r="E84" s="173">
        <v>759.96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3">
        <v>0</v>
      </c>
      <c r="O84" s="173">
        <f>ROUND(E84*N84,2)</f>
        <v>0</v>
      </c>
      <c r="P84" s="173">
        <v>0</v>
      </c>
      <c r="Q84" s="173">
        <f>ROUND(E84*P84,2)</f>
        <v>0</v>
      </c>
      <c r="R84" s="175" t="s">
        <v>115</v>
      </c>
      <c r="S84" s="175" t="s">
        <v>116</v>
      </c>
      <c r="T84" s="176" t="s">
        <v>116</v>
      </c>
      <c r="U84" s="157">
        <v>0.51900000000000002</v>
      </c>
      <c r="V84" s="157">
        <f>ROUND(E84*U84,2)</f>
        <v>394.42</v>
      </c>
      <c r="W84" s="157"/>
      <c r="X84" s="157" t="s">
        <v>117</v>
      </c>
      <c r="Y84" s="157" t="s">
        <v>118</v>
      </c>
      <c r="Z84" s="147"/>
      <c r="AA84" s="147"/>
      <c r="AB84" s="147"/>
      <c r="AC84" s="147"/>
      <c r="AD84" s="147"/>
      <c r="AE84" s="147"/>
      <c r="AF84" s="147"/>
      <c r="AG84" s="147" t="s">
        <v>119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260" t="s">
        <v>190</v>
      </c>
      <c r="D85" s="261"/>
      <c r="E85" s="261"/>
      <c r="F85" s="261"/>
      <c r="G85" s="261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121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77" t="str">
        <f>C85</f>
        <v>bez naložení do dopravní nádoby, ale s vyprázdněním dopravní nádoby na hromadu nebo na dopravní prostředek,</v>
      </c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4" t="s">
        <v>194</v>
      </c>
      <c r="D86" s="158"/>
      <c r="E86" s="159">
        <v>633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123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4" t="s">
        <v>195</v>
      </c>
      <c r="D87" s="158"/>
      <c r="E87" s="159">
        <v>82.56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123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4" t="s">
        <v>196</v>
      </c>
      <c r="D88" s="158"/>
      <c r="E88" s="159">
        <v>44.4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123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93">
        <v>15</v>
      </c>
      <c r="B89" s="194" t="s">
        <v>197</v>
      </c>
      <c r="C89" s="195" t="s">
        <v>198</v>
      </c>
      <c r="D89" s="196" t="s">
        <v>131</v>
      </c>
      <c r="E89" s="197">
        <v>7024.5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3">
        <v>0</v>
      </c>
      <c r="O89" s="173">
        <f>ROUND(E89*N89,2)</f>
        <v>0</v>
      </c>
      <c r="P89" s="173">
        <v>0</v>
      </c>
      <c r="Q89" s="173">
        <f>ROUND(E89*P89,2)</f>
        <v>0</v>
      </c>
      <c r="R89" s="175" t="s">
        <v>115</v>
      </c>
      <c r="S89" s="175" t="s">
        <v>116</v>
      </c>
      <c r="T89" s="176" t="s">
        <v>116</v>
      </c>
      <c r="U89" s="157">
        <v>1.0999999999999999E-2</v>
      </c>
      <c r="V89" s="157">
        <f>ROUND(E89*U89,2)</f>
        <v>77.27</v>
      </c>
      <c r="W89" s="157"/>
      <c r="X89" s="157" t="s">
        <v>117</v>
      </c>
      <c r="Y89" s="157" t="s">
        <v>118</v>
      </c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260" t="s">
        <v>199</v>
      </c>
      <c r="D90" s="261"/>
      <c r="E90" s="261"/>
      <c r="F90" s="261"/>
      <c r="G90" s="261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121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84" t="s">
        <v>200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123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4" t="s">
        <v>201</v>
      </c>
      <c r="D92" s="158"/>
      <c r="E92" s="159">
        <v>5867.6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123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4" t="s">
        <v>202</v>
      </c>
      <c r="D93" s="158"/>
      <c r="E93" s="159">
        <v>1156.9000000000001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123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0">
        <v>16</v>
      </c>
      <c r="B94" s="171" t="s">
        <v>197</v>
      </c>
      <c r="C94" s="183" t="s">
        <v>198</v>
      </c>
      <c r="D94" s="172" t="s">
        <v>131</v>
      </c>
      <c r="E94" s="173">
        <v>6627.4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3">
        <v>0</v>
      </c>
      <c r="O94" s="173">
        <f>ROUND(E94*N94,2)</f>
        <v>0</v>
      </c>
      <c r="P94" s="173">
        <v>0</v>
      </c>
      <c r="Q94" s="173">
        <f>ROUND(E94*P94,2)</f>
        <v>0</v>
      </c>
      <c r="R94" s="175" t="s">
        <v>115</v>
      </c>
      <c r="S94" s="175" t="s">
        <v>116</v>
      </c>
      <c r="T94" s="176" t="s">
        <v>116</v>
      </c>
      <c r="U94" s="157">
        <v>1.0999999999999999E-2</v>
      </c>
      <c r="V94" s="157">
        <f>ROUND(E94*U94,2)</f>
        <v>72.900000000000006</v>
      </c>
      <c r="W94" s="157"/>
      <c r="X94" s="157" t="s">
        <v>117</v>
      </c>
      <c r="Y94" s="157" t="s">
        <v>118</v>
      </c>
      <c r="Z94" s="147"/>
      <c r="AA94" s="147"/>
      <c r="AB94" s="147"/>
      <c r="AC94" s="147"/>
      <c r="AD94" s="147"/>
      <c r="AE94" s="147"/>
      <c r="AF94" s="147"/>
      <c r="AG94" s="147" t="s">
        <v>119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260" t="s">
        <v>199</v>
      </c>
      <c r="D95" s="261"/>
      <c r="E95" s="261"/>
      <c r="F95" s="261"/>
      <c r="G95" s="261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121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">
      <c r="A96" s="154"/>
      <c r="B96" s="155"/>
      <c r="C96" s="184" t="s">
        <v>203</v>
      </c>
      <c r="D96" s="158"/>
      <c r="E96" s="159">
        <v>6627.4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123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0">
        <v>17</v>
      </c>
      <c r="B97" s="171" t="s">
        <v>204</v>
      </c>
      <c r="C97" s="183" t="s">
        <v>205</v>
      </c>
      <c r="D97" s="172" t="s">
        <v>131</v>
      </c>
      <c r="E97" s="173">
        <v>6627.4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3">
        <v>0</v>
      </c>
      <c r="O97" s="173">
        <f>ROUND(E97*N97,2)</f>
        <v>0</v>
      </c>
      <c r="P97" s="173">
        <v>0</v>
      </c>
      <c r="Q97" s="173">
        <f>ROUND(E97*P97,2)</f>
        <v>0</v>
      </c>
      <c r="R97" s="175" t="s">
        <v>115</v>
      </c>
      <c r="S97" s="175" t="s">
        <v>116</v>
      </c>
      <c r="T97" s="176" t="s">
        <v>116</v>
      </c>
      <c r="U97" s="157">
        <v>5.2999999999999999E-2</v>
      </c>
      <c r="V97" s="157">
        <f>ROUND(E97*U97,2)</f>
        <v>351.25</v>
      </c>
      <c r="W97" s="157"/>
      <c r="X97" s="157" t="s">
        <v>117</v>
      </c>
      <c r="Y97" s="157" t="s">
        <v>118</v>
      </c>
      <c r="Z97" s="147"/>
      <c r="AA97" s="147"/>
      <c r="AB97" s="147"/>
      <c r="AC97" s="147"/>
      <c r="AD97" s="147"/>
      <c r="AE97" s="147"/>
      <c r="AF97" s="147"/>
      <c r="AG97" s="147" t="s">
        <v>119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4" t="s">
        <v>206</v>
      </c>
      <c r="D98" s="158"/>
      <c r="E98" s="159">
        <v>6627.4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123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1.4" outlineLevel="1" x14ac:dyDescent="0.2">
      <c r="A99" s="198">
        <v>18</v>
      </c>
      <c r="B99" s="199" t="s">
        <v>207</v>
      </c>
      <c r="C99" s="200" t="s">
        <v>208</v>
      </c>
      <c r="D99" s="201" t="s">
        <v>131</v>
      </c>
      <c r="E99" s="202">
        <v>7024.5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78">
        <v>0</v>
      </c>
      <c r="O99" s="178">
        <f>ROUND(E99*N99,2)</f>
        <v>0</v>
      </c>
      <c r="P99" s="178">
        <v>0</v>
      </c>
      <c r="Q99" s="178">
        <f>ROUND(E99*P99,2)</f>
        <v>0</v>
      </c>
      <c r="R99" s="180" t="s">
        <v>115</v>
      </c>
      <c r="S99" s="180" t="s">
        <v>116</v>
      </c>
      <c r="T99" s="181" t="s">
        <v>116</v>
      </c>
      <c r="U99" s="157">
        <v>8.9999999999999993E-3</v>
      </c>
      <c r="V99" s="157">
        <f>ROUND(E99*U99,2)</f>
        <v>63.22</v>
      </c>
      <c r="W99" s="157"/>
      <c r="X99" s="157" t="s">
        <v>117</v>
      </c>
      <c r="Y99" s="157" t="s">
        <v>118</v>
      </c>
      <c r="Z99" s="147"/>
      <c r="AA99" s="147"/>
      <c r="AB99" s="147"/>
      <c r="AC99" s="147"/>
      <c r="AD99" s="147"/>
      <c r="AE99" s="147"/>
      <c r="AF99" s="147"/>
      <c r="AG99" s="147" t="s">
        <v>119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0">
        <v>19</v>
      </c>
      <c r="B100" s="171" t="s">
        <v>209</v>
      </c>
      <c r="C100" s="183" t="s">
        <v>210</v>
      </c>
      <c r="D100" s="172" t="s">
        <v>131</v>
      </c>
      <c r="E100" s="173">
        <v>6627.4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5" t="s">
        <v>115</v>
      </c>
      <c r="S100" s="175" t="s">
        <v>116</v>
      </c>
      <c r="T100" s="176" t="s">
        <v>116</v>
      </c>
      <c r="U100" s="157">
        <v>0.20200000000000001</v>
      </c>
      <c r="V100" s="157">
        <f>ROUND(E100*U100,2)</f>
        <v>1338.73</v>
      </c>
      <c r="W100" s="157"/>
      <c r="X100" s="157" t="s">
        <v>117</v>
      </c>
      <c r="Y100" s="157" t="s">
        <v>118</v>
      </c>
      <c r="Z100" s="147"/>
      <c r="AA100" s="147"/>
      <c r="AB100" s="147"/>
      <c r="AC100" s="147"/>
      <c r="AD100" s="147"/>
      <c r="AE100" s="147"/>
      <c r="AF100" s="147"/>
      <c r="AG100" s="147" t="s">
        <v>119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">
      <c r="A101" s="154"/>
      <c r="B101" s="155"/>
      <c r="C101" s="260" t="s">
        <v>211</v>
      </c>
      <c r="D101" s="261"/>
      <c r="E101" s="261"/>
      <c r="F101" s="261"/>
      <c r="G101" s="261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121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1.4" outlineLevel="2" x14ac:dyDescent="0.2">
      <c r="A102" s="154"/>
      <c r="B102" s="155"/>
      <c r="C102" s="184" t="s">
        <v>212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123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4" t="s">
        <v>213</v>
      </c>
      <c r="D103" s="158"/>
      <c r="E103" s="159">
        <v>4480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123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4" t="s">
        <v>152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123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4" t="s">
        <v>214</v>
      </c>
      <c r="D105" s="158"/>
      <c r="E105" s="159">
        <v>624.4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123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4" t="s">
        <v>154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123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4" t="s">
        <v>215</v>
      </c>
      <c r="D107" s="158"/>
      <c r="E107" s="159">
        <v>248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123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4" t="s">
        <v>216</v>
      </c>
      <c r="D108" s="158"/>
      <c r="E108" s="159">
        <v>1275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123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5" t="s">
        <v>148</v>
      </c>
      <c r="D109" s="160"/>
      <c r="E109" s="161">
        <v>6627.4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123</v>
      </c>
      <c r="AH109" s="147">
        <v>1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">
      <c r="A110" s="163" t="s">
        <v>110</v>
      </c>
      <c r="B110" s="164" t="s">
        <v>72</v>
      </c>
      <c r="C110" s="182" t="s">
        <v>73</v>
      </c>
      <c r="D110" s="165"/>
      <c r="E110" s="166"/>
      <c r="F110" s="167"/>
      <c r="G110" s="167">
        <f>SUMIF(AG111:AG284,"&lt;&gt;NOR",G111:G284)</f>
        <v>0</v>
      </c>
      <c r="H110" s="167"/>
      <c r="I110" s="167">
        <f>SUM(I111:I284)</f>
        <v>0</v>
      </c>
      <c r="J110" s="167"/>
      <c r="K110" s="167">
        <f>SUM(K111:K284)</f>
        <v>0</v>
      </c>
      <c r="L110" s="167"/>
      <c r="M110" s="167">
        <f>SUM(M111:M284)</f>
        <v>0</v>
      </c>
      <c r="N110" s="166"/>
      <c r="O110" s="166">
        <f>SUM(O111:O284)</f>
        <v>5719.3599999999988</v>
      </c>
      <c r="P110" s="166"/>
      <c r="Q110" s="166">
        <f>SUM(Q111:Q284)</f>
        <v>0</v>
      </c>
      <c r="R110" s="167"/>
      <c r="S110" s="167"/>
      <c r="T110" s="168"/>
      <c r="U110" s="162"/>
      <c r="V110" s="162">
        <f>SUM(V111:V284)</f>
        <v>16500.77</v>
      </c>
      <c r="W110" s="162"/>
      <c r="X110" s="162"/>
      <c r="Y110" s="162"/>
      <c r="AG110" t="s">
        <v>111</v>
      </c>
    </row>
    <row r="111" spans="1:60" outlineLevel="1" x14ac:dyDescent="0.2">
      <c r="A111" s="193">
        <v>20</v>
      </c>
      <c r="B111" s="194" t="s">
        <v>217</v>
      </c>
      <c r="C111" s="195" t="s">
        <v>218</v>
      </c>
      <c r="D111" s="196" t="s">
        <v>131</v>
      </c>
      <c r="E111" s="197">
        <v>1156.9000000000001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3">
        <v>2.5499999999999998</v>
      </c>
      <c r="O111" s="173">
        <f>ROUND(E111*N111,2)</f>
        <v>2950.1</v>
      </c>
      <c r="P111" s="173">
        <v>0</v>
      </c>
      <c r="Q111" s="173">
        <f>ROUND(E111*P111,2)</f>
        <v>0</v>
      </c>
      <c r="R111" s="175" t="s">
        <v>219</v>
      </c>
      <c r="S111" s="175" t="s">
        <v>116</v>
      </c>
      <c r="T111" s="176" t="s">
        <v>116</v>
      </c>
      <c r="U111" s="157">
        <v>0</v>
      </c>
      <c r="V111" s="157">
        <f>ROUND(E111*U111,2)</f>
        <v>0</v>
      </c>
      <c r="W111" s="157"/>
      <c r="X111" s="157" t="s">
        <v>117</v>
      </c>
      <c r="Y111" s="157" t="s">
        <v>118</v>
      </c>
      <c r="Z111" s="147"/>
      <c r="AA111" s="147"/>
      <c r="AB111" s="147"/>
      <c r="AC111" s="147"/>
      <c r="AD111" s="147"/>
      <c r="AE111" s="147"/>
      <c r="AF111" s="147"/>
      <c r="AG111" s="147" t="s">
        <v>119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">
      <c r="A112" s="154"/>
      <c r="B112" s="155"/>
      <c r="C112" s="184" t="s">
        <v>220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123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4" t="s">
        <v>221</v>
      </c>
      <c r="D113" s="158"/>
      <c r="E113" s="159">
        <v>521.4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123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4" t="s">
        <v>222</v>
      </c>
      <c r="D114" s="158"/>
      <c r="E114" s="159">
        <v>25.9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123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4" t="s">
        <v>223</v>
      </c>
      <c r="D115" s="158"/>
      <c r="E115" s="159">
        <v>36.4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123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4" t="s">
        <v>224</v>
      </c>
      <c r="D116" s="158"/>
      <c r="E116" s="159">
        <v>219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123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4" t="s">
        <v>225</v>
      </c>
      <c r="D117" s="158"/>
      <c r="E117" s="159">
        <v>10.9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123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4" t="s">
        <v>226</v>
      </c>
      <c r="D118" s="158"/>
      <c r="E118" s="159">
        <v>16.2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123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4" t="s">
        <v>227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123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4" t="s">
        <v>228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123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4" t="s">
        <v>229</v>
      </c>
      <c r="D121" s="158"/>
      <c r="E121" s="159">
        <v>56.6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123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4" t="s">
        <v>230</v>
      </c>
      <c r="D122" s="158"/>
      <c r="E122" s="159">
        <v>3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123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4" t="s">
        <v>231</v>
      </c>
      <c r="D123" s="158"/>
      <c r="E123" s="159">
        <v>4.7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123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4" t="s">
        <v>232</v>
      </c>
      <c r="D124" s="158"/>
      <c r="E124" s="159">
        <v>194.1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123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4" t="s">
        <v>233</v>
      </c>
      <c r="D125" s="158"/>
      <c r="E125" s="159">
        <v>9.6999999999999993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123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4" t="s">
        <v>234</v>
      </c>
      <c r="D126" s="158"/>
      <c r="E126" s="159">
        <v>13.9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123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4" t="s">
        <v>227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123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4" t="s">
        <v>235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123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4" t="s">
        <v>236</v>
      </c>
      <c r="D129" s="158"/>
      <c r="E129" s="159">
        <v>39.700000000000003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123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4" t="s">
        <v>237</v>
      </c>
      <c r="D130" s="158"/>
      <c r="E130" s="159">
        <v>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123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84" t="s">
        <v>238</v>
      </c>
      <c r="D131" s="158"/>
      <c r="E131" s="159">
        <v>3.4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123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ht="21.4" outlineLevel="1" x14ac:dyDescent="0.2">
      <c r="A132" s="193">
        <v>21</v>
      </c>
      <c r="B132" s="194" t="s">
        <v>239</v>
      </c>
      <c r="C132" s="195" t="s">
        <v>240</v>
      </c>
      <c r="D132" s="196" t="s">
        <v>241</v>
      </c>
      <c r="E132" s="197">
        <v>62.64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3">
        <v>1.07521</v>
      </c>
      <c r="O132" s="173">
        <f>ROUND(E132*N132,2)</f>
        <v>67.349999999999994</v>
      </c>
      <c r="P132" s="173">
        <v>0</v>
      </c>
      <c r="Q132" s="173">
        <f>ROUND(E132*P132,2)</f>
        <v>0</v>
      </c>
      <c r="R132" s="175" t="s">
        <v>219</v>
      </c>
      <c r="S132" s="175" t="s">
        <v>116</v>
      </c>
      <c r="T132" s="176" t="s">
        <v>116</v>
      </c>
      <c r="U132" s="157">
        <v>22.321000000000002</v>
      </c>
      <c r="V132" s="157">
        <f>ROUND(E132*U132,2)</f>
        <v>1398.19</v>
      </c>
      <c r="W132" s="157"/>
      <c r="X132" s="157" t="s">
        <v>117</v>
      </c>
      <c r="Y132" s="157" t="s">
        <v>118</v>
      </c>
      <c r="Z132" s="147"/>
      <c r="AA132" s="147"/>
      <c r="AB132" s="147"/>
      <c r="AC132" s="147"/>
      <c r="AD132" s="147"/>
      <c r="AE132" s="147"/>
      <c r="AF132" s="147"/>
      <c r="AG132" s="147" t="s">
        <v>119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2" x14ac:dyDescent="0.2">
      <c r="A133" s="154"/>
      <c r="B133" s="155"/>
      <c r="C133" s="184" t="s">
        <v>220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123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4" t="s">
        <v>242</v>
      </c>
      <c r="D134" s="158"/>
      <c r="E134" s="159">
        <v>31.732500000000002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123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4" t="s">
        <v>243</v>
      </c>
      <c r="D135" s="158"/>
      <c r="E135" s="159">
        <v>12.0458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123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4" t="s">
        <v>228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123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4" t="s">
        <v>244</v>
      </c>
      <c r="D137" s="158"/>
      <c r="E137" s="159">
        <v>3.3946999999999998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123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4" t="s">
        <v>245</v>
      </c>
      <c r="D138" s="158"/>
      <c r="E138" s="159">
        <v>12.486499999999999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123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4" t="s">
        <v>235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123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4" t="s">
        <v>246</v>
      </c>
      <c r="D140" s="158"/>
      <c r="E140" s="159">
        <v>2.9805000000000001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123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93">
        <v>22</v>
      </c>
      <c r="B141" s="194" t="s">
        <v>247</v>
      </c>
      <c r="C141" s="195" t="s">
        <v>248</v>
      </c>
      <c r="D141" s="196" t="s">
        <v>249</v>
      </c>
      <c r="E141" s="197">
        <v>1915.5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3">
        <v>1.81E-3</v>
      </c>
      <c r="O141" s="173">
        <f>ROUND(E141*N141,2)</f>
        <v>3.47</v>
      </c>
      <c r="P141" s="173">
        <v>0</v>
      </c>
      <c r="Q141" s="173">
        <f>ROUND(E141*P141,2)</f>
        <v>0</v>
      </c>
      <c r="R141" s="175" t="s">
        <v>219</v>
      </c>
      <c r="S141" s="175" t="s">
        <v>116</v>
      </c>
      <c r="T141" s="176" t="s">
        <v>116</v>
      </c>
      <c r="U141" s="157">
        <v>0.748</v>
      </c>
      <c r="V141" s="157">
        <f>ROUND(E141*U141,2)</f>
        <v>1432.79</v>
      </c>
      <c r="W141" s="157"/>
      <c r="X141" s="157" t="s">
        <v>117</v>
      </c>
      <c r="Y141" s="157" t="s">
        <v>118</v>
      </c>
      <c r="Z141" s="147"/>
      <c r="AA141" s="147"/>
      <c r="AB141" s="147"/>
      <c r="AC141" s="147"/>
      <c r="AD141" s="147"/>
      <c r="AE141" s="147"/>
      <c r="AF141" s="147"/>
      <c r="AG141" s="147" t="s">
        <v>119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 x14ac:dyDescent="0.2">
      <c r="A142" s="154"/>
      <c r="B142" s="155"/>
      <c r="C142" s="260" t="s">
        <v>250</v>
      </c>
      <c r="D142" s="261"/>
      <c r="E142" s="261"/>
      <c r="F142" s="261"/>
      <c r="G142" s="261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121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2" x14ac:dyDescent="0.2">
      <c r="A143" s="154"/>
      <c r="B143" s="155"/>
      <c r="C143" s="184" t="s">
        <v>220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123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4" t="s">
        <v>251</v>
      </c>
      <c r="D144" s="158"/>
      <c r="E144" s="159">
        <v>1728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123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4" t="s">
        <v>228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123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4" t="s">
        <v>252</v>
      </c>
      <c r="D146" s="158"/>
      <c r="E146" s="159">
        <v>187.5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123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93">
        <v>23</v>
      </c>
      <c r="B147" s="194" t="s">
        <v>253</v>
      </c>
      <c r="C147" s="195" t="s">
        <v>254</v>
      </c>
      <c r="D147" s="196" t="s">
        <v>249</v>
      </c>
      <c r="E147" s="197">
        <v>1025.5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1.92E-3</v>
      </c>
      <c r="O147" s="173">
        <f>ROUND(E147*N147,2)</f>
        <v>1.97</v>
      </c>
      <c r="P147" s="173">
        <v>0</v>
      </c>
      <c r="Q147" s="173">
        <f>ROUND(E147*P147,2)</f>
        <v>0</v>
      </c>
      <c r="R147" s="175" t="s">
        <v>219</v>
      </c>
      <c r="S147" s="175" t="s">
        <v>116</v>
      </c>
      <c r="T147" s="176" t="s">
        <v>116</v>
      </c>
      <c r="U147" s="157">
        <v>1.569</v>
      </c>
      <c r="V147" s="157">
        <f>ROUND(E147*U147,2)</f>
        <v>1609.01</v>
      </c>
      <c r="W147" s="157"/>
      <c r="X147" s="157" t="s">
        <v>117</v>
      </c>
      <c r="Y147" s="157" t="s">
        <v>118</v>
      </c>
      <c r="Z147" s="147"/>
      <c r="AA147" s="147"/>
      <c r="AB147" s="147"/>
      <c r="AC147" s="147"/>
      <c r="AD147" s="147"/>
      <c r="AE147" s="147"/>
      <c r="AF147" s="147"/>
      <c r="AG147" s="147" t="s">
        <v>119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">
      <c r="A148" s="154"/>
      <c r="B148" s="155"/>
      <c r="C148" s="260" t="s">
        <v>250</v>
      </c>
      <c r="D148" s="261"/>
      <c r="E148" s="261"/>
      <c r="F148" s="261"/>
      <c r="G148" s="261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121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184" t="s">
        <v>220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123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4" t="s">
        <v>255</v>
      </c>
      <c r="D150" s="158"/>
      <c r="E150" s="159">
        <v>496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123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4" t="s">
        <v>228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123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4" t="s">
        <v>256</v>
      </c>
      <c r="D152" s="158"/>
      <c r="E152" s="159">
        <v>439.5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123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4" t="s">
        <v>235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123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84" t="s">
        <v>257</v>
      </c>
      <c r="D154" s="158"/>
      <c r="E154" s="159">
        <v>90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123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0">
        <v>24</v>
      </c>
      <c r="B155" s="171" t="s">
        <v>258</v>
      </c>
      <c r="C155" s="183" t="s">
        <v>259</v>
      </c>
      <c r="D155" s="172" t="s">
        <v>249</v>
      </c>
      <c r="E155" s="173">
        <v>247.6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3">
        <v>0</v>
      </c>
      <c r="O155" s="173">
        <f>ROUND(E155*N155,2)</f>
        <v>0</v>
      </c>
      <c r="P155" s="173">
        <v>0</v>
      </c>
      <c r="Q155" s="173">
        <f>ROUND(E155*P155,2)</f>
        <v>0</v>
      </c>
      <c r="R155" s="175" t="s">
        <v>219</v>
      </c>
      <c r="S155" s="175" t="s">
        <v>116</v>
      </c>
      <c r="T155" s="176" t="s">
        <v>116</v>
      </c>
      <c r="U155" s="157">
        <v>1.0289999999999999</v>
      </c>
      <c r="V155" s="157">
        <f>ROUND(E155*U155,2)</f>
        <v>254.78</v>
      </c>
      <c r="W155" s="157"/>
      <c r="X155" s="157" t="s">
        <v>117</v>
      </c>
      <c r="Y155" s="157" t="s">
        <v>118</v>
      </c>
      <c r="Z155" s="147"/>
      <c r="AA155" s="147"/>
      <c r="AB155" s="147"/>
      <c r="AC155" s="147"/>
      <c r="AD155" s="147"/>
      <c r="AE155" s="147"/>
      <c r="AF155" s="147"/>
      <c r="AG155" s="147" t="s">
        <v>119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">
      <c r="A156" s="154"/>
      <c r="B156" s="155"/>
      <c r="C156" s="260" t="s">
        <v>260</v>
      </c>
      <c r="D156" s="261"/>
      <c r="E156" s="261"/>
      <c r="F156" s="261"/>
      <c r="G156" s="261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121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84" t="s">
        <v>220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123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4" t="s">
        <v>261</v>
      </c>
      <c r="D158" s="158"/>
      <c r="E158" s="159">
        <v>143.19999999999999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123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4" t="s">
        <v>228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123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4" t="s">
        <v>262</v>
      </c>
      <c r="D160" s="158"/>
      <c r="E160" s="159">
        <v>104.4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123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0">
        <v>25</v>
      </c>
      <c r="B161" s="171" t="s">
        <v>263</v>
      </c>
      <c r="C161" s="183" t="s">
        <v>264</v>
      </c>
      <c r="D161" s="172" t="s">
        <v>249</v>
      </c>
      <c r="E161" s="173">
        <v>212.8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3">
        <v>0</v>
      </c>
      <c r="O161" s="173">
        <f>ROUND(E161*N161,2)</f>
        <v>0</v>
      </c>
      <c r="P161" s="173">
        <v>0</v>
      </c>
      <c r="Q161" s="173">
        <f>ROUND(E161*P161,2)</f>
        <v>0</v>
      </c>
      <c r="R161" s="175" t="s">
        <v>219</v>
      </c>
      <c r="S161" s="175" t="s">
        <v>116</v>
      </c>
      <c r="T161" s="176" t="s">
        <v>116</v>
      </c>
      <c r="U161" s="157">
        <v>1.4490000000000001</v>
      </c>
      <c r="V161" s="157">
        <f>ROUND(E161*U161,2)</f>
        <v>308.35000000000002</v>
      </c>
      <c r="W161" s="157"/>
      <c r="X161" s="157" t="s">
        <v>117</v>
      </c>
      <c r="Y161" s="157" t="s">
        <v>118</v>
      </c>
      <c r="Z161" s="147"/>
      <c r="AA161" s="147"/>
      <c r="AB161" s="147"/>
      <c r="AC161" s="147"/>
      <c r="AD161" s="147"/>
      <c r="AE161" s="147"/>
      <c r="AF161" s="147"/>
      <c r="AG161" s="147" t="s">
        <v>119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260" t="s">
        <v>260</v>
      </c>
      <c r="D162" s="261"/>
      <c r="E162" s="261"/>
      <c r="F162" s="261"/>
      <c r="G162" s="261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121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184" t="s">
        <v>220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123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84" t="s">
        <v>265</v>
      </c>
      <c r="D164" s="158"/>
      <c r="E164" s="159">
        <v>44.2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123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4" t="s">
        <v>228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123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4" t="s">
        <v>266</v>
      </c>
      <c r="D166" s="158"/>
      <c r="E166" s="159">
        <v>168.6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123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70">
        <v>26</v>
      </c>
      <c r="B167" s="171" t="s">
        <v>267</v>
      </c>
      <c r="C167" s="183" t="s">
        <v>268</v>
      </c>
      <c r="D167" s="172" t="s">
        <v>249</v>
      </c>
      <c r="E167" s="173">
        <v>114.1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3">
        <v>5.6299999999999996E-3</v>
      </c>
      <c r="O167" s="173">
        <f>ROUND(E167*N167,2)</f>
        <v>0.64</v>
      </c>
      <c r="P167" s="173">
        <v>0</v>
      </c>
      <c r="Q167" s="173">
        <f>ROUND(E167*P167,2)</f>
        <v>0</v>
      </c>
      <c r="R167" s="175" t="s">
        <v>219</v>
      </c>
      <c r="S167" s="175" t="s">
        <v>116</v>
      </c>
      <c r="T167" s="176" t="s">
        <v>116</v>
      </c>
      <c r="U167" s="157">
        <v>0.96499999999999997</v>
      </c>
      <c r="V167" s="157">
        <f>ROUND(E167*U167,2)</f>
        <v>110.11</v>
      </c>
      <c r="W167" s="157"/>
      <c r="X167" s="157" t="s">
        <v>117</v>
      </c>
      <c r="Y167" s="157" t="s">
        <v>118</v>
      </c>
      <c r="Z167" s="147"/>
      <c r="AA167" s="147"/>
      <c r="AB167" s="147"/>
      <c r="AC167" s="147"/>
      <c r="AD167" s="147"/>
      <c r="AE167" s="147"/>
      <c r="AF167" s="147"/>
      <c r="AG167" s="147" t="s">
        <v>119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184" t="s">
        <v>228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123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4" t="s">
        <v>269</v>
      </c>
      <c r="D169" s="158"/>
      <c r="E169" s="159">
        <v>114.1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123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93">
        <v>27</v>
      </c>
      <c r="B170" s="194" t="s">
        <v>270</v>
      </c>
      <c r="C170" s="195" t="s">
        <v>271</v>
      </c>
      <c r="D170" s="196" t="s">
        <v>249</v>
      </c>
      <c r="E170" s="197">
        <v>1637.7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3">
        <v>5.6299999999999996E-3</v>
      </c>
      <c r="O170" s="173">
        <f>ROUND(E170*N170,2)</f>
        <v>9.2200000000000006</v>
      </c>
      <c r="P170" s="173">
        <v>0</v>
      </c>
      <c r="Q170" s="173">
        <f>ROUND(E170*P170,2)</f>
        <v>0</v>
      </c>
      <c r="R170" s="175" t="s">
        <v>219</v>
      </c>
      <c r="S170" s="175" t="s">
        <v>116</v>
      </c>
      <c r="T170" s="176" t="s">
        <v>116</v>
      </c>
      <c r="U170" s="157">
        <v>1.0129999999999999</v>
      </c>
      <c r="V170" s="157">
        <f>ROUND(E170*U170,2)</f>
        <v>1658.99</v>
      </c>
      <c r="W170" s="157"/>
      <c r="X170" s="157" t="s">
        <v>117</v>
      </c>
      <c r="Y170" s="157" t="s">
        <v>118</v>
      </c>
      <c r="Z170" s="147"/>
      <c r="AA170" s="147"/>
      <c r="AB170" s="147"/>
      <c r="AC170" s="147"/>
      <c r="AD170" s="147"/>
      <c r="AE170" s="147"/>
      <c r="AF170" s="147"/>
      <c r="AG170" s="147" t="s">
        <v>119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184" t="s">
        <v>220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123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84" t="s">
        <v>272</v>
      </c>
      <c r="D172" s="158"/>
      <c r="E172" s="159">
        <v>1637.7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123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0">
        <v>28</v>
      </c>
      <c r="B173" s="171" t="s">
        <v>273</v>
      </c>
      <c r="C173" s="183" t="s">
        <v>274</v>
      </c>
      <c r="D173" s="172" t="s">
        <v>249</v>
      </c>
      <c r="E173" s="173">
        <v>328.6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3">
        <v>7.2300000000000003E-3</v>
      </c>
      <c r="O173" s="173">
        <f>ROUND(E173*N173,2)</f>
        <v>2.38</v>
      </c>
      <c r="P173" s="173">
        <v>0</v>
      </c>
      <c r="Q173" s="173">
        <f>ROUND(E173*P173,2)</f>
        <v>0</v>
      </c>
      <c r="R173" s="175" t="s">
        <v>219</v>
      </c>
      <c r="S173" s="175" t="s">
        <v>116</v>
      </c>
      <c r="T173" s="176" t="s">
        <v>116</v>
      </c>
      <c r="U173" s="157">
        <v>1.1819999999999999</v>
      </c>
      <c r="V173" s="157">
        <f>ROUND(E173*U173,2)</f>
        <v>388.41</v>
      </c>
      <c r="W173" s="157"/>
      <c r="X173" s="157" t="s">
        <v>117</v>
      </c>
      <c r="Y173" s="157" t="s">
        <v>118</v>
      </c>
      <c r="Z173" s="147"/>
      <c r="AA173" s="147"/>
      <c r="AB173" s="147"/>
      <c r="AC173" s="147"/>
      <c r="AD173" s="147"/>
      <c r="AE173" s="147"/>
      <c r="AF173" s="147"/>
      <c r="AG173" s="147" t="s">
        <v>119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84" t="s">
        <v>228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123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4" t="s">
        <v>275</v>
      </c>
      <c r="D175" s="158"/>
      <c r="E175" s="159">
        <v>328.6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123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93">
        <v>29</v>
      </c>
      <c r="B176" s="194" t="s">
        <v>276</v>
      </c>
      <c r="C176" s="195" t="s">
        <v>277</v>
      </c>
      <c r="D176" s="196" t="s">
        <v>249</v>
      </c>
      <c r="E176" s="197">
        <v>575.29999999999995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7.2300000000000003E-3</v>
      </c>
      <c r="O176" s="173">
        <f>ROUND(E176*N176,2)</f>
        <v>4.16</v>
      </c>
      <c r="P176" s="173">
        <v>0</v>
      </c>
      <c r="Q176" s="173">
        <f>ROUND(E176*P176,2)</f>
        <v>0</v>
      </c>
      <c r="R176" s="175" t="s">
        <v>219</v>
      </c>
      <c r="S176" s="175" t="s">
        <v>116</v>
      </c>
      <c r="T176" s="176" t="s">
        <v>116</v>
      </c>
      <c r="U176" s="157">
        <v>1.254</v>
      </c>
      <c r="V176" s="157">
        <f>ROUND(E176*U176,2)</f>
        <v>721.43</v>
      </c>
      <c r="W176" s="157"/>
      <c r="X176" s="157" t="s">
        <v>117</v>
      </c>
      <c r="Y176" s="157" t="s">
        <v>118</v>
      </c>
      <c r="Z176" s="147"/>
      <c r="AA176" s="147"/>
      <c r="AB176" s="147"/>
      <c r="AC176" s="147"/>
      <c r="AD176" s="147"/>
      <c r="AE176" s="147"/>
      <c r="AF176" s="147"/>
      <c r="AG176" s="147" t="s">
        <v>119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184" t="s">
        <v>220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123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84" t="s">
        <v>278</v>
      </c>
      <c r="D178" s="158"/>
      <c r="E178" s="159">
        <v>464.3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123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84" t="s">
        <v>235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123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84" t="s">
        <v>279</v>
      </c>
      <c r="D180" s="158"/>
      <c r="E180" s="159">
        <v>111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123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70">
        <v>30</v>
      </c>
      <c r="B181" s="171" t="s">
        <v>280</v>
      </c>
      <c r="C181" s="183" t="s">
        <v>281</v>
      </c>
      <c r="D181" s="172" t="s">
        <v>249</v>
      </c>
      <c r="E181" s="173">
        <v>247.6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73">
        <v>4.3529999999999999E-2</v>
      </c>
      <c r="O181" s="173">
        <f>ROUND(E181*N181,2)</f>
        <v>10.78</v>
      </c>
      <c r="P181" s="173">
        <v>0</v>
      </c>
      <c r="Q181" s="173">
        <f>ROUND(E181*P181,2)</f>
        <v>0</v>
      </c>
      <c r="R181" s="175" t="s">
        <v>219</v>
      </c>
      <c r="S181" s="175" t="s">
        <v>116</v>
      </c>
      <c r="T181" s="176" t="s">
        <v>116</v>
      </c>
      <c r="U181" s="157">
        <v>1.3169999999999999</v>
      </c>
      <c r="V181" s="157">
        <f>ROUND(E181*U181,2)</f>
        <v>326.08999999999997</v>
      </c>
      <c r="W181" s="157"/>
      <c r="X181" s="157" t="s">
        <v>117</v>
      </c>
      <c r="Y181" s="157" t="s">
        <v>118</v>
      </c>
      <c r="Z181" s="147"/>
      <c r="AA181" s="147"/>
      <c r="AB181" s="147"/>
      <c r="AC181" s="147"/>
      <c r="AD181" s="147"/>
      <c r="AE181" s="147"/>
      <c r="AF181" s="147"/>
      <c r="AG181" s="147" t="s">
        <v>119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">
      <c r="A182" s="154"/>
      <c r="B182" s="155"/>
      <c r="C182" s="184" t="s">
        <v>220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123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84" t="s">
        <v>261</v>
      </c>
      <c r="D183" s="158"/>
      <c r="E183" s="159">
        <v>143.19999999999999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123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4" t="s">
        <v>228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123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4" t="s">
        <v>262</v>
      </c>
      <c r="D185" s="158"/>
      <c r="E185" s="159">
        <v>104.4</v>
      </c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123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70">
        <v>31</v>
      </c>
      <c r="B186" s="171" t="s">
        <v>282</v>
      </c>
      <c r="C186" s="183" t="s">
        <v>283</v>
      </c>
      <c r="D186" s="172" t="s">
        <v>249</v>
      </c>
      <c r="E186" s="173">
        <v>212.8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3">
        <v>5.0650000000000001E-2</v>
      </c>
      <c r="O186" s="173">
        <f>ROUND(E186*N186,2)</f>
        <v>10.78</v>
      </c>
      <c r="P186" s="173">
        <v>0</v>
      </c>
      <c r="Q186" s="173">
        <f>ROUND(E186*P186,2)</f>
        <v>0</v>
      </c>
      <c r="R186" s="175" t="s">
        <v>219</v>
      </c>
      <c r="S186" s="175" t="s">
        <v>116</v>
      </c>
      <c r="T186" s="176" t="s">
        <v>116</v>
      </c>
      <c r="U186" s="157">
        <v>1.6319999999999999</v>
      </c>
      <c r="V186" s="157">
        <f>ROUND(E186*U186,2)</f>
        <v>347.29</v>
      </c>
      <c r="W186" s="157"/>
      <c r="X186" s="157" t="s">
        <v>117</v>
      </c>
      <c r="Y186" s="157" t="s">
        <v>118</v>
      </c>
      <c r="Z186" s="147"/>
      <c r="AA186" s="147"/>
      <c r="AB186" s="147"/>
      <c r="AC186" s="147"/>
      <c r="AD186" s="147"/>
      <c r="AE186" s="147"/>
      <c r="AF186" s="147"/>
      <c r="AG186" s="147" t="s">
        <v>119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184" t="s">
        <v>220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123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84" t="s">
        <v>265</v>
      </c>
      <c r="D188" s="158"/>
      <c r="E188" s="159">
        <v>44.2</v>
      </c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123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4" t="s">
        <v>228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123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4" t="s">
        <v>266</v>
      </c>
      <c r="D190" s="158"/>
      <c r="E190" s="159">
        <v>168.6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123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70">
        <v>32</v>
      </c>
      <c r="B191" s="171" t="s">
        <v>284</v>
      </c>
      <c r="C191" s="183" t="s">
        <v>285</v>
      </c>
      <c r="D191" s="172" t="s">
        <v>131</v>
      </c>
      <c r="E191" s="173">
        <v>14.832000000000001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3">
        <v>2.5249999999999999</v>
      </c>
      <c r="O191" s="173">
        <f>ROUND(E191*N191,2)</f>
        <v>37.450000000000003</v>
      </c>
      <c r="P191" s="173">
        <v>0</v>
      </c>
      <c r="Q191" s="173">
        <f>ROUND(E191*P191,2)</f>
        <v>0</v>
      </c>
      <c r="R191" s="175" t="s">
        <v>286</v>
      </c>
      <c r="S191" s="175" t="s">
        <v>116</v>
      </c>
      <c r="T191" s="176" t="s">
        <v>116</v>
      </c>
      <c r="U191" s="157">
        <v>0.47699999999999998</v>
      </c>
      <c r="V191" s="157">
        <f>ROUND(E191*U191,2)</f>
        <v>7.07</v>
      </c>
      <c r="W191" s="157"/>
      <c r="X191" s="157" t="s">
        <v>117</v>
      </c>
      <c r="Y191" s="157" t="s">
        <v>118</v>
      </c>
      <c r="Z191" s="147"/>
      <c r="AA191" s="147"/>
      <c r="AB191" s="147"/>
      <c r="AC191" s="147"/>
      <c r="AD191" s="147"/>
      <c r="AE191" s="147"/>
      <c r="AF191" s="147"/>
      <c r="AG191" s="147" t="s">
        <v>119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">
      <c r="A192" s="154"/>
      <c r="B192" s="155"/>
      <c r="C192" s="184" t="s">
        <v>287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123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184" t="s">
        <v>288</v>
      </c>
      <c r="D193" s="158"/>
      <c r="E193" s="159">
        <v>14.256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123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4" t="s">
        <v>289</v>
      </c>
      <c r="D194" s="158"/>
      <c r="E194" s="159">
        <v>0.28799999999999998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123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4" t="s">
        <v>290</v>
      </c>
      <c r="D195" s="158"/>
      <c r="E195" s="159">
        <v>0.28799999999999998</v>
      </c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123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70">
        <v>33</v>
      </c>
      <c r="B196" s="171" t="s">
        <v>291</v>
      </c>
      <c r="C196" s="183" t="s">
        <v>292</v>
      </c>
      <c r="D196" s="172" t="s">
        <v>131</v>
      </c>
      <c r="E196" s="173">
        <v>110.64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3">
        <v>2.5249999999999999</v>
      </c>
      <c r="O196" s="173">
        <f>ROUND(E196*N196,2)</f>
        <v>279.37</v>
      </c>
      <c r="P196" s="173">
        <v>0</v>
      </c>
      <c r="Q196" s="173">
        <f>ROUND(E196*P196,2)</f>
        <v>0</v>
      </c>
      <c r="R196" s="175" t="s">
        <v>286</v>
      </c>
      <c r="S196" s="175" t="s">
        <v>116</v>
      </c>
      <c r="T196" s="176" t="s">
        <v>116</v>
      </c>
      <c r="U196" s="157">
        <v>0.48</v>
      </c>
      <c r="V196" s="157">
        <f>ROUND(E196*U196,2)</f>
        <v>53.11</v>
      </c>
      <c r="W196" s="157"/>
      <c r="X196" s="157" t="s">
        <v>117</v>
      </c>
      <c r="Y196" s="157" t="s">
        <v>118</v>
      </c>
      <c r="Z196" s="147"/>
      <c r="AA196" s="147"/>
      <c r="AB196" s="147"/>
      <c r="AC196" s="147"/>
      <c r="AD196" s="147"/>
      <c r="AE196" s="147"/>
      <c r="AF196" s="147"/>
      <c r="AG196" s="147" t="s">
        <v>119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2" x14ac:dyDescent="0.2">
      <c r="A197" s="154"/>
      <c r="B197" s="155"/>
      <c r="C197" s="260" t="s">
        <v>293</v>
      </c>
      <c r="D197" s="261"/>
      <c r="E197" s="261"/>
      <c r="F197" s="261"/>
      <c r="G197" s="261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121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">
      <c r="A198" s="154"/>
      <c r="B198" s="155"/>
      <c r="C198" s="184" t="s">
        <v>294</v>
      </c>
      <c r="D198" s="158"/>
      <c r="E198" s="159">
        <v>106.8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123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84" t="s">
        <v>295</v>
      </c>
      <c r="D199" s="158"/>
      <c r="E199" s="159">
        <v>1.92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123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84" t="s">
        <v>296</v>
      </c>
      <c r="D200" s="158"/>
      <c r="E200" s="159">
        <v>1.92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123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0">
        <v>34</v>
      </c>
      <c r="B201" s="171" t="s">
        <v>297</v>
      </c>
      <c r="C201" s="183" t="s">
        <v>298</v>
      </c>
      <c r="D201" s="172" t="s">
        <v>299</v>
      </c>
      <c r="E201" s="173">
        <v>378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3">
        <v>3.9149999999999997E-2</v>
      </c>
      <c r="O201" s="173">
        <f>ROUND(E201*N201,2)</f>
        <v>14.8</v>
      </c>
      <c r="P201" s="173">
        <v>0</v>
      </c>
      <c r="Q201" s="173">
        <f>ROUND(E201*P201,2)</f>
        <v>0</v>
      </c>
      <c r="R201" s="175" t="s">
        <v>286</v>
      </c>
      <c r="S201" s="175" t="s">
        <v>116</v>
      </c>
      <c r="T201" s="176" t="s">
        <v>116</v>
      </c>
      <c r="U201" s="157">
        <v>1.05</v>
      </c>
      <c r="V201" s="157">
        <f>ROUND(E201*U201,2)</f>
        <v>396.9</v>
      </c>
      <c r="W201" s="157"/>
      <c r="X201" s="157" t="s">
        <v>117</v>
      </c>
      <c r="Y201" s="157" t="s">
        <v>118</v>
      </c>
      <c r="Z201" s="147"/>
      <c r="AA201" s="147"/>
      <c r="AB201" s="147"/>
      <c r="AC201" s="147"/>
      <c r="AD201" s="147"/>
      <c r="AE201" s="147"/>
      <c r="AF201" s="147"/>
      <c r="AG201" s="147" t="s">
        <v>119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1.4" outlineLevel="2" x14ac:dyDescent="0.2">
      <c r="A202" s="154"/>
      <c r="B202" s="155"/>
      <c r="C202" s="260" t="s">
        <v>300</v>
      </c>
      <c r="D202" s="261"/>
      <c r="E202" s="261"/>
      <c r="F202" s="261"/>
      <c r="G202" s="261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121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77" t="str">
        <f>C202</f>
        <v>svislé nebo šikmé (odkloněné), půdorysně přímé nebo zalomené, stěn základových pasů ve volných nebo zapažených jámách, rýhách, šachtách, včetně případných vzpěr,</v>
      </c>
      <c r="BB202" s="147"/>
      <c r="BC202" s="147"/>
      <c r="BD202" s="147"/>
      <c r="BE202" s="147"/>
      <c r="BF202" s="147"/>
      <c r="BG202" s="147"/>
      <c r="BH202" s="147"/>
    </row>
    <row r="203" spans="1:60" outlineLevel="2" x14ac:dyDescent="0.2">
      <c r="A203" s="154"/>
      <c r="B203" s="155"/>
      <c r="C203" s="184" t="s">
        <v>301</v>
      </c>
      <c r="D203" s="158"/>
      <c r="E203" s="159">
        <v>357.2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123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84" t="s">
        <v>302</v>
      </c>
      <c r="D204" s="158"/>
      <c r="E204" s="159">
        <v>10.4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123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84" t="s">
        <v>303</v>
      </c>
      <c r="D205" s="158"/>
      <c r="E205" s="159">
        <v>10.4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123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70">
        <v>35</v>
      </c>
      <c r="B206" s="171" t="s">
        <v>304</v>
      </c>
      <c r="C206" s="183" t="s">
        <v>305</v>
      </c>
      <c r="D206" s="172" t="s">
        <v>299</v>
      </c>
      <c r="E206" s="173">
        <v>378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73">
        <v>0</v>
      </c>
      <c r="O206" s="173">
        <f>ROUND(E206*N206,2)</f>
        <v>0</v>
      </c>
      <c r="P206" s="173">
        <v>0</v>
      </c>
      <c r="Q206" s="173">
        <f>ROUND(E206*P206,2)</f>
        <v>0</v>
      </c>
      <c r="R206" s="175" t="s">
        <v>286</v>
      </c>
      <c r="S206" s="175" t="s">
        <v>116</v>
      </c>
      <c r="T206" s="176" t="s">
        <v>116</v>
      </c>
      <c r="U206" s="157">
        <v>0.32</v>
      </c>
      <c r="V206" s="157">
        <f>ROUND(E206*U206,2)</f>
        <v>120.96</v>
      </c>
      <c r="W206" s="157"/>
      <c r="X206" s="157" t="s">
        <v>117</v>
      </c>
      <c r="Y206" s="157" t="s">
        <v>118</v>
      </c>
      <c r="Z206" s="147"/>
      <c r="AA206" s="147"/>
      <c r="AB206" s="147"/>
      <c r="AC206" s="147"/>
      <c r="AD206" s="147"/>
      <c r="AE206" s="147"/>
      <c r="AF206" s="147"/>
      <c r="AG206" s="147" t="s">
        <v>119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ht="21.4" outlineLevel="2" x14ac:dyDescent="0.2">
      <c r="A207" s="154"/>
      <c r="B207" s="155"/>
      <c r="C207" s="260" t="s">
        <v>300</v>
      </c>
      <c r="D207" s="261"/>
      <c r="E207" s="261"/>
      <c r="F207" s="261"/>
      <c r="G207" s="261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121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77" t="str">
        <f>C207</f>
        <v>svislé nebo šikmé (odkloněné), půdorysně přímé nebo zalomené, stěn základových pasů ve volných nebo zapažených jámách, rýhách, šachtách, včetně případných vzpěr,</v>
      </c>
      <c r="BB207" s="147"/>
      <c r="BC207" s="147"/>
      <c r="BD207" s="147"/>
      <c r="BE207" s="147"/>
      <c r="BF207" s="147"/>
      <c r="BG207" s="147"/>
      <c r="BH207" s="147"/>
    </row>
    <row r="208" spans="1:60" ht="21.4" outlineLevel="1" x14ac:dyDescent="0.2">
      <c r="A208" s="170">
        <v>36</v>
      </c>
      <c r="B208" s="171" t="s">
        <v>306</v>
      </c>
      <c r="C208" s="183" t="s">
        <v>307</v>
      </c>
      <c r="D208" s="172" t="s">
        <v>241</v>
      </c>
      <c r="E208" s="173">
        <v>21.021599999999999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3">
        <v>1.0249299999999999</v>
      </c>
      <c r="O208" s="173">
        <f>ROUND(E208*N208,2)</f>
        <v>21.55</v>
      </c>
      <c r="P208" s="173">
        <v>0</v>
      </c>
      <c r="Q208" s="173">
        <f>ROUND(E208*P208,2)</f>
        <v>0</v>
      </c>
      <c r="R208" s="175" t="s">
        <v>308</v>
      </c>
      <c r="S208" s="175" t="s">
        <v>116</v>
      </c>
      <c r="T208" s="176" t="s">
        <v>116</v>
      </c>
      <c r="U208" s="157">
        <v>23.530999999999999</v>
      </c>
      <c r="V208" s="157">
        <f>ROUND(E208*U208,2)</f>
        <v>494.66</v>
      </c>
      <c r="W208" s="157"/>
      <c r="X208" s="157" t="s">
        <v>117</v>
      </c>
      <c r="Y208" s="157" t="s">
        <v>118</v>
      </c>
      <c r="Z208" s="147"/>
      <c r="AA208" s="147"/>
      <c r="AB208" s="147"/>
      <c r="AC208" s="147"/>
      <c r="AD208" s="147"/>
      <c r="AE208" s="147"/>
      <c r="AF208" s="147"/>
      <c r="AG208" s="147" t="s">
        <v>119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84" t="s">
        <v>309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123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4" t="s">
        <v>310</v>
      </c>
      <c r="D210" s="158"/>
      <c r="E210" s="159">
        <v>20.292000000000002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123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4" t="s">
        <v>311</v>
      </c>
      <c r="D211" s="158"/>
      <c r="E211" s="159">
        <v>0.36480000000000001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123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84" t="s">
        <v>312</v>
      </c>
      <c r="D212" s="158"/>
      <c r="E212" s="159">
        <v>0.36480000000000001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123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70">
        <v>37</v>
      </c>
      <c r="B213" s="171" t="s">
        <v>313</v>
      </c>
      <c r="C213" s="183" t="s">
        <v>314</v>
      </c>
      <c r="D213" s="172" t="s">
        <v>131</v>
      </c>
      <c r="E213" s="173">
        <v>7.53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3">
        <v>2.5249999999999999</v>
      </c>
      <c r="O213" s="173">
        <f>ROUND(E213*N213,2)</f>
        <v>19.010000000000002</v>
      </c>
      <c r="P213" s="173">
        <v>0</v>
      </c>
      <c r="Q213" s="173">
        <f>ROUND(E213*P213,2)</f>
        <v>0</v>
      </c>
      <c r="R213" s="175" t="s">
        <v>286</v>
      </c>
      <c r="S213" s="175" t="s">
        <v>116</v>
      </c>
      <c r="T213" s="176" t="s">
        <v>116</v>
      </c>
      <c r="U213" s="157">
        <v>0.47699999999999998</v>
      </c>
      <c r="V213" s="157">
        <f>ROUND(E213*U213,2)</f>
        <v>3.59</v>
      </c>
      <c r="W213" s="157"/>
      <c r="X213" s="157" t="s">
        <v>117</v>
      </c>
      <c r="Y213" s="157" t="s">
        <v>118</v>
      </c>
      <c r="Z213" s="147"/>
      <c r="AA213" s="147"/>
      <c r="AB213" s="147"/>
      <c r="AC213" s="147"/>
      <c r="AD213" s="147"/>
      <c r="AE213" s="147"/>
      <c r="AF213" s="147"/>
      <c r="AG213" s="147" t="s">
        <v>119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">
      <c r="A214" s="154"/>
      <c r="B214" s="155"/>
      <c r="C214" s="184" t="s">
        <v>287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123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4" t="s">
        <v>315</v>
      </c>
      <c r="D215" s="158"/>
      <c r="E215" s="159"/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123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4" t="s">
        <v>316</v>
      </c>
      <c r="D216" s="158"/>
      <c r="E216" s="159">
        <v>4.4000000000000004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123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4" t="s">
        <v>317</v>
      </c>
      <c r="D217" s="158"/>
      <c r="E217" s="159">
        <v>0.3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123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4" t="s">
        <v>318</v>
      </c>
      <c r="D218" s="158"/>
      <c r="E218" s="159">
        <v>1.4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123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4" t="s">
        <v>319</v>
      </c>
      <c r="D219" s="158"/>
      <c r="E219" s="159">
        <v>0.13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123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4" t="s">
        <v>320</v>
      </c>
      <c r="D220" s="158"/>
      <c r="E220" s="159">
        <v>1.3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123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5" t="s">
        <v>148</v>
      </c>
      <c r="D221" s="160"/>
      <c r="E221" s="161">
        <v>7.53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123</v>
      </c>
      <c r="AH221" s="147">
        <v>1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70">
        <v>38</v>
      </c>
      <c r="B222" s="171" t="s">
        <v>321</v>
      </c>
      <c r="C222" s="183" t="s">
        <v>322</v>
      </c>
      <c r="D222" s="172" t="s">
        <v>131</v>
      </c>
      <c r="E222" s="173">
        <v>449.5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3">
        <v>2.5249999999999999</v>
      </c>
      <c r="O222" s="173">
        <f>ROUND(E222*N222,2)</f>
        <v>1134.99</v>
      </c>
      <c r="P222" s="173">
        <v>0</v>
      </c>
      <c r="Q222" s="173">
        <f>ROUND(E222*P222,2)</f>
        <v>0</v>
      </c>
      <c r="R222" s="175" t="s">
        <v>286</v>
      </c>
      <c r="S222" s="175" t="s">
        <v>116</v>
      </c>
      <c r="T222" s="176" t="s">
        <v>116</v>
      </c>
      <c r="U222" s="157">
        <v>0.48</v>
      </c>
      <c r="V222" s="157">
        <f>ROUND(E222*U222,2)</f>
        <v>215.76</v>
      </c>
      <c r="W222" s="157"/>
      <c r="X222" s="157" t="s">
        <v>117</v>
      </c>
      <c r="Y222" s="157" t="s">
        <v>118</v>
      </c>
      <c r="Z222" s="147"/>
      <c r="AA222" s="147"/>
      <c r="AB222" s="147"/>
      <c r="AC222" s="147"/>
      <c r="AD222" s="147"/>
      <c r="AE222" s="147"/>
      <c r="AF222" s="147"/>
      <c r="AG222" s="147" t="s">
        <v>119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260" t="s">
        <v>323</v>
      </c>
      <c r="D223" s="261"/>
      <c r="E223" s="261"/>
      <c r="F223" s="261"/>
      <c r="G223" s="261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121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 x14ac:dyDescent="0.2">
      <c r="A224" s="154"/>
      <c r="B224" s="155"/>
      <c r="C224" s="184" t="s">
        <v>315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123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4" t="s">
        <v>324</v>
      </c>
      <c r="D225" s="158"/>
      <c r="E225" s="159">
        <v>28.16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123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4" t="s">
        <v>325</v>
      </c>
      <c r="D226" s="158"/>
      <c r="E226" s="159">
        <v>1.92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123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4" t="s">
        <v>326</v>
      </c>
      <c r="D227" s="158"/>
      <c r="E227" s="159">
        <v>8.9600000000000009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123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4" t="s">
        <v>327</v>
      </c>
      <c r="D228" s="158"/>
      <c r="E228" s="159">
        <v>0.88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123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4" t="s">
        <v>328</v>
      </c>
      <c r="D229" s="158"/>
      <c r="E229" s="159">
        <v>8.32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123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85" t="s">
        <v>148</v>
      </c>
      <c r="D230" s="160"/>
      <c r="E230" s="161">
        <v>48.24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123</v>
      </c>
      <c r="AH230" s="147">
        <v>1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84" t="s">
        <v>154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123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4" t="s">
        <v>329</v>
      </c>
      <c r="D232" s="158"/>
      <c r="E232" s="159">
        <v>6.3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123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4" t="s">
        <v>330</v>
      </c>
      <c r="D233" s="158"/>
      <c r="E233" s="159">
        <v>3.36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123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4" t="s">
        <v>331</v>
      </c>
      <c r="D234" s="158"/>
      <c r="E234" s="159">
        <v>14.4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123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4" t="s">
        <v>332</v>
      </c>
      <c r="D235" s="158"/>
      <c r="E235" s="159">
        <v>52.8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123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4" t="s">
        <v>333</v>
      </c>
      <c r="D236" s="158"/>
      <c r="E236" s="159">
        <v>6.3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123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84" t="s">
        <v>334</v>
      </c>
      <c r="D237" s="158"/>
      <c r="E237" s="159">
        <v>9.6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123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4" t="s">
        <v>335</v>
      </c>
      <c r="D238" s="158"/>
      <c r="E238" s="159">
        <v>6.3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123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4" t="s">
        <v>336</v>
      </c>
      <c r="D239" s="158"/>
      <c r="E239" s="159">
        <v>33.6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123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4" t="s">
        <v>337</v>
      </c>
      <c r="D240" s="158"/>
      <c r="E240" s="159">
        <v>6.3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123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4" t="s">
        <v>338</v>
      </c>
      <c r="D241" s="158"/>
      <c r="E241" s="159">
        <v>43.2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123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84" t="s">
        <v>339</v>
      </c>
      <c r="D242" s="158"/>
      <c r="E242" s="159">
        <v>12.6</v>
      </c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7"/>
      <c r="AA242" s="147"/>
      <c r="AB242" s="147"/>
      <c r="AC242" s="147"/>
      <c r="AD242" s="147"/>
      <c r="AE242" s="147"/>
      <c r="AF242" s="147"/>
      <c r="AG242" s="147" t="s">
        <v>123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184" t="s">
        <v>340</v>
      </c>
      <c r="D243" s="158"/>
      <c r="E243" s="159">
        <v>20.399999999999999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123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4" t="s">
        <v>341</v>
      </c>
      <c r="D244" s="158"/>
      <c r="E244" s="159">
        <v>18.7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123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84" t="s">
        <v>342</v>
      </c>
      <c r="D245" s="158"/>
      <c r="E245" s="159">
        <v>37.799999999999997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123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4" t="s">
        <v>343</v>
      </c>
      <c r="D246" s="158"/>
      <c r="E246" s="159">
        <v>129.6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123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5" t="s">
        <v>148</v>
      </c>
      <c r="D247" s="160"/>
      <c r="E247" s="161">
        <v>401.26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123</v>
      </c>
      <c r="AH247" s="147">
        <v>1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0">
        <v>39</v>
      </c>
      <c r="B248" s="171" t="s">
        <v>344</v>
      </c>
      <c r="C248" s="183" t="s">
        <v>345</v>
      </c>
      <c r="D248" s="172" t="s">
        <v>299</v>
      </c>
      <c r="E248" s="173">
        <v>948.2</v>
      </c>
      <c r="F248" s="174"/>
      <c r="G248" s="175">
        <f>ROUND(E248*F248,2)</f>
        <v>0</v>
      </c>
      <c r="H248" s="174"/>
      <c r="I248" s="175">
        <f>ROUND(E248*H248,2)</f>
        <v>0</v>
      </c>
      <c r="J248" s="174"/>
      <c r="K248" s="175">
        <f>ROUND(E248*J248,2)</f>
        <v>0</v>
      </c>
      <c r="L248" s="175">
        <v>21</v>
      </c>
      <c r="M248" s="175">
        <f>G248*(1+L248/100)</f>
        <v>0</v>
      </c>
      <c r="N248" s="173">
        <v>3.9190000000000003E-2</v>
      </c>
      <c r="O248" s="173">
        <f>ROUND(E248*N248,2)</f>
        <v>37.159999999999997</v>
      </c>
      <c r="P248" s="173">
        <v>0</v>
      </c>
      <c r="Q248" s="173">
        <f>ROUND(E248*P248,2)</f>
        <v>0</v>
      </c>
      <c r="R248" s="175" t="s">
        <v>286</v>
      </c>
      <c r="S248" s="175" t="s">
        <v>116</v>
      </c>
      <c r="T248" s="176" t="s">
        <v>116</v>
      </c>
      <c r="U248" s="157">
        <v>1.05</v>
      </c>
      <c r="V248" s="157">
        <f>ROUND(E248*U248,2)</f>
        <v>995.61</v>
      </c>
      <c r="W248" s="157"/>
      <c r="X248" s="157" t="s">
        <v>117</v>
      </c>
      <c r="Y248" s="157" t="s">
        <v>118</v>
      </c>
      <c r="Z248" s="147"/>
      <c r="AA248" s="147"/>
      <c r="AB248" s="147"/>
      <c r="AC248" s="147"/>
      <c r="AD248" s="147"/>
      <c r="AE248" s="147"/>
      <c r="AF248" s="147"/>
      <c r="AG248" s="147" t="s">
        <v>119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1.4" outlineLevel="2" x14ac:dyDescent="0.2">
      <c r="A249" s="154"/>
      <c r="B249" s="155"/>
      <c r="C249" s="260" t="s">
        <v>346</v>
      </c>
      <c r="D249" s="261"/>
      <c r="E249" s="261"/>
      <c r="F249" s="261"/>
      <c r="G249" s="261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121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77" t="str">
        <f>C249</f>
        <v>bednění svislé nebo šikmé (odkloněné), půdorysně přímé nebo zalomené, stěn základových patek ve volných nebo zapažených jámách, rýhách, šachtách, včetně případných vzpěr,</v>
      </c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184" t="s">
        <v>315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123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84" t="s">
        <v>347</v>
      </c>
      <c r="D251" s="158"/>
      <c r="E251" s="159">
        <v>140.80000000000001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123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4" t="s">
        <v>348</v>
      </c>
      <c r="D252" s="158"/>
      <c r="E252" s="159">
        <v>9.6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123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4" t="s">
        <v>349</v>
      </c>
      <c r="D253" s="158"/>
      <c r="E253" s="159">
        <v>44.8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123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4" t="s">
        <v>350</v>
      </c>
      <c r="D254" s="158"/>
      <c r="E254" s="159">
        <v>3.8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123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4" t="s">
        <v>351</v>
      </c>
      <c r="D255" s="158"/>
      <c r="E255" s="159">
        <v>41.6</v>
      </c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123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5" t="s">
        <v>148</v>
      </c>
      <c r="D256" s="160"/>
      <c r="E256" s="161">
        <v>240.6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123</v>
      </c>
      <c r="AH256" s="147">
        <v>1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84" t="s">
        <v>154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123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84" t="s">
        <v>352</v>
      </c>
      <c r="D258" s="158"/>
      <c r="E258" s="159">
        <v>10.199999999999999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123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4" t="s">
        <v>353</v>
      </c>
      <c r="D259" s="158"/>
      <c r="E259" s="159">
        <v>10</v>
      </c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123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3" x14ac:dyDescent="0.2">
      <c r="A260" s="154"/>
      <c r="B260" s="155"/>
      <c r="C260" s="184" t="s">
        <v>354</v>
      </c>
      <c r="D260" s="158"/>
      <c r="E260" s="159">
        <v>27.6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123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184" t="s">
        <v>355</v>
      </c>
      <c r="D261" s="158"/>
      <c r="E261" s="159">
        <v>101.2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123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4" t="s">
        <v>356</v>
      </c>
      <c r="D262" s="158"/>
      <c r="E262" s="159">
        <v>10.199999999999999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123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4" t="s">
        <v>357</v>
      </c>
      <c r="D263" s="158"/>
      <c r="E263" s="159">
        <v>18.399999999999999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123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4" t="s">
        <v>358</v>
      </c>
      <c r="D264" s="158"/>
      <c r="E264" s="159">
        <v>10.199999999999999</v>
      </c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123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4" t="s">
        <v>359</v>
      </c>
      <c r="D265" s="158"/>
      <c r="E265" s="159">
        <v>64.400000000000006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123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84" t="s">
        <v>360</v>
      </c>
      <c r="D266" s="158"/>
      <c r="E266" s="159">
        <v>10.199999999999999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123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84" t="s">
        <v>361</v>
      </c>
      <c r="D267" s="158"/>
      <c r="E267" s="159">
        <v>82.8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123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4" t="s">
        <v>362</v>
      </c>
      <c r="D268" s="158"/>
      <c r="E268" s="159">
        <v>16.2</v>
      </c>
      <c r="F268" s="157"/>
      <c r="G268" s="1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123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4" t="s">
        <v>363</v>
      </c>
      <c r="D269" s="158"/>
      <c r="E269" s="159">
        <v>18.8</v>
      </c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123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4" t="s">
        <v>364</v>
      </c>
      <c r="D270" s="158"/>
      <c r="E270" s="159">
        <v>17.8</v>
      </c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123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4" t="s">
        <v>365</v>
      </c>
      <c r="D271" s="158"/>
      <c r="E271" s="159">
        <v>61.2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123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4" t="s">
        <v>366</v>
      </c>
      <c r="D272" s="158"/>
      <c r="E272" s="159">
        <v>248.4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123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5" t="s">
        <v>148</v>
      </c>
      <c r="D273" s="160"/>
      <c r="E273" s="161">
        <v>707.6</v>
      </c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123</v>
      </c>
      <c r="AH273" s="147">
        <v>1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70">
        <v>40</v>
      </c>
      <c r="B274" s="171" t="s">
        <v>367</v>
      </c>
      <c r="C274" s="183" t="s">
        <v>368</v>
      </c>
      <c r="D274" s="172" t="s">
        <v>299</v>
      </c>
      <c r="E274" s="173">
        <v>948.2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3">
        <v>0</v>
      </c>
      <c r="O274" s="173">
        <f>ROUND(E274*N274,2)</f>
        <v>0</v>
      </c>
      <c r="P274" s="173">
        <v>0</v>
      </c>
      <c r="Q274" s="173">
        <f>ROUND(E274*P274,2)</f>
        <v>0</v>
      </c>
      <c r="R274" s="175" t="s">
        <v>286</v>
      </c>
      <c r="S274" s="175" t="s">
        <v>116</v>
      </c>
      <c r="T274" s="176" t="s">
        <v>116</v>
      </c>
      <c r="U274" s="157">
        <v>0.32</v>
      </c>
      <c r="V274" s="157">
        <f>ROUND(E274*U274,2)</f>
        <v>303.42</v>
      </c>
      <c r="W274" s="157"/>
      <c r="X274" s="157" t="s">
        <v>117</v>
      </c>
      <c r="Y274" s="157" t="s">
        <v>118</v>
      </c>
      <c r="Z274" s="147"/>
      <c r="AA274" s="147"/>
      <c r="AB274" s="147"/>
      <c r="AC274" s="147"/>
      <c r="AD274" s="147"/>
      <c r="AE274" s="147"/>
      <c r="AF274" s="147"/>
      <c r="AG274" s="147" t="s">
        <v>119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1.4" outlineLevel="2" x14ac:dyDescent="0.2">
      <c r="A275" s="154"/>
      <c r="B275" s="155"/>
      <c r="C275" s="260" t="s">
        <v>346</v>
      </c>
      <c r="D275" s="261"/>
      <c r="E275" s="261"/>
      <c r="F275" s="261"/>
      <c r="G275" s="261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121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77" t="str">
        <f>C275</f>
        <v>bednění svislé nebo šikmé (odkloněné), půdorysně přímé nebo zalomené, stěn základových patek ve volných nebo zapažených jámách, rýhách, šachtách, včetně případných vzpěr,</v>
      </c>
      <c r="BB275" s="147"/>
      <c r="BC275" s="147"/>
      <c r="BD275" s="147"/>
      <c r="BE275" s="147"/>
      <c r="BF275" s="147"/>
      <c r="BG275" s="147"/>
      <c r="BH275" s="147"/>
    </row>
    <row r="276" spans="1:60" ht="32.1" outlineLevel="1" x14ac:dyDescent="0.2">
      <c r="A276" s="170">
        <v>41</v>
      </c>
      <c r="B276" s="171" t="s">
        <v>369</v>
      </c>
      <c r="C276" s="183" t="s">
        <v>370</v>
      </c>
      <c r="D276" s="172" t="s">
        <v>241</v>
      </c>
      <c r="E276" s="173">
        <v>73.584199999999996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73">
        <v>1.0249299999999999</v>
      </c>
      <c r="O276" s="173">
        <f>ROUND(E276*N276,2)</f>
        <v>75.42</v>
      </c>
      <c r="P276" s="173">
        <v>0</v>
      </c>
      <c r="Q276" s="173">
        <f>ROUND(E276*P276,2)</f>
        <v>0</v>
      </c>
      <c r="R276" s="175" t="s">
        <v>308</v>
      </c>
      <c r="S276" s="175" t="s">
        <v>116</v>
      </c>
      <c r="T276" s="176" t="s">
        <v>116</v>
      </c>
      <c r="U276" s="157">
        <v>23.530999999999999</v>
      </c>
      <c r="V276" s="157">
        <f>ROUND(E276*U276,2)</f>
        <v>1731.51</v>
      </c>
      <c r="W276" s="157"/>
      <c r="X276" s="157" t="s">
        <v>117</v>
      </c>
      <c r="Y276" s="157" t="s">
        <v>118</v>
      </c>
      <c r="Z276" s="147"/>
      <c r="AA276" s="147"/>
      <c r="AB276" s="147"/>
      <c r="AC276" s="147"/>
      <c r="AD276" s="147"/>
      <c r="AE276" s="147"/>
      <c r="AF276" s="147"/>
      <c r="AG276" s="147" t="s">
        <v>119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2" x14ac:dyDescent="0.2">
      <c r="A277" s="154"/>
      <c r="B277" s="155"/>
      <c r="C277" s="184" t="s">
        <v>315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123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4" t="s">
        <v>371</v>
      </c>
      <c r="D278" s="158"/>
      <c r="E278" s="159">
        <v>7.2359999999999998</v>
      </c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123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84" t="s">
        <v>154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123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184" t="s">
        <v>372</v>
      </c>
      <c r="D280" s="158"/>
      <c r="E280" s="159">
        <v>66.348200000000006</v>
      </c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123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ht="21.4" outlineLevel="1" x14ac:dyDescent="0.2">
      <c r="A281" s="170">
        <v>42</v>
      </c>
      <c r="B281" s="171" t="s">
        <v>373</v>
      </c>
      <c r="C281" s="183" t="s">
        <v>374</v>
      </c>
      <c r="D281" s="172" t="s">
        <v>131</v>
      </c>
      <c r="E281" s="173">
        <v>196</v>
      </c>
      <c r="F281" s="174"/>
      <c r="G281" s="175">
        <f>ROUND(E281*F281,2)</f>
        <v>0</v>
      </c>
      <c r="H281" s="174"/>
      <c r="I281" s="175">
        <f>ROUND(E281*H281,2)</f>
        <v>0</v>
      </c>
      <c r="J281" s="174"/>
      <c r="K281" s="175">
        <f>ROUND(E281*J281,2)</f>
        <v>0</v>
      </c>
      <c r="L281" s="175">
        <v>21</v>
      </c>
      <c r="M281" s="175">
        <f>G281*(1+L281/100)</f>
        <v>0</v>
      </c>
      <c r="N281" s="173">
        <v>3.2665199999999999</v>
      </c>
      <c r="O281" s="173">
        <f>ROUND(E281*N281,2)</f>
        <v>640.24</v>
      </c>
      <c r="P281" s="173">
        <v>0</v>
      </c>
      <c r="Q281" s="173">
        <f>ROUND(E281*P281,2)</f>
        <v>0</v>
      </c>
      <c r="R281" s="175"/>
      <c r="S281" s="175" t="s">
        <v>375</v>
      </c>
      <c r="T281" s="176" t="s">
        <v>376</v>
      </c>
      <c r="U281" s="157">
        <v>11.39227</v>
      </c>
      <c r="V281" s="157">
        <f>ROUND(E281*U281,2)</f>
        <v>2232.88</v>
      </c>
      <c r="W281" s="157"/>
      <c r="X281" s="157" t="s">
        <v>377</v>
      </c>
      <c r="Y281" s="157" t="s">
        <v>118</v>
      </c>
      <c r="Z281" s="147"/>
      <c r="AA281" s="147"/>
      <c r="AB281" s="147"/>
      <c r="AC281" s="147"/>
      <c r="AD281" s="147"/>
      <c r="AE281" s="147"/>
      <c r="AF281" s="147"/>
      <c r="AG281" s="147" t="s">
        <v>378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184" t="s">
        <v>379</v>
      </c>
      <c r="D282" s="158"/>
      <c r="E282" s="159">
        <v>196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123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ht="21.4" outlineLevel="1" x14ac:dyDescent="0.2">
      <c r="A283" s="170">
        <v>43</v>
      </c>
      <c r="B283" s="171" t="s">
        <v>380</v>
      </c>
      <c r="C283" s="183" t="s">
        <v>381</v>
      </c>
      <c r="D283" s="172" t="s">
        <v>131</v>
      </c>
      <c r="E283" s="173">
        <v>122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21</v>
      </c>
      <c r="M283" s="175">
        <f>G283*(1+L283/100)</f>
        <v>0</v>
      </c>
      <c r="N283" s="173">
        <v>3.2665199999999999</v>
      </c>
      <c r="O283" s="173">
        <f>ROUND(E283*N283,2)</f>
        <v>398.52</v>
      </c>
      <c r="P283" s="173">
        <v>0</v>
      </c>
      <c r="Q283" s="173">
        <f>ROUND(E283*P283,2)</f>
        <v>0</v>
      </c>
      <c r="R283" s="175"/>
      <c r="S283" s="175" t="s">
        <v>375</v>
      </c>
      <c r="T283" s="176" t="s">
        <v>376</v>
      </c>
      <c r="U283" s="157">
        <v>11.39227</v>
      </c>
      <c r="V283" s="157">
        <f>ROUND(E283*U283,2)</f>
        <v>1389.86</v>
      </c>
      <c r="W283" s="157"/>
      <c r="X283" s="157" t="s">
        <v>377</v>
      </c>
      <c r="Y283" s="157" t="s">
        <v>118</v>
      </c>
      <c r="Z283" s="147"/>
      <c r="AA283" s="147"/>
      <c r="AB283" s="147"/>
      <c r="AC283" s="147"/>
      <c r="AD283" s="147"/>
      <c r="AE283" s="147"/>
      <c r="AF283" s="147"/>
      <c r="AG283" s="147" t="s">
        <v>378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2" x14ac:dyDescent="0.2">
      <c r="A284" s="154"/>
      <c r="B284" s="155"/>
      <c r="C284" s="184" t="s">
        <v>382</v>
      </c>
      <c r="D284" s="158"/>
      <c r="E284" s="159">
        <v>122</v>
      </c>
      <c r="F284" s="157"/>
      <c r="G284" s="157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7"/>
      <c r="AA284" s="147"/>
      <c r="AB284" s="147"/>
      <c r="AC284" s="147"/>
      <c r="AD284" s="147"/>
      <c r="AE284" s="147"/>
      <c r="AF284" s="147"/>
      <c r="AG284" s="147" t="s">
        <v>123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x14ac:dyDescent="0.2">
      <c r="A285" s="163" t="s">
        <v>110</v>
      </c>
      <c r="B285" s="164" t="s">
        <v>74</v>
      </c>
      <c r="C285" s="182" t="s">
        <v>75</v>
      </c>
      <c r="D285" s="165"/>
      <c r="E285" s="166"/>
      <c r="F285" s="167"/>
      <c r="G285" s="167">
        <f>SUMIF(AG286:AG299,"&lt;&gt;NOR",G286:G299)</f>
        <v>0</v>
      </c>
      <c r="H285" s="167"/>
      <c r="I285" s="167">
        <f>SUM(I286:I299)</f>
        <v>0</v>
      </c>
      <c r="J285" s="167"/>
      <c r="K285" s="167">
        <f>SUM(K286:K299)</f>
        <v>0</v>
      </c>
      <c r="L285" s="167"/>
      <c r="M285" s="167">
        <f>SUM(M286:M299)</f>
        <v>0</v>
      </c>
      <c r="N285" s="166"/>
      <c r="O285" s="166">
        <f>SUM(O286:O299)</f>
        <v>0</v>
      </c>
      <c r="P285" s="166"/>
      <c r="Q285" s="166">
        <f>SUM(Q286:Q299)</f>
        <v>190.36</v>
      </c>
      <c r="R285" s="167"/>
      <c r="S285" s="167"/>
      <c r="T285" s="168"/>
      <c r="U285" s="162"/>
      <c r="V285" s="162">
        <f>SUM(V286:V299)</f>
        <v>1109.57</v>
      </c>
      <c r="W285" s="162"/>
      <c r="X285" s="162"/>
      <c r="Y285" s="162"/>
      <c r="AG285" t="s">
        <v>111</v>
      </c>
    </row>
    <row r="286" spans="1:60" outlineLevel="1" x14ac:dyDescent="0.2">
      <c r="A286" s="193">
        <v>44</v>
      </c>
      <c r="B286" s="194" t="s">
        <v>383</v>
      </c>
      <c r="C286" s="195" t="s">
        <v>384</v>
      </c>
      <c r="D286" s="196" t="s">
        <v>249</v>
      </c>
      <c r="E286" s="197">
        <v>134.5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21</v>
      </c>
      <c r="M286" s="175">
        <f>G286*(1+L286/100)</f>
        <v>0</v>
      </c>
      <c r="N286" s="173">
        <v>0</v>
      </c>
      <c r="O286" s="173">
        <f>ROUND(E286*N286,2)</f>
        <v>0</v>
      </c>
      <c r="P286" s="173">
        <v>0.56899999999999995</v>
      </c>
      <c r="Q286" s="173">
        <f>ROUND(E286*P286,2)</f>
        <v>76.53</v>
      </c>
      <c r="R286" s="175" t="s">
        <v>219</v>
      </c>
      <c r="S286" s="175" t="s">
        <v>116</v>
      </c>
      <c r="T286" s="176" t="s">
        <v>116</v>
      </c>
      <c r="U286" s="157">
        <v>3.3180000000000001</v>
      </c>
      <c r="V286" s="157">
        <f>ROUND(E286*U286,2)</f>
        <v>446.27</v>
      </c>
      <c r="W286" s="157"/>
      <c r="X286" s="157" t="s">
        <v>117</v>
      </c>
      <c r="Y286" s="157" t="s">
        <v>118</v>
      </c>
      <c r="Z286" s="147"/>
      <c r="AA286" s="147"/>
      <c r="AB286" s="147"/>
      <c r="AC286" s="147"/>
      <c r="AD286" s="147"/>
      <c r="AE286" s="147"/>
      <c r="AF286" s="147"/>
      <c r="AG286" s="147" t="s">
        <v>119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2" x14ac:dyDescent="0.2">
      <c r="A287" s="154"/>
      <c r="B287" s="155"/>
      <c r="C287" s="260" t="s">
        <v>385</v>
      </c>
      <c r="D287" s="261"/>
      <c r="E287" s="261"/>
      <c r="F287" s="261"/>
      <c r="G287" s="261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121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2" x14ac:dyDescent="0.2">
      <c r="A288" s="154"/>
      <c r="B288" s="155"/>
      <c r="C288" s="184" t="s">
        <v>228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123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84" t="s">
        <v>386</v>
      </c>
      <c r="D289" s="158"/>
      <c r="E289" s="159">
        <v>15.5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123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4" t="s">
        <v>220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123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4" t="s">
        <v>387</v>
      </c>
      <c r="D291" s="158"/>
      <c r="E291" s="159">
        <v>119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123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93">
        <v>45</v>
      </c>
      <c r="B292" s="194" t="s">
        <v>388</v>
      </c>
      <c r="C292" s="195" t="s">
        <v>389</v>
      </c>
      <c r="D292" s="196" t="s">
        <v>249</v>
      </c>
      <c r="E292" s="197">
        <v>67</v>
      </c>
      <c r="F292" s="174"/>
      <c r="G292" s="175">
        <f>ROUND(E292*F292,2)</f>
        <v>0</v>
      </c>
      <c r="H292" s="174"/>
      <c r="I292" s="175">
        <f>ROUND(E292*H292,2)</f>
        <v>0</v>
      </c>
      <c r="J292" s="174"/>
      <c r="K292" s="175">
        <f>ROUND(E292*J292,2)</f>
        <v>0</v>
      </c>
      <c r="L292" s="175">
        <v>21</v>
      </c>
      <c r="M292" s="175">
        <f>G292*(1+L292/100)</f>
        <v>0</v>
      </c>
      <c r="N292" s="173">
        <v>0</v>
      </c>
      <c r="O292" s="173">
        <f>ROUND(E292*N292,2)</f>
        <v>0</v>
      </c>
      <c r="P292" s="173">
        <v>1.6990000000000001</v>
      </c>
      <c r="Q292" s="173">
        <f>ROUND(E292*P292,2)</f>
        <v>113.83</v>
      </c>
      <c r="R292" s="175" t="s">
        <v>219</v>
      </c>
      <c r="S292" s="175" t="s">
        <v>116</v>
      </c>
      <c r="T292" s="176" t="s">
        <v>116</v>
      </c>
      <c r="U292" s="157">
        <v>9.9</v>
      </c>
      <c r="V292" s="157">
        <f>ROUND(E292*U292,2)</f>
        <v>663.3</v>
      </c>
      <c r="W292" s="157"/>
      <c r="X292" s="157" t="s">
        <v>117</v>
      </c>
      <c r="Y292" s="157" t="s">
        <v>118</v>
      </c>
      <c r="Z292" s="147"/>
      <c r="AA292" s="147"/>
      <c r="AB292" s="147"/>
      <c r="AC292" s="147"/>
      <c r="AD292" s="147"/>
      <c r="AE292" s="147"/>
      <c r="AF292" s="147"/>
      <c r="AG292" s="147" t="s">
        <v>119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2" x14ac:dyDescent="0.2">
      <c r="A293" s="154"/>
      <c r="B293" s="155"/>
      <c r="C293" s="260" t="s">
        <v>385</v>
      </c>
      <c r="D293" s="261"/>
      <c r="E293" s="261"/>
      <c r="F293" s="261"/>
      <c r="G293" s="261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121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2" x14ac:dyDescent="0.2">
      <c r="A294" s="154"/>
      <c r="B294" s="155"/>
      <c r="C294" s="184" t="s">
        <v>228</v>
      </c>
      <c r="D294" s="158"/>
      <c r="E294" s="159"/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123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84" t="s">
        <v>390</v>
      </c>
      <c r="D295" s="158"/>
      <c r="E295" s="159">
        <v>31.5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123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84" t="s">
        <v>235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123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4" t="s">
        <v>391</v>
      </c>
      <c r="D297" s="158"/>
      <c r="E297" s="159">
        <v>7.5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123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4" t="s">
        <v>220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123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4" t="s">
        <v>392</v>
      </c>
      <c r="D299" s="158"/>
      <c r="E299" s="159">
        <v>28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123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x14ac:dyDescent="0.2">
      <c r="A300" s="163" t="s">
        <v>110</v>
      </c>
      <c r="B300" s="164" t="s">
        <v>76</v>
      </c>
      <c r="C300" s="182" t="s">
        <v>77</v>
      </c>
      <c r="D300" s="165"/>
      <c r="E300" s="166"/>
      <c r="F300" s="167"/>
      <c r="G300" s="167">
        <f>SUMIF(AG301:AG302,"&lt;&gt;NOR",G301:G302)</f>
        <v>0</v>
      </c>
      <c r="H300" s="167"/>
      <c r="I300" s="167">
        <f>SUM(I301:I302)</f>
        <v>0</v>
      </c>
      <c r="J300" s="167"/>
      <c r="K300" s="167">
        <f>SUM(K301:K302)</f>
        <v>0</v>
      </c>
      <c r="L300" s="167"/>
      <c r="M300" s="167">
        <f>SUM(M301:M302)</f>
        <v>0</v>
      </c>
      <c r="N300" s="166"/>
      <c r="O300" s="166">
        <f>SUM(O301:O302)</f>
        <v>0</v>
      </c>
      <c r="P300" s="166"/>
      <c r="Q300" s="166">
        <f>SUM(Q301:Q302)</f>
        <v>0</v>
      </c>
      <c r="R300" s="167"/>
      <c r="S300" s="167"/>
      <c r="T300" s="168"/>
      <c r="U300" s="162"/>
      <c r="V300" s="162">
        <f>SUM(V301:V302)</f>
        <v>4685.26</v>
      </c>
      <c r="W300" s="162"/>
      <c r="X300" s="162"/>
      <c r="Y300" s="162"/>
      <c r="AG300" t="s">
        <v>111</v>
      </c>
    </row>
    <row r="301" spans="1:60" outlineLevel="1" x14ac:dyDescent="0.2">
      <c r="A301" s="193">
        <v>46</v>
      </c>
      <c r="B301" s="194" t="s">
        <v>393</v>
      </c>
      <c r="C301" s="195" t="s">
        <v>394</v>
      </c>
      <c r="D301" s="196" t="s">
        <v>241</v>
      </c>
      <c r="E301" s="197">
        <v>4680.5768799999996</v>
      </c>
      <c r="F301" s="174"/>
      <c r="G301" s="175">
        <f>ROUND(E301*F301,2)</f>
        <v>0</v>
      </c>
      <c r="H301" s="174"/>
      <c r="I301" s="175">
        <f>ROUND(E301*H301,2)</f>
        <v>0</v>
      </c>
      <c r="J301" s="174"/>
      <c r="K301" s="175">
        <f>ROUND(E301*J301,2)</f>
        <v>0</v>
      </c>
      <c r="L301" s="175">
        <v>21</v>
      </c>
      <c r="M301" s="175">
        <f>G301*(1+L301/100)</f>
        <v>0</v>
      </c>
      <c r="N301" s="173">
        <v>0</v>
      </c>
      <c r="O301" s="173">
        <f>ROUND(E301*N301,2)</f>
        <v>0</v>
      </c>
      <c r="P301" s="173">
        <v>0</v>
      </c>
      <c r="Q301" s="173">
        <f>ROUND(E301*P301,2)</f>
        <v>0</v>
      </c>
      <c r="R301" s="175" t="s">
        <v>395</v>
      </c>
      <c r="S301" s="175" t="s">
        <v>116</v>
      </c>
      <c r="T301" s="176" t="s">
        <v>116</v>
      </c>
      <c r="U301" s="157">
        <v>1.0009999999999999</v>
      </c>
      <c r="V301" s="157">
        <f>ROUND(E301*U301,2)</f>
        <v>4685.26</v>
      </c>
      <c r="W301" s="157"/>
      <c r="X301" s="157" t="s">
        <v>396</v>
      </c>
      <c r="Y301" s="157" t="s">
        <v>118</v>
      </c>
      <c r="Z301" s="147"/>
      <c r="AA301" s="147"/>
      <c r="AB301" s="147"/>
      <c r="AC301" s="147"/>
      <c r="AD301" s="147"/>
      <c r="AE301" s="147"/>
      <c r="AF301" s="147"/>
      <c r="AG301" s="147" t="s">
        <v>397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ht="21.4" outlineLevel="2" x14ac:dyDescent="0.2">
      <c r="A302" s="154"/>
      <c r="B302" s="155"/>
      <c r="C302" s="260" t="s">
        <v>398</v>
      </c>
      <c r="D302" s="261"/>
      <c r="E302" s="261"/>
      <c r="F302" s="261"/>
      <c r="G302" s="261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121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77" t="str">
        <f>C302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302" s="147"/>
      <c r="BC302" s="147"/>
      <c r="BD302" s="147"/>
      <c r="BE302" s="147"/>
      <c r="BF302" s="147"/>
      <c r="BG302" s="147"/>
      <c r="BH302" s="147"/>
    </row>
    <row r="303" spans="1:60" x14ac:dyDescent="0.2">
      <c r="A303" s="163" t="s">
        <v>110</v>
      </c>
      <c r="B303" s="164" t="s">
        <v>78</v>
      </c>
      <c r="C303" s="182" t="s">
        <v>79</v>
      </c>
      <c r="D303" s="165"/>
      <c r="E303" s="166"/>
      <c r="F303" s="167"/>
      <c r="G303" s="167">
        <f>SUMIF(AG304:AG317,"&lt;&gt;NOR",G304:G317)</f>
        <v>0</v>
      </c>
      <c r="H303" s="167"/>
      <c r="I303" s="167">
        <f>SUM(I304:I317)</f>
        <v>0</v>
      </c>
      <c r="J303" s="167"/>
      <c r="K303" s="167">
        <f>SUM(K304:K317)</f>
        <v>0</v>
      </c>
      <c r="L303" s="167"/>
      <c r="M303" s="167">
        <f>SUM(M304:M317)</f>
        <v>0</v>
      </c>
      <c r="N303" s="166"/>
      <c r="O303" s="166">
        <f>SUM(O304:O317)</f>
        <v>0</v>
      </c>
      <c r="P303" s="166"/>
      <c r="Q303" s="166">
        <f>SUM(Q304:Q317)</f>
        <v>0</v>
      </c>
      <c r="R303" s="167"/>
      <c r="S303" s="167"/>
      <c r="T303" s="168"/>
      <c r="U303" s="162"/>
      <c r="V303" s="162">
        <f>SUM(V304:V317)</f>
        <v>2303.71</v>
      </c>
      <c r="W303" s="162"/>
      <c r="X303" s="162"/>
      <c r="Y303" s="162"/>
      <c r="AG303" t="s">
        <v>111</v>
      </c>
    </row>
    <row r="304" spans="1:60" outlineLevel="1" x14ac:dyDescent="0.2">
      <c r="A304" s="170">
        <v>47</v>
      </c>
      <c r="B304" s="171" t="s">
        <v>399</v>
      </c>
      <c r="C304" s="183" t="s">
        <v>400</v>
      </c>
      <c r="D304" s="172" t="s">
        <v>241</v>
      </c>
      <c r="E304" s="173">
        <v>76.77</v>
      </c>
      <c r="F304" s="174"/>
      <c r="G304" s="175">
        <f>ROUND(E304*F304,2)</f>
        <v>0</v>
      </c>
      <c r="H304" s="174"/>
      <c r="I304" s="175">
        <f>ROUND(E304*H304,2)</f>
        <v>0</v>
      </c>
      <c r="J304" s="174"/>
      <c r="K304" s="175">
        <f>ROUND(E304*J304,2)</f>
        <v>0</v>
      </c>
      <c r="L304" s="175">
        <v>21</v>
      </c>
      <c r="M304" s="175">
        <f>G304*(1+L304/100)</f>
        <v>0</v>
      </c>
      <c r="N304" s="173">
        <v>0</v>
      </c>
      <c r="O304" s="173">
        <f>ROUND(E304*N304,2)</f>
        <v>0</v>
      </c>
      <c r="P304" s="173">
        <v>0</v>
      </c>
      <c r="Q304" s="173">
        <f>ROUND(E304*P304,2)</f>
        <v>0</v>
      </c>
      <c r="R304" s="175" t="s">
        <v>401</v>
      </c>
      <c r="S304" s="175" t="s">
        <v>116</v>
      </c>
      <c r="T304" s="176" t="s">
        <v>116</v>
      </c>
      <c r="U304" s="157">
        <v>0</v>
      </c>
      <c r="V304" s="157">
        <f>ROUND(E304*U304,2)</f>
        <v>0</v>
      </c>
      <c r="W304" s="157"/>
      <c r="X304" s="157" t="s">
        <v>117</v>
      </c>
      <c r="Y304" s="157" t="s">
        <v>118</v>
      </c>
      <c r="Z304" s="147"/>
      <c r="AA304" s="147"/>
      <c r="AB304" s="147"/>
      <c r="AC304" s="147"/>
      <c r="AD304" s="147"/>
      <c r="AE304" s="147"/>
      <c r="AF304" s="147"/>
      <c r="AG304" s="147" t="s">
        <v>119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2" x14ac:dyDescent="0.2">
      <c r="A305" s="154"/>
      <c r="B305" s="155"/>
      <c r="C305" s="184" t="s">
        <v>402</v>
      </c>
      <c r="D305" s="158"/>
      <c r="E305" s="159">
        <v>76.77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123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93">
        <v>48</v>
      </c>
      <c r="B306" s="194" t="s">
        <v>403</v>
      </c>
      <c r="C306" s="195" t="s">
        <v>404</v>
      </c>
      <c r="D306" s="196" t="s">
        <v>241</v>
      </c>
      <c r="E306" s="197">
        <v>2576.8434999999999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21</v>
      </c>
      <c r="M306" s="175">
        <f>G306*(1+L306/100)</f>
        <v>0</v>
      </c>
      <c r="N306" s="173">
        <v>0</v>
      </c>
      <c r="O306" s="173">
        <f>ROUND(E306*N306,2)</f>
        <v>0</v>
      </c>
      <c r="P306" s="173">
        <v>0</v>
      </c>
      <c r="Q306" s="173">
        <f>ROUND(E306*P306,2)</f>
        <v>0</v>
      </c>
      <c r="R306" s="175" t="s">
        <v>308</v>
      </c>
      <c r="S306" s="175" t="s">
        <v>116</v>
      </c>
      <c r="T306" s="176" t="s">
        <v>116</v>
      </c>
      <c r="U306" s="157">
        <v>0.749</v>
      </c>
      <c r="V306" s="157">
        <f>ROUND(E306*U306,2)</f>
        <v>1930.06</v>
      </c>
      <c r="W306" s="157"/>
      <c r="X306" s="157" t="s">
        <v>405</v>
      </c>
      <c r="Y306" s="157" t="s">
        <v>118</v>
      </c>
      <c r="Z306" s="147"/>
      <c r="AA306" s="147"/>
      <c r="AB306" s="147"/>
      <c r="AC306" s="147"/>
      <c r="AD306" s="147"/>
      <c r="AE306" s="147"/>
      <c r="AF306" s="147"/>
      <c r="AG306" s="147" t="s">
        <v>406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ht="21.4" outlineLevel="2" x14ac:dyDescent="0.2">
      <c r="A307" s="154"/>
      <c r="B307" s="155"/>
      <c r="C307" s="260" t="s">
        <v>407</v>
      </c>
      <c r="D307" s="261"/>
      <c r="E307" s="261"/>
      <c r="F307" s="261"/>
      <c r="G307" s="261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121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77" t="str">
        <f>C307</f>
        <v>s popřípadným nutným naložením do dopravního zařízení, s vyprázdněním dopravního zařízení na hromadu nebo do dopravního prostředku, vč. příplatku za každých dalších i započatých 3,5 m výšky nad 3,5 m,</v>
      </c>
      <c r="BB307" s="147"/>
      <c r="BC307" s="147"/>
      <c r="BD307" s="147"/>
      <c r="BE307" s="147"/>
      <c r="BF307" s="147"/>
      <c r="BG307" s="147"/>
      <c r="BH307" s="147"/>
    </row>
    <row r="308" spans="1:60" ht="21.4" outlineLevel="1" x14ac:dyDescent="0.2">
      <c r="A308" s="193">
        <v>49</v>
      </c>
      <c r="B308" s="194" t="s">
        <v>408</v>
      </c>
      <c r="C308" s="195" t="s">
        <v>409</v>
      </c>
      <c r="D308" s="196" t="s">
        <v>241</v>
      </c>
      <c r="E308" s="197">
        <v>2576.8434999999999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73">
        <v>0</v>
      </c>
      <c r="O308" s="173">
        <f>ROUND(E308*N308,2)</f>
        <v>0</v>
      </c>
      <c r="P308" s="173">
        <v>0</v>
      </c>
      <c r="Q308" s="173">
        <f>ROUND(E308*P308,2)</f>
        <v>0</v>
      </c>
      <c r="R308" s="175" t="s">
        <v>308</v>
      </c>
      <c r="S308" s="175" t="s">
        <v>116</v>
      </c>
      <c r="T308" s="176" t="s">
        <v>116</v>
      </c>
      <c r="U308" s="157">
        <v>0.03</v>
      </c>
      <c r="V308" s="157">
        <f>ROUND(E308*U308,2)</f>
        <v>77.31</v>
      </c>
      <c r="W308" s="157"/>
      <c r="X308" s="157" t="s">
        <v>405</v>
      </c>
      <c r="Y308" s="157" t="s">
        <v>118</v>
      </c>
      <c r="Z308" s="147"/>
      <c r="AA308" s="147"/>
      <c r="AB308" s="147"/>
      <c r="AC308" s="147"/>
      <c r="AD308" s="147"/>
      <c r="AE308" s="147"/>
      <c r="AF308" s="147"/>
      <c r="AG308" s="147" t="s">
        <v>406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1.4" outlineLevel="2" x14ac:dyDescent="0.2">
      <c r="A309" s="154"/>
      <c r="B309" s="155"/>
      <c r="C309" s="260" t="s">
        <v>407</v>
      </c>
      <c r="D309" s="261"/>
      <c r="E309" s="261"/>
      <c r="F309" s="261"/>
      <c r="G309" s="261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121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77" t="str">
        <f>C309</f>
        <v>s popřípadným nutným naložením do dopravního zařízení, s vyprázdněním dopravního zařízení na hromadu nebo do dopravního prostředku, vč. příplatku za každých dalších i započatých 3,5 m výšky nad 3,5 m,</v>
      </c>
      <c r="BB309" s="147"/>
      <c r="BC309" s="147"/>
      <c r="BD309" s="147"/>
      <c r="BE309" s="147"/>
      <c r="BF309" s="147"/>
      <c r="BG309" s="147"/>
      <c r="BH309" s="147"/>
    </row>
    <row r="310" spans="1:60" ht="21.4" outlineLevel="1" x14ac:dyDescent="0.2">
      <c r="A310" s="198">
        <v>50</v>
      </c>
      <c r="B310" s="199" t="s">
        <v>410</v>
      </c>
      <c r="C310" s="200" t="s">
        <v>411</v>
      </c>
      <c r="D310" s="201" t="s">
        <v>241</v>
      </c>
      <c r="E310" s="202">
        <v>2576.8434999999999</v>
      </c>
      <c r="F310" s="179"/>
      <c r="G310" s="180">
        <f>ROUND(E310*F310,2)</f>
        <v>0</v>
      </c>
      <c r="H310" s="179"/>
      <c r="I310" s="180">
        <f>ROUND(E310*H310,2)</f>
        <v>0</v>
      </c>
      <c r="J310" s="179"/>
      <c r="K310" s="180">
        <f>ROUND(E310*J310,2)</f>
        <v>0</v>
      </c>
      <c r="L310" s="180">
        <v>21</v>
      </c>
      <c r="M310" s="180">
        <f>G310*(1+L310/100)</f>
        <v>0</v>
      </c>
      <c r="N310" s="178">
        <v>0</v>
      </c>
      <c r="O310" s="178">
        <f>ROUND(E310*N310,2)</f>
        <v>0</v>
      </c>
      <c r="P310" s="178">
        <v>0</v>
      </c>
      <c r="Q310" s="178">
        <f>ROUND(E310*P310,2)</f>
        <v>0</v>
      </c>
      <c r="R310" s="180" t="s">
        <v>412</v>
      </c>
      <c r="S310" s="180" t="s">
        <v>116</v>
      </c>
      <c r="T310" s="181" t="s">
        <v>116</v>
      </c>
      <c r="U310" s="157">
        <v>0.01</v>
      </c>
      <c r="V310" s="157">
        <f>ROUND(E310*U310,2)</f>
        <v>25.77</v>
      </c>
      <c r="W310" s="157"/>
      <c r="X310" s="157" t="s">
        <v>405</v>
      </c>
      <c r="Y310" s="157" t="s">
        <v>118</v>
      </c>
      <c r="Z310" s="147"/>
      <c r="AA310" s="147"/>
      <c r="AB310" s="147"/>
      <c r="AC310" s="147"/>
      <c r="AD310" s="147"/>
      <c r="AE310" s="147"/>
      <c r="AF310" s="147"/>
      <c r="AG310" s="147" t="s">
        <v>406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70">
        <v>51</v>
      </c>
      <c r="B311" s="171" t="s">
        <v>413</v>
      </c>
      <c r="C311" s="183" t="s">
        <v>414</v>
      </c>
      <c r="D311" s="172" t="s">
        <v>241</v>
      </c>
      <c r="E311" s="173">
        <v>74728.461500000005</v>
      </c>
      <c r="F311" s="174"/>
      <c r="G311" s="175">
        <f>ROUND(E311*F311,2)</f>
        <v>0</v>
      </c>
      <c r="H311" s="174"/>
      <c r="I311" s="175">
        <f>ROUND(E311*H311,2)</f>
        <v>0</v>
      </c>
      <c r="J311" s="174"/>
      <c r="K311" s="175">
        <f>ROUND(E311*J311,2)</f>
        <v>0</v>
      </c>
      <c r="L311" s="175">
        <v>21</v>
      </c>
      <c r="M311" s="175">
        <f>G311*(1+L311/100)</f>
        <v>0</v>
      </c>
      <c r="N311" s="173">
        <v>0</v>
      </c>
      <c r="O311" s="173">
        <f>ROUND(E311*N311,2)</f>
        <v>0</v>
      </c>
      <c r="P311" s="173">
        <v>0</v>
      </c>
      <c r="Q311" s="173">
        <f>ROUND(E311*P311,2)</f>
        <v>0</v>
      </c>
      <c r="R311" s="175" t="s">
        <v>412</v>
      </c>
      <c r="S311" s="175" t="s">
        <v>116</v>
      </c>
      <c r="T311" s="176" t="s">
        <v>116</v>
      </c>
      <c r="U311" s="157">
        <v>0</v>
      </c>
      <c r="V311" s="157">
        <f>ROUND(E311*U311,2)</f>
        <v>0</v>
      </c>
      <c r="W311" s="157"/>
      <c r="X311" s="157" t="s">
        <v>405</v>
      </c>
      <c r="Y311" s="157" t="s">
        <v>118</v>
      </c>
      <c r="Z311" s="147"/>
      <c r="AA311" s="147"/>
      <c r="AB311" s="147"/>
      <c r="AC311" s="147"/>
      <c r="AD311" s="147"/>
      <c r="AE311" s="147"/>
      <c r="AF311" s="147"/>
      <c r="AG311" s="147" t="s">
        <v>406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2" x14ac:dyDescent="0.2">
      <c r="A312" s="154"/>
      <c r="B312" s="155"/>
      <c r="C312" s="272" t="s">
        <v>415</v>
      </c>
      <c r="D312" s="273"/>
      <c r="E312" s="273"/>
      <c r="F312" s="273"/>
      <c r="G312" s="273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416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93">
        <v>52</v>
      </c>
      <c r="B313" s="194" t="s">
        <v>417</v>
      </c>
      <c r="C313" s="195" t="s">
        <v>418</v>
      </c>
      <c r="D313" s="196" t="s">
        <v>241</v>
      </c>
      <c r="E313" s="197">
        <v>2576.8434999999999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21</v>
      </c>
      <c r="M313" s="175">
        <f>G313*(1+L313/100)</f>
        <v>0</v>
      </c>
      <c r="N313" s="173">
        <v>0</v>
      </c>
      <c r="O313" s="173">
        <f>ROUND(E313*N313,2)</f>
        <v>0</v>
      </c>
      <c r="P313" s="173">
        <v>0</v>
      </c>
      <c r="Q313" s="173">
        <f>ROUND(E313*P313,2)</f>
        <v>0</v>
      </c>
      <c r="R313" s="175" t="s">
        <v>412</v>
      </c>
      <c r="S313" s="175" t="s">
        <v>116</v>
      </c>
      <c r="T313" s="176" t="s">
        <v>116</v>
      </c>
      <c r="U313" s="157">
        <v>9.9000000000000005E-2</v>
      </c>
      <c r="V313" s="157">
        <f>ROUND(E313*U313,2)</f>
        <v>255.11</v>
      </c>
      <c r="W313" s="157"/>
      <c r="X313" s="157" t="s">
        <v>405</v>
      </c>
      <c r="Y313" s="157" t="s">
        <v>118</v>
      </c>
      <c r="Z313" s="147"/>
      <c r="AA313" s="147"/>
      <c r="AB313" s="147"/>
      <c r="AC313" s="147"/>
      <c r="AD313" s="147"/>
      <c r="AE313" s="147"/>
      <c r="AF313" s="147"/>
      <c r="AG313" s="147" t="s">
        <v>406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2" x14ac:dyDescent="0.2">
      <c r="A314" s="154"/>
      <c r="B314" s="155"/>
      <c r="C314" s="260" t="s">
        <v>419</v>
      </c>
      <c r="D314" s="261"/>
      <c r="E314" s="261"/>
      <c r="F314" s="261"/>
      <c r="G314" s="261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121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98">
        <v>53</v>
      </c>
      <c r="B315" s="199" t="s">
        <v>420</v>
      </c>
      <c r="C315" s="200" t="s">
        <v>421</v>
      </c>
      <c r="D315" s="201" t="s">
        <v>241</v>
      </c>
      <c r="E315" s="202">
        <v>2576.8434999999999</v>
      </c>
      <c r="F315" s="179"/>
      <c r="G315" s="180">
        <f>ROUND(E315*F315,2)</f>
        <v>0</v>
      </c>
      <c r="H315" s="179"/>
      <c r="I315" s="180">
        <f>ROUND(E315*H315,2)</f>
        <v>0</v>
      </c>
      <c r="J315" s="179"/>
      <c r="K315" s="180">
        <f>ROUND(E315*J315,2)</f>
        <v>0</v>
      </c>
      <c r="L315" s="180">
        <v>21</v>
      </c>
      <c r="M315" s="180">
        <f>G315*(1+L315/100)</f>
        <v>0</v>
      </c>
      <c r="N315" s="178">
        <v>0</v>
      </c>
      <c r="O315" s="178">
        <f>ROUND(E315*N315,2)</f>
        <v>0</v>
      </c>
      <c r="P315" s="178">
        <v>0</v>
      </c>
      <c r="Q315" s="178">
        <f>ROUND(E315*P315,2)</f>
        <v>0</v>
      </c>
      <c r="R315" s="180" t="s">
        <v>401</v>
      </c>
      <c r="S315" s="180" t="s">
        <v>116</v>
      </c>
      <c r="T315" s="181" t="s">
        <v>116</v>
      </c>
      <c r="U315" s="157">
        <v>0</v>
      </c>
      <c r="V315" s="157">
        <f>ROUND(E315*U315,2)</f>
        <v>0</v>
      </c>
      <c r="W315" s="157"/>
      <c r="X315" s="157" t="s">
        <v>405</v>
      </c>
      <c r="Y315" s="157" t="s">
        <v>118</v>
      </c>
      <c r="Z315" s="147"/>
      <c r="AA315" s="147"/>
      <c r="AB315" s="147"/>
      <c r="AC315" s="147"/>
      <c r="AD315" s="147"/>
      <c r="AE315" s="147"/>
      <c r="AF315" s="147"/>
      <c r="AG315" s="147" t="s">
        <v>406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93">
        <v>54</v>
      </c>
      <c r="B316" s="194" t="s">
        <v>422</v>
      </c>
      <c r="C316" s="195" t="s">
        <v>423</v>
      </c>
      <c r="D316" s="196" t="s">
        <v>241</v>
      </c>
      <c r="E316" s="197">
        <v>2576.8434999999999</v>
      </c>
      <c r="F316" s="174"/>
      <c r="G316" s="175">
        <f>ROUND(E316*F316,2)</f>
        <v>0</v>
      </c>
      <c r="H316" s="174"/>
      <c r="I316" s="175">
        <f>ROUND(E316*H316,2)</f>
        <v>0</v>
      </c>
      <c r="J316" s="174"/>
      <c r="K316" s="175">
        <f>ROUND(E316*J316,2)</f>
        <v>0</v>
      </c>
      <c r="L316" s="175">
        <v>21</v>
      </c>
      <c r="M316" s="175">
        <f>G316*(1+L316/100)</f>
        <v>0</v>
      </c>
      <c r="N316" s="173">
        <v>0</v>
      </c>
      <c r="O316" s="173">
        <f>ROUND(E316*N316,2)</f>
        <v>0</v>
      </c>
      <c r="P316" s="173">
        <v>0</v>
      </c>
      <c r="Q316" s="173">
        <f>ROUND(E316*P316,2)</f>
        <v>0</v>
      </c>
      <c r="R316" s="175" t="s">
        <v>424</v>
      </c>
      <c r="S316" s="175" t="s">
        <v>116</v>
      </c>
      <c r="T316" s="176" t="s">
        <v>116</v>
      </c>
      <c r="U316" s="157">
        <v>6.0000000000000001E-3</v>
      </c>
      <c r="V316" s="157">
        <f>ROUND(E316*U316,2)</f>
        <v>15.46</v>
      </c>
      <c r="W316" s="157"/>
      <c r="X316" s="157" t="s">
        <v>405</v>
      </c>
      <c r="Y316" s="157" t="s">
        <v>118</v>
      </c>
      <c r="Z316" s="147"/>
      <c r="AA316" s="147"/>
      <c r="AB316" s="147"/>
      <c r="AC316" s="147"/>
      <c r="AD316" s="147"/>
      <c r="AE316" s="147"/>
      <c r="AF316" s="147"/>
      <c r="AG316" s="147" t="s">
        <v>406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2" x14ac:dyDescent="0.2">
      <c r="A317" s="154"/>
      <c r="B317" s="155"/>
      <c r="C317" s="260" t="s">
        <v>425</v>
      </c>
      <c r="D317" s="261"/>
      <c r="E317" s="261"/>
      <c r="F317" s="261"/>
      <c r="G317" s="261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121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x14ac:dyDescent="0.2">
      <c r="A318" s="163" t="s">
        <v>110</v>
      </c>
      <c r="B318" s="164" t="s">
        <v>81</v>
      </c>
      <c r="C318" s="182" t="s">
        <v>27</v>
      </c>
      <c r="D318" s="165"/>
      <c r="E318" s="166"/>
      <c r="F318" s="167"/>
      <c r="G318" s="167">
        <f>SUMIF(AG319:AG324,"&lt;&gt;NOR",G319:G324)</f>
        <v>0</v>
      </c>
      <c r="H318" s="167"/>
      <c r="I318" s="167">
        <f>SUM(I319:I324)</f>
        <v>0</v>
      </c>
      <c r="J318" s="167"/>
      <c r="K318" s="167">
        <f>SUM(K319:K324)</f>
        <v>0</v>
      </c>
      <c r="L318" s="167"/>
      <c r="M318" s="167">
        <f>SUM(M319:M324)</f>
        <v>0</v>
      </c>
      <c r="N318" s="166"/>
      <c r="O318" s="166">
        <f>SUM(O319:O324)</f>
        <v>0</v>
      </c>
      <c r="P318" s="166"/>
      <c r="Q318" s="166">
        <f>SUM(Q319:Q324)</f>
        <v>0</v>
      </c>
      <c r="R318" s="167"/>
      <c r="S318" s="167"/>
      <c r="T318" s="168"/>
      <c r="U318" s="162"/>
      <c r="V318" s="162">
        <f>SUM(V319:V324)</f>
        <v>0</v>
      </c>
      <c r="W318" s="162"/>
      <c r="X318" s="162"/>
      <c r="Y318" s="162"/>
      <c r="AG318" t="s">
        <v>111</v>
      </c>
    </row>
    <row r="319" spans="1:60" outlineLevel="1" x14ac:dyDescent="0.2">
      <c r="A319" s="170">
        <v>55</v>
      </c>
      <c r="B319" s="171" t="s">
        <v>426</v>
      </c>
      <c r="C319" s="183" t="s">
        <v>427</v>
      </c>
      <c r="D319" s="172" t="s">
        <v>428</v>
      </c>
      <c r="E319" s="173">
        <v>1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21</v>
      </c>
      <c r="M319" s="175">
        <f>G319*(1+L319/100)</f>
        <v>0</v>
      </c>
      <c r="N319" s="173">
        <v>0</v>
      </c>
      <c r="O319" s="173">
        <f>ROUND(E319*N319,2)</f>
        <v>0</v>
      </c>
      <c r="P319" s="173">
        <v>0</v>
      </c>
      <c r="Q319" s="173">
        <f>ROUND(E319*P319,2)</f>
        <v>0</v>
      </c>
      <c r="R319" s="175"/>
      <c r="S319" s="175" t="s">
        <v>116</v>
      </c>
      <c r="T319" s="176" t="s">
        <v>376</v>
      </c>
      <c r="U319" s="157">
        <v>0</v>
      </c>
      <c r="V319" s="157">
        <f>ROUND(E319*U319,2)</f>
        <v>0</v>
      </c>
      <c r="W319" s="157"/>
      <c r="X319" s="157" t="s">
        <v>429</v>
      </c>
      <c r="Y319" s="157" t="s">
        <v>118</v>
      </c>
      <c r="Z319" s="147"/>
      <c r="AA319" s="147"/>
      <c r="AB319" s="147"/>
      <c r="AC319" s="147"/>
      <c r="AD319" s="147"/>
      <c r="AE319" s="147"/>
      <c r="AF319" s="147"/>
      <c r="AG319" s="147" t="s">
        <v>430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2" x14ac:dyDescent="0.2">
      <c r="A320" s="154"/>
      <c r="B320" s="155"/>
      <c r="C320" s="272" t="s">
        <v>431</v>
      </c>
      <c r="D320" s="273"/>
      <c r="E320" s="273"/>
      <c r="F320" s="273"/>
      <c r="G320" s="273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416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77" t="str">
        <f>C320</f>
        <v>Veškeré náklady spojené s vybudováním, provozem a odstraněním zařízení staveniště včetně bezpečnostních a hygienických opatření na staveništi.</v>
      </c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0">
        <v>56</v>
      </c>
      <c r="B321" s="171" t="s">
        <v>432</v>
      </c>
      <c r="C321" s="183" t="s">
        <v>433</v>
      </c>
      <c r="D321" s="172" t="s">
        <v>428</v>
      </c>
      <c r="E321" s="173">
        <v>1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21</v>
      </c>
      <c r="M321" s="175">
        <f>G321*(1+L321/100)</f>
        <v>0</v>
      </c>
      <c r="N321" s="173">
        <v>0</v>
      </c>
      <c r="O321" s="173">
        <f>ROUND(E321*N321,2)</f>
        <v>0</v>
      </c>
      <c r="P321" s="173">
        <v>0</v>
      </c>
      <c r="Q321" s="173">
        <f>ROUND(E321*P321,2)</f>
        <v>0</v>
      </c>
      <c r="R321" s="175"/>
      <c r="S321" s="175" t="s">
        <v>116</v>
      </c>
      <c r="T321" s="176" t="s">
        <v>376</v>
      </c>
      <c r="U321" s="157">
        <v>0</v>
      </c>
      <c r="V321" s="157">
        <f>ROUND(E321*U321,2)</f>
        <v>0</v>
      </c>
      <c r="W321" s="157"/>
      <c r="X321" s="157" t="s">
        <v>429</v>
      </c>
      <c r="Y321" s="157" t="s">
        <v>118</v>
      </c>
      <c r="Z321" s="147"/>
      <c r="AA321" s="147"/>
      <c r="AB321" s="147"/>
      <c r="AC321" s="147"/>
      <c r="AD321" s="147"/>
      <c r="AE321" s="147"/>
      <c r="AF321" s="147"/>
      <c r="AG321" s="147" t="s">
        <v>430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ht="21.4" outlineLevel="2" x14ac:dyDescent="0.2">
      <c r="A322" s="154"/>
      <c r="B322" s="155"/>
      <c r="C322" s="272" t="s">
        <v>434</v>
      </c>
      <c r="D322" s="273"/>
      <c r="E322" s="273"/>
      <c r="F322" s="273"/>
      <c r="G322" s="273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416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77" t="str">
        <f>C322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0">
        <v>57</v>
      </c>
      <c r="B323" s="171" t="s">
        <v>435</v>
      </c>
      <c r="C323" s="183" t="s">
        <v>436</v>
      </c>
      <c r="D323" s="172" t="s">
        <v>428</v>
      </c>
      <c r="E323" s="173">
        <v>1</v>
      </c>
      <c r="F323" s="174"/>
      <c r="G323" s="175">
        <f>ROUND(E323*F323,2)</f>
        <v>0</v>
      </c>
      <c r="H323" s="174"/>
      <c r="I323" s="175">
        <f>ROUND(E323*H323,2)</f>
        <v>0</v>
      </c>
      <c r="J323" s="174"/>
      <c r="K323" s="175">
        <f>ROUND(E323*J323,2)</f>
        <v>0</v>
      </c>
      <c r="L323" s="175">
        <v>21</v>
      </c>
      <c r="M323" s="175">
        <f>G323*(1+L323/100)</f>
        <v>0</v>
      </c>
      <c r="N323" s="173">
        <v>0</v>
      </c>
      <c r="O323" s="173">
        <f>ROUND(E323*N323,2)</f>
        <v>0</v>
      </c>
      <c r="P323" s="173">
        <v>0</v>
      </c>
      <c r="Q323" s="173">
        <f>ROUND(E323*P323,2)</f>
        <v>0</v>
      </c>
      <c r="R323" s="175"/>
      <c r="S323" s="175" t="s">
        <v>116</v>
      </c>
      <c r="T323" s="176" t="s">
        <v>376</v>
      </c>
      <c r="U323" s="157">
        <v>0</v>
      </c>
      <c r="V323" s="157">
        <f>ROUND(E323*U323,2)</f>
        <v>0</v>
      </c>
      <c r="W323" s="157"/>
      <c r="X323" s="157" t="s">
        <v>429</v>
      </c>
      <c r="Y323" s="157" t="s">
        <v>118</v>
      </c>
      <c r="Z323" s="147"/>
      <c r="AA323" s="147"/>
      <c r="AB323" s="147"/>
      <c r="AC323" s="147"/>
      <c r="AD323" s="147"/>
      <c r="AE323" s="147"/>
      <c r="AF323" s="147"/>
      <c r="AG323" s="147" t="s">
        <v>430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2" x14ac:dyDescent="0.2">
      <c r="A324" s="154"/>
      <c r="B324" s="155"/>
      <c r="C324" s="272" t="s">
        <v>437</v>
      </c>
      <c r="D324" s="273"/>
      <c r="E324" s="273"/>
      <c r="F324" s="273"/>
      <c r="G324" s="273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416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77" t="str">
        <f>C324</f>
        <v>Náklady na ztížené podmínky provádění tam, kde se vyskytují omezující vlivy konkrétního prostředí, které mají prokazatelný vliv na provádění stavebních prací.</v>
      </c>
      <c r="BB324" s="147"/>
      <c r="BC324" s="147"/>
      <c r="BD324" s="147"/>
      <c r="BE324" s="147"/>
      <c r="BF324" s="147"/>
      <c r="BG324" s="147"/>
      <c r="BH324" s="147"/>
    </row>
    <row r="325" spans="1:60" x14ac:dyDescent="0.2">
      <c r="A325" s="163" t="s">
        <v>110</v>
      </c>
      <c r="B325" s="164" t="s">
        <v>82</v>
      </c>
      <c r="C325" s="182" t="s">
        <v>28</v>
      </c>
      <c r="D325" s="165"/>
      <c r="E325" s="166"/>
      <c r="F325" s="167"/>
      <c r="G325" s="167">
        <f>SUMIF(AG326:AG335,"&lt;&gt;NOR",G326:G335)</f>
        <v>0</v>
      </c>
      <c r="H325" s="167"/>
      <c r="I325" s="167">
        <f>SUM(I326:I335)</f>
        <v>0</v>
      </c>
      <c r="J325" s="167"/>
      <c r="K325" s="167">
        <f>SUM(K326:K335)</f>
        <v>0</v>
      </c>
      <c r="L325" s="167"/>
      <c r="M325" s="167">
        <f>SUM(M326:M335)</f>
        <v>0</v>
      </c>
      <c r="N325" s="166"/>
      <c r="O325" s="166">
        <f>SUM(O326:O335)</f>
        <v>0</v>
      </c>
      <c r="P325" s="166"/>
      <c r="Q325" s="166">
        <f>SUM(Q326:Q335)</f>
        <v>0</v>
      </c>
      <c r="R325" s="167"/>
      <c r="S325" s="167"/>
      <c r="T325" s="168"/>
      <c r="U325" s="162"/>
      <c r="V325" s="162">
        <f>SUM(V326:V335)</f>
        <v>0</v>
      </c>
      <c r="W325" s="162"/>
      <c r="X325" s="162"/>
      <c r="Y325" s="162"/>
      <c r="AG325" t="s">
        <v>111</v>
      </c>
    </row>
    <row r="326" spans="1:60" outlineLevel="1" x14ac:dyDescent="0.2">
      <c r="A326" s="170">
        <v>58</v>
      </c>
      <c r="B326" s="171" t="s">
        <v>438</v>
      </c>
      <c r="C326" s="183" t="s">
        <v>439</v>
      </c>
      <c r="D326" s="172" t="s">
        <v>428</v>
      </c>
      <c r="E326" s="173">
        <v>1</v>
      </c>
      <c r="F326" s="174"/>
      <c r="G326" s="175">
        <f>ROUND(E326*F326,2)</f>
        <v>0</v>
      </c>
      <c r="H326" s="174"/>
      <c r="I326" s="175">
        <f>ROUND(E326*H326,2)</f>
        <v>0</v>
      </c>
      <c r="J326" s="174"/>
      <c r="K326" s="175">
        <f>ROUND(E326*J326,2)</f>
        <v>0</v>
      </c>
      <c r="L326" s="175">
        <v>21</v>
      </c>
      <c r="M326" s="175">
        <f>G326*(1+L326/100)</f>
        <v>0</v>
      </c>
      <c r="N326" s="173">
        <v>0</v>
      </c>
      <c r="O326" s="173">
        <f>ROUND(E326*N326,2)</f>
        <v>0</v>
      </c>
      <c r="P326" s="173">
        <v>0</v>
      </c>
      <c r="Q326" s="173">
        <f>ROUND(E326*P326,2)</f>
        <v>0</v>
      </c>
      <c r="R326" s="175"/>
      <c r="S326" s="175" t="s">
        <v>116</v>
      </c>
      <c r="T326" s="176" t="s">
        <v>376</v>
      </c>
      <c r="U326" s="157">
        <v>0</v>
      </c>
      <c r="V326" s="157">
        <f>ROUND(E326*U326,2)</f>
        <v>0</v>
      </c>
      <c r="W326" s="157"/>
      <c r="X326" s="157" t="s">
        <v>429</v>
      </c>
      <c r="Y326" s="157" t="s">
        <v>118</v>
      </c>
      <c r="Z326" s="147"/>
      <c r="AA326" s="147"/>
      <c r="AB326" s="147"/>
      <c r="AC326" s="147"/>
      <c r="AD326" s="147"/>
      <c r="AE326" s="147"/>
      <c r="AF326" s="147"/>
      <c r="AG326" s="147" t="s">
        <v>430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ht="21.4" outlineLevel="2" x14ac:dyDescent="0.2">
      <c r="A327" s="154"/>
      <c r="B327" s="155"/>
      <c r="C327" s="272" t="s">
        <v>440</v>
      </c>
      <c r="D327" s="273"/>
      <c r="E327" s="273"/>
      <c r="F327" s="273"/>
      <c r="G327" s="273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416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77" t="str">
        <f>C327</f>
        <v>Náklady dodavatele vyplývající z povinností dodavatele stanovených obchodními podmínkami před zahájením stavebních prací. Tato skupina zahrnuje zejména náklady na přípravné činnosti.</v>
      </c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0">
        <v>59</v>
      </c>
      <c r="B328" s="171" t="s">
        <v>441</v>
      </c>
      <c r="C328" s="183" t="s">
        <v>442</v>
      </c>
      <c r="D328" s="172" t="s">
        <v>428</v>
      </c>
      <c r="E328" s="173">
        <v>1</v>
      </c>
      <c r="F328" s="174"/>
      <c r="G328" s="175">
        <f>ROUND(E328*F328,2)</f>
        <v>0</v>
      </c>
      <c r="H328" s="174"/>
      <c r="I328" s="175">
        <f>ROUND(E328*H328,2)</f>
        <v>0</v>
      </c>
      <c r="J328" s="174"/>
      <c r="K328" s="175">
        <f>ROUND(E328*J328,2)</f>
        <v>0</v>
      </c>
      <c r="L328" s="175">
        <v>21</v>
      </c>
      <c r="M328" s="175">
        <f>G328*(1+L328/100)</f>
        <v>0</v>
      </c>
      <c r="N328" s="173">
        <v>0</v>
      </c>
      <c r="O328" s="173">
        <f>ROUND(E328*N328,2)</f>
        <v>0</v>
      </c>
      <c r="P328" s="173">
        <v>0</v>
      </c>
      <c r="Q328" s="173">
        <f>ROUND(E328*P328,2)</f>
        <v>0</v>
      </c>
      <c r="R328" s="175"/>
      <c r="S328" s="175" t="s">
        <v>116</v>
      </c>
      <c r="T328" s="176" t="s">
        <v>376</v>
      </c>
      <c r="U328" s="157">
        <v>0</v>
      </c>
      <c r="V328" s="157">
        <f>ROUND(E328*U328,2)</f>
        <v>0</v>
      </c>
      <c r="W328" s="157"/>
      <c r="X328" s="157" t="s">
        <v>429</v>
      </c>
      <c r="Y328" s="157" t="s">
        <v>118</v>
      </c>
      <c r="Z328" s="147"/>
      <c r="AA328" s="147"/>
      <c r="AB328" s="147"/>
      <c r="AC328" s="147"/>
      <c r="AD328" s="147"/>
      <c r="AE328" s="147"/>
      <c r="AF328" s="147"/>
      <c r="AG328" s="147" t="s">
        <v>430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2" x14ac:dyDescent="0.2">
      <c r="A329" s="154"/>
      <c r="B329" s="155"/>
      <c r="C329" s="272" t="s">
        <v>443</v>
      </c>
      <c r="D329" s="273"/>
      <c r="E329" s="273"/>
      <c r="F329" s="273"/>
      <c r="G329" s="273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416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77" t="str">
        <f>C329</f>
        <v>Náklady na vypracování Dílenských (Výrobních) dokumentacích.....viz další požadavky na výkrese a popis v TZ.</v>
      </c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70">
        <v>60</v>
      </c>
      <c r="B330" s="171" t="s">
        <v>444</v>
      </c>
      <c r="C330" s="183" t="s">
        <v>445</v>
      </c>
      <c r="D330" s="172" t="s">
        <v>428</v>
      </c>
      <c r="E330" s="173">
        <v>1</v>
      </c>
      <c r="F330" s="174"/>
      <c r="G330" s="175">
        <f>ROUND(E330*F330,2)</f>
        <v>0</v>
      </c>
      <c r="H330" s="174"/>
      <c r="I330" s="175">
        <f>ROUND(E330*H330,2)</f>
        <v>0</v>
      </c>
      <c r="J330" s="174"/>
      <c r="K330" s="175">
        <f>ROUND(E330*J330,2)</f>
        <v>0</v>
      </c>
      <c r="L330" s="175">
        <v>21</v>
      </c>
      <c r="M330" s="175">
        <f>G330*(1+L330/100)</f>
        <v>0</v>
      </c>
      <c r="N330" s="173">
        <v>0</v>
      </c>
      <c r="O330" s="173">
        <f>ROUND(E330*N330,2)</f>
        <v>0</v>
      </c>
      <c r="P330" s="173">
        <v>0</v>
      </c>
      <c r="Q330" s="173">
        <f>ROUND(E330*P330,2)</f>
        <v>0</v>
      </c>
      <c r="R330" s="175"/>
      <c r="S330" s="175" t="s">
        <v>116</v>
      </c>
      <c r="T330" s="176" t="s">
        <v>376</v>
      </c>
      <c r="U330" s="157">
        <v>0</v>
      </c>
      <c r="V330" s="157">
        <f>ROUND(E330*U330,2)</f>
        <v>0</v>
      </c>
      <c r="W330" s="157"/>
      <c r="X330" s="157" t="s">
        <v>429</v>
      </c>
      <c r="Y330" s="157" t="s">
        <v>118</v>
      </c>
      <c r="Z330" s="147"/>
      <c r="AA330" s="147"/>
      <c r="AB330" s="147"/>
      <c r="AC330" s="147"/>
      <c r="AD330" s="147"/>
      <c r="AE330" s="147"/>
      <c r="AF330" s="147"/>
      <c r="AG330" s="147" t="s">
        <v>430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2" x14ac:dyDescent="0.2">
      <c r="A331" s="154"/>
      <c r="B331" s="155"/>
      <c r="C331" s="272" t="s">
        <v>446</v>
      </c>
      <c r="D331" s="273"/>
      <c r="E331" s="273"/>
      <c r="F331" s="273"/>
      <c r="G331" s="273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416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77" t="str">
        <f>C331</f>
        <v>Náklady na veškeré geodetické práce (vytýčení stáv.sítí a rozvodů, vytýčení a rozměření nového stavu, geodetické práce v průběhu výstavby, apod.)</v>
      </c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70">
        <v>61</v>
      </c>
      <c r="B332" s="171" t="s">
        <v>447</v>
      </c>
      <c r="C332" s="183" t="s">
        <v>448</v>
      </c>
      <c r="D332" s="172" t="s">
        <v>428</v>
      </c>
      <c r="E332" s="173">
        <v>1</v>
      </c>
      <c r="F332" s="174"/>
      <c r="G332" s="175">
        <f>ROUND(E332*F332,2)</f>
        <v>0</v>
      </c>
      <c r="H332" s="174"/>
      <c r="I332" s="175">
        <f>ROUND(E332*H332,2)</f>
        <v>0</v>
      </c>
      <c r="J332" s="174"/>
      <c r="K332" s="175">
        <f>ROUND(E332*J332,2)</f>
        <v>0</v>
      </c>
      <c r="L332" s="175">
        <v>21</v>
      </c>
      <c r="M332" s="175">
        <f>G332*(1+L332/100)</f>
        <v>0</v>
      </c>
      <c r="N332" s="173">
        <v>0</v>
      </c>
      <c r="O332" s="173">
        <f>ROUND(E332*N332,2)</f>
        <v>0</v>
      </c>
      <c r="P332" s="173">
        <v>0</v>
      </c>
      <c r="Q332" s="173">
        <f>ROUND(E332*P332,2)</f>
        <v>0</v>
      </c>
      <c r="R332" s="175"/>
      <c r="S332" s="175" t="s">
        <v>116</v>
      </c>
      <c r="T332" s="176" t="s">
        <v>376</v>
      </c>
      <c r="U332" s="157">
        <v>0</v>
      </c>
      <c r="V332" s="157">
        <f>ROUND(E332*U332,2)</f>
        <v>0</v>
      </c>
      <c r="W332" s="157"/>
      <c r="X332" s="157" t="s">
        <v>429</v>
      </c>
      <c r="Y332" s="157" t="s">
        <v>118</v>
      </c>
      <c r="Z332" s="147"/>
      <c r="AA332" s="147"/>
      <c r="AB332" s="147"/>
      <c r="AC332" s="147"/>
      <c r="AD332" s="147"/>
      <c r="AE332" s="147"/>
      <c r="AF332" s="147"/>
      <c r="AG332" s="147" t="s">
        <v>430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1.4" outlineLevel="2" x14ac:dyDescent="0.2">
      <c r="A333" s="154"/>
      <c r="B333" s="155"/>
      <c r="C333" s="272" t="s">
        <v>449</v>
      </c>
      <c r="D333" s="273"/>
      <c r="E333" s="273"/>
      <c r="F333" s="273"/>
      <c r="G333" s="273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57"/>
      <c r="Z333" s="147"/>
      <c r="AA333" s="147"/>
      <c r="AB333" s="147"/>
      <c r="AC333" s="147"/>
      <c r="AD333" s="147"/>
      <c r="AE333" s="147"/>
      <c r="AF333" s="147"/>
      <c r="AG333" s="147" t="s">
        <v>416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77" t="str">
        <f>C333</f>
        <v>Náklady zhotovitele, související s prováděním zkoušek a revizí předepsaných technickými normami nebo objednatelem a které jsou pro provedení díla nezbytné.</v>
      </c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0">
        <v>62</v>
      </c>
      <c r="B334" s="171" t="s">
        <v>450</v>
      </c>
      <c r="C334" s="183" t="s">
        <v>451</v>
      </c>
      <c r="D334" s="172" t="s">
        <v>428</v>
      </c>
      <c r="E334" s="173">
        <v>1</v>
      </c>
      <c r="F334" s="174"/>
      <c r="G334" s="175">
        <f>ROUND(E334*F334,2)</f>
        <v>0</v>
      </c>
      <c r="H334" s="174"/>
      <c r="I334" s="175">
        <f>ROUND(E334*H334,2)</f>
        <v>0</v>
      </c>
      <c r="J334" s="174"/>
      <c r="K334" s="175">
        <f>ROUND(E334*J334,2)</f>
        <v>0</v>
      </c>
      <c r="L334" s="175">
        <v>21</v>
      </c>
      <c r="M334" s="175">
        <f>G334*(1+L334/100)</f>
        <v>0</v>
      </c>
      <c r="N334" s="173">
        <v>0</v>
      </c>
      <c r="O334" s="173">
        <f>ROUND(E334*N334,2)</f>
        <v>0</v>
      </c>
      <c r="P334" s="173">
        <v>0</v>
      </c>
      <c r="Q334" s="173">
        <f>ROUND(E334*P334,2)</f>
        <v>0</v>
      </c>
      <c r="R334" s="175"/>
      <c r="S334" s="175" t="s">
        <v>116</v>
      </c>
      <c r="T334" s="176" t="s">
        <v>376</v>
      </c>
      <c r="U334" s="157">
        <v>0</v>
      </c>
      <c r="V334" s="157">
        <f>ROUND(E334*U334,2)</f>
        <v>0</v>
      </c>
      <c r="W334" s="157"/>
      <c r="X334" s="157" t="s">
        <v>429</v>
      </c>
      <c r="Y334" s="157" t="s">
        <v>118</v>
      </c>
      <c r="Z334" s="147"/>
      <c r="AA334" s="147"/>
      <c r="AB334" s="147"/>
      <c r="AC334" s="147"/>
      <c r="AD334" s="147"/>
      <c r="AE334" s="147"/>
      <c r="AF334" s="147"/>
      <c r="AG334" s="147" t="s">
        <v>430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ht="21.4" outlineLevel="2" x14ac:dyDescent="0.2">
      <c r="A335" s="154"/>
      <c r="B335" s="155"/>
      <c r="C335" s="272" t="s">
        <v>452</v>
      </c>
      <c r="D335" s="273"/>
      <c r="E335" s="273"/>
      <c r="F335" s="273"/>
      <c r="G335" s="273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416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77" t="str">
        <f>C335</f>
        <v>Náklady na vyhotovení dokumentace skutečného provedení stavby a její předání objednateli v požadované formě a požadovaném počtu. (Vyznačení změn do DPS).</v>
      </c>
      <c r="BB335" s="147"/>
      <c r="BC335" s="147"/>
      <c r="BD335" s="147"/>
      <c r="BE335" s="147"/>
      <c r="BF335" s="147"/>
      <c r="BG335" s="147"/>
      <c r="BH335" s="147"/>
    </row>
    <row r="336" spans="1:60" x14ac:dyDescent="0.2">
      <c r="A336" s="3"/>
      <c r="B336" s="4"/>
      <c r="C336" s="186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AE336">
        <v>12</v>
      </c>
      <c r="AF336">
        <v>21</v>
      </c>
      <c r="AG336" t="s">
        <v>96</v>
      </c>
    </row>
    <row r="337" spans="1:33" x14ac:dyDescent="0.2">
      <c r="A337" s="150"/>
      <c r="B337" s="151" t="s">
        <v>29</v>
      </c>
      <c r="C337" s="187"/>
      <c r="D337" s="152"/>
      <c r="E337" s="153"/>
      <c r="F337" s="153"/>
      <c r="G337" s="169">
        <f>G8+G110+G285+G300+G303+G318+G325</f>
        <v>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AE337">
        <f>SUMIF(L7:L335,AE336,G7:G335)</f>
        <v>0</v>
      </c>
      <c r="AF337">
        <f>SUMIF(L7:L335,AF336,G7:G335)</f>
        <v>0</v>
      </c>
      <c r="AG337" t="s">
        <v>453</v>
      </c>
    </row>
    <row r="338" spans="1:33" x14ac:dyDescent="0.2">
      <c r="C338" s="188"/>
      <c r="D338" s="10"/>
      <c r="AG338" t="s">
        <v>454</v>
      </c>
    </row>
    <row r="339" spans="1:33" x14ac:dyDescent="0.2">
      <c r="D339" s="10"/>
    </row>
    <row r="340" spans="1:33" x14ac:dyDescent="0.2">
      <c r="D340" s="10"/>
    </row>
    <row r="341" spans="1:33" x14ac:dyDescent="0.2">
      <c r="D341" s="10"/>
    </row>
    <row r="342" spans="1:33" x14ac:dyDescent="0.2">
      <c r="D342" s="10"/>
    </row>
    <row r="343" spans="1:33" x14ac:dyDescent="0.2">
      <c r="D343" s="10"/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objects="1" scenarios="1" formatRows="0"/>
  <mergeCells count="47">
    <mergeCell ref="C327:G327"/>
    <mergeCell ref="C329:G329"/>
    <mergeCell ref="C331:G331"/>
    <mergeCell ref="C333:G333"/>
    <mergeCell ref="C335:G335"/>
    <mergeCell ref="C324:G324"/>
    <mergeCell ref="C275:G275"/>
    <mergeCell ref="C287:G287"/>
    <mergeCell ref="C293:G293"/>
    <mergeCell ref="C302:G302"/>
    <mergeCell ref="C307:G307"/>
    <mergeCell ref="C309:G309"/>
    <mergeCell ref="C312:G312"/>
    <mergeCell ref="C314:G314"/>
    <mergeCell ref="C317:G317"/>
    <mergeCell ref="C320:G320"/>
    <mergeCell ref="C322:G322"/>
    <mergeCell ref="C249:G249"/>
    <mergeCell ref="C90:G90"/>
    <mergeCell ref="C95:G95"/>
    <mergeCell ref="C101:G101"/>
    <mergeCell ref="C142:G142"/>
    <mergeCell ref="C148:G148"/>
    <mergeCell ref="C156:G156"/>
    <mergeCell ref="C162:G162"/>
    <mergeCell ref="C197:G197"/>
    <mergeCell ref="C202:G202"/>
    <mergeCell ref="C207:G207"/>
    <mergeCell ref="C223:G223"/>
    <mergeCell ref="C85:G85"/>
    <mergeCell ref="C16:G16"/>
    <mergeCell ref="C20:G20"/>
    <mergeCell ref="C35:G35"/>
    <mergeCell ref="C41:G41"/>
    <mergeCell ref="C45:G45"/>
    <mergeCell ref="C48:G48"/>
    <mergeCell ref="C61:G61"/>
    <mergeCell ref="C69:G69"/>
    <mergeCell ref="C75:G75"/>
    <mergeCell ref="C79:G79"/>
    <mergeCell ref="C82:G82"/>
    <mergeCell ref="C13:G13"/>
    <mergeCell ref="A1:G1"/>
    <mergeCell ref="C2:G2"/>
    <mergeCell ref="C3:G3"/>
    <mergeCell ref="C4:G4"/>
    <mergeCell ref="C10:G10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Footer>&amp;L&amp;8Zpracováno programem &amp;"Arial CE,Tučné"BUILDpower S,  © RTS, a.s.&amp;C&amp;8Stránka &amp;P z &amp;N&amp;R&amp;8HP4-7-51887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50987E-0F7D-4788-8563-C8D92D1AE402}"/>
</file>

<file path=customXml/itemProps2.xml><?xml version="1.0" encoding="utf-8"?>
<ds:datastoreItem xmlns:ds="http://schemas.openxmlformats.org/officeDocument/2006/customXml" ds:itemID="{D6B784E1-BD55-44E9-85FD-8C82E6BA7C7E}"/>
</file>

<file path=customXml/itemProps3.xml><?xml version="1.0" encoding="utf-8"?>
<ds:datastoreItem xmlns:ds="http://schemas.openxmlformats.org/officeDocument/2006/customXml" ds:itemID="{8812DCB4-957F-4E48-A21B-43D750221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 _3_SO02_Stav.k.ř._R2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_3_SO02_Stav.k.ř._R2 Pol'!Názvy_tisku</vt:lpstr>
      <vt:lpstr>oadresa</vt:lpstr>
      <vt:lpstr>Stavba!Objednatel</vt:lpstr>
      <vt:lpstr>Stavba!Objekt</vt:lpstr>
      <vt:lpstr>'D2 _3_SO02_Stav.k.ř._R2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2025-01-24T13:25:34Z</cp:lastPrinted>
  <dcterms:created xsi:type="dcterms:W3CDTF">2009-04-08T07:15:50Z</dcterms:created>
  <dcterms:modified xsi:type="dcterms:W3CDTF">2025-01-29T06:05:31Z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