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2025\2025 STAVEBNÍ PRÁCE\2. ZŠ Na Výsluní - WC\"/>
    </mc:Choice>
  </mc:AlternateContent>
  <bookViews>
    <workbookView xWindow="-120" yWindow="-120" windowWidth="38640" windowHeight="21120" activeTab="1"/>
  </bookViews>
  <sheets>
    <sheet name="Pokyny pro vyplnění" sheetId="11" r:id="rId1"/>
    <sheet name="Stavba" sheetId="1" r:id="rId2"/>
    <sheet name="VzorPolozky" sheetId="10" state="hidden" r:id="rId3"/>
    <sheet name="1.1 0 Pol" sheetId="12" r:id="rId4"/>
    <sheet name="1.1 1 Pol" sheetId="13" r:id="rId5"/>
    <sheet name="1.1 2 Pol" sheetId="14" r:id="rId6"/>
    <sheet name="1.4 1 Pol" sheetId="15" r:id="rId7"/>
    <sheet name="1.4 1.1 Pol" sheetId="16" r:id="rId8"/>
    <sheet name="1.4 2 Pol" sheetId="17" r:id="rId9"/>
    <sheet name="1.4 3 Pol" sheetId="18" r:id="rId10"/>
  </sheets>
  <externalReferences>
    <externalReference r:id="rId11"/>
  </externalReferences>
  <definedNames>
    <definedName name="CelkemDPHVypocet" localSheetId="1">Stavba!$H$50</definedName>
    <definedName name="CenaCelkem">Stavba!$G$29</definedName>
    <definedName name="CenaCelkemBezDPH">Stavba!$G$28</definedName>
    <definedName name="CenaCelkemVypocet" localSheetId="1">Stavba!$I$50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'1.1 0 Pol'!$1:$7</definedName>
    <definedName name="_xlnm.Print_Titles" localSheetId="4">'1.1 1 Pol'!$1:$7</definedName>
    <definedName name="_xlnm.Print_Titles" localSheetId="5">'1.1 2 Pol'!$1:$7</definedName>
    <definedName name="_xlnm.Print_Titles" localSheetId="6">'1.4 1 Pol'!$1:$7</definedName>
    <definedName name="_xlnm.Print_Titles" localSheetId="7">'1.4 1.1 Pol'!$1:$7</definedName>
    <definedName name="_xlnm.Print_Titles" localSheetId="8">'1.4 2 Pol'!$1:$7</definedName>
    <definedName name="_xlnm.Print_Titles" localSheetId="9">'1.4 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'1.1 0 Pol'!$A$1:$Y$21</definedName>
    <definedName name="_xlnm.Print_Area" localSheetId="4">'1.1 1 Pol'!$A$1:$Y$194</definedName>
    <definedName name="_xlnm.Print_Area" localSheetId="5">'1.1 2 Pol'!$A$1:$Y$356</definedName>
    <definedName name="_xlnm.Print_Area" localSheetId="6">'1.4 1 Pol'!$A$1:$Y$378</definedName>
    <definedName name="_xlnm.Print_Area" localSheetId="7">'1.4 1.1 Pol'!$A$1:$Y$85</definedName>
    <definedName name="_xlnm.Print_Area" localSheetId="8">'1.4 2 Pol'!$A$1:$Y$37</definedName>
    <definedName name="_xlnm.Print_Area" localSheetId="9">'1.4 3 Pol'!$A$1:$Y$180</definedName>
    <definedName name="_xlnm.Print_Area" localSheetId="1">Stavba!$A$1:$J$107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Stavba!$F$50</definedName>
    <definedName name="ZakladDPHZakl">Stavba!$G$25</definedName>
    <definedName name="ZakladDPHZaklVypocet" localSheetId="1">Stavba!$G$50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6" i="1" l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39" i="1"/>
  <c r="F39" i="1"/>
  <c r="G179" i="18"/>
  <c r="BA80" i="18"/>
  <c r="BA75" i="18"/>
  <c r="BA70" i="18"/>
  <c r="BA65" i="18"/>
  <c r="BA12" i="18"/>
  <c r="BA10" i="18"/>
  <c r="G9" i="18"/>
  <c r="AF179" i="18" s="1"/>
  <c r="I9" i="18"/>
  <c r="I8" i="18" s="1"/>
  <c r="K9" i="18"/>
  <c r="O9" i="18"/>
  <c r="Q9" i="18"/>
  <c r="Q8" i="18" s="1"/>
  <c r="V9" i="18"/>
  <c r="G11" i="18"/>
  <c r="I11" i="18"/>
  <c r="K11" i="18"/>
  <c r="K8" i="18" s="1"/>
  <c r="M11" i="18"/>
  <c r="O11" i="18"/>
  <c r="O8" i="18" s="1"/>
  <c r="Q11" i="18"/>
  <c r="V11" i="18"/>
  <c r="V8" i="18" s="1"/>
  <c r="G13" i="18"/>
  <c r="I13" i="18"/>
  <c r="K13" i="18"/>
  <c r="M13" i="18"/>
  <c r="O13" i="18"/>
  <c r="G14" i="18"/>
  <c r="I14" i="18"/>
  <c r="K14" i="18"/>
  <c r="M14" i="18"/>
  <c r="O14" i="18"/>
  <c r="Q14" i="18"/>
  <c r="Q13" i="18" s="1"/>
  <c r="V14" i="18"/>
  <c r="V13" i="18" s="1"/>
  <c r="G16" i="18"/>
  <c r="I16" i="18"/>
  <c r="K16" i="18"/>
  <c r="M16" i="18"/>
  <c r="O16" i="18"/>
  <c r="Q16" i="18"/>
  <c r="V16" i="18"/>
  <c r="V15" i="18" s="1"/>
  <c r="G18" i="18"/>
  <c r="G15" i="18" s="1"/>
  <c r="I18" i="18"/>
  <c r="I15" i="18" s="1"/>
  <c r="K18" i="18"/>
  <c r="K15" i="18" s="1"/>
  <c r="M18" i="18"/>
  <c r="O18" i="18"/>
  <c r="O15" i="18" s="1"/>
  <c r="Q18" i="18"/>
  <c r="Q15" i="18" s="1"/>
  <c r="V18" i="18"/>
  <c r="G21" i="18"/>
  <c r="M21" i="18" s="1"/>
  <c r="I21" i="18"/>
  <c r="K21" i="18"/>
  <c r="O21" i="18"/>
  <c r="Q21" i="18"/>
  <c r="V21" i="18"/>
  <c r="G24" i="18"/>
  <c r="I24" i="18"/>
  <c r="K24" i="18"/>
  <c r="M24" i="18"/>
  <c r="O24" i="18"/>
  <c r="Q24" i="18"/>
  <c r="V24" i="18"/>
  <c r="G26" i="18"/>
  <c r="M26" i="18" s="1"/>
  <c r="I26" i="18"/>
  <c r="K26" i="18"/>
  <c r="O26" i="18"/>
  <c r="Q26" i="18"/>
  <c r="V26" i="18"/>
  <c r="G28" i="18"/>
  <c r="I28" i="18"/>
  <c r="K28" i="18"/>
  <c r="M28" i="18"/>
  <c r="O28" i="18"/>
  <c r="Q28" i="18"/>
  <c r="V28" i="18"/>
  <c r="G30" i="18"/>
  <c r="I30" i="18"/>
  <c r="K30" i="18"/>
  <c r="M30" i="18"/>
  <c r="O30" i="18"/>
  <c r="Q30" i="18"/>
  <c r="V30" i="18"/>
  <c r="G33" i="18"/>
  <c r="G32" i="18" s="1"/>
  <c r="I33" i="18"/>
  <c r="I32" i="18" s="1"/>
  <c r="K33" i="18"/>
  <c r="K32" i="18" s="1"/>
  <c r="M33" i="18"/>
  <c r="M32" i="18" s="1"/>
  <c r="O33" i="18"/>
  <c r="O32" i="18" s="1"/>
  <c r="Q33" i="18"/>
  <c r="Q32" i="18" s="1"/>
  <c r="V33" i="18"/>
  <c r="V32" i="18" s="1"/>
  <c r="G36" i="18"/>
  <c r="G35" i="18" s="1"/>
  <c r="I36" i="18"/>
  <c r="I35" i="18" s="1"/>
  <c r="K36" i="18"/>
  <c r="K35" i="18" s="1"/>
  <c r="M36" i="18"/>
  <c r="O36" i="18"/>
  <c r="O35" i="18" s="1"/>
  <c r="Q36" i="18"/>
  <c r="Q35" i="18" s="1"/>
  <c r="V36" i="18"/>
  <c r="V35" i="18" s="1"/>
  <c r="G37" i="18"/>
  <c r="M37" i="18" s="1"/>
  <c r="I37" i="18"/>
  <c r="K37" i="18"/>
  <c r="O37" i="18"/>
  <c r="Q37" i="18"/>
  <c r="V37" i="18"/>
  <c r="G38" i="18"/>
  <c r="I38" i="18"/>
  <c r="K38" i="18"/>
  <c r="M38" i="18"/>
  <c r="O38" i="18"/>
  <c r="Q38" i="18"/>
  <c r="V38" i="18"/>
  <c r="G39" i="18"/>
  <c r="I39" i="18"/>
  <c r="K39" i="18"/>
  <c r="M39" i="18"/>
  <c r="O39" i="18"/>
  <c r="Q39" i="18"/>
  <c r="V39" i="18"/>
  <c r="G40" i="18"/>
  <c r="I40" i="18"/>
  <c r="K40" i="18"/>
  <c r="M40" i="18"/>
  <c r="O40" i="18"/>
  <c r="Q40" i="18"/>
  <c r="V40" i="18"/>
  <c r="G41" i="18"/>
  <c r="I41" i="18"/>
  <c r="K41" i="18"/>
  <c r="M41" i="18"/>
  <c r="O41" i="18"/>
  <c r="Q41" i="18"/>
  <c r="V41" i="18"/>
  <c r="G44" i="18"/>
  <c r="G43" i="18" s="1"/>
  <c r="I44" i="18"/>
  <c r="I43" i="18" s="1"/>
  <c r="K44" i="18"/>
  <c r="K43" i="18" s="1"/>
  <c r="M44" i="18"/>
  <c r="O44" i="18"/>
  <c r="O43" i="18" s="1"/>
  <c r="Q44" i="18"/>
  <c r="Q43" i="18" s="1"/>
  <c r="V44" i="18"/>
  <c r="V43" i="18" s="1"/>
  <c r="G46" i="18"/>
  <c r="M46" i="18" s="1"/>
  <c r="I46" i="18"/>
  <c r="K46" i="18"/>
  <c r="O46" i="18"/>
  <c r="Q46" i="18"/>
  <c r="V46" i="18"/>
  <c r="G48" i="18"/>
  <c r="I48" i="18"/>
  <c r="K48" i="18"/>
  <c r="M48" i="18"/>
  <c r="O48" i="18"/>
  <c r="Q48" i="18"/>
  <c r="V48" i="18"/>
  <c r="G50" i="18"/>
  <c r="I50" i="18"/>
  <c r="K50" i="18"/>
  <c r="M50" i="18"/>
  <c r="O50" i="18"/>
  <c r="Q50" i="18"/>
  <c r="V50" i="18"/>
  <c r="G54" i="18"/>
  <c r="I54" i="18"/>
  <c r="K54" i="18"/>
  <c r="M54" i="18"/>
  <c r="O54" i="18"/>
  <c r="Q54" i="18"/>
  <c r="V54" i="18"/>
  <c r="G56" i="18"/>
  <c r="G57" i="18"/>
  <c r="I57" i="18"/>
  <c r="K57" i="18"/>
  <c r="M57" i="18"/>
  <c r="O57" i="18"/>
  <c r="Q57" i="18"/>
  <c r="Q56" i="18" s="1"/>
  <c r="V57" i="18"/>
  <c r="V56" i="18" s="1"/>
  <c r="G60" i="18"/>
  <c r="I60" i="18"/>
  <c r="I56" i="18" s="1"/>
  <c r="K60" i="18"/>
  <c r="K56" i="18" s="1"/>
  <c r="M60" i="18"/>
  <c r="M56" i="18" s="1"/>
  <c r="O60" i="18"/>
  <c r="O56" i="18" s="1"/>
  <c r="Q60" i="18"/>
  <c r="V60" i="18"/>
  <c r="G63" i="18"/>
  <c r="I63" i="18"/>
  <c r="I62" i="18" s="1"/>
  <c r="K63" i="18"/>
  <c r="K62" i="18" s="1"/>
  <c r="M63" i="18"/>
  <c r="O63" i="18"/>
  <c r="O62" i="18" s="1"/>
  <c r="Q63" i="18"/>
  <c r="Q62" i="18" s="1"/>
  <c r="V63" i="18"/>
  <c r="V62" i="18" s="1"/>
  <c r="G66" i="18"/>
  <c r="M66" i="18" s="1"/>
  <c r="I66" i="18"/>
  <c r="K66" i="18"/>
  <c r="O66" i="18"/>
  <c r="Q66" i="18"/>
  <c r="V66" i="18"/>
  <c r="G73" i="18"/>
  <c r="I73" i="18"/>
  <c r="K73" i="18"/>
  <c r="M73" i="18"/>
  <c r="O73" i="18"/>
  <c r="Q73" i="18"/>
  <c r="V73" i="18"/>
  <c r="G76" i="18"/>
  <c r="M76" i="18" s="1"/>
  <c r="I76" i="18"/>
  <c r="K76" i="18"/>
  <c r="O76" i="18"/>
  <c r="Q76" i="18"/>
  <c r="V76" i="18"/>
  <c r="G83" i="18"/>
  <c r="I83" i="18"/>
  <c r="K83" i="18"/>
  <c r="M83" i="18"/>
  <c r="O83" i="18"/>
  <c r="Q83" i="18"/>
  <c r="V83" i="18"/>
  <c r="G86" i="18"/>
  <c r="M86" i="18" s="1"/>
  <c r="I86" i="18"/>
  <c r="K86" i="18"/>
  <c r="O86" i="18"/>
  <c r="Q86" i="18"/>
  <c r="V86" i="18"/>
  <c r="G89" i="18"/>
  <c r="G88" i="18" s="1"/>
  <c r="I89" i="18"/>
  <c r="I88" i="18" s="1"/>
  <c r="K89" i="18"/>
  <c r="K88" i="18" s="1"/>
  <c r="M89" i="18"/>
  <c r="O89" i="18"/>
  <c r="O88" i="18" s="1"/>
  <c r="Q89" i="18"/>
  <c r="Q88" i="18" s="1"/>
  <c r="V89" i="18"/>
  <c r="V88" i="18" s="1"/>
  <c r="G90" i="18"/>
  <c r="M90" i="18" s="1"/>
  <c r="I90" i="18"/>
  <c r="K90" i="18"/>
  <c r="O90" i="18"/>
  <c r="Q90" i="18"/>
  <c r="V90" i="18"/>
  <c r="G91" i="18"/>
  <c r="I91" i="18"/>
  <c r="K91" i="18"/>
  <c r="M91" i="18"/>
  <c r="O91" i="18"/>
  <c r="Q91" i="18"/>
  <c r="V91" i="18"/>
  <c r="G93" i="18"/>
  <c r="G94" i="18"/>
  <c r="I94" i="18"/>
  <c r="K94" i="18"/>
  <c r="M94" i="18"/>
  <c r="O94" i="18"/>
  <c r="O93" i="18" s="1"/>
  <c r="Q94" i="18"/>
  <c r="Q93" i="18" s="1"/>
  <c r="V94" i="18"/>
  <c r="V93" i="18" s="1"/>
  <c r="G95" i="18"/>
  <c r="I95" i="18"/>
  <c r="I93" i="18" s="1"/>
  <c r="K95" i="18"/>
  <c r="K93" i="18" s="1"/>
  <c r="M95" i="18"/>
  <c r="O95" i="18"/>
  <c r="Q95" i="18"/>
  <c r="V95" i="18"/>
  <c r="G96" i="18"/>
  <c r="M96" i="18" s="1"/>
  <c r="I96" i="18"/>
  <c r="K96" i="18"/>
  <c r="O96" i="18"/>
  <c r="Q96" i="18"/>
  <c r="V96" i="18"/>
  <c r="G97" i="18"/>
  <c r="I97" i="18"/>
  <c r="K97" i="18"/>
  <c r="M97" i="18"/>
  <c r="O97" i="18"/>
  <c r="Q97" i="18"/>
  <c r="V97" i="18"/>
  <c r="G101" i="18"/>
  <c r="I101" i="18"/>
  <c r="K101" i="18"/>
  <c r="M101" i="18"/>
  <c r="O101" i="18"/>
  <c r="Q101" i="18"/>
  <c r="V101" i="18"/>
  <c r="G102" i="18"/>
  <c r="I102" i="18"/>
  <c r="K102" i="18"/>
  <c r="M102" i="18"/>
  <c r="O102" i="18"/>
  <c r="Q102" i="18"/>
  <c r="V102" i="18"/>
  <c r="G104" i="18"/>
  <c r="M104" i="18" s="1"/>
  <c r="I104" i="18"/>
  <c r="K104" i="18"/>
  <c r="O104" i="18"/>
  <c r="Q104" i="18"/>
  <c r="V104" i="18"/>
  <c r="G105" i="18"/>
  <c r="I105" i="18"/>
  <c r="K105" i="18"/>
  <c r="M105" i="18"/>
  <c r="O105" i="18"/>
  <c r="Q105" i="18"/>
  <c r="V105" i="18"/>
  <c r="G107" i="18"/>
  <c r="I107" i="18"/>
  <c r="K107" i="18"/>
  <c r="M107" i="18"/>
  <c r="O107" i="18"/>
  <c r="Q107" i="18"/>
  <c r="V107" i="18"/>
  <c r="G108" i="18"/>
  <c r="I108" i="18"/>
  <c r="K108" i="18"/>
  <c r="M108" i="18"/>
  <c r="O108" i="18"/>
  <c r="Q108" i="18"/>
  <c r="V108" i="18"/>
  <c r="G109" i="18"/>
  <c r="I109" i="18"/>
  <c r="K109" i="18"/>
  <c r="M109" i="18"/>
  <c r="O109" i="18"/>
  <c r="Q109" i="18"/>
  <c r="V109" i="18"/>
  <c r="G110" i="18"/>
  <c r="M110" i="18" s="1"/>
  <c r="I110" i="18"/>
  <c r="K110" i="18"/>
  <c r="O110" i="18"/>
  <c r="Q110" i="18"/>
  <c r="V110" i="18"/>
  <c r="G111" i="18"/>
  <c r="I111" i="18"/>
  <c r="K111" i="18"/>
  <c r="M111" i="18"/>
  <c r="O111" i="18"/>
  <c r="Q111" i="18"/>
  <c r="V111" i="18"/>
  <c r="G116" i="18"/>
  <c r="M116" i="18" s="1"/>
  <c r="I116" i="18"/>
  <c r="K116" i="18"/>
  <c r="O116" i="18"/>
  <c r="Q116" i="18"/>
  <c r="V116" i="18"/>
  <c r="G117" i="18"/>
  <c r="I117" i="18"/>
  <c r="K117" i="18"/>
  <c r="M117" i="18"/>
  <c r="O117" i="18"/>
  <c r="Q117" i="18"/>
  <c r="V117" i="18"/>
  <c r="G118" i="18"/>
  <c r="I118" i="18"/>
  <c r="K118" i="18"/>
  <c r="M118" i="18"/>
  <c r="O118" i="18"/>
  <c r="Q118" i="18"/>
  <c r="V118" i="18"/>
  <c r="G121" i="18"/>
  <c r="I121" i="18"/>
  <c r="K121" i="18"/>
  <c r="M121" i="18"/>
  <c r="O121" i="18"/>
  <c r="Q121" i="18"/>
  <c r="V121" i="18"/>
  <c r="G122" i="18"/>
  <c r="M122" i="18" s="1"/>
  <c r="I122" i="18"/>
  <c r="K122" i="18"/>
  <c r="O122" i="18"/>
  <c r="Q122" i="18"/>
  <c r="V122" i="18"/>
  <c r="G123" i="18"/>
  <c r="I123" i="18"/>
  <c r="K123" i="18"/>
  <c r="M123" i="18"/>
  <c r="O123" i="18"/>
  <c r="Q123" i="18"/>
  <c r="V123" i="18"/>
  <c r="G126" i="18"/>
  <c r="I126" i="18"/>
  <c r="K126" i="18"/>
  <c r="M126" i="18"/>
  <c r="O126" i="18"/>
  <c r="Q126" i="18"/>
  <c r="V126" i="18"/>
  <c r="G127" i="18"/>
  <c r="M127" i="18" s="1"/>
  <c r="I127" i="18"/>
  <c r="K127" i="18"/>
  <c r="O127" i="18"/>
  <c r="Q127" i="18"/>
  <c r="V127" i="18"/>
  <c r="G129" i="18"/>
  <c r="I129" i="18"/>
  <c r="K129" i="18"/>
  <c r="M129" i="18"/>
  <c r="O129" i="18"/>
  <c r="Q129" i="18"/>
  <c r="V129" i="18"/>
  <c r="G130" i="18"/>
  <c r="M130" i="18" s="1"/>
  <c r="I130" i="18"/>
  <c r="K130" i="18"/>
  <c r="O130" i="18"/>
  <c r="Q130" i="18"/>
  <c r="V130" i="18"/>
  <c r="G131" i="18"/>
  <c r="I131" i="18"/>
  <c r="K131" i="18"/>
  <c r="M131" i="18"/>
  <c r="O131" i="18"/>
  <c r="Q131" i="18"/>
  <c r="V131" i="18"/>
  <c r="G134" i="18"/>
  <c r="M134" i="18" s="1"/>
  <c r="I134" i="18"/>
  <c r="K134" i="18"/>
  <c r="O134" i="18"/>
  <c r="Q134" i="18"/>
  <c r="V134" i="18"/>
  <c r="G135" i="18"/>
  <c r="I135" i="18"/>
  <c r="K135" i="18"/>
  <c r="M135" i="18"/>
  <c r="O135" i="18"/>
  <c r="Q135" i="18"/>
  <c r="V135" i="18"/>
  <c r="G137" i="18"/>
  <c r="I137" i="18"/>
  <c r="K137" i="18"/>
  <c r="M137" i="18"/>
  <c r="O137" i="18"/>
  <c r="Q137" i="18"/>
  <c r="V137" i="18"/>
  <c r="G138" i="18"/>
  <c r="I138" i="18"/>
  <c r="K138" i="18"/>
  <c r="M138" i="18"/>
  <c r="O138" i="18"/>
  <c r="Q138" i="18"/>
  <c r="V138" i="18"/>
  <c r="G140" i="18"/>
  <c r="I140" i="18"/>
  <c r="K140" i="18"/>
  <c r="M140" i="18"/>
  <c r="O140" i="18"/>
  <c r="Q140" i="18"/>
  <c r="V140" i="18"/>
  <c r="G142" i="18"/>
  <c r="M142" i="18" s="1"/>
  <c r="I142" i="18"/>
  <c r="K142" i="18"/>
  <c r="O142" i="18"/>
  <c r="Q142" i="18"/>
  <c r="V142" i="18"/>
  <c r="G145" i="18"/>
  <c r="G144" i="18" s="1"/>
  <c r="I145" i="18"/>
  <c r="I144" i="18" s="1"/>
  <c r="K145" i="18"/>
  <c r="K144" i="18" s="1"/>
  <c r="O145" i="18"/>
  <c r="Q145" i="18"/>
  <c r="V145" i="18"/>
  <c r="G146" i="18"/>
  <c r="I146" i="18"/>
  <c r="K146" i="18"/>
  <c r="M146" i="18"/>
  <c r="O146" i="18"/>
  <c r="O144" i="18" s="1"/>
  <c r="Q146" i="18"/>
  <c r="V146" i="18"/>
  <c r="V144" i="18" s="1"/>
  <c r="G147" i="18"/>
  <c r="I147" i="18"/>
  <c r="K147" i="18"/>
  <c r="M147" i="18"/>
  <c r="O147" i="18"/>
  <c r="Q147" i="18"/>
  <c r="Q144" i="18" s="1"/>
  <c r="V147" i="18"/>
  <c r="G148" i="18"/>
  <c r="I148" i="18"/>
  <c r="K148" i="18"/>
  <c r="M148" i="18"/>
  <c r="O148" i="18"/>
  <c r="Q148" i="18"/>
  <c r="V148" i="18"/>
  <c r="G149" i="18"/>
  <c r="I149" i="18"/>
  <c r="K149" i="18"/>
  <c r="M149" i="18"/>
  <c r="O149" i="18"/>
  <c r="Q149" i="18"/>
  <c r="V149" i="18"/>
  <c r="G150" i="18"/>
  <c r="I150" i="18"/>
  <c r="K150" i="18"/>
  <c r="M150" i="18"/>
  <c r="O150" i="18"/>
  <c r="Q150" i="18"/>
  <c r="V150" i="18"/>
  <c r="G151" i="18"/>
  <c r="I151" i="18"/>
  <c r="K151" i="18"/>
  <c r="M151" i="18"/>
  <c r="O151" i="18"/>
  <c r="Q151" i="18"/>
  <c r="V151" i="18"/>
  <c r="G152" i="18"/>
  <c r="M152" i="18" s="1"/>
  <c r="I152" i="18"/>
  <c r="K152" i="18"/>
  <c r="O152" i="18"/>
  <c r="Q152" i="18"/>
  <c r="V152" i="18"/>
  <c r="G153" i="18"/>
  <c r="I153" i="18"/>
  <c r="K153" i="18"/>
  <c r="M153" i="18"/>
  <c r="O153" i="18"/>
  <c r="Q153" i="18"/>
  <c r="V153" i="18"/>
  <c r="G155" i="18"/>
  <c r="I155" i="18"/>
  <c r="G156" i="18"/>
  <c r="I156" i="18"/>
  <c r="K156" i="18"/>
  <c r="M156" i="18"/>
  <c r="O156" i="18"/>
  <c r="O155" i="18" s="1"/>
  <c r="Q156" i="18"/>
  <c r="Q155" i="18" s="1"/>
  <c r="V156" i="18"/>
  <c r="V155" i="18" s="1"/>
  <c r="G164" i="18"/>
  <c r="I164" i="18"/>
  <c r="K164" i="18"/>
  <c r="K155" i="18" s="1"/>
  <c r="M164" i="18"/>
  <c r="M155" i="18" s="1"/>
  <c r="O164" i="18"/>
  <c r="Q164" i="18"/>
  <c r="V164" i="18"/>
  <c r="G166" i="18"/>
  <c r="M166" i="18" s="1"/>
  <c r="I166" i="18"/>
  <c r="K166" i="18"/>
  <c r="O166" i="18"/>
  <c r="Q166" i="18"/>
  <c r="V166" i="18"/>
  <c r="G167" i="18"/>
  <c r="I167" i="18"/>
  <c r="K167" i="18"/>
  <c r="M167" i="18"/>
  <c r="O167" i="18"/>
  <c r="Q167" i="18"/>
  <c r="V167" i="18"/>
  <c r="G168" i="18"/>
  <c r="M168" i="18" s="1"/>
  <c r="I168" i="18"/>
  <c r="K168" i="18"/>
  <c r="O168" i="18"/>
  <c r="Q168" i="18"/>
  <c r="V168" i="18"/>
  <c r="G170" i="18"/>
  <c r="I170" i="18"/>
  <c r="K170" i="18"/>
  <c r="M170" i="18"/>
  <c r="O170" i="18"/>
  <c r="Q170" i="18"/>
  <c r="V170" i="18"/>
  <c r="G172" i="18"/>
  <c r="M172" i="18" s="1"/>
  <c r="I172" i="18"/>
  <c r="K172" i="18"/>
  <c r="O172" i="18"/>
  <c r="Q172" i="18"/>
  <c r="V172" i="18"/>
  <c r="V174" i="18"/>
  <c r="G175" i="18"/>
  <c r="G174" i="18" s="1"/>
  <c r="I175" i="18"/>
  <c r="I174" i="18" s="1"/>
  <c r="K175" i="18"/>
  <c r="K174" i="18" s="1"/>
  <c r="M175" i="18"/>
  <c r="M174" i="18" s="1"/>
  <c r="O175" i="18"/>
  <c r="O174" i="18" s="1"/>
  <c r="Q175" i="18"/>
  <c r="V175" i="18"/>
  <c r="G176" i="18"/>
  <c r="I176" i="18"/>
  <c r="K176" i="18"/>
  <c r="M176" i="18"/>
  <c r="O176" i="18"/>
  <c r="Q176" i="18"/>
  <c r="V176" i="18"/>
  <c r="G177" i="18"/>
  <c r="I177" i="18"/>
  <c r="K177" i="18"/>
  <c r="M177" i="18"/>
  <c r="O177" i="18"/>
  <c r="Q177" i="18"/>
  <c r="Q174" i="18" s="1"/>
  <c r="V177" i="18"/>
  <c r="AE179" i="18"/>
  <c r="G36" i="17"/>
  <c r="G9" i="17"/>
  <c r="G8" i="17" s="1"/>
  <c r="I9" i="17"/>
  <c r="I8" i="17" s="1"/>
  <c r="K9" i="17"/>
  <c r="K8" i="17" s="1"/>
  <c r="M9" i="17"/>
  <c r="O9" i="17"/>
  <c r="O8" i="17" s="1"/>
  <c r="Q9" i="17"/>
  <c r="Q8" i="17" s="1"/>
  <c r="V9" i="17"/>
  <c r="V8" i="17" s="1"/>
  <c r="G10" i="17"/>
  <c r="M10" i="17" s="1"/>
  <c r="I10" i="17"/>
  <c r="K10" i="17"/>
  <c r="O10" i="17"/>
  <c r="Q10" i="17"/>
  <c r="V10" i="17"/>
  <c r="G11" i="17"/>
  <c r="I11" i="17"/>
  <c r="K11" i="17"/>
  <c r="M11" i="17"/>
  <c r="O11" i="17"/>
  <c r="Q11" i="17"/>
  <c r="V11" i="17"/>
  <c r="G12" i="17"/>
  <c r="I12" i="17"/>
  <c r="K12" i="17"/>
  <c r="M12" i="17"/>
  <c r="O12" i="17"/>
  <c r="Q12" i="17"/>
  <c r="V12" i="17"/>
  <c r="G13" i="17"/>
  <c r="I13" i="17"/>
  <c r="K13" i="17"/>
  <c r="M13" i="17"/>
  <c r="O13" i="17"/>
  <c r="Q13" i="17"/>
  <c r="V13" i="17"/>
  <c r="G14" i="17"/>
  <c r="I14" i="17"/>
  <c r="K14" i="17"/>
  <c r="M14" i="17"/>
  <c r="O14" i="17"/>
  <c r="Q14" i="17"/>
  <c r="V14" i="17"/>
  <c r="V15" i="17"/>
  <c r="G16" i="17"/>
  <c r="G15" i="17" s="1"/>
  <c r="I16" i="17"/>
  <c r="I15" i="17" s="1"/>
  <c r="K16" i="17"/>
  <c r="K15" i="17" s="1"/>
  <c r="M16" i="17"/>
  <c r="M15" i="17" s="1"/>
  <c r="O16" i="17"/>
  <c r="O15" i="17" s="1"/>
  <c r="Q16" i="17"/>
  <c r="Q15" i="17" s="1"/>
  <c r="V16" i="17"/>
  <c r="G17" i="17"/>
  <c r="G18" i="17"/>
  <c r="I18" i="17"/>
  <c r="I17" i="17" s="1"/>
  <c r="K18" i="17"/>
  <c r="K17" i="17" s="1"/>
  <c r="M18" i="17"/>
  <c r="O18" i="17"/>
  <c r="O17" i="17" s="1"/>
  <c r="Q18" i="17"/>
  <c r="Q17" i="17" s="1"/>
  <c r="V18" i="17"/>
  <c r="V17" i="17" s="1"/>
  <c r="G19" i="17"/>
  <c r="M19" i="17" s="1"/>
  <c r="I19" i="17"/>
  <c r="K19" i="17"/>
  <c r="O19" i="17"/>
  <c r="Q19" i="17"/>
  <c r="V19" i="17"/>
  <c r="Q20" i="17"/>
  <c r="V20" i="17"/>
  <c r="G21" i="17"/>
  <c r="G20" i="17" s="1"/>
  <c r="I21" i="17"/>
  <c r="I20" i="17" s="1"/>
  <c r="K21" i="17"/>
  <c r="K20" i="17" s="1"/>
  <c r="O21" i="17"/>
  <c r="O20" i="17" s="1"/>
  <c r="Q21" i="17"/>
  <c r="V21" i="17"/>
  <c r="G22" i="17"/>
  <c r="I22" i="17"/>
  <c r="K22" i="17"/>
  <c r="M22" i="17"/>
  <c r="O22" i="17"/>
  <c r="Q22" i="17"/>
  <c r="V22" i="17"/>
  <c r="G23" i="17"/>
  <c r="I23" i="17"/>
  <c r="K23" i="17"/>
  <c r="M23" i="17"/>
  <c r="O23" i="17"/>
  <c r="Q23" i="17"/>
  <c r="V23" i="17"/>
  <c r="G25" i="17"/>
  <c r="G24" i="17" s="1"/>
  <c r="I25" i="17"/>
  <c r="I24" i="17" s="1"/>
  <c r="K25" i="17"/>
  <c r="K24" i="17" s="1"/>
  <c r="M25" i="17"/>
  <c r="O25" i="17"/>
  <c r="O24" i="17" s="1"/>
  <c r="Q25" i="17"/>
  <c r="Q24" i="17" s="1"/>
  <c r="V25" i="17"/>
  <c r="V24" i="17" s="1"/>
  <c r="G26" i="17"/>
  <c r="M26" i="17" s="1"/>
  <c r="I26" i="17"/>
  <c r="K26" i="17"/>
  <c r="O26" i="17"/>
  <c r="Q26" i="17"/>
  <c r="V26" i="17"/>
  <c r="G27" i="17"/>
  <c r="I27" i="17"/>
  <c r="K27" i="17"/>
  <c r="M27" i="17"/>
  <c r="O27" i="17"/>
  <c r="Q27" i="17"/>
  <c r="V27" i="17"/>
  <c r="G28" i="17"/>
  <c r="M28" i="17" s="1"/>
  <c r="I28" i="17"/>
  <c r="K28" i="17"/>
  <c r="O28" i="17"/>
  <c r="Q28" i="17"/>
  <c r="V28" i="17"/>
  <c r="G29" i="17"/>
  <c r="I29" i="17"/>
  <c r="K29" i="17"/>
  <c r="M29" i="17"/>
  <c r="O29" i="17"/>
  <c r="Q29" i="17"/>
  <c r="V29" i="17"/>
  <c r="G30" i="17"/>
  <c r="K30" i="17"/>
  <c r="Q30" i="17"/>
  <c r="G31" i="17"/>
  <c r="I31" i="17"/>
  <c r="K31" i="17"/>
  <c r="M31" i="17"/>
  <c r="O31" i="17"/>
  <c r="Q31" i="17"/>
  <c r="V31" i="17"/>
  <c r="V30" i="17" s="1"/>
  <c r="G32" i="17"/>
  <c r="I32" i="17"/>
  <c r="K32" i="17"/>
  <c r="M32" i="17"/>
  <c r="O32" i="17"/>
  <c r="O30" i="17" s="1"/>
  <c r="Q32" i="17"/>
  <c r="V32" i="17"/>
  <c r="G33" i="17"/>
  <c r="I33" i="17"/>
  <c r="K33" i="17"/>
  <c r="M33" i="17"/>
  <c r="O33" i="17"/>
  <c r="Q33" i="17"/>
  <c r="V33" i="17"/>
  <c r="G34" i="17"/>
  <c r="I34" i="17"/>
  <c r="I30" i="17" s="1"/>
  <c r="K34" i="17"/>
  <c r="M34" i="17"/>
  <c r="M30" i="17" s="1"/>
  <c r="O34" i="17"/>
  <c r="Q34" i="17"/>
  <c r="V34" i="17"/>
  <c r="AE36" i="17"/>
  <c r="G84" i="16"/>
  <c r="BA27" i="16"/>
  <c r="BA18" i="16"/>
  <c r="BA14" i="16"/>
  <c r="G9" i="16"/>
  <c r="G8" i="16" s="1"/>
  <c r="I9" i="16"/>
  <c r="I8" i="16" s="1"/>
  <c r="K9" i="16"/>
  <c r="K8" i="16" s="1"/>
  <c r="M9" i="16"/>
  <c r="O9" i="16"/>
  <c r="O8" i="16" s="1"/>
  <c r="Q9" i="16"/>
  <c r="Q8" i="16" s="1"/>
  <c r="V9" i="16"/>
  <c r="G11" i="16"/>
  <c r="I11" i="16"/>
  <c r="K11" i="16"/>
  <c r="M11" i="16"/>
  <c r="O11" i="16"/>
  <c r="Q11" i="16"/>
  <c r="V11" i="16"/>
  <c r="V8" i="16" s="1"/>
  <c r="G13" i="16"/>
  <c r="I13" i="16"/>
  <c r="K13" i="16"/>
  <c r="M13" i="16"/>
  <c r="O13" i="16"/>
  <c r="Q13" i="16"/>
  <c r="V13" i="16"/>
  <c r="G17" i="16"/>
  <c r="M17" i="16" s="1"/>
  <c r="I17" i="16"/>
  <c r="K17" i="16"/>
  <c r="O17" i="16"/>
  <c r="Q17" i="16"/>
  <c r="V17" i="16"/>
  <c r="G20" i="16"/>
  <c r="I20" i="16"/>
  <c r="K20" i="16"/>
  <c r="M20" i="16"/>
  <c r="O20" i="16"/>
  <c r="Q20" i="16"/>
  <c r="V20" i="16"/>
  <c r="G24" i="16"/>
  <c r="M24" i="16" s="1"/>
  <c r="I24" i="16"/>
  <c r="K24" i="16"/>
  <c r="O24" i="16"/>
  <c r="Q24" i="16"/>
  <c r="V24" i="16"/>
  <c r="G26" i="16"/>
  <c r="I26" i="16"/>
  <c r="K26" i="16"/>
  <c r="M26" i="16"/>
  <c r="O26" i="16"/>
  <c r="Q26" i="16"/>
  <c r="V26" i="16"/>
  <c r="G29" i="16"/>
  <c r="M29" i="16" s="1"/>
  <c r="I29" i="16"/>
  <c r="K29" i="16"/>
  <c r="O29" i="16"/>
  <c r="Q29" i="16"/>
  <c r="V29" i="16"/>
  <c r="G31" i="16"/>
  <c r="I31" i="16"/>
  <c r="K31" i="16"/>
  <c r="M31" i="16"/>
  <c r="O31" i="16"/>
  <c r="Q31" i="16"/>
  <c r="V31" i="16"/>
  <c r="G36" i="16"/>
  <c r="I36" i="16"/>
  <c r="K36" i="16"/>
  <c r="M36" i="16"/>
  <c r="O36" i="16"/>
  <c r="G37" i="16"/>
  <c r="I37" i="16"/>
  <c r="K37" i="16"/>
  <c r="M37" i="16"/>
  <c r="O37" i="16"/>
  <c r="Q37" i="16"/>
  <c r="Q36" i="16" s="1"/>
  <c r="V37" i="16"/>
  <c r="V36" i="16" s="1"/>
  <c r="G40" i="16"/>
  <c r="K40" i="16"/>
  <c r="O40" i="16"/>
  <c r="Q40" i="16"/>
  <c r="V40" i="16"/>
  <c r="G41" i="16"/>
  <c r="M41" i="16" s="1"/>
  <c r="M40" i="16" s="1"/>
  <c r="I41" i="16"/>
  <c r="I40" i="16" s="1"/>
  <c r="K41" i="16"/>
  <c r="O41" i="16"/>
  <c r="Q41" i="16"/>
  <c r="V41" i="16"/>
  <c r="K43" i="16"/>
  <c r="O43" i="16"/>
  <c r="Q43" i="16"/>
  <c r="V43" i="16"/>
  <c r="G44" i="16"/>
  <c r="G43" i="16" s="1"/>
  <c r="I44" i="16"/>
  <c r="I43" i="16" s="1"/>
  <c r="K44" i="16"/>
  <c r="O44" i="16"/>
  <c r="Q44" i="16"/>
  <c r="V44" i="16"/>
  <c r="G47" i="16"/>
  <c r="G46" i="16" s="1"/>
  <c r="I47" i="16"/>
  <c r="I46" i="16" s="1"/>
  <c r="K47" i="16"/>
  <c r="K46" i="16" s="1"/>
  <c r="M47" i="16"/>
  <c r="O47" i="16"/>
  <c r="Q47" i="16"/>
  <c r="Q46" i="16" s="1"/>
  <c r="V47" i="16"/>
  <c r="G48" i="16"/>
  <c r="I48" i="16"/>
  <c r="K48" i="16"/>
  <c r="M48" i="16"/>
  <c r="O48" i="16"/>
  <c r="Q48" i="16"/>
  <c r="V48" i="16"/>
  <c r="G49" i="16"/>
  <c r="I49" i="16"/>
  <c r="K49" i="16"/>
  <c r="M49" i="16"/>
  <c r="O49" i="16"/>
  <c r="Q49" i="16"/>
  <c r="V49" i="16"/>
  <c r="G53" i="16"/>
  <c r="I53" i="16"/>
  <c r="K53" i="16"/>
  <c r="M53" i="16"/>
  <c r="O53" i="16"/>
  <c r="Q53" i="16"/>
  <c r="V53" i="16"/>
  <c r="G56" i="16"/>
  <c r="I56" i="16"/>
  <c r="K56" i="16"/>
  <c r="M56" i="16"/>
  <c r="O56" i="16"/>
  <c r="O46" i="16" s="1"/>
  <c r="Q56" i="16"/>
  <c r="V56" i="16"/>
  <c r="V46" i="16" s="1"/>
  <c r="G57" i="16"/>
  <c r="M57" i="16" s="1"/>
  <c r="I57" i="16"/>
  <c r="K57" i="16"/>
  <c r="O57" i="16"/>
  <c r="Q57" i="16"/>
  <c r="V57" i="16"/>
  <c r="G60" i="16"/>
  <c r="I60" i="16"/>
  <c r="K60" i="16"/>
  <c r="M60" i="16"/>
  <c r="O60" i="16"/>
  <c r="Q60" i="16"/>
  <c r="V60" i="16"/>
  <c r="G62" i="16"/>
  <c r="M62" i="16" s="1"/>
  <c r="I62" i="16"/>
  <c r="K62" i="16"/>
  <c r="O62" i="16"/>
  <c r="Q62" i="16"/>
  <c r="V62" i="16"/>
  <c r="G63" i="16"/>
  <c r="I63" i="16"/>
  <c r="K63" i="16"/>
  <c r="M63" i="16"/>
  <c r="O63" i="16"/>
  <c r="Q63" i="16"/>
  <c r="V63" i="16"/>
  <c r="G64" i="16"/>
  <c r="I64" i="16"/>
  <c r="K64" i="16"/>
  <c r="M64" i="16"/>
  <c r="O64" i="16"/>
  <c r="Q64" i="16"/>
  <c r="V64" i="16"/>
  <c r="G65" i="16"/>
  <c r="I65" i="16"/>
  <c r="K65" i="16"/>
  <c r="M65" i="16"/>
  <c r="O65" i="16"/>
  <c r="Q65" i="16"/>
  <c r="V65" i="16"/>
  <c r="G66" i="16"/>
  <c r="I66" i="16"/>
  <c r="K66" i="16"/>
  <c r="M66" i="16"/>
  <c r="O66" i="16"/>
  <c r="Q66" i="16"/>
  <c r="V66" i="16"/>
  <c r="G68" i="16"/>
  <c r="G67" i="16" s="1"/>
  <c r="I68" i="16"/>
  <c r="I67" i="16" s="1"/>
  <c r="K68" i="16"/>
  <c r="K67" i="16" s="1"/>
  <c r="M68" i="16"/>
  <c r="M67" i="16" s="1"/>
  <c r="O68" i="16"/>
  <c r="O67" i="16" s="1"/>
  <c r="Q68" i="16"/>
  <c r="Q67" i="16" s="1"/>
  <c r="V68" i="16"/>
  <c r="V67" i="16" s="1"/>
  <c r="G70" i="16"/>
  <c r="I70" i="16"/>
  <c r="K70" i="16"/>
  <c r="M70" i="16"/>
  <c r="G71" i="16"/>
  <c r="I71" i="16"/>
  <c r="K71" i="16"/>
  <c r="M71" i="16"/>
  <c r="O71" i="16"/>
  <c r="O70" i="16" s="1"/>
  <c r="Q71" i="16"/>
  <c r="Q70" i="16" s="1"/>
  <c r="V71" i="16"/>
  <c r="V70" i="16" s="1"/>
  <c r="G73" i="16"/>
  <c r="I73" i="16"/>
  <c r="K73" i="16"/>
  <c r="M73" i="16"/>
  <c r="O73" i="16"/>
  <c r="Q73" i="16"/>
  <c r="V73" i="16"/>
  <c r="G75" i="16"/>
  <c r="I75" i="16"/>
  <c r="K75" i="16"/>
  <c r="M75" i="16"/>
  <c r="O75" i="16"/>
  <c r="Q75" i="16"/>
  <c r="V75" i="16"/>
  <c r="I77" i="16"/>
  <c r="K77" i="16"/>
  <c r="O77" i="16"/>
  <c r="Q77" i="16"/>
  <c r="V77" i="16"/>
  <c r="G78" i="16"/>
  <c r="M78" i="16" s="1"/>
  <c r="M77" i="16" s="1"/>
  <c r="I78" i="16"/>
  <c r="K78" i="16"/>
  <c r="O78" i="16"/>
  <c r="Q78" i="16"/>
  <c r="V78" i="16"/>
  <c r="G81" i="16"/>
  <c r="I81" i="16"/>
  <c r="K81" i="16"/>
  <c r="M81" i="16"/>
  <c r="O81" i="16"/>
  <c r="Q81" i="16"/>
  <c r="V81" i="16"/>
  <c r="G82" i="16"/>
  <c r="M82" i="16" s="1"/>
  <c r="I82" i="16"/>
  <c r="K82" i="16"/>
  <c r="O82" i="16"/>
  <c r="Q82" i="16"/>
  <c r="V82" i="16"/>
  <c r="AE84" i="16"/>
  <c r="G377" i="15"/>
  <c r="BA305" i="15"/>
  <c r="BA284" i="15"/>
  <c r="BA97" i="15"/>
  <c r="BA91" i="15"/>
  <c r="BA27" i="15"/>
  <c r="I8" i="15"/>
  <c r="V8" i="15"/>
  <c r="G9" i="15"/>
  <c r="M9" i="15" s="1"/>
  <c r="I9" i="15"/>
  <c r="K9" i="15"/>
  <c r="K8" i="15" s="1"/>
  <c r="O9" i="15"/>
  <c r="O8" i="15" s="1"/>
  <c r="Q9" i="15"/>
  <c r="Q8" i="15" s="1"/>
  <c r="V9" i="15"/>
  <c r="G14" i="15"/>
  <c r="I14" i="15"/>
  <c r="K14" i="15"/>
  <c r="M14" i="15"/>
  <c r="O14" i="15"/>
  <c r="Q14" i="15"/>
  <c r="V14" i="15"/>
  <c r="G18" i="15"/>
  <c r="G8" i="15" s="1"/>
  <c r="I18" i="15"/>
  <c r="K18" i="15"/>
  <c r="M18" i="15"/>
  <c r="O18" i="15"/>
  <c r="Q18" i="15"/>
  <c r="V18" i="15"/>
  <c r="G21" i="15"/>
  <c r="I21" i="15"/>
  <c r="K21" i="15"/>
  <c r="M21" i="15"/>
  <c r="O21" i="15"/>
  <c r="Q21" i="15"/>
  <c r="V21" i="15"/>
  <c r="G24" i="15"/>
  <c r="I24" i="15"/>
  <c r="K24" i="15"/>
  <c r="M24" i="15"/>
  <c r="O24" i="15"/>
  <c r="Q24" i="15"/>
  <c r="V24" i="15"/>
  <c r="G26" i="15"/>
  <c r="I26" i="15"/>
  <c r="K26" i="15"/>
  <c r="M26" i="15"/>
  <c r="O26" i="15"/>
  <c r="Q26" i="15"/>
  <c r="V26" i="15"/>
  <c r="G29" i="15"/>
  <c r="I29" i="15"/>
  <c r="K29" i="15"/>
  <c r="M29" i="15"/>
  <c r="O29" i="15"/>
  <c r="Q29" i="15"/>
  <c r="V29" i="15"/>
  <c r="G31" i="15"/>
  <c r="M31" i="15" s="1"/>
  <c r="I31" i="15"/>
  <c r="K31" i="15"/>
  <c r="O31" i="15"/>
  <c r="Q31" i="15"/>
  <c r="V31" i="15"/>
  <c r="I35" i="15"/>
  <c r="K35" i="15"/>
  <c r="O35" i="15"/>
  <c r="Q35" i="15"/>
  <c r="G36" i="15"/>
  <c r="G35" i="15" s="1"/>
  <c r="I36" i="15"/>
  <c r="K36" i="15"/>
  <c r="O36" i="15"/>
  <c r="Q36" i="15"/>
  <c r="V36" i="15"/>
  <c r="V35" i="15" s="1"/>
  <c r="G41" i="15"/>
  <c r="G40" i="15" s="1"/>
  <c r="I41" i="15"/>
  <c r="I40" i="15" s="1"/>
  <c r="K41" i="15"/>
  <c r="K40" i="15" s="1"/>
  <c r="O41" i="15"/>
  <c r="O40" i="15" s="1"/>
  <c r="Q41" i="15"/>
  <c r="Q40" i="15" s="1"/>
  <c r="V41" i="15"/>
  <c r="V40" i="15" s="1"/>
  <c r="Q44" i="15"/>
  <c r="V44" i="15"/>
  <c r="G45" i="15"/>
  <c r="G44" i="15" s="1"/>
  <c r="I45" i="15"/>
  <c r="I44" i="15" s="1"/>
  <c r="K45" i="15"/>
  <c r="K44" i="15" s="1"/>
  <c r="M45" i="15"/>
  <c r="M44" i="15" s="1"/>
  <c r="O45" i="15"/>
  <c r="O44" i="15" s="1"/>
  <c r="Q45" i="15"/>
  <c r="V45" i="15"/>
  <c r="G51" i="15"/>
  <c r="G50" i="15" s="1"/>
  <c r="I51" i="15"/>
  <c r="I50" i="15" s="1"/>
  <c r="K51" i="15"/>
  <c r="O51" i="15"/>
  <c r="O50" i="15" s="1"/>
  <c r="Q51" i="15"/>
  <c r="Q50" i="15" s="1"/>
  <c r="V51" i="15"/>
  <c r="V50" i="15" s="1"/>
  <c r="G54" i="15"/>
  <c r="I54" i="15"/>
  <c r="K54" i="15"/>
  <c r="K50" i="15" s="1"/>
  <c r="M54" i="15"/>
  <c r="O54" i="15"/>
  <c r="Q54" i="15"/>
  <c r="V54" i="15"/>
  <c r="G57" i="15"/>
  <c r="I57" i="15"/>
  <c r="K57" i="15"/>
  <c r="M57" i="15"/>
  <c r="O57" i="15"/>
  <c r="Q57" i="15"/>
  <c r="V57" i="15"/>
  <c r="I60" i="15"/>
  <c r="V60" i="15"/>
  <c r="G61" i="15"/>
  <c r="G60" i="15" s="1"/>
  <c r="I61" i="15"/>
  <c r="K61" i="15"/>
  <c r="K60" i="15" s="1"/>
  <c r="O61" i="15"/>
  <c r="O60" i="15" s="1"/>
  <c r="Q61" i="15"/>
  <c r="Q60" i="15" s="1"/>
  <c r="V61" i="15"/>
  <c r="G63" i="15"/>
  <c r="M63" i="15" s="1"/>
  <c r="I63" i="15"/>
  <c r="K63" i="15"/>
  <c r="O63" i="15"/>
  <c r="Q63" i="15"/>
  <c r="V63" i="15"/>
  <c r="G66" i="15"/>
  <c r="M66" i="15" s="1"/>
  <c r="I66" i="15"/>
  <c r="K66" i="15"/>
  <c r="O66" i="15"/>
  <c r="O62" i="15" s="1"/>
  <c r="Q66" i="15"/>
  <c r="Q62" i="15" s="1"/>
  <c r="V66" i="15"/>
  <c r="G69" i="15"/>
  <c r="I69" i="15"/>
  <c r="K69" i="15"/>
  <c r="M69" i="15"/>
  <c r="O69" i="15"/>
  <c r="Q69" i="15"/>
  <c r="V69" i="15"/>
  <c r="G72" i="15"/>
  <c r="M72" i="15" s="1"/>
  <c r="I72" i="15"/>
  <c r="K72" i="15"/>
  <c r="O72" i="15"/>
  <c r="Q72" i="15"/>
  <c r="V72" i="15"/>
  <c r="G75" i="15"/>
  <c r="I75" i="15"/>
  <c r="K75" i="15"/>
  <c r="M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I62" i="15" s="1"/>
  <c r="K79" i="15"/>
  <c r="K62" i="15" s="1"/>
  <c r="O79" i="15"/>
  <c r="Q79" i="15"/>
  <c r="V79" i="15"/>
  <c r="G81" i="15"/>
  <c r="M81" i="15" s="1"/>
  <c r="I81" i="15"/>
  <c r="K81" i="15"/>
  <c r="O81" i="15"/>
  <c r="Q81" i="15"/>
  <c r="V81" i="15"/>
  <c r="G83" i="15"/>
  <c r="I83" i="15"/>
  <c r="K83" i="15"/>
  <c r="M83" i="15"/>
  <c r="O83" i="15"/>
  <c r="Q83" i="15"/>
  <c r="V83" i="15"/>
  <c r="G85" i="15"/>
  <c r="M85" i="15" s="1"/>
  <c r="I85" i="15"/>
  <c r="K85" i="15"/>
  <c r="O85" i="15"/>
  <c r="Q85" i="15"/>
  <c r="V85" i="15"/>
  <c r="G87" i="15"/>
  <c r="M87" i="15" s="1"/>
  <c r="I87" i="15"/>
  <c r="K87" i="15"/>
  <c r="O87" i="15"/>
  <c r="Q87" i="15"/>
  <c r="V87" i="15"/>
  <c r="V62" i="15" s="1"/>
  <c r="G90" i="15"/>
  <c r="M90" i="15" s="1"/>
  <c r="I90" i="15"/>
  <c r="K90" i="15"/>
  <c r="O90" i="15"/>
  <c r="Q90" i="15"/>
  <c r="V90" i="15"/>
  <c r="K95" i="15"/>
  <c r="V95" i="15"/>
  <c r="G96" i="15"/>
  <c r="G95" i="15" s="1"/>
  <c r="I96" i="15"/>
  <c r="I95" i="15" s="1"/>
  <c r="K96" i="15"/>
  <c r="O96" i="15"/>
  <c r="O95" i="15" s="1"/>
  <c r="Q96" i="15"/>
  <c r="Q95" i="15" s="1"/>
  <c r="V96" i="15"/>
  <c r="G99" i="15"/>
  <c r="G98" i="15" s="1"/>
  <c r="I99" i="15"/>
  <c r="I98" i="15" s="1"/>
  <c r="K99" i="15"/>
  <c r="K98" i="15" s="1"/>
  <c r="M99" i="15"/>
  <c r="O99" i="15"/>
  <c r="Q99" i="15"/>
  <c r="V99" i="15"/>
  <c r="V98" i="15" s="1"/>
  <c r="G100" i="15"/>
  <c r="I100" i="15"/>
  <c r="K100" i="15"/>
  <c r="M100" i="15"/>
  <c r="O100" i="15"/>
  <c r="Q100" i="15"/>
  <c r="V100" i="15"/>
  <c r="G101" i="15"/>
  <c r="I101" i="15"/>
  <c r="K101" i="15"/>
  <c r="M101" i="15"/>
  <c r="O101" i="15"/>
  <c r="O98" i="15" s="1"/>
  <c r="Q101" i="15"/>
  <c r="Q98" i="15" s="1"/>
  <c r="V101" i="15"/>
  <c r="G102" i="15"/>
  <c r="M102" i="15" s="1"/>
  <c r="I102" i="15"/>
  <c r="K102" i="15"/>
  <c r="O102" i="15"/>
  <c r="Q102" i="15"/>
  <c r="V102" i="15"/>
  <c r="G103" i="15"/>
  <c r="I103" i="15"/>
  <c r="K103" i="15"/>
  <c r="M103" i="15"/>
  <c r="O103" i="15"/>
  <c r="Q103" i="15"/>
  <c r="V103" i="15"/>
  <c r="G104" i="15"/>
  <c r="M104" i="15" s="1"/>
  <c r="I104" i="15"/>
  <c r="K104" i="15"/>
  <c r="O104" i="15"/>
  <c r="Q104" i="15"/>
  <c r="V104" i="15"/>
  <c r="O106" i="15"/>
  <c r="G107" i="15"/>
  <c r="G106" i="15" s="1"/>
  <c r="I107" i="15"/>
  <c r="I106" i="15" s="1"/>
  <c r="K107" i="15"/>
  <c r="K106" i="15" s="1"/>
  <c r="O107" i="15"/>
  <c r="Q107" i="15"/>
  <c r="Q106" i="15" s="1"/>
  <c r="V107" i="15"/>
  <c r="V106" i="15" s="1"/>
  <c r="G109" i="15"/>
  <c r="M109" i="15" s="1"/>
  <c r="I109" i="15"/>
  <c r="K109" i="15"/>
  <c r="O109" i="15"/>
  <c r="Q109" i="15"/>
  <c r="V109" i="15"/>
  <c r="G112" i="15"/>
  <c r="I112" i="15"/>
  <c r="K112" i="15"/>
  <c r="M112" i="15"/>
  <c r="O112" i="15"/>
  <c r="Q112" i="15"/>
  <c r="Q111" i="15" s="1"/>
  <c r="V112" i="15"/>
  <c r="V111" i="15" s="1"/>
  <c r="G114" i="15"/>
  <c r="G111" i="15" s="1"/>
  <c r="I114" i="15"/>
  <c r="I111" i="15" s="1"/>
  <c r="K114" i="15"/>
  <c r="O114" i="15"/>
  <c r="Q114" i="15"/>
  <c r="V114" i="15"/>
  <c r="G118" i="15"/>
  <c r="I118" i="15"/>
  <c r="K118" i="15"/>
  <c r="K111" i="15" s="1"/>
  <c r="M118" i="15"/>
  <c r="O118" i="15"/>
  <c r="Q118" i="15"/>
  <c r="V118" i="15"/>
  <c r="G121" i="15"/>
  <c r="I121" i="15"/>
  <c r="K121" i="15"/>
  <c r="M121" i="15"/>
  <c r="O121" i="15"/>
  <c r="Q121" i="15"/>
  <c r="V121" i="15"/>
  <c r="G125" i="15"/>
  <c r="M125" i="15" s="1"/>
  <c r="I125" i="15"/>
  <c r="K125" i="15"/>
  <c r="O125" i="15"/>
  <c r="Q125" i="15"/>
  <c r="V125" i="15"/>
  <c r="G126" i="15"/>
  <c r="M126" i="15" s="1"/>
  <c r="I126" i="15"/>
  <c r="K126" i="15"/>
  <c r="O126" i="15"/>
  <c r="Q126" i="15"/>
  <c r="V126" i="15"/>
  <c r="G130" i="15"/>
  <c r="I130" i="15"/>
  <c r="K130" i="15"/>
  <c r="M130" i="15"/>
  <c r="O130" i="15"/>
  <c r="Q130" i="15"/>
  <c r="V130" i="15"/>
  <c r="G133" i="15"/>
  <c r="M133" i="15" s="1"/>
  <c r="I133" i="15"/>
  <c r="K133" i="15"/>
  <c r="O133" i="15"/>
  <c r="Q133" i="15"/>
  <c r="V133" i="15"/>
  <c r="G140" i="15"/>
  <c r="I140" i="15"/>
  <c r="K140" i="15"/>
  <c r="M140" i="15"/>
  <c r="O140" i="15"/>
  <c r="Q140" i="15"/>
  <c r="V140" i="15"/>
  <c r="G145" i="15"/>
  <c r="I145" i="15"/>
  <c r="K145" i="15"/>
  <c r="M145" i="15"/>
  <c r="O145" i="15"/>
  <c r="Q145" i="15"/>
  <c r="V145" i="15"/>
  <c r="G149" i="15"/>
  <c r="M149" i="15" s="1"/>
  <c r="I149" i="15"/>
  <c r="K149" i="15"/>
  <c r="O149" i="15"/>
  <c r="Q149" i="15"/>
  <c r="V149" i="15"/>
  <c r="G154" i="15"/>
  <c r="M154" i="15" s="1"/>
  <c r="I154" i="15"/>
  <c r="K154" i="15"/>
  <c r="O154" i="15"/>
  <c r="O111" i="15" s="1"/>
  <c r="Q154" i="15"/>
  <c r="V154" i="15"/>
  <c r="G159" i="15"/>
  <c r="I159" i="15"/>
  <c r="K159" i="15"/>
  <c r="M159" i="15"/>
  <c r="O159" i="15"/>
  <c r="Q159" i="15"/>
  <c r="V159" i="15"/>
  <c r="G162" i="15"/>
  <c r="M162" i="15" s="1"/>
  <c r="I162" i="15"/>
  <c r="K162" i="15"/>
  <c r="O162" i="15"/>
  <c r="Q162" i="15"/>
  <c r="V162" i="15"/>
  <c r="G165" i="15"/>
  <c r="M165" i="15" s="1"/>
  <c r="I165" i="15"/>
  <c r="K165" i="15"/>
  <c r="O165" i="15"/>
  <c r="Q165" i="15"/>
  <c r="V165" i="15"/>
  <c r="G168" i="15"/>
  <c r="I168" i="15"/>
  <c r="K168" i="15"/>
  <c r="M168" i="15"/>
  <c r="O168" i="15"/>
  <c r="Q168" i="15"/>
  <c r="V168" i="15"/>
  <c r="G171" i="15"/>
  <c r="M171" i="15" s="1"/>
  <c r="I171" i="15"/>
  <c r="K171" i="15"/>
  <c r="O171" i="15"/>
  <c r="Q171" i="15"/>
  <c r="V171" i="15"/>
  <c r="G174" i="15"/>
  <c r="I174" i="15"/>
  <c r="K174" i="15"/>
  <c r="M174" i="15"/>
  <c r="O174" i="15"/>
  <c r="Q174" i="15"/>
  <c r="V174" i="15"/>
  <c r="G184" i="15"/>
  <c r="M184" i="15" s="1"/>
  <c r="I184" i="15"/>
  <c r="K184" i="15"/>
  <c r="O184" i="15"/>
  <c r="Q184" i="15"/>
  <c r="V184" i="15"/>
  <c r="G187" i="15"/>
  <c r="I187" i="15"/>
  <c r="K187" i="15"/>
  <c r="M187" i="15"/>
  <c r="O187" i="15"/>
  <c r="Q187" i="15"/>
  <c r="V187" i="15"/>
  <c r="G188" i="15"/>
  <c r="M188" i="15" s="1"/>
  <c r="I188" i="15"/>
  <c r="K188" i="15"/>
  <c r="O188" i="15"/>
  <c r="Q188" i="15"/>
  <c r="V188" i="15"/>
  <c r="G189" i="15"/>
  <c r="I189" i="15"/>
  <c r="K189" i="15"/>
  <c r="M189" i="15"/>
  <c r="O189" i="15"/>
  <c r="Q189" i="15"/>
  <c r="V189" i="15"/>
  <c r="G190" i="15"/>
  <c r="I190" i="15"/>
  <c r="K190" i="15"/>
  <c r="M190" i="15"/>
  <c r="O190" i="15"/>
  <c r="Q190" i="15"/>
  <c r="V190" i="15"/>
  <c r="G191" i="15"/>
  <c r="I191" i="15"/>
  <c r="K191" i="15"/>
  <c r="M191" i="15"/>
  <c r="O191" i="15"/>
  <c r="Q191" i="15"/>
  <c r="V191" i="15"/>
  <c r="G192" i="15"/>
  <c r="I192" i="15"/>
  <c r="K192" i="15"/>
  <c r="M192" i="15"/>
  <c r="O192" i="15"/>
  <c r="Q192" i="15"/>
  <c r="V192" i="15"/>
  <c r="G193" i="15"/>
  <c r="M193" i="15" s="1"/>
  <c r="I193" i="15"/>
  <c r="K193" i="15"/>
  <c r="O193" i="15"/>
  <c r="Q193" i="15"/>
  <c r="V193" i="15"/>
  <c r="G194" i="15"/>
  <c r="I194" i="15"/>
  <c r="K194" i="15"/>
  <c r="M194" i="15"/>
  <c r="O194" i="15"/>
  <c r="Q194" i="15"/>
  <c r="V194" i="15"/>
  <c r="G197" i="15"/>
  <c r="M197" i="15" s="1"/>
  <c r="I197" i="15"/>
  <c r="K197" i="15"/>
  <c r="O197" i="15"/>
  <c r="Q197" i="15"/>
  <c r="V197" i="15"/>
  <c r="G199" i="15"/>
  <c r="I199" i="15"/>
  <c r="K199" i="15"/>
  <c r="M199" i="15"/>
  <c r="O199" i="15"/>
  <c r="Q199" i="15"/>
  <c r="V199" i="15"/>
  <c r="G201" i="15"/>
  <c r="V201" i="15"/>
  <c r="G202" i="15"/>
  <c r="M202" i="15" s="1"/>
  <c r="M201" i="15" s="1"/>
  <c r="I202" i="15"/>
  <c r="K202" i="15"/>
  <c r="O202" i="15"/>
  <c r="Q202" i="15"/>
  <c r="V202" i="15"/>
  <c r="G204" i="15"/>
  <c r="I204" i="15"/>
  <c r="K204" i="15"/>
  <c r="M204" i="15"/>
  <c r="O204" i="15"/>
  <c r="O201" i="15" s="1"/>
  <c r="Q204" i="15"/>
  <c r="V204" i="15"/>
  <c r="G207" i="15"/>
  <c r="I207" i="15"/>
  <c r="K207" i="15"/>
  <c r="M207" i="15"/>
  <c r="O207" i="15"/>
  <c r="Q207" i="15"/>
  <c r="V207" i="15"/>
  <c r="G210" i="15"/>
  <c r="M210" i="15" s="1"/>
  <c r="I210" i="15"/>
  <c r="K210" i="15"/>
  <c r="O210" i="15"/>
  <c r="Q210" i="15"/>
  <c r="Q201" i="15" s="1"/>
  <c r="V210" i="15"/>
  <c r="G213" i="15"/>
  <c r="I213" i="15"/>
  <c r="K213" i="15"/>
  <c r="M213" i="15"/>
  <c r="O213" i="15"/>
  <c r="Q213" i="15"/>
  <c r="V213" i="15"/>
  <c r="G216" i="15"/>
  <c r="I216" i="15"/>
  <c r="K216" i="15"/>
  <c r="M216" i="15"/>
  <c r="O216" i="15"/>
  <c r="Q216" i="15"/>
  <c r="V216" i="15"/>
  <c r="G219" i="15"/>
  <c r="M219" i="15" s="1"/>
  <c r="I219" i="15"/>
  <c r="I201" i="15" s="1"/>
  <c r="K219" i="15"/>
  <c r="O219" i="15"/>
  <c r="Q219" i="15"/>
  <c r="V219" i="15"/>
  <c r="G222" i="15"/>
  <c r="M222" i="15" s="1"/>
  <c r="I222" i="15"/>
  <c r="K222" i="15"/>
  <c r="O222" i="15"/>
  <c r="Q222" i="15"/>
  <c r="V222" i="15"/>
  <c r="G225" i="15"/>
  <c r="I225" i="15"/>
  <c r="K225" i="15"/>
  <c r="M225" i="15"/>
  <c r="O225" i="15"/>
  <c r="Q225" i="15"/>
  <c r="V225" i="15"/>
  <c r="G228" i="15"/>
  <c r="M228" i="15" s="1"/>
  <c r="I228" i="15"/>
  <c r="K228" i="15"/>
  <c r="O228" i="15"/>
  <c r="Q228" i="15"/>
  <c r="V228" i="15"/>
  <c r="G234" i="15"/>
  <c r="I234" i="15"/>
  <c r="K234" i="15"/>
  <c r="M234" i="15"/>
  <c r="O234" i="15"/>
  <c r="Q234" i="15"/>
  <c r="V234" i="15"/>
  <c r="G240" i="15"/>
  <c r="I240" i="15"/>
  <c r="K240" i="15"/>
  <c r="M240" i="15"/>
  <c r="O240" i="15"/>
  <c r="Q240" i="15"/>
  <c r="V240" i="15"/>
  <c r="G246" i="15"/>
  <c r="M246" i="15" s="1"/>
  <c r="I246" i="15"/>
  <c r="K246" i="15"/>
  <c r="O246" i="15"/>
  <c r="Q246" i="15"/>
  <c r="V246" i="15"/>
  <c r="G251" i="15"/>
  <c r="M251" i="15" s="1"/>
  <c r="I251" i="15"/>
  <c r="K251" i="15"/>
  <c r="O251" i="15"/>
  <c r="Q251" i="15"/>
  <c r="V251" i="15"/>
  <c r="G257" i="15"/>
  <c r="I257" i="15"/>
  <c r="K257" i="15"/>
  <c r="M257" i="15"/>
  <c r="O257" i="15"/>
  <c r="Q257" i="15"/>
  <c r="V257" i="15"/>
  <c r="G259" i="15"/>
  <c r="M259" i="15" s="1"/>
  <c r="I259" i="15"/>
  <c r="K259" i="15"/>
  <c r="K201" i="15" s="1"/>
  <c r="O259" i="15"/>
  <c r="Q259" i="15"/>
  <c r="V259" i="15"/>
  <c r="G264" i="15"/>
  <c r="M264" i="15" s="1"/>
  <c r="I264" i="15"/>
  <c r="K264" i="15"/>
  <c r="O264" i="15"/>
  <c r="Q264" i="15"/>
  <c r="V264" i="15"/>
  <c r="G266" i="15"/>
  <c r="I266" i="15"/>
  <c r="K266" i="15"/>
  <c r="M266" i="15"/>
  <c r="O266" i="15"/>
  <c r="Q266" i="15"/>
  <c r="V266" i="15"/>
  <c r="G268" i="15"/>
  <c r="M268" i="15" s="1"/>
  <c r="I268" i="15"/>
  <c r="K268" i="15"/>
  <c r="O268" i="15"/>
  <c r="Q268" i="15"/>
  <c r="V268" i="15"/>
  <c r="G271" i="15"/>
  <c r="I271" i="15"/>
  <c r="K271" i="15"/>
  <c r="M271" i="15"/>
  <c r="O271" i="15"/>
  <c r="Q271" i="15"/>
  <c r="V271" i="15"/>
  <c r="G273" i="15"/>
  <c r="M273" i="15" s="1"/>
  <c r="I273" i="15"/>
  <c r="K273" i="15"/>
  <c r="O273" i="15"/>
  <c r="Q273" i="15"/>
  <c r="V273" i="15"/>
  <c r="G274" i="15"/>
  <c r="I274" i="15"/>
  <c r="K274" i="15"/>
  <c r="M274" i="15"/>
  <c r="O274" i="15"/>
  <c r="Q274" i="15"/>
  <c r="V274" i="15"/>
  <c r="G275" i="15"/>
  <c r="M275" i="15" s="1"/>
  <c r="I275" i="15"/>
  <c r="K275" i="15"/>
  <c r="O275" i="15"/>
  <c r="Q275" i="15"/>
  <c r="V275" i="15"/>
  <c r="G277" i="15"/>
  <c r="I277" i="15"/>
  <c r="K277" i="15"/>
  <c r="M277" i="15"/>
  <c r="O277" i="15"/>
  <c r="Q277" i="15"/>
  <c r="V277" i="15"/>
  <c r="G280" i="15"/>
  <c r="I280" i="15"/>
  <c r="K280" i="15"/>
  <c r="M280" i="15"/>
  <c r="O280" i="15"/>
  <c r="O279" i="15" s="1"/>
  <c r="Q280" i="15"/>
  <c r="Q279" i="15" s="1"/>
  <c r="V280" i="15"/>
  <c r="V279" i="15" s="1"/>
  <c r="G281" i="15"/>
  <c r="I281" i="15"/>
  <c r="K281" i="15"/>
  <c r="M281" i="15"/>
  <c r="O281" i="15"/>
  <c r="Q281" i="15"/>
  <c r="V281" i="15"/>
  <c r="G283" i="15"/>
  <c r="M283" i="15" s="1"/>
  <c r="I283" i="15"/>
  <c r="I279" i="15" s="1"/>
  <c r="K283" i="15"/>
  <c r="K279" i="15" s="1"/>
  <c r="O283" i="15"/>
  <c r="Q283" i="15"/>
  <c r="V283" i="15"/>
  <c r="G289" i="15"/>
  <c r="I289" i="15"/>
  <c r="K289" i="15"/>
  <c r="M289" i="15"/>
  <c r="O289" i="15"/>
  <c r="Q289" i="15"/>
  <c r="V289" i="15"/>
  <c r="G291" i="15"/>
  <c r="G279" i="15" s="1"/>
  <c r="I291" i="15"/>
  <c r="K291" i="15"/>
  <c r="O291" i="15"/>
  <c r="Q291" i="15"/>
  <c r="V291" i="15"/>
  <c r="G292" i="15"/>
  <c r="I292" i="15"/>
  <c r="K292" i="15"/>
  <c r="M292" i="15"/>
  <c r="O292" i="15"/>
  <c r="Q292" i="15"/>
  <c r="V292" i="15"/>
  <c r="G293" i="15"/>
  <c r="M293" i="15" s="1"/>
  <c r="I293" i="15"/>
  <c r="K293" i="15"/>
  <c r="O293" i="15"/>
  <c r="Q293" i="15"/>
  <c r="V293" i="15"/>
  <c r="G294" i="15"/>
  <c r="M294" i="15" s="1"/>
  <c r="I294" i="15"/>
  <c r="K294" i="15"/>
  <c r="O294" i="15"/>
  <c r="Q294" i="15"/>
  <c r="V294" i="15"/>
  <c r="G298" i="15"/>
  <c r="I298" i="15"/>
  <c r="K298" i="15"/>
  <c r="M298" i="15"/>
  <c r="O298" i="15"/>
  <c r="Q298" i="15"/>
  <c r="V298" i="15"/>
  <c r="G300" i="15"/>
  <c r="I300" i="15"/>
  <c r="K300" i="15"/>
  <c r="M300" i="15"/>
  <c r="O300" i="15"/>
  <c r="Q300" i="15"/>
  <c r="V300" i="15"/>
  <c r="G302" i="15"/>
  <c r="M302" i="15" s="1"/>
  <c r="I302" i="15"/>
  <c r="K302" i="15"/>
  <c r="O302" i="15"/>
  <c r="Q302" i="15"/>
  <c r="V302" i="15"/>
  <c r="G304" i="15"/>
  <c r="I304" i="15"/>
  <c r="K304" i="15"/>
  <c r="M304" i="15"/>
  <c r="O304" i="15"/>
  <c r="Q304" i="15"/>
  <c r="V304" i="15"/>
  <c r="G307" i="15"/>
  <c r="I307" i="15"/>
  <c r="K307" i="15"/>
  <c r="M307" i="15"/>
  <c r="O307" i="15"/>
  <c r="Q307" i="15"/>
  <c r="V307" i="15"/>
  <c r="G309" i="15"/>
  <c r="M309" i="15" s="1"/>
  <c r="I309" i="15"/>
  <c r="K309" i="15"/>
  <c r="O309" i="15"/>
  <c r="Q309" i="15"/>
  <c r="V309" i="15"/>
  <c r="G311" i="15"/>
  <c r="M311" i="15" s="1"/>
  <c r="I311" i="15"/>
  <c r="K311" i="15"/>
  <c r="O311" i="15"/>
  <c r="Q311" i="15"/>
  <c r="V311" i="15"/>
  <c r="G312" i="15"/>
  <c r="I312" i="15"/>
  <c r="K312" i="15"/>
  <c r="M312" i="15"/>
  <c r="O312" i="15"/>
  <c r="Q312" i="15"/>
  <c r="V312" i="15"/>
  <c r="G313" i="15"/>
  <c r="M313" i="15" s="1"/>
  <c r="I313" i="15"/>
  <c r="K313" i="15"/>
  <c r="O313" i="15"/>
  <c r="Q313" i="15"/>
  <c r="V313" i="15"/>
  <c r="G316" i="15"/>
  <c r="I316" i="15"/>
  <c r="K316" i="15"/>
  <c r="M316" i="15"/>
  <c r="O316" i="15"/>
  <c r="Q316" i="15"/>
  <c r="V316" i="15"/>
  <c r="V315" i="15" s="1"/>
  <c r="G317" i="15"/>
  <c r="M317" i="15" s="1"/>
  <c r="I317" i="15"/>
  <c r="I315" i="15" s="1"/>
  <c r="K317" i="15"/>
  <c r="O317" i="15"/>
  <c r="Q317" i="15"/>
  <c r="V317" i="15"/>
  <c r="G318" i="15"/>
  <c r="G315" i="15" s="1"/>
  <c r="I318" i="15"/>
  <c r="K318" i="15"/>
  <c r="O318" i="15"/>
  <c r="O315" i="15" s="1"/>
  <c r="Q318" i="15"/>
  <c r="V318" i="15"/>
  <c r="G319" i="15"/>
  <c r="I319" i="15"/>
  <c r="K319" i="15"/>
  <c r="M319" i="15"/>
  <c r="O319" i="15"/>
  <c r="Q319" i="15"/>
  <c r="V319" i="15"/>
  <c r="G320" i="15"/>
  <c r="M320" i="15" s="1"/>
  <c r="I320" i="15"/>
  <c r="K320" i="15"/>
  <c r="K315" i="15" s="1"/>
  <c r="O320" i="15"/>
  <c r="Q320" i="15"/>
  <c r="V320" i="15"/>
  <c r="G321" i="15"/>
  <c r="M321" i="15" s="1"/>
  <c r="I321" i="15"/>
  <c r="K321" i="15"/>
  <c r="O321" i="15"/>
  <c r="Q321" i="15"/>
  <c r="V321" i="15"/>
  <c r="G322" i="15"/>
  <c r="I322" i="15"/>
  <c r="K322" i="15"/>
  <c r="M322" i="15"/>
  <c r="O322" i="15"/>
  <c r="Q322" i="15"/>
  <c r="V322" i="15"/>
  <c r="G323" i="15"/>
  <c r="M323" i="15" s="1"/>
  <c r="I323" i="15"/>
  <c r="K323" i="15"/>
  <c r="O323" i="15"/>
  <c r="Q323" i="15"/>
  <c r="V323" i="15"/>
  <c r="G324" i="15"/>
  <c r="I324" i="15"/>
  <c r="K324" i="15"/>
  <c r="M324" i="15"/>
  <c r="O324" i="15"/>
  <c r="Q324" i="15"/>
  <c r="V324" i="15"/>
  <c r="G325" i="15"/>
  <c r="M325" i="15" s="1"/>
  <c r="I325" i="15"/>
  <c r="K325" i="15"/>
  <c r="O325" i="15"/>
  <c r="Q325" i="15"/>
  <c r="V325" i="15"/>
  <c r="G326" i="15"/>
  <c r="I326" i="15"/>
  <c r="K326" i="15"/>
  <c r="M326" i="15"/>
  <c r="O326" i="15"/>
  <c r="Q326" i="15"/>
  <c r="V326" i="15"/>
  <c r="G327" i="15"/>
  <c r="M327" i="15" s="1"/>
  <c r="I327" i="15"/>
  <c r="K327" i="15"/>
  <c r="O327" i="15"/>
  <c r="Q327" i="15"/>
  <c r="Q315" i="15" s="1"/>
  <c r="V327" i="15"/>
  <c r="G328" i="15"/>
  <c r="I328" i="15"/>
  <c r="K328" i="15"/>
  <c r="M328" i="15"/>
  <c r="O328" i="15"/>
  <c r="Q328" i="15"/>
  <c r="V328" i="15"/>
  <c r="G329" i="15"/>
  <c r="I329" i="15"/>
  <c r="K329" i="15"/>
  <c r="M329" i="15"/>
  <c r="O329" i="15"/>
  <c r="Q329" i="15"/>
  <c r="V329" i="15"/>
  <c r="G330" i="15"/>
  <c r="I330" i="15"/>
  <c r="K330" i="15"/>
  <c r="M330" i="15"/>
  <c r="O330" i="15"/>
  <c r="Q330" i="15"/>
  <c r="V330" i="15"/>
  <c r="G331" i="15"/>
  <c r="I331" i="15"/>
  <c r="K331" i="15"/>
  <c r="M331" i="15"/>
  <c r="O331" i="15"/>
  <c r="Q331" i="15"/>
  <c r="V331" i="15"/>
  <c r="G332" i="15"/>
  <c r="M332" i="15" s="1"/>
  <c r="I332" i="15"/>
  <c r="K332" i="15"/>
  <c r="O332" i="15"/>
  <c r="Q332" i="15"/>
  <c r="V332" i="15"/>
  <c r="G333" i="15"/>
  <c r="I333" i="15"/>
  <c r="K333" i="15"/>
  <c r="M333" i="15"/>
  <c r="O333" i="15"/>
  <c r="Q333" i="15"/>
  <c r="V333" i="15"/>
  <c r="G334" i="15"/>
  <c r="M334" i="15" s="1"/>
  <c r="I334" i="15"/>
  <c r="K334" i="15"/>
  <c r="O334" i="15"/>
  <c r="Q334" i="15"/>
  <c r="V334" i="15"/>
  <c r="G335" i="15"/>
  <c r="I335" i="15"/>
  <c r="K335" i="15"/>
  <c r="M335" i="15"/>
  <c r="O335" i="15"/>
  <c r="Q335" i="15"/>
  <c r="V335" i="15"/>
  <c r="K337" i="15"/>
  <c r="V337" i="15"/>
  <c r="G338" i="15"/>
  <c r="M338" i="15" s="1"/>
  <c r="I338" i="15"/>
  <c r="K338" i="15"/>
  <c r="O338" i="15"/>
  <c r="Q338" i="15"/>
  <c r="V338" i="15"/>
  <c r="G351" i="15"/>
  <c r="I351" i="15"/>
  <c r="K351" i="15"/>
  <c r="M351" i="15"/>
  <c r="O351" i="15"/>
  <c r="O337" i="15" s="1"/>
  <c r="Q351" i="15"/>
  <c r="V351" i="15"/>
  <c r="G353" i="15"/>
  <c r="I353" i="15"/>
  <c r="K353" i="15"/>
  <c r="M353" i="15"/>
  <c r="O353" i="15"/>
  <c r="Q353" i="15"/>
  <c r="V353" i="15"/>
  <c r="G354" i="15"/>
  <c r="M354" i="15" s="1"/>
  <c r="I354" i="15"/>
  <c r="K354" i="15"/>
  <c r="O354" i="15"/>
  <c r="Q354" i="15"/>
  <c r="Q337" i="15" s="1"/>
  <c r="V354" i="15"/>
  <c r="G355" i="15"/>
  <c r="I355" i="15"/>
  <c r="K355" i="15"/>
  <c r="M355" i="15"/>
  <c r="O355" i="15"/>
  <c r="Q355" i="15"/>
  <c r="V355" i="15"/>
  <c r="G357" i="15"/>
  <c r="I357" i="15"/>
  <c r="K357" i="15"/>
  <c r="M357" i="15"/>
  <c r="O357" i="15"/>
  <c r="Q357" i="15"/>
  <c r="V357" i="15"/>
  <c r="G359" i="15"/>
  <c r="M359" i="15" s="1"/>
  <c r="I359" i="15"/>
  <c r="I337" i="15" s="1"/>
  <c r="K359" i="15"/>
  <c r="O359" i="15"/>
  <c r="Q359" i="15"/>
  <c r="V359" i="15"/>
  <c r="G363" i="15"/>
  <c r="G362" i="15" s="1"/>
  <c r="I363" i="15"/>
  <c r="I362" i="15" s="1"/>
  <c r="K363" i="15"/>
  <c r="K362" i="15" s="1"/>
  <c r="M363" i="15"/>
  <c r="M362" i="15" s="1"/>
  <c r="O363" i="15"/>
  <c r="O362" i="15" s="1"/>
  <c r="Q363" i="15"/>
  <c r="V363" i="15"/>
  <c r="V362" i="15" s="1"/>
  <c r="G370" i="15"/>
  <c r="M370" i="15" s="1"/>
  <c r="I370" i="15"/>
  <c r="K370" i="15"/>
  <c r="O370" i="15"/>
  <c r="Q370" i="15"/>
  <c r="V370" i="15"/>
  <c r="G371" i="15"/>
  <c r="I371" i="15"/>
  <c r="K371" i="15"/>
  <c r="M371" i="15"/>
  <c r="O371" i="15"/>
  <c r="Q371" i="15"/>
  <c r="Q362" i="15" s="1"/>
  <c r="V371" i="15"/>
  <c r="G372" i="15"/>
  <c r="I372" i="15"/>
  <c r="K372" i="15"/>
  <c r="M372" i="15"/>
  <c r="O372" i="15"/>
  <c r="Q372" i="15"/>
  <c r="V372" i="15"/>
  <c r="G375" i="15"/>
  <c r="M375" i="15" s="1"/>
  <c r="I375" i="15"/>
  <c r="K375" i="15"/>
  <c r="O375" i="15"/>
  <c r="Q375" i="15"/>
  <c r="V375" i="15"/>
  <c r="AE377" i="15"/>
  <c r="G355" i="14"/>
  <c r="BA232" i="14"/>
  <c r="BA139" i="14"/>
  <c r="BA114" i="14"/>
  <c r="BA48" i="14"/>
  <c r="BA46" i="14"/>
  <c r="BA44" i="14"/>
  <c r="BA42" i="14"/>
  <c r="G9" i="14"/>
  <c r="AF355" i="14" s="1"/>
  <c r="I9" i="14"/>
  <c r="I8" i="14" s="1"/>
  <c r="K9" i="14"/>
  <c r="K8" i="14" s="1"/>
  <c r="O9" i="14"/>
  <c r="O8" i="14" s="1"/>
  <c r="Q9" i="14"/>
  <c r="Q8" i="14" s="1"/>
  <c r="V9" i="14"/>
  <c r="V8" i="14" s="1"/>
  <c r="O12" i="14"/>
  <c r="Q12" i="14"/>
  <c r="V12" i="14"/>
  <c r="G13" i="14"/>
  <c r="G12" i="14" s="1"/>
  <c r="I13" i="14"/>
  <c r="I12" i="14" s="1"/>
  <c r="K13" i="14"/>
  <c r="K12" i="14" s="1"/>
  <c r="M13" i="14"/>
  <c r="M12" i="14" s="1"/>
  <c r="O13" i="14"/>
  <c r="Q13" i="14"/>
  <c r="V13" i="14"/>
  <c r="G16" i="14"/>
  <c r="G15" i="14" s="1"/>
  <c r="I16" i="14"/>
  <c r="I15" i="14" s="1"/>
  <c r="K16" i="14"/>
  <c r="K15" i="14" s="1"/>
  <c r="O16" i="14"/>
  <c r="O15" i="14" s="1"/>
  <c r="Q16" i="14"/>
  <c r="Q15" i="14" s="1"/>
  <c r="V16" i="14"/>
  <c r="V15" i="14" s="1"/>
  <c r="G21" i="14"/>
  <c r="G20" i="14" s="1"/>
  <c r="I21" i="14"/>
  <c r="I20" i="14" s="1"/>
  <c r="K21" i="14"/>
  <c r="K20" i="14" s="1"/>
  <c r="M21" i="14"/>
  <c r="O21" i="14"/>
  <c r="O20" i="14" s="1"/>
  <c r="Q21" i="14"/>
  <c r="Q20" i="14" s="1"/>
  <c r="V21" i="14"/>
  <c r="V20" i="14" s="1"/>
  <c r="G34" i="14"/>
  <c r="M34" i="14" s="1"/>
  <c r="I34" i="14"/>
  <c r="K34" i="14"/>
  <c r="O34" i="14"/>
  <c r="Q34" i="14"/>
  <c r="V34" i="14"/>
  <c r="G39" i="14"/>
  <c r="I39" i="14"/>
  <c r="K39" i="14"/>
  <c r="M39" i="14"/>
  <c r="O39" i="14"/>
  <c r="Q39" i="14"/>
  <c r="V39" i="14"/>
  <c r="G41" i="14"/>
  <c r="I41" i="14"/>
  <c r="K41" i="14"/>
  <c r="M41" i="14"/>
  <c r="O41" i="14"/>
  <c r="Q41" i="14"/>
  <c r="V41" i="14"/>
  <c r="G43" i="14"/>
  <c r="I43" i="14"/>
  <c r="K43" i="14"/>
  <c r="M43" i="14"/>
  <c r="O43" i="14"/>
  <c r="Q43" i="14"/>
  <c r="V43" i="14"/>
  <c r="G45" i="14"/>
  <c r="I45" i="14"/>
  <c r="K45" i="14"/>
  <c r="M45" i="14"/>
  <c r="O45" i="14"/>
  <c r="Q45" i="14"/>
  <c r="V45" i="14"/>
  <c r="G47" i="14"/>
  <c r="I47" i="14"/>
  <c r="K47" i="14"/>
  <c r="M47" i="14"/>
  <c r="O47" i="14"/>
  <c r="Q47" i="14"/>
  <c r="V47" i="14"/>
  <c r="G50" i="14"/>
  <c r="M50" i="14" s="1"/>
  <c r="I50" i="14"/>
  <c r="I49" i="14" s="1"/>
  <c r="K50" i="14"/>
  <c r="O50" i="14"/>
  <c r="O49" i="14" s="1"/>
  <c r="Q50" i="14"/>
  <c r="Q49" i="14" s="1"/>
  <c r="V50" i="14"/>
  <c r="V49" i="14" s="1"/>
  <c r="G61" i="14"/>
  <c r="I61" i="14"/>
  <c r="K61" i="14"/>
  <c r="K49" i="14" s="1"/>
  <c r="M61" i="14"/>
  <c r="O61" i="14"/>
  <c r="Q61" i="14"/>
  <c r="V61" i="14"/>
  <c r="G68" i="14"/>
  <c r="M68" i="14" s="1"/>
  <c r="I68" i="14"/>
  <c r="K68" i="14"/>
  <c r="O68" i="14"/>
  <c r="Q68" i="14"/>
  <c r="V68" i="14"/>
  <c r="G84" i="14"/>
  <c r="I84" i="14"/>
  <c r="K84" i="14"/>
  <c r="M84" i="14"/>
  <c r="O84" i="14"/>
  <c r="Q84" i="14"/>
  <c r="V84" i="14"/>
  <c r="G101" i="14"/>
  <c r="G102" i="14"/>
  <c r="I102" i="14"/>
  <c r="I101" i="14" s="1"/>
  <c r="K102" i="14"/>
  <c r="K101" i="14" s="1"/>
  <c r="M102" i="14"/>
  <c r="M101" i="14" s="1"/>
  <c r="O102" i="14"/>
  <c r="O101" i="14" s="1"/>
  <c r="Q102" i="14"/>
  <c r="Q101" i="14" s="1"/>
  <c r="V102" i="14"/>
  <c r="V101" i="14" s="1"/>
  <c r="G103" i="14"/>
  <c r="I103" i="14"/>
  <c r="K103" i="14"/>
  <c r="M103" i="14"/>
  <c r="O103" i="14"/>
  <c r="Q103" i="14"/>
  <c r="G104" i="14"/>
  <c r="I104" i="14"/>
  <c r="K104" i="14"/>
  <c r="M104" i="14"/>
  <c r="O104" i="14"/>
  <c r="Q104" i="14"/>
  <c r="V104" i="14"/>
  <c r="V103" i="14" s="1"/>
  <c r="G109" i="14"/>
  <c r="I109" i="14"/>
  <c r="M109" i="14"/>
  <c r="O109" i="14"/>
  <c r="G110" i="14"/>
  <c r="I110" i="14"/>
  <c r="K110" i="14"/>
  <c r="K109" i="14" s="1"/>
  <c r="M110" i="14"/>
  <c r="O110" i="14"/>
  <c r="Q110" i="14"/>
  <c r="Q109" i="14" s="1"/>
  <c r="V110" i="14"/>
  <c r="V109" i="14" s="1"/>
  <c r="G118" i="14"/>
  <c r="O118" i="14"/>
  <c r="Q118" i="14"/>
  <c r="V118" i="14"/>
  <c r="G119" i="14"/>
  <c r="M119" i="14" s="1"/>
  <c r="M118" i="14" s="1"/>
  <c r="I119" i="14"/>
  <c r="I118" i="14" s="1"/>
  <c r="K119" i="14"/>
  <c r="K118" i="14" s="1"/>
  <c r="O119" i="14"/>
  <c r="Q119" i="14"/>
  <c r="V119" i="14"/>
  <c r="G122" i="14"/>
  <c r="G121" i="14" s="1"/>
  <c r="I122" i="14"/>
  <c r="I121" i="14" s="1"/>
  <c r="K122" i="14"/>
  <c r="K121" i="14" s="1"/>
  <c r="M122" i="14"/>
  <c r="M121" i="14" s="1"/>
  <c r="O122" i="14"/>
  <c r="Q122" i="14"/>
  <c r="V122" i="14"/>
  <c r="V121" i="14" s="1"/>
  <c r="G138" i="14"/>
  <c r="I138" i="14"/>
  <c r="K138" i="14"/>
  <c r="M138" i="14"/>
  <c r="O138" i="14"/>
  <c r="O121" i="14" s="1"/>
  <c r="Q138" i="14"/>
  <c r="Q121" i="14" s="1"/>
  <c r="V138" i="14"/>
  <c r="G141" i="14"/>
  <c r="I141" i="14"/>
  <c r="K141" i="14"/>
  <c r="M141" i="14"/>
  <c r="O141" i="14"/>
  <c r="Q141" i="14"/>
  <c r="V141" i="14"/>
  <c r="G142" i="14"/>
  <c r="I142" i="14"/>
  <c r="K142" i="14"/>
  <c r="M142" i="14"/>
  <c r="O142" i="14"/>
  <c r="Q142" i="14"/>
  <c r="V142" i="14"/>
  <c r="G145" i="14"/>
  <c r="G144" i="14" s="1"/>
  <c r="I145" i="14"/>
  <c r="K145" i="14"/>
  <c r="O145" i="14"/>
  <c r="Q145" i="14"/>
  <c r="V145" i="14"/>
  <c r="V144" i="14" s="1"/>
  <c r="G148" i="14"/>
  <c r="I148" i="14"/>
  <c r="I144" i="14" s="1"/>
  <c r="K148" i="14"/>
  <c r="K144" i="14" s="1"/>
  <c r="M148" i="14"/>
  <c r="O148" i="14"/>
  <c r="O144" i="14" s="1"/>
  <c r="Q148" i="14"/>
  <c r="Q144" i="14" s="1"/>
  <c r="V148" i="14"/>
  <c r="G151" i="14"/>
  <c r="I151" i="14"/>
  <c r="K151" i="14"/>
  <c r="M151" i="14"/>
  <c r="O151" i="14"/>
  <c r="Q151" i="14"/>
  <c r="V151" i="14"/>
  <c r="G153" i="14"/>
  <c r="I153" i="14"/>
  <c r="K153" i="14"/>
  <c r="M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I157" i="14"/>
  <c r="K157" i="14"/>
  <c r="M157" i="14"/>
  <c r="O157" i="14"/>
  <c r="Q157" i="14"/>
  <c r="V157" i="14"/>
  <c r="G159" i="14"/>
  <c r="I159" i="14"/>
  <c r="K159" i="14"/>
  <c r="M159" i="14"/>
  <c r="O159" i="14"/>
  <c r="Q159" i="14"/>
  <c r="V159" i="14"/>
  <c r="G161" i="14"/>
  <c r="G162" i="14"/>
  <c r="I162" i="14"/>
  <c r="I161" i="14" s="1"/>
  <c r="K162" i="14"/>
  <c r="K161" i="14" s="1"/>
  <c r="M162" i="14"/>
  <c r="M161" i="14" s="1"/>
  <c r="O162" i="14"/>
  <c r="O161" i="14" s="1"/>
  <c r="Q162" i="14"/>
  <c r="Q161" i="14" s="1"/>
  <c r="V162" i="14"/>
  <c r="V161" i="14" s="1"/>
  <c r="G163" i="14"/>
  <c r="I163" i="14"/>
  <c r="K163" i="14"/>
  <c r="M163" i="14"/>
  <c r="O163" i="14"/>
  <c r="Q163" i="14"/>
  <c r="V163" i="14"/>
  <c r="G164" i="14"/>
  <c r="I164" i="14"/>
  <c r="K164" i="14"/>
  <c r="M164" i="14"/>
  <c r="O164" i="14"/>
  <c r="Q164" i="14"/>
  <c r="V164" i="14"/>
  <c r="G167" i="14"/>
  <c r="I167" i="14"/>
  <c r="K167" i="14"/>
  <c r="M167" i="14"/>
  <c r="O167" i="14"/>
  <c r="Q167" i="14"/>
  <c r="V167" i="14"/>
  <c r="G170" i="14"/>
  <c r="G169" i="14" s="1"/>
  <c r="I170" i="14"/>
  <c r="I169" i="14" s="1"/>
  <c r="K170" i="14"/>
  <c r="K169" i="14" s="1"/>
  <c r="M170" i="14"/>
  <c r="M169" i="14" s="1"/>
  <c r="O170" i="14"/>
  <c r="O169" i="14" s="1"/>
  <c r="Q170" i="14"/>
  <c r="Q169" i="14" s="1"/>
  <c r="V170" i="14"/>
  <c r="G180" i="14"/>
  <c r="M180" i="14" s="1"/>
  <c r="I180" i="14"/>
  <c r="K180" i="14"/>
  <c r="O180" i="14"/>
  <c r="Q180" i="14"/>
  <c r="V180" i="14"/>
  <c r="V169" i="14" s="1"/>
  <c r="G182" i="14"/>
  <c r="I182" i="14"/>
  <c r="K182" i="14"/>
  <c r="M182" i="14"/>
  <c r="O182" i="14"/>
  <c r="Q182" i="14"/>
  <c r="V182" i="14"/>
  <c r="G186" i="14"/>
  <c r="M186" i="14" s="1"/>
  <c r="I186" i="14"/>
  <c r="K186" i="14"/>
  <c r="O186" i="14"/>
  <c r="Q186" i="14"/>
  <c r="V186" i="14"/>
  <c r="G188" i="14"/>
  <c r="I188" i="14"/>
  <c r="K188" i="14"/>
  <c r="M188" i="14"/>
  <c r="O188" i="14"/>
  <c r="Q188" i="14"/>
  <c r="V188" i="14"/>
  <c r="G190" i="14"/>
  <c r="M190" i="14" s="1"/>
  <c r="I190" i="14"/>
  <c r="K190" i="14"/>
  <c r="O190" i="14"/>
  <c r="Q190" i="14"/>
  <c r="V190" i="14"/>
  <c r="G197" i="14"/>
  <c r="I197" i="14"/>
  <c r="K197" i="14"/>
  <c r="M197" i="14"/>
  <c r="O197" i="14"/>
  <c r="Q197" i="14"/>
  <c r="V197" i="14"/>
  <c r="G201" i="14"/>
  <c r="I201" i="14"/>
  <c r="K201" i="14"/>
  <c r="M201" i="14"/>
  <c r="O201" i="14"/>
  <c r="Q201" i="14"/>
  <c r="V201" i="14"/>
  <c r="G205" i="14"/>
  <c r="I205" i="14"/>
  <c r="K205" i="14"/>
  <c r="M205" i="14"/>
  <c r="O205" i="14"/>
  <c r="Q205" i="14"/>
  <c r="V205" i="14"/>
  <c r="G207" i="14"/>
  <c r="I207" i="14"/>
  <c r="K207" i="14"/>
  <c r="M207" i="14"/>
  <c r="O207" i="14"/>
  <c r="Q207" i="14"/>
  <c r="V207" i="14"/>
  <c r="G212" i="14"/>
  <c r="I212" i="14"/>
  <c r="K212" i="14"/>
  <c r="M212" i="14"/>
  <c r="O212" i="14"/>
  <c r="Q212" i="14"/>
  <c r="V212" i="14"/>
  <c r="G216" i="14"/>
  <c r="I216" i="14"/>
  <c r="K216" i="14"/>
  <c r="M216" i="14"/>
  <c r="O216" i="14"/>
  <c r="Q216" i="14"/>
  <c r="V216" i="14"/>
  <c r="G218" i="14"/>
  <c r="I218" i="14"/>
  <c r="K218" i="14"/>
  <c r="G219" i="14"/>
  <c r="I219" i="14"/>
  <c r="K219" i="14"/>
  <c r="M219" i="14"/>
  <c r="O219" i="14"/>
  <c r="O218" i="14" s="1"/>
  <c r="Q219" i="14"/>
  <c r="Q218" i="14" s="1"/>
  <c r="V219" i="14"/>
  <c r="V218" i="14" s="1"/>
  <c r="G225" i="14"/>
  <c r="I225" i="14"/>
  <c r="K225" i="14"/>
  <c r="M225" i="14"/>
  <c r="O225" i="14"/>
  <c r="Q225" i="14"/>
  <c r="V225" i="14"/>
  <c r="G228" i="14"/>
  <c r="I228" i="14"/>
  <c r="K228" i="14"/>
  <c r="M228" i="14"/>
  <c r="O228" i="14"/>
  <c r="Q228" i="14"/>
  <c r="V228" i="14"/>
  <c r="G236" i="14"/>
  <c r="I236" i="14"/>
  <c r="K236" i="14"/>
  <c r="M236" i="14"/>
  <c r="O236" i="14"/>
  <c r="Q236" i="14"/>
  <c r="V236" i="14"/>
  <c r="G238" i="14"/>
  <c r="I238" i="14"/>
  <c r="K238" i="14"/>
  <c r="M238" i="14"/>
  <c r="O238" i="14"/>
  <c r="Q238" i="14"/>
  <c r="V238" i="14"/>
  <c r="G243" i="14"/>
  <c r="I243" i="14"/>
  <c r="K243" i="14"/>
  <c r="M243" i="14"/>
  <c r="O243" i="14"/>
  <c r="Q243" i="14"/>
  <c r="V243" i="14"/>
  <c r="G248" i="14"/>
  <c r="M248" i="14" s="1"/>
  <c r="I248" i="14"/>
  <c r="K248" i="14"/>
  <c r="O248" i="14"/>
  <c r="Q248" i="14"/>
  <c r="V248" i="14"/>
  <c r="G251" i="14"/>
  <c r="I251" i="14"/>
  <c r="K251" i="14"/>
  <c r="M251" i="14"/>
  <c r="O251" i="14"/>
  <c r="Q251" i="14"/>
  <c r="V251" i="14"/>
  <c r="G253" i="14"/>
  <c r="I253" i="14"/>
  <c r="K253" i="14"/>
  <c r="G254" i="14"/>
  <c r="I254" i="14"/>
  <c r="K254" i="14"/>
  <c r="M254" i="14"/>
  <c r="O254" i="14"/>
  <c r="O253" i="14" s="1"/>
  <c r="Q254" i="14"/>
  <c r="Q253" i="14" s="1"/>
  <c r="V254" i="14"/>
  <c r="V253" i="14" s="1"/>
  <c r="G257" i="14"/>
  <c r="M257" i="14" s="1"/>
  <c r="M253" i="14" s="1"/>
  <c r="I257" i="14"/>
  <c r="K257" i="14"/>
  <c r="O257" i="14"/>
  <c r="Q257" i="14"/>
  <c r="V257" i="14"/>
  <c r="G260" i="14"/>
  <c r="I260" i="14"/>
  <c r="K260" i="14"/>
  <c r="M260" i="14"/>
  <c r="O260" i="14"/>
  <c r="Q260" i="14"/>
  <c r="V260" i="14"/>
  <c r="G271" i="14"/>
  <c r="I271" i="14"/>
  <c r="K271" i="14"/>
  <c r="M271" i="14"/>
  <c r="O271" i="14"/>
  <c r="Q271" i="14"/>
  <c r="V271" i="14"/>
  <c r="G283" i="14"/>
  <c r="M283" i="14" s="1"/>
  <c r="I283" i="14"/>
  <c r="K283" i="14"/>
  <c r="O283" i="14"/>
  <c r="Q283" i="14"/>
  <c r="V283" i="14"/>
  <c r="G289" i="14"/>
  <c r="I289" i="14"/>
  <c r="K289" i="14"/>
  <c r="M289" i="14"/>
  <c r="O289" i="14"/>
  <c r="Q289" i="14"/>
  <c r="V289" i="14"/>
  <c r="G295" i="14"/>
  <c r="I295" i="14"/>
  <c r="K295" i="14"/>
  <c r="M295" i="14"/>
  <c r="O295" i="14"/>
  <c r="Q295" i="14"/>
  <c r="V295" i="14"/>
  <c r="G301" i="14"/>
  <c r="I301" i="14"/>
  <c r="K301" i="14"/>
  <c r="M301" i="14"/>
  <c r="O301" i="14"/>
  <c r="Q301" i="14"/>
  <c r="V301" i="14"/>
  <c r="G303" i="14"/>
  <c r="I303" i="14"/>
  <c r="K303" i="14"/>
  <c r="M303" i="14"/>
  <c r="O303" i="14"/>
  <c r="Q303" i="14"/>
  <c r="V303" i="14"/>
  <c r="G305" i="14"/>
  <c r="I305" i="14"/>
  <c r="K305" i="14"/>
  <c r="M305" i="14"/>
  <c r="O305" i="14"/>
  <c r="Q305" i="14"/>
  <c r="V305" i="14"/>
  <c r="G315" i="14"/>
  <c r="I315" i="14"/>
  <c r="K315" i="14"/>
  <c r="M315" i="14"/>
  <c r="O315" i="14"/>
  <c r="Q315" i="14"/>
  <c r="V315" i="14"/>
  <c r="G316" i="14"/>
  <c r="G317" i="14"/>
  <c r="I317" i="14"/>
  <c r="I316" i="14" s="1"/>
  <c r="K317" i="14"/>
  <c r="K316" i="14" s="1"/>
  <c r="M317" i="14"/>
  <c r="O317" i="14"/>
  <c r="O316" i="14" s="1"/>
  <c r="Q317" i="14"/>
  <c r="Q316" i="14" s="1"/>
  <c r="V317" i="14"/>
  <c r="V316" i="14" s="1"/>
  <c r="G320" i="14"/>
  <c r="M320" i="14" s="1"/>
  <c r="I320" i="14"/>
  <c r="K320" i="14"/>
  <c r="O320" i="14"/>
  <c r="Q320" i="14"/>
  <c r="V320" i="14"/>
  <c r="G322" i="14"/>
  <c r="I322" i="14"/>
  <c r="K322" i="14"/>
  <c r="M322" i="14"/>
  <c r="O322" i="14"/>
  <c r="Q322" i="14"/>
  <c r="V322" i="14"/>
  <c r="G327" i="14"/>
  <c r="M327" i="14" s="1"/>
  <c r="I327" i="14"/>
  <c r="K327" i="14"/>
  <c r="O327" i="14"/>
  <c r="Q327" i="14"/>
  <c r="V327" i="14"/>
  <c r="G331" i="14"/>
  <c r="G330" i="14" s="1"/>
  <c r="I331" i="14"/>
  <c r="I330" i="14" s="1"/>
  <c r="K331" i="14"/>
  <c r="K330" i="14" s="1"/>
  <c r="M331" i="14"/>
  <c r="O331" i="14"/>
  <c r="O330" i="14" s="1"/>
  <c r="Q331" i="14"/>
  <c r="Q330" i="14" s="1"/>
  <c r="V331" i="14"/>
  <c r="G347" i="14"/>
  <c r="I347" i="14"/>
  <c r="K347" i="14"/>
  <c r="M347" i="14"/>
  <c r="O347" i="14"/>
  <c r="Q347" i="14"/>
  <c r="V347" i="14"/>
  <c r="G349" i="14"/>
  <c r="I349" i="14"/>
  <c r="K349" i="14"/>
  <c r="M349" i="14"/>
  <c r="O349" i="14"/>
  <c r="Q349" i="14"/>
  <c r="V349" i="14"/>
  <c r="G350" i="14"/>
  <c r="I350" i="14"/>
  <c r="K350" i="14"/>
  <c r="M350" i="14"/>
  <c r="O350" i="14"/>
  <c r="Q350" i="14"/>
  <c r="V350" i="14"/>
  <c r="G351" i="14"/>
  <c r="I351" i="14"/>
  <c r="K351" i="14"/>
  <c r="M351" i="14"/>
  <c r="O351" i="14"/>
  <c r="Q351" i="14"/>
  <c r="V351" i="14"/>
  <c r="V330" i="14" s="1"/>
  <c r="G352" i="14"/>
  <c r="M352" i="14" s="1"/>
  <c r="I352" i="14"/>
  <c r="K352" i="14"/>
  <c r="O352" i="14"/>
  <c r="Q352" i="14"/>
  <c r="V352" i="14"/>
  <c r="AE355" i="14"/>
  <c r="G193" i="13"/>
  <c r="BA106" i="13"/>
  <c r="BA85" i="13"/>
  <c r="G9" i="13"/>
  <c r="G8" i="13" s="1"/>
  <c r="I9" i="13"/>
  <c r="I8" i="13" s="1"/>
  <c r="K9" i="13"/>
  <c r="K8" i="13" s="1"/>
  <c r="M9" i="13"/>
  <c r="O9" i="13"/>
  <c r="O8" i="13" s="1"/>
  <c r="Q9" i="13"/>
  <c r="Q8" i="13" s="1"/>
  <c r="V9" i="13"/>
  <c r="V8" i="13" s="1"/>
  <c r="G11" i="13"/>
  <c r="AF193" i="13" s="1"/>
  <c r="I11" i="13"/>
  <c r="K11" i="13"/>
  <c r="O11" i="13"/>
  <c r="Q11" i="13"/>
  <c r="V11" i="13"/>
  <c r="G13" i="13"/>
  <c r="V13" i="13"/>
  <c r="G14" i="13"/>
  <c r="M14" i="13" s="1"/>
  <c r="I14" i="13"/>
  <c r="I13" i="13" s="1"/>
  <c r="K14" i="13"/>
  <c r="O14" i="13"/>
  <c r="Q14" i="13"/>
  <c r="V14" i="13"/>
  <c r="G23" i="13"/>
  <c r="I23" i="13"/>
  <c r="K23" i="13"/>
  <c r="M23" i="13"/>
  <c r="O23" i="13"/>
  <c r="Q23" i="13"/>
  <c r="V23" i="13"/>
  <c r="G25" i="13"/>
  <c r="M25" i="13" s="1"/>
  <c r="I25" i="13"/>
  <c r="K25" i="13"/>
  <c r="O25" i="13"/>
  <c r="Q25" i="13"/>
  <c r="V25" i="13"/>
  <c r="G36" i="13"/>
  <c r="I36" i="13"/>
  <c r="K36" i="13"/>
  <c r="M36" i="13"/>
  <c r="O36" i="13"/>
  <c r="Q36" i="13"/>
  <c r="V36" i="13"/>
  <c r="G48" i="13"/>
  <c r="I48" i="13"/>
  <c r="K48" i="13"/>
  <c r="M48" i="13"/>
  <c r="O48" i="13"/>
  <c r="O13" i="13" s="1"/>
  <c r="Q48" i="13"/>
  <c r="Q13" i="13" s="1"/>
  <c r="V48" i="13"/>
  <c r="G50" i="13"/>
  <c r="I50" i="13"/>
  <c r="K50" i="13"/>
  <c r="M50" i="13"/>
  <c r="O50" i="13"/>
  <c r="Q50" i="13"/>
  <c r="V50" i="13"/>
  <c r="G52" i="13"/>
  <c r="I52" i="13"/>
  <c r="K52" i="13"/>
  <c r="M52" i="13"/>
  <c r="O52" i="13"/>
  <c r="Q52" i="13"/>
  <c r="V52" i="13"/>
  <c r="G60" i="13"/>
  <c r="I60" i="13"/>
  <c r="K60" i="13"/>
  <c r="M60" i="13"/>
  <c r="O60" i="13"/>
  <c r="Q60" i="13"/>
  <c r="V60" i="13"/>
  <c r="G66" i="13"/>
  <c r="I66" i="13"/>
  <c r="K66" i="13"/>
  <c r="M66" i="13"/>
  <c r="O66" i="13"/>
  <c r="Q66" i="13"/>
  <c r="V66" i="13"/>
  <c r="G68" i="13"/>
  <c r="M68" i="13" s="1"/>
  <c r="I68" i="13"/>
  <c r="K68" i="13"/>
  <c r="K13" i="13" s="1"/>
  <c r="O68" i="13"/>
  <c r="Q68" i="13"/>
  <c r="V68" i="13"/>
  <c r="G82" i="13"/>
  <c r="I82" i="13"/>
  <c r="K82" i="13"/>
  <c r="M82" i="13"/>
  <c r="O82" i="13"/>
  <c r="Q82" i="13"/>
  <c r="V82" i="13"/>
  <c r="G84" i="13"/>
  <c r="I84" i="13"/>
  <c r="K84" i="13"/>
  <c r="M84" i="13"/>
  <c r="O84" i="13"/>
  <c r="Q84" i="13"/>
  <c r="V84" i="13"/>
  <c r="G87" i="13"/>
  <c r="I87" i="13"/>
  <c r="K87" i="13"/>
  <c r="M87" i="13"/>
  <c r="O87" i="13"/>
  <c r="Q87" i="13"/>
  <c r="V87" i="13"/>
  <c r="G88" i="13"/>
  <c r="I88" i="13"/>
  <c r="K88" i="13"/>
  <c r="O88" i="13"/>
  <c r="Q88" i="13"/>
  <c r="V88" i="13"/>
  <c r="G89" i="13"/>
  <c r="I89" i="13"/>
  <c r="K89" i="13"/>
  <c r="M89" i="13"/>
  <c r="O89" i="13"/>
  <c r="Q89" i="13"/>
  <c r="V89" i="13"/>
  <c r="G91" i="13"/>
  <c r="I91" i="13"/>
  <c r="K91" i="13"/>
  <c r="M91" i="13"/>
  <c r="O91" i="13"/>
  <c r="Q91" i="13"/>
  <c r="V91" i="13"/>
  <c r="G93" i="13"/>
  <c r="M93" i="13" s="1"/>
  <c r="M88" i="13" s="1"/>
  <c r="I93" i="13"/>
  <c r="K93" i="13"/>
  <c r="O93" i="13"/>
  <c r="Q93" i="13"/>
  <c r="V93" i="13"/>
  <c r="G95" i="13"/>
  <c r="I95" i="13"/>
  <c r="K95" i="13"/>
  <c r="M95" i="13"/>
  <c r="O95" i="13"/>
  <c r="Q95" i="13"/>
  <c r="V95" i="13"/>
  <c r="G96" i="13"/>
  <c r="I96" i="13"/>
  <c r="K96" i="13"/>
  <c r="G97" i="13"/>
  <c r="I97" i="13"/>
  <c r="K97" i="13"/>
  <c r="M97" i="13"/>
  <c r="O97" i="13"/>
  <c r="O96" i="13" s="1"/>
  <c r="Q97" i="13"/>
  <c r="Q96" i="13" s="1"/>
  <c r="V97" i="13"/>
  <c r="V96" i="13" s="1"/>
  <c r="G98" i="13"/>
  <c r="I98" i="13"/>
  <c r="K98" i="13"/>
  <c r="M98" i="13"/>
  <c r="O98" i="13"/>
  <c r="Q98" i="13"/>
  <c r="V98" i="13"/>
  <c r="G99" i="13"/>
  <c r="I99" i="13"/>
  <c r="K99" i="13"/>
  <c r="M99" i="13"/>
  <c r="O99" i="13"/>
  <c r="Q99" i="13"/>
  <c r="V99" i="13"/>
  <c r="G101" i="13"/>
  <c r="I101" i="13"/>
  <c r="K101" i="13"/>
  <c r="M101" i="13"/>
  <c r="O101" i="13"/>
  <c r="Q101" i="13"/>
  <c r="V101" i="13"/>
  <c r="G102" i="13"/>
  <c r="M102" i="13" s="1"/>
  <c r="I102" i="13"/>
  <c r="K102" i="13"/>
  <c r="O102" i="13"/>
  <c r="Q102" i="13"/>
  <c r="V102" i="13"/>
  <c r="G104" i="13"/>
  <c r="I104" i="13"/>
  <c r="K104" i="13"/>
  <c r="M104" i="13"/>
  <c r="O104" i="13"/>
  <c r="Q104" i="13"/>
  <c r="V104" i="13"/>
  <c r="G105" i="13"/>
  <c r="I105" i="13"/>
  <c r="K105" i="13"/>
  <c r="M105" i="13"/>
  <c r="O105" i="13"/>
  <c r="Q105" i="13"/>
  <c r="V105" i="13"/>
  <c r="Q107" i="13"/>
  <c r="V107" i="13"/>
  <c r="G108" i="13"/>
  <c r="G107" i="13" s="1"/>
  <c r="I108" i="13"/>
  <c r="I107" i="13" s="1"/>
  <c r="K108" i="13"/>
  <c r="K107" i="13" s="1"/>
  <c r="M108" i="13"/>
  <c r="M107" i="13" s="1"/>
  <c r="O108" i="13"/>
  <c r="O107" i="13" s="1"/>
  <c r="Q108" i="13"/>
  <c r="V108" i="13"/>
  <c r="G110" i="13"/>
  <c r="G109" i="13" s="1"/>
  <c r="I110" i="13"/>
  <c r="I109" i="13" s="1"/>
  <c r="K110" i="13"/>
  <c r="K109" i="13" s="1"/>
  <c r="M110" i="13"/>
  <c r="M109" i="13" s="1"/>
  <c r="O110" i="13"/>
  <c r="O109" i="13" s="1"/>
  <c r="Q110" i="13"/>
  <c r="Q109" i="13" s="1"/>
  <c r="V110" i="13"/>
  <c r="V109" i="13" s="1"/>
  <c r="G116" i="13"/>
  <c r="G115" i="13" s="1"/>
  <c r="I116" i="13"/>
  <c r="I115" i="13" s="1"/>
  <c r="K116" i="13"/>
  <c r="K115" i="13" s="1"/>
  <c r="M116" i="13"/>
  <c r="O116" i="13"/>
  <c r="O115" i="13" s="1"/>
  <c r="Q116" i="13"/>
  <c r="Q115" i="13" s="1"/>
  <c r="V116" i="13"/>
  <c r="V115" i="13" s="1"/>
  <c r="G119" i="13"/>
  <c r="M119" i="13" s="1"/>
  <c r="I119" i="13"/>
  <c r="K119" i="13"/>
  <c r="O119" i="13"/>
  <c r="Q119" i="13"/>
  <c r="V119" i="13"/>
  <c r="G122" i="13"/>
  <c r="G121" i="13" s="1"/>
  <c r="I122" i="13"/>
  <c r="I121" i="13" s="1"/>
  <c r="K122" i="13"/>
  <c r="K121" i="13" s="1"/>
  <c r="M122" i="13"/>
  <c r="M121" i="13" s="1"/>
  <c r="O122" i="13"/>
  <c r="O121" i="13" s="1"/>
  <c r="Q122" i="13"/>
  <c r="Q121" i="13" s="1"/>
  <c r="V122" i="13"/>
  <c r="V121" i="13" s="1"/>
  <c r="G126" i="13"/>
  <c r="G125" i="13" s="1"/>
  <c r="I126" i="13"/>
  <c r="I125" i="13" s="1"/>
  <c r="K126" i="13"/>
  <c r="K125" i="13" s="1"/>
  <c r="M126" i="13"/>
  <c r="M125" i="13" s="1"/>
  <c r="O126" i="13"/>
  <c r="O125" i="13" s="1"/>
  <c r="Q126" i="13"/>
  <c r="Q125" i="13" s="1"/>
  <c r="V126" i="13"/>
  <c r="G156" i="13"/>
  <c r="I156" i="13"/>
  <c r="K156" i="13"/>
  <c r="M156" i="13"/>
  <c r="O156" i="13"/>
  <c r="Q156" i="13"/>
  <c r="V156" i="13"/>
  <c r="G158" i="13"/>
  <c r="I158" i="13"/>
  <c r="K158" i="13"/>
  <c r="M158" i="13"/>
  <c r="O158" i="13"/>
  <c r="Q158" i="13"/>
  <c r="V158" i="13"/>
  <c r="G159" i="13"/>
  <c r="I159" i="13"/>
  <c r="K159" i="13"/>
  <c r="M159" i="13"/>
  <c r="O159" i="13"/>
  <c r="Q159" i="13"/>
  <c r="V159" i="13"/>
  <c r="G160" i="13"/>
  <c r="I160" i="13"/>
  <c r="K160" i="13"/>
  <c r="M160" i="13"/>
  <c r="O160" i="13"/>
  <c r="Q160" i="13"/>
  <c r="V160" i="13"/>
  <c r="V125" i="13" s="1"/>
  <c r="G163" i="13"/>
  <c r="M163" i="13" s="1"/>
  <c r="I163" i="13"/>
  <c r="K163" i="13"/>
  <c r="O163" i="13"/>
  <c r="Q163" i="13"/>
  <c r="V163" i="13"/>
  <c r="G165" i="13"/>
  <c r="I165" i="13"/>
  <c r="K165" i="13"/>
  <c r="M165" i="13"/>
  <c r="O165" i="13"/>
  <c r="Q165" i="13"/>
  <c r="V165" i="13"/>
  <c r="G179" i="13"/>
  <c r="I179" i="13"/>
  <c r="K179" i="13"/>
  <c r="M179" i="13"/>
  <c r="O179" i="13"/>
  <c r="Q179" i="13"/>
  <c r="V179" i="13"/>
  <c r="G180" i="13"/>
  <c r="I180" i="13"/>
  <c r="K180" i="13"/>
  <c r="M180" i="13"/>
  <c r="O180" i="13"/>
  <c r="Q180" i="13"/>
  <c r="V180" i="13"/>
  <c r="G183" i="13"/>
  <c r="I183" i="13"/>
  <c r="K183" i="13"/>
  <c r="M183" i="13"/>
  <c r="O183" i="13"/>
  <c r="Q183" i="13"/>
  <c r="V183" i="13"/>
  <c r="G188" i="13"/>
  <c r="I188" i="13"/>
  <c r="K188" i="13"/>
  <c r="M188" i="13"/>
  <c r="O188" i="13"/>
  <c r="Q188" i="13"/>
  <c r="V188" i="13"/>
  <c r="AE193" i="13"/>
  <c r="G20" i="12"/>
  <c r="G9" i="12"/>
  <c r="I9" i="12"/>
  <c r="I8" i="12" s="1"/>
  <c r="K9" i="12"/>
  <c r="K8" i="12" s="1"/>
  <c r="M9" i="12"/>
  <c r="M8" i="12" s="1"/>
  <c r="O9" i="12"/>
  <c r="O8" i="12" s="1"/>
  <c r="Q9" i="12"/>
  <c r="Q8" i="12" s="1"/>
  <c r="V9" i="12"/>
  <c r="V8" i="12" s="1"/>
  <c r="G10" i="12"/>
  <c r="G8" i="12" s="1"/>
  <c r="I10" i="12"/>
  <c r="K10" i="12"/>
  <c r="M10" i="12"/>
  <c r="O10" i="12"/>
  <c r="Q10" i="12"/>
  <c r="V10" i="12"/>
  <c r="G11" i="12"/>
  <c r="AF20" i="12" s="1"/>
  <c r="I11" i="12"/>
  <c r="K11" i="12"/>
  <c r="M11" i="12"/>
  <c r="O11" i="12"/>
  <c r="Q11" i="12"/>
  <c r="V11" i="12"/>
  <c r="G12" i="12"/>
  <c r="I12" i="12"/>
  <c r="K12" i="12"/>
  <c r="M12" i="12"/>
  <c r="O12" i="12"/>
  <c r="Q12" i="12"/>
  <c r="V12" i="12"/>
  <c r="G14" i="12"/>
  <c r="I14" i="12"/>
  <c r="I13" i="12" s="1"/>
  <c r="K14" i="12"/>
  <c r="K13" i="12" s="1"/>
  <c r="M14" i="12"/>
  <c r="M13" i="12" s="1"/>
  <c r="O14" i="12"/>
  <c r="O13" i="12" s="1"/>
  <c r="Q14" i="12"/>
  <c r="Q13" i="12" s="1"/>
  <c r="V14" i="12"/>
  <c r="V13" i="12" s="1"/>
  <c r="G15" i="12"/>
  <c r="G13" i="12" s="1"/>
  <c r="I15" i="12"/>
  <c r="K15" i="12"/>
  <c r="M15" i="12"/>
  <c r="O15" i="12"/>
  <c r="Q15" i="12"/>
  <c r="V15" i="12"/>
  <c r="G16" i="12"/>
  <c r="I16" i="12"/>
  <c r="K16" i="12"/>
  <c r="M16" i="12"/>
  <c r="O16" i="12"/>
  <c r="Q16" i="12"/>
  <c r="V16" i="12"/>
  <c r="G17" i="12"/>
  <c r="M17" i="12" s="1"/>
  <c r="I17" i="12"/>
  <c r="K17" i="12"/>
  <c r="O17" i="12"/>
  <c r="Q17" i="12"/>
  <c r="V17" i="12"/>
  <c r="G18" i="12"/>
  <c r="I18" i="12"/>
  <c r="K18" i="12"/>
  <c r="M18" i="12"/>
  <c r="O18" i="12"/>
  <c r="Q18" i="12"/>
  <c r="V18" i="12"/>
  <c r="AE20" i="12"/>
  <c r="I20" i="1"/>
  <c r="I19" i="1"/>
  <c r="I18" i="1"/>
  <c r="I17" i="1"/>
  <c r="I16" i="1"/>
  <c r="I107" i="1"/>
  <c r="J103" i="1" s="1"/>
  <c r="AZ57" i="1"/>
  <c r="F50" i="1"/>
  <c r="G23" i="1" s="1"/>
  <c r="G50" i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H39" i="1"/>
  <c r="I39" i="1" s="1"/>
  <c r="I50" i="1" s="1"/>
  <c r="J28" i="1"/>
  <c r="J26" i="1"/>
  <c r="G38" i="1"/>
  <c r="F38" i="1"/>
  <c r="J23" i="1"/>
  <c r="J24" i="1"/>
  <c r="J25" i="1"/>
  <c r="J27" i="1"/>
  <c r="E24" i="1"/>
  <c r="E26" i="1"/>
  <c r="J106" i="1" l="1"/>
  <c r="J105" i="1"/>
  <c r="J104" i="1"/>
  <c r="J88" i="1"/>
  <c r="J89" i="1"/>
  <c r="J72" i="1"/>
  <c r="J90" i="1"/>
  <c r="J73" i="1"/>
  <c r="J74" i="1"/>
  <c r="J96" i="1"/>
  <c r="J75" i="1"/>
  <c r="J91" i="1"/>
  <c r="J93" i="1"/>
  <c r="J77" i="1"/>
  <c r="J94" i="1"/>
  <c r="J78" i="1"/>
  <c r="J76" i="1"/>
  <c r="J95" i="1"/>
  <c r="J92" i="1"/>
  <c r="J79" i="1"/>
  <c r="J98" i="1"/>
  <c r="J99" i="1"/>
  <c r="J80" i="1"/>
  <c r="J81" i="1"/>
  <c r="J83" i="1"/>
  <c r="J84" i="1"/>
  <c r="J101" i="1"/>
  <c r="J97" i="1"/>
  <c r="J68" i="1"/>
  <c r="J85" i="1"/>
  <c r="J82" i="1"/>
  <c r="J69" i="1"/>
  <c r="J102" i="1"/>
  <c r="J70" i="1"/>
  <c r="J86" i="1"/>
  <c r="J100" i="1"/>
  <c r="J71" i="1"/>
  <c r="J87" i="1"/>
  <c r="G28" i="1"/>
  <c r="G25" i="1"/>
  <c r="A25" i="1" s="1"/>
  <c r="A23" i="1"/>
  <c r="M88" i="18"/>
  <c r="M35" i="18"/>
  <c r="M62" i="18"/>
  <c r="M15" i="18"/>
  <c r="M93" i="18"/>
  <c r="M43" i="18"/>
  <c r="G62" i="18"/>
  <c r="M9" i="18"/>
  <c r="M8" i="18" s="1"/>
  <c r="M145" i="18"/>
  <c r="M144" i="18" s="1"/>
  <c r="G8" i="18"/>
  <c r="M24" i="17"/>
  <c r="M17" i="17"/>
  <c r="M8" i="17"/>
  <c r="AF36" i="17"/>
  <c r="M21" i="17"/>
  <c r="M20" i="17" s="1"/>
  <c r="M8" i="16"/>
  <c r="M46" i="16"/>
  <c r="G77" i="16"/>
  <c r="AF84" i="16"/>
  <c r="M44" i="16"/>
  <c r="M43" i="16" s="1"/>
  <c r="M62" i="15"/>
  <c r="M337" i="15"/>
  <c r="M98" i="15"/>
  <c r="M8" i="15"/>
  <c r="M318" i="15"/>
  <c r="M315" i="15" s="1"/>
  <c r="M96" i="15"/>
  <c r="M95" i="15" s="1"/>
  <c r="AF377" i="15"/>
  <c r="M107" i="15"/>
  <c r="M106" i="15" s="1"/>
  <c r="M41" i="15"/>
  <c r="M40" i="15" s="1"/>
  <c r="G62" i="15"/>
  <c r="M51" i="15"/>
  <c r="M50" i="15" s="1"/>
  <c r="G337" i="15"/>
  <c r="M114" i="15"/>
  <c r="M111" i="15" s="1"/>
  <c r="M61" i="15"/>
  <c r="M60" i="15" s="1"/>
  <c r="M291" i="15"/>
  <c r="M279" i="15" s="1"/>
  <c r="M36" i="15"/>
  <c r="M35" i="15" s="1"/>
  <c r="M316" i="14"/>
  <c r="M49" i="14"/>
  <c r="M218" i="14"/>
  <c r="M330" i="14"/>
  <c r="M20" i="14"/>
  <c r="M145" i="14"/>
  <c r="M144" i="14" s="1"/>
  <c r="M9" i="14"/>
  <c r="M8" i="14" s="1"/>
  <c r="M16" i="14"/>
  <c r="M15" i="14" s="1"/>
  <c r="G49" i="14"/>
  <c r="G8" i="14"/>
  <c r="M13" i="13"/>
  <c r="M96" i="13"/>
  <c r="M115" i="13"/>
  <c r="M11" i="13"/>
  <c r="M8" i="13" s="1"/>
  <c r="I21" i="1"/>
  <c r="H50" i="1"/>
  <c r="J39" i="1"/>
  <c r="J50" i="1" s="1"/>
  <c r="J42" i="1"/>
  <c r="J49" i="1"/>
  <c r="J48" i="1"/>
  <c r="J47" i="1"/>
  <c r="J43" i="1"/>
  <c r="J46" i="1"/>
  <c r="J45" i="1"/>
  <c r="J44" i="1"/>
  <c r="J41" i="1"/>
  <c r="J107" i="1" l="1"/>
  <c r="A26" i="1"/>
  <c r="G26" i="1"/>
  <c r="G24" i="1"/>
  <c r="A27" i="1" s="1"/>
  <c r="A24" i="1"/>
  <c r="A29" i="1" l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Martin Běťák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<sst xmlns="http://schemas.openxmlformats.org/spreadsheetml/2006/main" count="5722" uniqueCount="1398">
  <si>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</si>
  <si>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</si>
  <si>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</si>
  <si>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</si>
  <si>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</si>
  <si>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</si>
  <si>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</si>
  <si>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</si>
  <si>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</si>
  <si>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</si>
  <si>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</si>
  <si>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</si>
  <si>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</si>
  <si>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</si>
  <si>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</si>
  <si>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</si>
  <si>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</si>
  <si>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</si>
  <si>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</si>
  <si>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</si>
  <si>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</si>
  <si>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</si>
  <si>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</si>
  <si>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</si>
  <si>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</si>
  <si>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</si>
  <si>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</si>
  <si>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</si>
  <si>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</si>
  <si>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</si>
  <si>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</si>
  <si>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</si>
  <si>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</si>
  <si>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</si>
  <si>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</si>
  <si>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</si>
  <si>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</si>
  <si>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</si>
  <si>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</si>
  <si>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</si>
  <si>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</si>
  <si>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</si>
  <si>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</si>
  <si>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0199</t>
  </si>
  <si>
    <t>Oprava hyg. zázemí a kanalizace - ZŠ Na Výsluní PAV. D</t>
  </si>
  <si>
    <t>Město Uherský Brod</t>
  </si>
  <si>
    <t>Masarykovo nám. 100</t>
  </si>
  <si>
    <t>Uherský Brod</t>
  </si>
  <si>
    <t>68801</t>
  </si>
  <si>
    <t>00291463</t>
  </si>
  <si>
    <t>CZ00291463</t>
  </si>
  <si>
    <t>PassiveArchitecture s.r.o.</t>
  </si>
  <si>
    <t>Naardenská 141</t>
  </si>
  <si>
    <t>04533127</t>
  </si>
  <si>
    <t>CZ04533127</t>
  </si>
  <si>
    <t>Stavba</t>
  </si>
  <si>
    <t>Stavební objekt</t>
  </si>
  <si>
    <t>1.1</t>
  </si>
  <si>
    <t>Architektonicko stavební řešení</t>
  </si>
  <si>
    <t>0</t>
  </si>
  <si>
    <t>VRN</t>
  </si>
  <si>
    <t>1</t>
  </si>
  <si>
    <t>Bourací práce</t>
  </si>
  <si>
    <t>2</t>
  </si>
  <si>
    <t>Návrh</t>
  </si>
  <si>
    <t>1.4</t>
  </si>
  <si>
    <t>Technika prostředí staveb</t>
  </si>
  <si>
    <t>Vnitřní vodovod a kanalizace</t>
  </si>
  <si>
    <t>Oprava kanalizační přípojky</t>
  </si>
  <si>
    <t>Elektroinstalace</t>
  </si>
  <si>
    <t>3</t>
  </si>
  <si>
    <t>Vzduchotechnika</t>
  </si>
  <si>
    <t>Celkem za stavbu</t>
  </si>
  <si>
    <t>CZK</t>
  </si>
  <si>
    <t>#POPS</t>
  </si>
  <si>
    <t>Popis stavby: 0199 - Oprava hyg. zázemí a kanalizace - ZŠ Na Výsluní PAV. D</t>
  </si>
  <si>
    <t>#POPO</t>
  </si>
  <si>
    <t>Popis objektu: 1.1 - Architektonicko stavební řešení</t>
  </si>
  <si>
    <t>#POPR</t>
  </si>
  <si>
    <t>Popis rozpočtu: 0 - VRN</t>
  </si>
  <si>
    <t>Popis rozpočtu: 1 - Bourací práce</t>
  </si>
  <si>
    <t>Popis rozpočtu: 2 - Návrh</t>
  </si>
  <si>
    <t>Položky označené ve výkazu "R" jsou položky navíc. Budou objednány a na stavbu dovezeny až po odsouhlasení investorem!!!</t>
  </si>
  <si>
    <t>Popis objektu: 1.4 - Technika prostředí staveb</t>
  </si>
  <si>
    <t>Popis rozpočtu: 1 - Vnitřní vodovod a kanalizace</t>
  </si>
  <si>
    <t>Popis rozpočtu: 1.1 - Oprava kanalizační přípojky</t>
  </si>
  <si>
    <t>Popis rozpočtu: 2 - Elektroinstalace</t>
  </si>
  <si>
    <t>Popis rozpočtu: 3 - Vzduchotechnika</t>
  </si>
  <si>
    <t>Rekapitulace dílů</t>
  </si>
  <si>
    <t>Typ dílu</t>
  </si>
  <si>
    <t>Zemní práce</t>
  </si>
  <si>
    <t>Svislé a kompletní konstrukce</t>
  </si>
  <si>
    <t>4</t>
  </si>
  <si>
    <t>Vodorovné konstrukce</t>
  </si>
  <si>
    <t>416</t>
  </si>
  <si>
    <t>Podhledy a mezistropy montované lehké</t>
  </si>
  <si>
    <t>6</t>
  </si>
  <si>
    <t>Úpravy povrchu, podlahy</t>
  </si>
  <si>
    <t>61</t>
  </si>
  <si>
    <t>Úpravy povrchů vnitřní</t>
  </si>
  <si>
    <t>63</t>
  </si>
  <si>
    <t>Podlahy a podlahové konstrukce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</si>
  <si>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</si>
  <si>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</si>
  <si>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</si>
  <si>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</si>
  <si>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</si>
  <si>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</si>
  <si>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954</t>
  </si>
  <si>
    <t>Opláštění konstrukcí sádrokartonovými deskami</t>
  </si>
  <si>
    <t>96</t>
  </si>
  <si>
    <t>Bourání konstrukcí</t>
  </si>
  <si>
    <t>97</t>
  </si>
  <si>
    <t>Přesuny suti a vybouraných hmot</t>
  </si>
  <si>
    <t>99</t>
  </si>
  <si>
    <t>Staveništní přesun hmot</t>
  </si>
  <si>
    <t>E.01</t>
  </si>
  <si>
    <t>KABELY A VODIČE</t>
  </si>
  <si>
    <t>E.02</t>
  </si>
  <si>
    <t>SVÍTIDLA VČETNĚ ZDROJŮ A ZAVĚŠENÍ</t>
  </si>
  <si>
    <t>E.03</t>
  </si>
  <si>
    <t>PŘÍSTROJE</t>
  </si>
  <si>
    <t>E.04</t>
  </si>
  <si>
    <t>ÚLOŽNÝ MATERIÁL</t>
  </si>
  <si>
    <t>E.05</t>
  </si>
  <si>
    <t>REVIZE A HZS</t>
  </si>
  <si>
    <t>E.07.03</t>
  </si>
  <si>
    <t>ROZVÁDĚČ STÁVAJÍCÍ DOZBROJENÍ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</si>
  <si>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</si>
  <si>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</si>
  <si>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</si>
  <si>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</si>
  <si>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</si>
  <si>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</si>
  <si>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</si>
  <si>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</si>
  <si>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722</t>
  </si>
  <si>
    <t>Vnitřní vodovod</t>
  </si>
  <si>
    <t>724</t>
  </si>
  <si>
    <t>Strojní vybavení</t>
  </si>
  <si>
    <t>725</t>
  </si>
  <si>
    <t>Zařizovací předměty</t>
  </si>
  <si>
    <t>728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</si>
  <si>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</si>
  <si>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</si>
  <si>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</si>
  <si>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</si>
  <si>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</si>
  <si>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</si>
  <si>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</si>
  <si>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</si>
  <si>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</si>
  <si>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</si>
  <si>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</si>
  <si>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</si>
  <si>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</si>
  <si>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</si>
  <si>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M46</t>
  </si>
  <si>
    <t>Zemní práce při montážích</t>
  </si>
  <si>
    <t>D96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</si>
  <si>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</si>
  <si>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</si>
  <si>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</si>
  <si>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</si>
  <si>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</si>
  <si>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</si>
  <si>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</si>
  <si>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</si>
  <si>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</si>
  <si>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</si>
  <si>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</si>
  <si>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</si>
  <si>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</si>
  <si>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</si>
  <si>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</si>
  <si>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</si>
  <si>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</si>
  <si>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</si>
  <si>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</si>
  <si>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</si>
  <si>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</si>
  <si>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</si>
  <si>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</si>
  <si>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</si>
  <si>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</si>
  <si>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</si>
  <si>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</si>
  <si>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</si>
  <si>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</si>
  <si>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</si>
  <si>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</si>
  <si>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</si>
  <si>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005121010R</t>
  </si>
  <si>
    <t>Vybudování zařízení staveniště</t>
  </si>
  <si>
    <t>Soubor</t>
  </si>
  <si>
    <t>Vlastní</t>
  </si>
  <si>
    <t>Indiv</t>
  </si>
  <si>
    <t>Běžná</t>
  </si>
  <si>
    <t>POL99_8</t>
  </si>
  <si>
    <t>005121020R</t>
  </si>
  <si>
    <t xml:space="preserve">Provoz zařízení staveniště </t>
  </si>
  <si>
    <t>005121030R</t>
  </si>
  <si>
    <t>Odstranění zařízení staveniště</t>
  </si>
  <si>
    <t>005124010R</t>
  </si>
  <si>
    <t>Koordinační činnost</t>
  </si>
  <si>
    <t>005211010R</t>
  </si>
  <si>
    <t>Předání a převzetí staveniště</t>
  </si>
  <si>
    <t>005211080R</t>
  </si>
  <si>
    <t xml:space="preserve">Bezpečnostní a hygienická opatření na staveništi </t>
  </si>
  <si>
    <t>005241010R</t>
  </si>
  <si>
    <t xml:space="preserve">Dokumentace skutečného provedení </t>
  </si>
  <si>
    <t>0052410001</t>
  </si>
  <si>
    <t>Zabezpečení prostoru stavby proti zněčištění dalších částí objektu</t>
  </si>
  <si>
    <t>0052410002</t>
  </si>
  <si>
    <t>Uzavření stavby, aby nedošlo k omezení provozu zbytku budovy</t>
  </si>
  <si>
    <t>SUM</t>
  </si>
  <si>
    <t>END</t>
  </si>
  <si>
    <t>114211301R00</t>
  </si>
  <si>
    <t>Odstranění trubního vedení ve výkopu z tub kameninových, DN 150 mm</t>
  </si>
  <si>
    <t>m</t>
  </si>
  <si>
    <t>827-1</t>
  </si>
  <si>
    <t>RTS 24/ II</t>
  </si>
  <si>
    <t>RTS 24/ I</t>
  </si>
  <si>
    <t>Práce</t>
  </si>
  <si>
    <t>POL1_</t>
  </si>
  <si>
    <t>s přemístěním suti na hromady na vzdálenost do 5 m nebo s uložením na dopravní prostředek.</t>
  </si>
  <si>
    <t>SPI</t>
  </si>
  <si>
    <t>114211303R00</t>
  </si>
  <si>
    <t>Odstranění trubního vedení ve výkopu z tub kameninových, DN 300 mm</t>
  </si>
  <si>
    <t>965081713RT2</t>
  </si>
  <si>
    <t>Bourání podlah z keramických dlaždic, tloušťky do 10 mm, plochy přes 1 m2</t>
  </si>
  <si>
    <t>m2</t>
  </si>
  <si>
    <t>801-3</t>
  </si>
  <si>
    <t>bez podkladního lože, s jakoukoliv výplní spár</t>
  </si>
  <si>
    <t>1.03 a 1.04 : 16,5</t>
  </si>
  <si>
    <t>VV</t>
  </si>
  <si>
    <t>1.01 a 1.02 : 17,3</t>
  </si>
  <si>
    <t>2.03 a 2.04 : 16,5</t>
  </si>
  <si>
    <t>3.03 a 3.04 : 16,5</t>
  </si>
  <si>
    <t>vybourání dlažby v umývárně z důvodu nové ležaté kanalizace : 21+21</t>
  </si>
  <si>
    <t/>
  </si>
  <si>
    <t>rezerva : 70</t>
  </si>
  <si>
    <t>965048250R00</t>
  </si>
  <si>
    <t>Bourání podkladů pod dlažby nebo litých celistvých dlažeb a mazanin  Dočištění povrchu po vybourání dlažeb do cementové malty, plochy do 50%</t>
  </si>
  <si>
    <t>Odkaz na mn. položky pořadí 3 : 178,80000</t>
  </si>
  <si>
    <t>965081702R00</t>
  </si>
  <si>
    <t>Bourání podlah Soklíků z dlažeb keramických tloušťky do 10 mm, výšky do 100 mm</t>
  </si>
  <si>
    <t>1.03 a 1.04 : 8,6-0,9+7-0,9</t>
  </si>
  <si>
    <t>1.01 a 1.02 : 7,5-0,9+1,3+5,9-0,9</t>
  </si>
  <si>
    <t>2.03 a 2.04 : 8,6-0,9+7,9-0,9</t>
  </si>
  <si>
    <t>3.03 a 3.04 : 8,6-0,9+7,9-0,9</t>
  </si>
  <si>
    <t>odsekání soklíků 1.NP : 54,7</t>
  </si>
  <si>
    <t>-1,8-0,9-0,9-0,9-0,9-0,9-0,9-0,9-0,9-0,9</t>
  </si>
  <si>
    <t>místnost vedle umývárny : 26,8</t>
  </si>
  <si>
    <t>rezerva : 40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</si>
  <si>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</si>
  <si>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</si>
  <si>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</si>
  <si>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1.NP : 5,1*1,8</t>
  </si>
  <si>
    <t>3,5*1,8</t>
  </si>
  <si>
    <t>4,5*1,8</t>
  </si>
  <si>
    <t>7,2*1,8</t>
  </si>
  <si>
    <t>2.NP : 5,1*1,8</t>
  </si>
  <si>
    <t>3.NP : 5,1*1,8</t>
  </si>
  <si>
    <t>rezerva : 30</t>
  </si>
  <si>
    <t>Odkaz na mn. položky pořadí 6 : 97,50000</t>
  </si>
  <si>
    <t>965043321RT1</t>
  </si>
  <si>
    <t>Bourání podkladů pod dlažby nebo litých celistvých dlažeb a mazanin  betonových s potěrem nebo teracem, tloušťky do 100 mm, plochy do 1 m2</t>
  </si>
  <si>
    <t>m3</t>
  </si>
  <si>
    <t>vybourání potěru pro připojení vpusti v 2 a 3.NP : 0,3*0,3*0,08*2</t>
  </si>
  <si>
    <t>777101101R00</t>
  </si>
  <si>
    <t>Příprava podkladu vysávání podlah průmyslovým vysavačem</t>
  </si>
  <si>
    <t>800-773</t>
  </si>
  <si>
    <t>1,2,3,4 : 8,38+8,83+5,85+10,59</t>
  </si>
  <si>
    <t>5,6 : 24,06+29,3</t>
  </si>
  <si>
    <t xml:space="preserve">2.NP : </t>
  </si>
  <si>
    <t>3,4 : 5,85+10,59</t>
  </si>
  <si>
    <t xml:space="preserve">3.NP : </t>
  </si>
  <si>
    <t>umývárna : 21+21</t>
  </si>
  <si>
    <t>968061125R00</t>
  </si>
  <si>
    <t>Vyvěšení nebo zavěšení dřevěných křídel dveří, plochy do 2 m2</t>
  </si>
  <si>
    <t>kus</t>
  </si>
  <si>
    <t>oken, dveří a vrat, s uložením a opětovným zavěšením po provedení stavebních změn,</t>
  </si>
  <si>
    <t>1.np : 4</t>
  </si>
  <si>
    <t>2.np : 2</t>
  </si>
  <si>
    <t>3.np : 2</t>
  </si>
  <si>
    <t>1.NP chodba : 2</t>
  </si>
  <si>
    <t>968061125R01</t>
  </si>
  <si>
    <t>Zavěšení dřevěných a plastových dveřních křídel pl. do 2 m2</t>
  </si>
  <si>
    <t>Odkaz na mn. položky pořadí 10 : 10,00000</t>
  </si>
  <si>
    <t>965043441RT5</t>
  </si>
  <si>
    <t>Bourání podkladů pod dlažby nebo litých celistvých dlažeb a mazanin  betonových s potěrem nebo teracem, tloušťky do 150 mm, plochy přes 4 m2</t>
  </si>
  <si>
    <t>vybourání mazaniny v chodbě u koncové šachty : 0,4*0,6*0,2</t>
  </si>
  <si>
    <t>umývárny : 3*0,6*0,2*2</t>
  </si>
  <si>
    <t>6*0,6*0,2</t>
  </si>
  <si>
    <t>3,5*0,6*0,2</t>
  </si>
  <si>
    <t>WC kluci : 6*0,6*0,2</t>
  </si>
  <si>
    <t>1*0,6*0,2+1*0,6*0,2</t>
  </si>
  <si>
    <t>WC holky : 3*0,6*0,2</t>
  </si>
  <si>
    <t>rezerva pro odbočky : 4*0,8*0,2</t>
  </si>
  <si>
    <t>vybourání v prostoru s umyvadly : 2,95*0,6*0,2</t>
  </si>
  <si>
    <t>2,95*0,6*0,2</t>
  </si>
  <si>
    <t>R : 0,5</t>
  </si>
  <si>
    <t>965049111RT1</t>
  </si>
  <si>
    <t>Bourání podkladů pod dlažby nebo litých celistvých dlažeb a mazanin  příplatek za bourání mazanin vyztužených svařovanou sítí, tloušťky do 100 mm</t>
  </si>
  <si>
    <t>Odkaz na mn. položky pořadí 12 : 5,07600</t>
  </si>
  <si>
    <t>962031116R00</t>
  </si>
  <si>
    <t>Bourání příček z cihel pálených plných, tloušťky 140 mm</t>
  </si>
  <si>
    <t>nebo vybourání otvorů průřezové plochy přes 4 m2 v příčkách, včetně pomocného lešení o výšce podlahy do 1900 mm a pro zatížení do 1,5 kPa  (150 kg/m2),</t>
  </si>
  <si>
    <t>R : 20</t>
  </si>
  <si>
    <t>962031116R01</t>
  </si>
  <si>
    <t>Vybourání stávajícího poklopu do šachty 600x600mm, včetně rámu</t>
  </si>
  <si>
    <t>721171803R00</t>
  </si>
  <si>
    <t>Demontáž potrubí z novodurových trub do D 75 mm</t>
  </si>
  <si>
    <t>800-721</t>
  </si>
  <si>
    <t>odpadního nebo připojovacího,</t>
  </si>
  <si>
    <t>721171808R00</t>
  </si>
  <si>
    <t>Demontáž potrubí z novodurových trub přes D 75 mm do D 114 mm</t>
  </si>
  <si>
    <t>721140802R00</t>
  </si>
  <si>
    <t>Demontáž potrubí z litinových trub do DN 100</t>
  </si>
  <si>
    <t>odpadního nebo dešťového,</t>
  </si>
  <si>
    <t>72114001</t>
  </si>
  <si>
    <t>Vybourání podlahové vpusti</t>
  </si>
  <si>
    <t>725110811R00</t>
  </si>
  <si>
    <t>Demontáž klozetů splachovacích</t>
  </si>
  <si>
    <t>soubor</t>
  </si>
  <si>
    <t>725210821R00</t>
  </si>
  <si>
    <t>Demontáž umyvadel umyvadel bez výtokových armatur</t>
  </si>
  <si>
    <t>725820801R00</t>
  </si>
  <si>
    <t>Demontáž baterií nástěnných do G 3/4"</t>
  </si>
  <si>
    <t>Odkaz na mn. položky pořadí 21 : 12,00000</t>
  </si>
  <si>
    <t>725130813R00</t>
  </si>
  <si>
    <t>Demontáž pisoárových stání pisoárové nádrže + 3 stání</t>
  </si>
  <si>
    <t>725330840R00</t>
  </si>
  <si>
    <t>Demontáž výlevek ocelových nebo litinových</t>
  </si>
  <si>
    <t>bez výtokových armatur a bez nádrže a splachovacího potrubí,</t>
  </si>
  <si>
    <t>00523  R1</t>
  </si>
  <si>
    <t>Zabezpečení prostoru, tak aby se zabránilo šíření prachu do ostatních prostor</t>
  </si>
  <si>
    <t>Náklady zhotovitele, související s prováděním zkoušek a revizí předepsaných technickými normami nebo objednatelem a které jsou pro provedení díla nezbytné.</t>
  </si>
  <si>
    <t>POP</t>
  </si>
  <si>
    <t>766662811R00</t>
  </si>
  <si>
    <t>Demontáž dveřních křídel prahů dveří  jednokřídlových</t>
  </si>
  <si>
    <t>800-766</t>
  </si>
  <si>
    <t>767132812R01</t>
  </si>
  <si>
    <t>Demontáž příček z plechu, svařovaných, WC kabinek</t>
  </si>
  <si>
    <t>1.NP : 2,7*1,8</t>
  </si>
  <si>
    <t>1,8*1,8</t>
  </si>
  <si>
    <t>2.NP : 2,7*1,8</t>
  </si>
  <si>
    <t>3.NP : 2,7*1,8</t>
  </si>
  <si>
    <t>632441491R01</t>
  </si>
  <si>
    <t>Zbroušení lepidla pod PVC</t>
  </si>
  <si>
    <t>chodba 1.NP : 54</t>
  </si>
  <si>
    <t>místnost vedle umýváren : 32,5</t>
  </si>
  <si>
    <t>776511810RT1</t>
  </si>
  <si>
    <t>Odstranění povlakových podlah z nášlapné plochy lepených, bez podložky, z ploch přes 20 m2</t>
  </si>
  <si>
    <t>800-775</t>
  </si>
  <si>
    <t>Odkaz na mn. položky pořadí 29 : 86,50000</t>
  </si>
  <si>
    <t>460030081R00</t>
  </si>
  <si>
    <t>Řezání spáry v asfaltu nebo betonu</t>
  </si>
  <si>
    <t>20+20</t>
  </si>
  <si>
    <t>15+15</t>
  </si>
  <si>
    <t>979082111R00</t>
  </si>
  <si>
    <t>Vnitrostaveništní doprava suti a vybouraných hmot do 10 m</t>
  </si>
  <si>
    <t>t</t>
  </si>
  <si>
    <t>Odkaz na dem. hmot. položky pořadí 1 : 0,48000</t>
  </si>
  <si>
    <t>Odkaz na dem. hmot. položky pořadí 2 : 1,00000</t>
  </si>
  <si>
    <t>Odkaz na dem. hmot. položky pořadí 3 : 3,57600</t>
  </si>
  <si>
    <t>Odkaz na dem. hmot. položky pořadí 4 : 4,56119</t>
  </si>
  <si>
    <t>Odkaz na dem. hmot. položky pořadí 5 : 0,06708</t>
  </si>
  <si>
    <t>Odkaz na dem. hmot. položky pořadí 6 : 6,63000</t>
  </si>
  <si>
    <t>Odkaz na dem. hmot. položky pořadí 7 : 2,48723</t>
  </si>
  <si>
    <t>Odkaz na dem. hmot. položky pořadí 8 : 0,03168</t>
  </si>
  <si>
    <t>Odkaz na dem. hmot. položky pořadí 9 : 0,00000</t>
  </si>
  <si>
    <t>Odkaz na dem. hmot. položky pořadí 10 : 0,00000</t>
  </si>
  <si>
    <t>Odkaz na dem. hmot. položky pořadí 11 : 0,00000</t>
  </si>
  <si>
    <t>Odkaz na dem. hmot. položky pořadí 12 : 11,16720</t>
  </si>
  <si>
    <t>Odkaz na dem. hmot. položky pořadí 13 : 0,00000</t>
  </si>
  <si>
    <t>Odkaz na dem. hmot. položky pořadí 14 : 6,38000</t>
  </si>
  <si>
    <t>Odkaz na dem. hmot. položky pořadí 16 : 0,00840</t>
  </si>
  <si>
    <t>Odkaz na dem. hmot. položky pořadí 17 : 0,00792</t>
  </si>
  <si>
    <t>Odkaz na dem. hmot. položky pořadí 18 : 0,11936</t>
  </si>
  <si>
    <t>Odkaz na dem. hmot. položky pořadí 19 : 0,07460</t>
  </si>
  <si>
    <t>Odkaz na dem. hmot. položky pořadí 20 : 0,19330</t>
  </si>
  <si>
    <t>Odkaz na dem. hmot. položky pořadí 21 : 0,23352</t>
  </si>
  <si>
    <t>Odkaz na dem. hmot. položky pořadí 22 : 0,01872</t>
  </si>
  <si>
    <t>Odkaz na dem. hmot. položky pořadí 23 : 0,11088</t>
  </si>
  <si>
    <t>Odkaz na dem. hmot. položky pořadí 24 : 0,01880</t>
  </si>
  <si>
    <t>Odkaz na dem. hmot. položky pořadí 25 : 0,00312</t>
  </si>
  <si>
    <t>Odkaz na dem. hmot. položky pořadí 26 : 0,00000</t>
  </si>
  <si>
    <t>Odkaz na dem. hmot. položky pořadí 28 : 0,32076</t>
  </si>
  <si>
    <t>Odkaz na dem. hmot. položky pořadí 29 : 0,00000</t>
  </si>
  <si>
    <t>Odkaz na dem. hmot. položky pořadí 30 : 0,30275</t>
  </si>
  <si>
    <t>Odkaz na dem. hmot. položky pořadí 15 : 0,15000</t>
  </si>
  <si>
    <t>979082121R00</t>
  </si>
  <si>
    <t>Vnitrostaveništní doprava suti a vybouraných hmot příplatek k ceně za každých dalších 5 m</t>
  </si>
  <si>
    <t>Odkaz na mn. položky pořadí 32 : 37,94251*2</t>
  </si>
  <si>
    <t>979011111R00</t>
  </si>
  <si>
    <t>Svislá doprava suti a vybouraných hmot za prvé podlaží nad nebo pod základním podlažím</t>
  </si>
  <si>
    <t>Přesun suti</t>
  </si>
  <si>
    <t>POL8_</t>
  </si>
  <si>
    <t>979011121R00</t>
  </si>
  <si>
    <t>Svislá doprava suti a vybouraných hmot příplatek za každé další podlaží</t>
  </si>
  <si>
    <t>979081111R00</t>
  </si>
  <si>
    <t>Odvoz suti a vybouraných hmot na skládku do 1 km</t>
  </si>
  <si>
    <t>Včetně naložení na dopravní prostředek a složení na skládku, bez poplatku za skládku.</t>
  </si>
  <si>
    <t>Odkaz na mn. položky pořadí 32 : 37,94250</t>
  </si>
  <si>
    <t>979081121R00</t>
  </si>
  <si>
    <t>Odvoz suti a vybouraných hmot na skládku příplatek za každý další 1 km</t>
  </si>
  <si>
    <t>Odkaz na mn. položky pořadí 36 : 37,94250*10</t>
  </si>
  <si>
    <t>979990107R00</t>
  </si>
  <si>
    <t>Poplatek za uložení, směs betonu, cihel a dřeva,  , skupina 17 09 04 z Katalogu odpadů</t>
  </si>
  <si>
    <t>kategorie 17 09 04 smíšené stavební a demoliční odpady</t>
  </si>
  <si>
    <t>979990121R00</t>
  </si>
  <si>
    <t>Poplatek za uložení, asfaltové pásy,  , skupina 17 03 02 z Katalogu odpadů</t>
  </si>
  <si>
    <t>979990181R00</t>
  </si>
  <si>
    <t>Poplatek za uložení, PVC podlahová krytina,  , skupina 20 03 07 z Katalogu odpadů</t>
  </si>
  <si>
    <t>979990163R01</t>
  </si>
  <si>
    <t>Poplatek za uložení suti - OSTATNÍ</t>
  </si>
  <si>
    <t>979990161R04</t>
  </si>
  <si>
    <t>Poplatek za likvidaci (spalovna) - stavební keramika</t>
  </si>
  <si>
    <t>342255028R00</t>
  </si>
  <si>
    <t>Příčky z cihel a tvárnic nepálených příčky z příčkovek pórobetonových tloušťky 150 mm</t>
  </si>
  <si>
    <t>801-1</t>
  </si>
  <si>
    <t>včetně pomocného lešení</t>
  </si>
  <si>
    <t>R - dle skutečnosti : 20</t>
  </si>
  <si>
    <t>342264051RT3</t>
  </si>
  <si>
    <t>Podhledy na kovové konstrukci opláštěné deskami sádrokartonovými nosná konstrukce z profilů CD s přímým uchycením 1x deska, tloušťky 12,5 mm, impregnovaná, bez izolace</t>
  </si>
  <si>
    <t>R - podhled v prostoru hyg. zázemí : 20</t>
  </si>
  <si>
    <t>602015133RT3</t>
  </si>
  <si>
    <t xml:space="preserve">Omítka stěn z hotových směsí jednovrstvá, vápenocementová, hlazená, tloušťka vrstvy 15 mm,  </t>
  </si>
  <si>
    <t>po jednotlivých vrstvách</t>
  </si>
  <si>
    <t>Nanesení omítky, srovnání H-latí, zatočení hladítkem.</t>
  </si>
  <si>
    <t>Odkaz na mn. položky pořadí 1 : 20,00000</t>
  </si>
  <si>
    <t>612421231RT2</t>
  </si>
  <si>
    <t>Oprava vnitřních vápenných omítek stěn v množství opravované plochy přes 5 do 10 %,  štukových</t>
  </si>
  <si>
    <t>801-4</t>
  </si>
  <si>
    <t>1.NP : 13,7*3,25-1*2,4*2-0,9*2</t>
  </si>
  <si>
    <t>11,3*3,25-1*2,4-0,9*2*2</t>
  </si>
  <si>
    <t>12,8*3,25-1*2,4-0,9*2*2</t>
  </si>
  <si>
    <t>13*3,25-1*2,4*2-0,9*2</t>
  </si>
  <si>
    <t>2.NP : 13,7*3,25-1*2,4*2-0,9*2</t>
  </si>
  <si>
    <t>3.NP : 13,7*3,25-1*2,4*2-0,9*2</t>
  </si>
  <si>
    <t>Odkaz na mn. položky pořadí 61 : 97,50000*-1</t>
  </si>
  <si>
    <t>611421231RT2</t>
  </si>
  <si>
    <t>Oprava vnitřních vápenných omítek stropů železobetonových rovných tvárnicových a kleneb v množství opravované plochy  v množství opravované plochy přes 5 do 10 %, štukových</t>
  </si>
  <si>
    <t>Včetně pomocného pracovního lešení o výšce podlahy do 1900 mm a pro zatížení do 1,5 kPa.</t>
  </si>
  <si>
    <t>1.NP : 8,38+8,83+5,85+10,59</t>
  </si>
  <si>
    <t>3.NP : 8,38+8,83+5,85+10,59</t>
  </si>
  <si>
    <t>612409991RT2</t>
  </si>
  <si>
    <t>Začištění omítek kolem oken, dveří a obkladů apod. s použitím suché maltové směsi</t>
  </si>
  <si>
    <t>v místě soklů a omítek, kde omítka nemá dostatečnou rovinnost : 90</t>
  </si>
  <si>
    <t>612401191RT2</t>
  </si>
  <si>
    <t>Omítky malých ploch vnitřních stěn do 0,09 m2, vápennou štukovou omítkou</t>
  </si>
  <si>
    <t>jakoukoliv maltou, z pomocného pracovního lešení o výšce podlahy do 1900 mm a pro zatížení do 1,5 kPa,</t>
  </si>
  <si>
    <t>612401291RT2</t>
  </si>
  <si>
    <t>Omítky malých ploch vnitřních stěn přes 0,09 do 0,25 m2, vápennou štukovou omítkou</t>
  </si>
  <si>
    <t>611401111RT2</t>
  </si>
  <si>
    <t>Omítka malých ploch na stropech do 0,09 m2, vápennou štukovou omítkou</t>
  </si>
  <si>
    <t>611401211RT2</t>
  </si>
  <si>
    <t>Omítka malých ploch na stropech přes 0,09 do 0,25 m2, vápennou štukovou omítkou</t>
  </si>
  <si>
    <t>632421115RT3</t>
  </si>
  <si>
    <t>Potěr ze suchých směsí samonivelační podlahová modifikovaná hmota na bázi cementu, tloušťka 5 mm, včetně penetrace</t>
  </si>
  <si>
    <t>s rozprostřením a uhlazením</t>
  </si>
  <si>
    <t>včetně penetrace podkladu.</t>
  </si>
  <si>
    <t xml:space="preserve">1.NP : </t>
  </si>
  <si>
    <t>632421113RT3</t>
  </si>
  <si>
    <t>Potěr ze suchých směsí samonivelační podlahová modifikovaná hmota na bázi cementu, tloušťky 3 mm, včetně penetrace</t>
  </si>
  <si>
    <t>nivelace podkaldu v chodbě 1.NP : 54</t>
  </si>
  <si>
    <t>nivelace podkaldu v místnosti vedle umýváren : 32,5</t>
  </si>
  <si>
    <t>631315621RM1</t>
  </si>
  <si>
    <t xml:space="preserve">Mazanina z betonu prostého tl. přes 120 do 240 mm třídy C 20/25,  </t>
  </si>
  <si>
    <t>(z kameniva) hlazená dřevěným hladítkem</t>
  </si>
  <si>
    <t>Včetně vytvoření dilatačních spár, bez zaplnění.</t>
  </si>
  <si>
    <t>631361921RT4</t>
  </si>
  <si>
    <t>Výztuž mazanin z betonů a z lehkých betonů ze svařovaných sítí průměr drátu 6 mm, velikost oka 100/100 mm</t>
  </si>
  <si>
    <t>včetně distančních prvků</t>
  </si>
  <si>
    <t xml:space="preserve">4,44kg/m2 : </t>
  </si>
  <si>
    <t>vybourání mazaniny v chodbě u koncové šachty : 0,4*0,6*0,0044</t>
  </si>
  <si>
    <t>umývárny : 3*0,6*2*0,0044</t>
  </si>
  <si>
    <t>6*0,6*0,0044</t>
  </si>
  <si>
    <t>3,5*0,6*0,0044</t>
  </si>
  <si>
    <t>WC kluci : 6*0,6*0,0044</t>
  </si>
  <si>
    <t>(1*0,6+1*0,6)*0,0044</t>
  </si>
  <si>
    <t>WC holky : 3*0,6*0,0044</t>
  </si>
  <si>
    <t>rezerva pro odbočky : 4*0,8*0,0044</t>
  </si>
  <si>
    <t>vybourání v prostoru s umyvadly : 2,95*0,6*0,0044</t>
  </si>
  <si>
    <t>2,95*0,6*0,0044</t>
  </si>
  <si>
    <t>R : 10*0,0044</t>
  </si>
  <si>
    <t>941955002R00</t>
  </si>
  <si>
    <t>Lešení lehké pracovní pomocné pomocné, o výšce lešeňové podlahy přes 1,2 do 1,9 m</t>
  </si>
  <si>
    <t>800-3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</si>
  <si>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</si>
  <si>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</si>
  <si>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1.NP : 109,62</t>
  </si>
  <si>
    <t>21+21</t>
  </si>
  <si>
    <t>2.NP : 8,38+8,83 + 21+21</t>
  </si>
  <si>
    <t>3.NP : 8,38+8,83+21+21</t>
  </si>
  <si>
    <t>954313101R00</t>
  </si>
  <si>
    <t>Obklady konstrukcí sádrokartonovými deskami opláštění vodorovných konstrukcí třístranné do 200x200 mm, deskami standard tl. 12,5 mm</t>
  </si>
  <si>
    <t>- nezbytné úpravy desek na příslušný rozměr,</t>
  </si>
  <si>
    <t>- úpravy rohů, koutů a hran konstrukcí ze sádrokartonu,</t>
  </si>
  <si>
    <t>- standardního tmelení Q2, to je: základní tmelení Q1+ dodatečné tmelení (tmelení najemno) a případné přebroušení.</t>
  </si>
  <si>
    <t>opláštění stupaček 1.NP : 3,25+3,25+3,25</t>
  </si>
  <si>
    <t>2.np : 3,25</t>
  </si>
  <si>
    <t>3.np : 3,25</t>
  </si>
  <si>
    <t>999281108R00</t>
  </si>
  <si>
    <t xml:space="preserve">Přesun hmot pro opravy a údržbu objektů pro opravy a údržbu dosavadních objektů včetně vnějších plášťů  výšky do 12 m,  </t>
  </si>
  <si>
    <t>Přesun hmot</t>
  </si>
  <si>
    <t>POL7_</t>
  </si>
  <si>
    <t>oborů 801, 803, 811 a 812</t>
  </si>
  <si>
    <t>711111001RZ2</t>
  </si>
  <si>
    <t>Provedení izolace proti zemní vlhkosti natěradly za studena na ploše vodorovné nátěrem penetračním, 1 x nátěr, včetně dodávky penetračního laku ALP-M</t>
  </si>
  <si>
    <t>800-711</t>
  </si>
  <si>
    <t>Penetrace pod pásy z modifikovaného asfaltu.</t>
  </si>
  <si>
    <t>vybourání mazaniny v chodbě u koncové šachty : 0,4*0,6</t>
  </si>
  <si>
    <t>umývárny : 3*0,6*2</t>
  </si>
  <si>
    <t>6*0,6</t>
  </si>
  <si>
    <t>3,5*0,6</t>
  </si>
  <si>
    <t>WC kluci : 6*0,6</t>
  </si>
  <si>
    <t>1*0,6+1*0,6</t>
  </si>
  <si>
    <t>WC holky : 3*0,6</t>
  </si>
  <si>
    <t>rezerva pro odbočky : 4*0,8</t>
  </si>
  <si>
    <t>vybourání v prostoru s umyvadly : 2,95*0,6</t>
  </si>
  <si>
    <t>2,95*0,6</t>
  </si>
  <si>
    <t>R : 30</t>
  </si>
  <si>
    <t>711141559RY1</t>
  </si>
  <si>
    <t>Provedení izolace proti zemní vlhkosti pásy přitavením vodorovná, 1 vrstva, s dodávkou izolačního pásu se skleněnou nebo polyesterovou vložkou, s minerálním posypem</t>
  </si>
  <si>
    <t>Provedení očištění povrchu a natavení jedné vrstvy modifikovaného asfaltového pásu včetně dodávky materiálů.</t>
  </si>
  <si>
    <t>Odkaz na mn. položky pořadí 19 : 52,88000</t>
  </si>
  <si>
    <t>711747288R00</t>
  </si>
  <si>
    <t>Provedení detailů pásy přitavením na pevnou a volnou přírubu   dotěsnění tmelem D do 200 mm</t>
  </si>
  <si>
    <t>998711101R00</t>
  </si>
  <si>
    <t>Přesun hmot pro izolace proti vodě svisle do 6 m</t>
  </si>
  <si>
    <t>50 m vodorovně měřeno od těžiště půdorysné plochy skládky do těžiště půdorysné plochy objektu</t>
  </si>
  <si>
    <t>T01</t>
  </si>
  <si>
    <t>Sanitární stěna WC dívky, jádro MDF deska, HPL, TL. 12mm, barva dle požadavku investora, Součástí dodávky je kompletní stěna včetně dveří a kování, nerez AISI 304</t>
  </si>
  <si>
    <t>Specifikace</t>
  </si>
  <si>
    <t>POL3_</t>
  </si>
  <si>
    <t>viz. výkaz truhlářských výrobků</t>
  </si>
  <si>
    <t>délka 2700mm</t>
  </si>
  <si>
    <t>T02</t>
  </si>
  <si>
    <t>délka 2100mm</t>
  </si>
  <si>
    <t>T01-m</t>
  </si>
  <si>
    <t>Montáž sanitární stěny, včetně montážního materiálu</t>
  </si>
  <si>
    <t>Odkaz na mn. položky pořadí 23 : 3,00000</t>
  </si>
  <si>
    <t>T02-m</t>
  </si>
  <si>
    <t>Odkaz na mn. položky pořadí 24 : 1,00000</t>
  </si>
  <si>
    <t>61187156R</t>
  </si>
  <si>
    <t>práh dub; š = 100 mm; l = 800,0 mm; tl = 20,0 mm</t>
  </si>
  <si>
    <t>SPCM</t>
  </si>
  <si>
    <t>rozměry budou zaměřeny na stavbe : 9</t>
  </si>
  <si>
    <t>766695213R00</t>
  </si>
  <si>
    <t>Ostatní montáž prahů dveří  jednokřídlých, šířky přes 100 mm</t>
  </si>
  <si>
    <t>Odkaz na mn. položky pořadí 27 : 9,00000</t>
  </si>
  <si>
    <t>998766102R00</t>
  </si>
  <si>
    <t>Přesun hmot pro konstrukce truhlářské v objektech výšky do 12 m</t>
  </si>
  <si>
    <t>50 m vodorovně</t>
  </si>
  <si>
    <t>7670001</t>
  </si>
  <si>
    <t>Dodávka rámu a poklopu 600x600mm pro možností nalepení keramické dlažby</t>
  </si>
  <si>
    <t>7670002</t>
  </si>
  <si>
    <t>76700012-m</t>
  </si>
  <si>
    <t>Zabudování rámu a poklopu šachty, včetně zabetonování a bednění</t>
  </si>
  <si>
    <t>Odkaz na mn. položky pořadí 30 : 1,00000</t>
  </si>
  <si>
    <t>Odkaz na mn. položky pořadí 31 : 2,00000</t>
  </si>
  <si>
    <t>998767101R00</t>
  </si>
  <si>
    <t>Přesun hmot pro kovové stavební doplňk. konstrukce v objektech výšky do 6 m</t>
  </si>
  <si>
    <t>800-767</t>
  </si>
  <si>
    <t>771101101R00</t>
  </si>
  <si>
    <t xml:space="preserve">Příprava podkladu pod dlažby vysávání podkladů pod keramickou dlažbu průmyslovým vysavačem </t>
  </si>
  <si>
    <t>800-771</t>
  </si>
  <si>
    <t>R : 70</t>
  </si>
  <si>
    <t>771101210R00</t>
  </si>
  <si>
    <t>Příprava podkladu pod dlažby penetrace podkladu pod dlažby</t>
  </si>
  <si>
    <t>Odkaz na mn. položky pořadí 34 : 178,53000</t>
  </si>
  <si>
    <t>597623141R1</t>
  </si>
  <si>
    <t>Dlažba 33,3x33,3cm, šedá</t>
  </si>
  <si>
    <t>bude použita stejná jako je již použita</t>
  </si>
  <si>
    <t>Koeficient : 0,15</t>
  </si>
  <si>
    <t>771575109RT0</t>
  </si>
  <si>
    <t>Montáž podlah vnitřních z dlaždic keramických 300 x 200 mm, režných nebo glazovaných, hladkých, kladených do flexibilního tmele</t>
  </si>
  <si>
    <t>771579793R00</t>
  </si>
  <si>
    <t>Montáž podlah vnitřních z dlaždic keramických Příplatky k položkám montáže podlah keramických příplatek za spárovací hmotu - plošně</t>
  </si>
  <si>
    <t>Odkaz na mn. položky pořadí 37 : 178,53000</t>
  </si>
  <si>
    <t>771475014RU1</t>
  </si>
  <si>
    <t>Montáž soklíků z dlaždic keramických výšky 100 mm, soklíků vodorovných, kladených do flexibilního tmele</t>
  </si>
  <si>
    <t>dlažba pro sokl : 89*0,333*0,333</t>
  </si>
  <si>
    <t>771479001R00</t>
  </si>
  <si>
    <t>Montáž soklíků z dlaždic keramických Řezání dlaždic pro soklíky</t>
  </si>
  <si>
    <t>z jednoho kusu dlažby se vyřeže 0,666m soklu : 56,1/0,666</t>
  </si>
  <si>
    <t>Koeficient : 0,05</t>
  </si>
  <si>
    <t>rezerva : 20</t>
  </si>
  <si>
    <t>781497111RS2</t>
  </si>
  <si>
    <t xml:space="preserve">Lišty k obkladům profil ukončovací leštěný hliník, uložení do tmele, výška profilu 8 mm,  </t>
  </si>
  <si>
    <t>Odkaz na mn. položky pořadí 39 : 86,10000</t>
  </si>
  <si>
    <t>771577113R00</t>
  </si>
  <si>
    <t>Montáž podlah vnitřních z dlaždic keramických Hrany schodů, dilatační, koutové, ukončovací a přechodové profily profily přechodové eloxovaný hliník, dekorativní spojení dvou podlah stejné výšky, uložení do tmele, výška profilu 8 mm, šířka profilu 10 mm</t>
  </si>
  <si>
    <t>1.NP : 0,8+0,8</t>
  </si>
  <si>
    <t>2.NP : 0,8</t>
  </si>
  <si>
    <t>3.NP : 0,8</t>
  </si>
  <si>
    <t>R : 4</t>
  </si>
  <si>
    <t>771578011RT3</t>
  </si>
  <si>
    <t>Montáž podlah vnitřních z dlaždic keramických Zvláštní úpravy spár spára podlaha-stěna silikonem</t>
  </si>
  <si>
    <t>vč. dodávky a montáže silikonu.</t>
  </si>
  <si>
    <t>Odkaz na mn. položky pořadí 50 : 102,10000</t>
  </si>
  <si>
    <t>998771102R00</t>
  </si>
  <si>
    <t>Přesun hmot pro podlahy z dlaždic v objektech výšky do 12 m</t>
  </si>
  <si>
    <t>776101101R00</t>
  </si>
  <si>
    <t>Přípravné práce vysávání povlakových podlah průmyslovým vysavačem</t>
  </si>
  <si>
    <t>položky neobsahují žádný materiál</t>
  </si>
  <si>
    <t>PVC chodba 1.NP : 54</t>
  </si>
  <si>
    <t>PVC podlaha v místnosti vedle umýváren : 32,5</t>
  </si>
  <si>
    <t>776101121R00</t>
  </si>
  <si>
    <t>Přípravné práce penetrace podkladu</t>
  </si>
  <si>
    <t>Odkaz na mn. položky pořadí 46 : 116,50000</t>
  </si>
  <si>
    <t>58556574R</t>
  </si>
  <si>
    <t>Penetrace silikátová; funkce: proti tvorbě skvrn, úprava savosti, adhezní můstek; ředidlo: voda (disperzní)</t>
  </si>
  <si>
    <t>kg</t>
  </si>
  <si>
    <t>velmi snadno se natírá válečkem i štětcem</t>
  </si>
  <si>
    <t>vysoká přilnavost k hladkému podkladu</t>
  </si>
  <si>
    <t>vhodný i tam, kde je instalováno podlahové vytápění</t>
  </si>
  <si>
    <t>neředěný se používá k základním nátěrům stěn a podlah s glazovanými/neglazovanými dlaždicemi, přírodním a umělým kamenem, betonovým povrchem, se zbytky lepených koberců, apod.</t>
  </si>
  <si>
    <t>54*0,1</t>
  </si>
  <si>
    <t>32,5*0,1</t>
  </si>
  <si>
    <t>rezerva : 30*0,1</t>
  </si>
  <si>
    <t>776521100RU2</t>
  </si>
  <si>
    <t>Lepení povlakových podlah z plastů  Lepení povlakových podlah z plastů - pásy z PVC, montáž včetně dodávky podlahoviny, tl. 2,0 mm</t>
  </si>
  <si>
    <t>soklíky 1.NP chodba : 55</t>
  </si>
  <si>
    <t>místnost vedle umýváren : 27</t>
  </si>
  <si>
    <t>597623141R2</t>
  </si>
  <si>
    <t>Keramický sokl 300x80mm, světle šedý</t>
  </si>
  <si>
    <t>bm</t>
  </si>
  <si>
    <t>45,1+27</t>
  </si>
  <si>
    <t>Koeficient : 0,12</t>
  </si>
  <si>
    <t>998776101R00</t>
  </si>
  <si>
    <t>Přesun hmot pro podlahy povlakové v objektech výšky do 6 m</t>
  </si>
  <si>
    <t>vodorovně do 50 m</t>
  </si>
  <si>
    <t>781101111R00</t>
  </si>
  <si>
    <t>Příprava podkladu před provedením obkladu vyrovnání podkladu maltou ze SMS tl. do 7 mm</t>
  </si>
  <si>
    <t>15</t>
  </si>
  <si>
    <t>58556536R</t>
  </si>
  <si>
    <t>Omítka s anorganickým pojivem obyčejná (GP), jádrová; zrnitost do 2,0 mm; nanášení: ručně; barva: přírodní šedá</t>
  </si>
  <si>
    <t>16,5*15</t>
  </si>
  <si>
    <t>rezerva : 16,5*30</t>
  </si>
  <si>
    <t>781101210RT4</t>
  </si>
  <si>
    <t>Příprava podkladu pod obklady penetrace podkladu pod obklady</t>
  </si>
  <si>
    <t>Provedení penetračního nátěru včetně dodávky materiálu.</t>
  </si>
  <si>
    <t>1.NP : 5,1*2,0</t>
  </si>
  <si>
    <t>3,5*1,5</t>
  </si>
  <si>
    <t>4,5*1,5</t>
  </si>
  <si>
    <t>7,2*2,0</t>
  </si>
  <si>
    <t>2.NP : 5,1*2,0</t>
  </si>
  <si>
    <t>3.NP : 5,1*2,0</t>
  </si>
  <si>
    <t>597813600R</t>
  </si>
  <si>
    <t>Obklad keramický typ: běžný; s glazurou (GL); tl. = 6,5 mm; a = 198 mm; b = 198 mm; povrch: hladký, matný; barva: bílá</t>
  </si>
  <si>
    <t xml:space="preserve">u umyvadel : </t>
  </si>
  <si>
    <t>597813700R</t>
  </si>
  <si>
    <t>Obklad keramický typ: běžný; s glazurou (GL); tl. = 7,0 mm; a = 250 mm; b = 330 mm; povrch: hladký, matný; barva: bílá</t>
  </si>
  <si>
    <t>1.NP : 5,1*1,32</t>
  </si>
  <si>
    <t>7,2*1,32</t>
  </si>
  <si>
    <t>2.NP : 5,1*1,32</t>
  </si>
  <si>
    <t>3.NP : 5,1*1,32</t>
  </si>
  <si>
    <t>Koeficient : 0,1</t>
  </si>
  <si>
    <t>597813700R2</t>
  </si>
  <si>
    <t>Obkládačka System 250 x 330 mm šedá</t>
  </si>
  <si>
    <t>1.NP : 5,1*0,66</t>
  </si>
  <si>
    <t>7,2*0,66</t>
  </si>
  <si>
    <t>2.NP : 5,1*0,66</t>
  </si>
  <si>
    <t>3.NP : 5,1*0,66</t>
  </si>
  <si>
    <t>597813700R1</t>
  </si>
  <si>
    <t>Listela červená 333x20mm</t>
  </si>
  <si>
    <t>1.NP : 5,1</t>
  </si>
  <si>
    <t>7,2</t>
  </si>
  <si>
    <t>2.NP : 5,1</t>
  </si>
  <si>
    <t>3.NP : 5,1</t>
  </si>
  <si>
    <t>781475116RT2</t>
  </si>
  <si>
    <t>Montáž obkladů vnitřních z dlaždic keramických 300 x 300 mm,  , kladených do flexibilního tmele</t>
  </si>
  <si>
    <t>Odkaz na mn. položky pořadí 56 : 97,50000</t>
  </si>
  <si>
    <t>781479705R00</t>
  </si>
  <si>
    <t>Montáž obkladů vnitřních z dlaždic keramických Příplatky k položkám montáže obkladů vnitřních stěn z dlaždic keramických příplatek za spárovací hmotu - plošně</t>
  </si>
  <si>
    <t>1.NP : 5,1+2,0+2,0</t>
  </si>
  <si>
    <t>3,5+1,5+1,5</t>
  </si>
  <si>
    <t>4,5+2,0+2,0</t>
  </si>
  <si>
    <t>7,2+2,0+2,0</t>
  </si>
  <si>
    <t>2.NP : 5,1+2,0+2,0</t>
  </si>
  <si>
    <t>3.NP : 5,1+2,0+2,0</t>
  </si>
  <si>
    <t>998781101R00</t>
  </si>
  <si>
    <t>Přesun hmot pro obklady keramické v objektech výšky do 6 m</t>
  </si>
  <si>
    <t>783726500R00</t>
  </si>
  <si>
    <t>Nátěry tesařských konstrukcí lazurovací lazurovací, 2x lak</t>
  </si>
  <si>
    <t>800-783</t>
  </si>
  <si>
    <t>včetně montáže, dodávkya demontáže lešení.</t>
  </si>
  <si>
    <t>dveřní prahy : (0,15*0,8*2+0,02*0,8*2+0,15*0,02*2)*9</t>
  </si>
  <si>
    <t>783102821R00</t>
  </si>
  <si>
    <t>Odstranění starých nátěrů z ocelových konstrukcí konstrukcí středních "B", opálením nebo oklepáním</t>
  </si>
  <si>
    <t>Odkaz na mn. položky pořadí 67 : 7,58400</t>
  </si>
  <si>
    <t>783124720R00</t>
  </si>
  <si>
    <t>Nátěry ocelových konstrukcí syntetické B - ocelové konstrukce střední, základní</t>
  </si>
  <si>
    <t>na vzduchu schnoucí</t>
  </si>
  <si>
    <t>oc zárubeň : (0,2*1,97*2+0,8*0,2)*4</t>
  </si>
  <si>
    <t>(0,2*1,97*2+0,8*0,2)*2</t>
  </si>
  <si>
    <t>783124620R00</t>
  </si>
  <si>
    <t>Nátěry ocelových konstrukcí syntetické B - ocelové konstrukce střední, 3x email</t>
  </si>
  <si>
    <t>784191101R00</t>
  </si>
  <si>
    <t>Příprava povrchu Penetrace (napouštění) podkladu disperzní, jednonásobná</t>
  </si>
  <si>
    <t>800-784</t>
  </si>
  <si>
    <t>1.NP : 13,7*3,25</t>
  </si>
  <si>
    <t>11,3*3,25</t>
  </si>
  <si>
    <t>12,8*3,25</t>
  </si>
  <si>
    <t>13*3,25-1</t>
  </si>
  <si>
    <t>2.NP : 13,7*3,25</t>
  </si>
  <si>
    <t>3.NP : 13,7*3,25</t>
  </si>
  <si>
    <t>Odkaz na mn. položky pořadí 56 : 97,50000*-1</t>
  </si>
  <si>
    <t>chodba : 59,41*3,35+82,2</t>
  </si>
  <si>
    <t>umývárna : 21*3,25*2+21*2</t>
  </si>
  <si>
    <t>chodby vyšší podlaží : 30*3,25*2+51,5*2</t>
  </si>
  <si>
    <t>784195112R00</t>
  </si>
  <si>
    <t>Malby z malířských směsí hlinkových,  , bělost 77 %, dvojnásobné</t>
  </si>
  <si>
    <t>Odkaz na mn. položky pořadí 69 : 986,82350</t>
  </si>
  <si>
    <t>784011211RT2</t>
  </si>
  <si>
    <t>Ostatní práce olepování vnitřních ploch,  , včetně maskovací pásky 30 mm</t>
  </si>
  <si>
    <t>784011221RT2</t>
  </si>
  <si>
    <t>Ostatní práce zakrytí předmětů,  , včetně dodávky fólie tl. 0,04 mm</t>
  </si>
  <si>
    <t>784011222RT2</t>
  </si>
  <si>
    <t>Ostatní práce zakrytí podlah,  , včetně papírové lepenky</t>
  </si>
  <si>
    <t>784390020R00</t>
  </si>
  <si>
    <t>Ostatní práce příplatek, za práci ve schodišťovém prostoru</t>
  </si>
  <si>
    <t>chodby vyšší podlaží : (30*3,25*2+51,5*2)*0,6</t>
  </si>
  <si>
    <t>včetně:</t>
  </si>
  <si>
    <t>139601103R00</t>
  </si>
  <si>
    <t>Ruční výkop jam, rýh a šachet v hornině 4</t>
  </si>
  <si>
    <t>800-1</t>
  </si>
  <si>
    <t>s přehozením na vzdálenost do 5 m nebo s naložením na ruční dopravní prostředek</t>
  </si>
  <si>
    <t>výkop v objektu : 11*0,6*1</t>
  </si>
  <si>
    <t>13*0,6*1</t>
  </si>
  <si>
    <t>4*0,6*1+4*0,6*1+5*0,5*0,6*1</t>
  </si>
  <si>
    <t>162201203R00</t>
  </si>
  <si>
    <t>Vodorovné přemístění výkopku nošením z horniny 1 až 4, kolečkem, na vzdálenost do 10 m</t>
  </si>
  <si>
    <t>bez naložení, avšak s vyprázdněním nádoby na hromadu nebo do dopravního prostředku,</t>
  </si>
  <si>
    <t>Odkaz na mn. položky pořadí 10 : 2,61000</t>
  </si>
  <si>
    <t>Odkaz na mn. položky pořadí 6 : 3,91500</t>
  </si>
  <si>
    <t>162201210R00</t>
  </si>
  <si>
    <t>Vodorovné přemístění výkopku nošením příplatek za každých dalších 10 m  z horniny 1 až 4, kolečkem</t>
  </si>
  <si>
    <t>Odkaz na mn. položky pořadí 1 : 20,70000*0,3</t>
  </si>
  <si>
    <t>162701102R00</t>
  </si>
  <si>
    <t>Vodorovné přemístění výkopku z horniny 1 až 4, na vzdálenost přes 6 000  do 7 000 m</t>
  </si>
  <si>
    <t>po suchu, bez naložení výkopku, avšak se složením bez rozhrnutí, zpáteční cesta vozidla.</t>
  </si>
  <si>
    <t>Odkaz na mn. položky pořadí 2 : 6,52500</t>
  </si>
  <si>
    <t>199000002R00</t>
  </si>
  <si>
    <t>Poplatky za skládku horniny 1- 4, skupina 17 05 04 z Katalogu odpadů</t>
  </si>
  <si>
    <t>Odkaz na mn. položky pořadí 4 : 6,52500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</si>
  <si>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</si>
  <si>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</si>
  <si>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</si>
  <si>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obsyp potrubí : (12+19+12,5)*0,15*0,6</t>
  </si>
  <si>
    <t>583320401R</t>
  </si>
  <si>
    <t>Kamenivo stanovené přírodní; těžené; 0/4; OH = 2,53 Mg/m3; štěrkopísek</t>
  </si>
  <si>
    <t>Odkaz na mn. položky pořadí 6 : 3,91500*1,8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</si>
  <si>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</si>
  <si>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</si>
  <si>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</si>
  <si>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Odkaz na mn. položky pořadí 1 : 20,70000</t>
  </si>
  <si>
    <t>Odkaz na mn. položky pořadí 4 : 6,52500*-1</t>
  </si>
  <si>
    <t>Odkaz na mn. položky pořadí 27 : 12,10000</t>
  </si>
  <si>
    <t>R : 10</t>
  </si>
  <si>
    <t>451572111R00</t>
  </si>
  <si>
    <t>Lože pod potrubí, stoky a drobné objekty z kameniva drobného těženého 0÷4 mm</t>
  </si>
  <si>
    <t>v otevřeném výkopu,</t>
  </si>
  <si>
    <t>podsyp potrubí : (12+19+12,5)*0,1*0,6</t>
  </si>
  <si>
    <t>Odkaz na mn. položky pořadí 9 : 22,10000</t>
  </si>
  <si>
    <t>R : 15</t>
  </si>
  <si>
    <t>612403385R00</t>
  </si>
  <si>
    <t>Hrubá výplň rýh ve stěnách, jakoukoliv maltou maltou ze suchých směsí  100 x 50 mm</t>
  </si>
  <si>
    <t>jakékoliv šířky rýhy,</t>
  </si>
  <si>
    <t>Odkaz na mn. položky pořadí 18 : 36,00000</t>
  </si>
  <si>
    <t>612403386R00</t>
  </si>
  <si>
    <t>Hrubá výplň rýh ve stěnách, jakoukoliv maltou maltou ze suchých směsí  100 x 100 mm</t>
  </si>
  <si>
    <t>Odkaz na mn. položky pořadí 19 : 40,00000</t>
  </si>
  <si>
    <t>612403390R00</t>
  </si>
  <si>
    <t>Hrubá výplň rýh ve stěnách, jakoukoliv maltou maltou ze suchých směsí  200 x 100 mm</t>
  </si>
  <si>
    <t>Odkaz na mn. položky pořadí 20 : 25,00000</t>
  </si>
  <si>
    <t>971033231R00</t>
  </si>
  <si>
    <t>Vybourání otvorů ve zdivu cihelném z jakýchkoliv cihel pálených  na jakoukoliv maltu vápenou nebo vápenocementovou, plochy do 0,0225 m2, tloušťky do 150 mm</t>
  </si>
  <si>
    <t>základovém nebo nadzákladovém,</t>
  </si>
  <si>
    <t>VODOVOD : 12</t>
  </si>
  <si>
    <t>971033241R00</t>
  </si>
  <si>
    <t>Vybourání otvorů ve zdivu cihelném z jakýchkoliv cihel pálených  na jakoukoliv maltu vápenou nebo vápenocementovou, plochy do 0,0225 m2, tloušťky do 300 mm</t>
  </si>
  <si>
    <t>VODOVOD : 18</t>
  </si>
  <si>
    <t>974031142R00</t>
  </si>
  <si>
    <t>Vysekání rýh v jakémkoliv zdivu cihelném v ploše  do hloubky 70 mm, šířky do 70 mm</t>
  </si>
  <si>
    <t>VODOVOD : 20</t>
  </si>
  <si>
    <t>kanalizace : 16</t>
  </si>
  <si>
    <t>974031153R00</t>
  </si>
  <si>
    <t>Vysekání rýh v jakémkoliv zdivu cihelném v ploše  do hloubky 100 mm, šířky do 100 mm</t>
  </si>
  <si>
    <t>VODOVOD : 30</t>
  </si>
  <si>
    <t>kanalizace : 10</t>
  </si>
  <si>
    <t>974031155R00</t>
  </si>
  <si>
    <t>Vysekání rýh v jakémkoliv zdivu cihelném v ploše  do hloubky 100 mm, šířky do 200 mm</t>
  </si>
  <si>
    <t>VODOVOD : 25</t>
  </si>
  <si>
    <t>970051100R00</t>
  </si>
  <si>
    <t>Jádrové vrtání, kruhové prostupy v železobetonu jádrové vrtání , do D 100 mm</t>
  </si>
  <si>
    <t>prostupy přes stropy : 0,25</t>
  </si>
  <si>
    <t>970053100R00</t>
  </si>
  <si>
    <t>Jádrové vrtání, kruhové prostupy v železobetonu příplatek za jádrové vrtání ve H nad 1,5 m, do D 100 mm</t>
  </si>
  <si>
    <t>Odkaz na mn. položky pořadí 21 : 0,25000</t>
  </si>
  <si>
    <t>970056100R00</t>
  </si>
  <si>
    <t>Jádrové vrtání, kruhové prostupy v železobetonu příplatek za jádrové vrtání do stropu, do D 100 mm</t>
  </si>
  <si>
    <t>969011121R00</t>
  </si>
  <si>
    <t>Vybourání vodovodního, plynového a podobného vedení DN do 52 mm</t>
  </si>
  <si>
    <t>včetně pomocného lešení o výšce podlahy do 1900 mm a pro zatížení do 1,5 kPa  (150 kg/m2),</t>
  </si>
  <si>
    <t>969021111R00</t>
  </si>
  <si>
    <t>Vybourání kanalizačního potrubí DN do 100 mm</t>
  </si>
  <si>
    <t>969021121R00</t>
  </si>
  <si>
    <t>Vybourání kanalizačního potrubí DN do 200 mm</t>
  </si>
  <si>
    <t>kanalizace v základech : 20</t>
  </si>
  <si>
    <t>vybourání obezděných stupaček pro výměnu 1.NP : 0,7*3,25*2</t>
  </si>
  <si>
    <t>vybourání příčky pod schodiště : 3</t>
  </si>
  <si>
    <t>vybourání obezděných stupaček pro výměnu 2 a 3.NP : 0,7*3,25*2</t>
  </si>
  <si>
    <t>998011002R00</t>
  </si>
  <si>
    <t>Přesun hmot pro budovy s nosnou konstrukcí zděnou výšky přes 6 do 12 m</t>
  </si>
  <si>
    <t>přesun hmot pro budovy občanské výstavby (JKSO 801), budovy pro bydlení (JKSO 803) budovy pro výrobu a služby (JKSO 812) s nosnou svislou konstrukcí zděnou z cihel nebo tvárnic nebo kovovou</t>
  </si>
  <si>
    <t>712311101RZ1</t>
  </si>
  <si>
    <t>Povlakové krytiny střech do 10° za studena nátěrem 1 x, penetračním nebo asfaltovým lakem, včetně dodávky materiálu</t>
  </si>
  <si>
    <t>712341559RZ6</t>
  </si>
  <si>
    <t>Povlakové krytiny střech do 10° pásy přitavením v celé ploše, 2 vrstvy, včetně dodávky pásu izolačního z oxidovaného asfaltu natavitelného; nosná vložka strojní hadrová lepenka</t>
  </si>
  <si>
    <t>712341550001</t>
  </si>
  <si>
    <t>Opracování prostupu a natavení parozábrany na potrubí d160 a d200, včetně dodávky materiálu</t>
  </si>
  <si>
    <t>7123415500002</t>
  </si>
  <si>
    <t>Opracování prostupu a natavení hydroizolace na potrubí d160 a d200, vytvoření těsného spoje, včetně dodávky materiálu</t>
  </si>
  <si>
    <t>71234155000D</t>
  </si>
  <si>
    <t>Vybourání skladby střechy pro provedení odvětrání kanalizace</t>
  </si>
  <si>
    <t>998712102R00</t>
  </si>
  <si>
    <t>Přesun hmot pro povlakové krytiny v objektech výšky přes 6 do 12 m</t>
  </si>
  <si>
    <t>28375704R</t>
  </si>
  <si>
    <t>Výrobek izolační pro budovy z pěnového polystyrenu (EPS) tvar: deska; OH = 20 kg/m3; lambda = 0,037 W/(m.K); pevnost v tlaku CS 100 kPa</t>
  </si>
  <si>
    <t>doplnění izolace : 1*0,2</t>
  </si>
  <si>
    <t>713111111RT2</t>
  </si>
  <si>
    <t>Montáž tepelné izolace stropů kladené vrchem, volně, dvouvrstvá</t>
  </si>
  <si>
    <t>800-713</t>
  </si>
  <si>
    <t>doplnění izolace v místě prostupu : 1,5</t>
  </si>
  <si>
    <t>AS-01-707.2a</t>
  </si>
  <si>
    <t>Vrapová vložka 50/32</t>
  </si>
  <si>
    <t>12</t>
  </si>
  <si>
    <t>721194105R00</t>
  </si>
  <si>
    <t>Zřízení přípojek na potrubí D 50 mm, materiál ve specifikaci</t>
  </si>
  <si>
    <t>vyvedení a upevnění odpadních výpustek,</t>
  </si>
  <si>
    <t>Odkaz na mn. položky pořadí 97 : 12,00000</t>
  </si>
  <si>
    <t>Odkaz na mn. položky pořadí 101 : 3,00000</t>
  </si>
  <si>
    <t>721194107R00</t>
  </si>
  <si>
    <t>Zřízení přípojek na potrubí D 75 mm, materiál ve specifikaci</t>
  </si>
  <si>
    <t>Odkaz na mn. položky pořadí 42 : 5,00000</t>
  </si>
  <si>
    <t>721194109R00</t>
  </si>
  <si>
    <t>Zřízení přípojek na potrubí D 110  mm, materiál ve specifikaci</t>
  </si>
  <si>
    <t>Odkaz na mn. položky pořadí 92 : 10,00000</t>
  </si>
  <si>
    <t>Odkaz na mn. položky pořadí 93 : 1,00000</t>
  </si>
  <si>
    <t>721273200RT3</t>
  </si>
  <si>
    <t>Ventilační hlavice D 110 mm, souprava z PP</t>
  </si>
  <si>
    <t>721223423RT2</t>
  </si>
  <si>
    <t>Vpusť podlahová se zápachovou uzávěrkou průměr 50, 75 110 mm, se svislým odtokem, zápachový uzávěr funkční i pří vyschnutí, 123x123mm/115x115mm, včetně dodávky materiálu</t>
  </si>
  <si>
    <t>1.np : 3</t>
  </si>
  <si>
    <t>2.np : 1</t>
  </si>
  <si>
    <t>3.np : 1</t>
  </si>
  <si>
    <t>721176222R00</t>
  </si>
  <si>
    <t>Potrubí KG svodné (ležaté) v zemi vnější průměr D 110 mm, tloušťka stěny 3,2 mm, DN 100</t>
  </si>
  <si>
    <t>včetně tvarovek, objímek. Bez zednických výpomocí.</t>
  </si>
  <si>
    <t>Potrubí včetně tvarovek. Bez zednických výpomocí.</t>
  </si>
  <si>
    <t>721176223R00</t>
  </si>
  <si>
    <t>Potrubí KG svodné (ležaté) v zemi vnější průměr D 125 mm, tloušťka stěny 3,2 mm, DN 125</t>
  </si>
  <si>
    <t>5</t>
  </si>
  <si>
    <t>0,5</t>
  </si>
  <si>
    <t>+4*0,5</t>
  </si>
  <si>
    <t>721176224R00</t>
  </si>
  <si>
    <t>Potrubí KG svodné (ležaté) v zemi vnější průměr D 160 mm, tloušťka stěny 4,0 mm, DN 150</t>
  </si>
  <si>
    <t>14</t>
  </si>
  <si>
    <t>721176225R00</t>
  </si>
  <si>
    <t>Potrubí KG svodné (ležaté) v zemi vnější průměr D 200 mm, tloušťka stěny 4,9 mm, DN 200</t>
  </si>
  <si>
    <t>721177715R00</t>
  </si>
  <si>
    <t xml:space="preserve">Potrubí třívrstvé velmi silně odhlučněné -  odpadní svislé vnější vrstva z PP, střední vrstva z PP zesílená minerálními látkami, vnitřní vrstva z PP, hlasitost 12 dB, vnější průměr D 110 mm, tloušťka stěny 3,6 mm,  </t>
  </si>
  <si>
    <t>včetně tvarovek. Bez zednických výpomocí.</t>
  </si>
  <si>
    <t>Potrubí včetně tvarovek a objímek. Bez zednických výpomocí.</t>
  </si>
  <si>
    <t>Včetně pomocného lešení o výšce podlahy do 1900 mm a pro zatížení do 1,5 kPa.</t>
  </si>
  <si>
    <t>svislé odhlučněné potrubí : 7*4</t>
  </si>
  <si>
    <t>721176134R00</t>
  </si>
  <si>
    <t>Potrubí svodné (ležaté) zavěšené vnější průměr D 75 mm, tloušťka stěny 1,9 mm, DN 70</t>
  </si>
  <si>
    <t>Potrubí včetně tvarovek, objímek a vložek pro tlumení hluku. Bez zednických výpomocí.</t>
  </si>
  <si>
    <t>Včetně zřízení a demontáže pomocného lešení.</t>
  </si>
  <si>
    <t>připojení vpustí : 2+2</t>
  </si>
  <si>
    <t>721176101R00</t>
  </si>
  <si>
    <t>Potrubí HT připojovací vnější průměr D 32 mm, tloušťka stěny 1,8 mm, DN 30</t>
  </si>
  <si>
    <t>721176102R00</t>
  </si>
  <si>
    <t>Potrubí HT připojovací vnější průměr D 40 mm, tloušťka stěny 1,8 mm, DN 40</t>
  </si>
  <si>
    <t>721176103R00</t>
  </si>
  <si>
    <t>Potrubí HT připojovací vnější průměr D 50 mm, tloušťka stěny 1,8 mm, DN 50</t>
  </si>
  <si>
    <t>721176104R00</t>
  </si>
  <si>
    <t>Potrubí HT připojovací vnější průměr D 75 mm, tloušťka stěny 1,9 mm, DN 70</t>
  </si>
  <si>
    <t>721176105R00</t>
  </si>
  <si>
    <t>Potrubí HT připojovací vnější průměr D 110 mm, tloušťka stěny 2,7 mm, DN 100</t>
  </si>
  <si>
    <t>721290111R00</t>
  </si>
  <si>
    <t>Zkouška těsnosti kanalizace v objektech vodou, DN 125</t>
  </si>
  <si>
    <t>Odkaz na mn. položky pořadí 47 : 28,00000</t>
  </si>
  <si>
    <t>Odkaz na mn. položky pořadí 48 : 4,00000</t>
  </si>
  <si>
    <t>Odkaz na mn. položky pořadí 49 : 6,00000</t>
  </si>
  <si>
    <t>Odkaz na mn. položky pořadí 50 : 4,00000</t>
  </si>
  <si>
    <t>Odkaz na mn. položky pořadí 51 : 15,00000</t>
  </si>
  <si>
    <t>Odkaz na mn. položky pořadí 52 : 4,00000</t>
  </si>
  <si>
    <t>Odkaz na mn. položky pořadí 53 : 7,00000</t>
  </si>
  <si>
    <t>Odkaz na mn. položky pořadí 43 : 5,00000</t>
  </si>
  <si>
    <t>Odkaz na mn. položky pořadí 44 : 12,50000</t>
  </si>
  <si>
    <t>721290112R00</t>
  </si>
  <si>
    <t>Zkouška těsnosti kanalizace v objektech vodou, DN 200</t>
  </si>
  <si>
    <t>Odkaz na mn. položky pořadí 46 : 12,00000</t>
  </si>
  <si>
    <t>Odkaz na mn. položky pořadí 45 : 19,00000</t>
  </si>
  <si>
    <t>28615442.AR</t>
  </si>
  <si>
    <t>Kus čisticí plastový pro vnitřní kanalizaci typ: přímý; spoj: hrdlový; potrubí: jednovrstvé; materiál: PP; povrch: hladký; DN/OD = 75</t>
  </si>
  <si>
    <t>28615443.AR</t>
  </si>
  <si>
    <t>Kus čisticí plastový pro vnitřní kanalizaci typ: přímý; spoj: hrdlový; potrubí: jednovrstvé; materiál: PP; povrch: hladký; DN/OD = 110</t>
  </si>
  <si>
    <t>28651842.AR</t>
  </si>
  <si>
    <t>Kus čisticí plastový pro venkovní kanalizaci typ: přímý; spoj: hrdlový; potrubí: jednovrstvé; materiál: PVC-U; povrch: hladký; DN = 150; SDR 41,0; SN 8</t>
  </si>
  <si>
    <t>28651843.AR</t>
  </si>
  <si>
    <t>Kus čisticí plastový pro venkovní kanalizaci typ: přímý; spoj: hrdlový; potrubí: jednovrstvé; materiál: PVC-U; povrch: hladký; DN = 200; SDR 41,0; SN 8</t>
  </si>
  <si>
    <t>28651860.AR</t>
  </si>
  <si>
    <t>Spojka plastová pro venkovní kanalizaci typ: přechodová; spoj: hrdlový; potrubí: jednovrstvé; materiál: PVC-U; povrch: hladký; DN2 = 100; SDR 41,0; SN 8</t>
  </si>
  <si>
    <t>28651861.AR</t>
  </si>
  <si>
    <t>Spojka plastová pro venkovní kanalizaci typ: přechodová; spoj: hrdlový; potrubí: jednovrstvé; materiál: PVC-U; povrch: hladký; DN2 = 125; SDR 41,0; SN 8</t>
  </si>
  <si>
    <t>28651852.AR</t>
  </si>
  <si>
    <t>Spojka plastová pro venkovní kanalizaci typ: přechodová; spoj: hrdlový; potrubí: jednovrstvé; materiál: PVC-U; povrch: hladký; DN2 = 150; SDR 41,0; SN 8</t>
  </si>
  <si>
    <t>7210001</t>
  </si>
  <si>
    <t>Zhotovení přechodu na litinové potrubí</t>
  </si>
  <si>
    <t>Odkaz na mn. položky pořadí 60 : 6,00000</t>
  </si>
  <si>
    <t>Odkaz na mn. položky pořadí 61 : 3,00000</t>
  </si>
  <si>
    <t>7210002</t>
  </si>
  <si>
    <t>Zhotovení přechodu na kameninové potrubí</t>
  </si>
  <si>
    <t>Odkaz na mn. položky pořadí 62 : 2,00000</t>
  </si>
  <si>
    <t>998721102R00</t>
  </si>
  <si>
    <t>Přesun hmot pro vnitřní kanalizaci v objektech výšky do 12 m</t>
  </si>
  <si>
    <t>50 m vodorovně, měřeno od těžiště půdorysné plochy skládky do těžiště půdorysné plochy objektu</t>
  </si>
  <si>
    <t>722191131R00</t>
  </si>
  <si>
    <t>Hadice flexibilní sanitární, DN 15, délky 300 mm</t>
  </si>
  <si>
    <t>Odkaz na mn. položky pořadí 91 : 10,00000</t>
  </si>
  <si>
    <t>722181211RT7</t>
  </si>
  <si>
    <t>Izolace vodovodního potrubí návleková z trubic z pěnového polyetylenu, tloušťka stěny 6 mm, d 22 mm</t>
  </si>
  <si>
    <t>V položce je kalkulována dodávka izolační trubice, spon a lepicí pásky.</t>
  </si>
  <si>
    <t>SV : 3+2+3+2+3+2+2+2+3</t>
  </si>
  <si>
    <t>722181211RT8</t>
  </si>
  <si>
    <t>Izolace vodovodního potrubí návleková z trubic z pěnového polyetylenu, tloušťka stěny 6 mm, d 25 mm</t>
  </si>
  <si>
    <t>SV : 3+5+3+3+3+4+2</t>
  </si>
  <si>
    <t>722181212RU1</t>
  </si>
  <si>
    <t>Izolace vodovodního potrubí návleková z trubic z pěnového polyetylenu, tloušťka stěny 9 mm, d 32 mm</t>
  </si>
  <si>
    <t>SV : 5+5</t>
  </si>
  <si>
    <t>722181212RV9</t>
  </si>
  <si>
    <t>Izolace vodovodního potrubí návleková z trubic z pěnového polyetylenu, tloušťka stěny 9 mm, d 40 mm</t>
  </si>
  <si>
    <t>SV : 4</t>
  </si>
  <si>
    <t>722181212RT7</t>
  </si>
  <si>
    <t>Izolace vodovodního potrubí návleková z trubic z pěnového polyetylenu, tloušťka stěny 9 mm, d 22 mm</t>
  </si>
  <si>
    <t>TV : 2+2+2+2+2+2+3</t>
  </si>
  <si>
    <t>722181212RT8</t>
  </si>
  <si>
    <t>Izolace vodovodního potrubí návleková z trubic z pěnového polyetylenu, tloušťka stěny 9 mm, d 25 mm</t>
  </si>
  <si>
    <t>TV : 3+5+3+3+3+2</t>
  </si>
  <si>
    <t>722181215RT7</t>
  </si>
  <si>
    <t>Izolace vodovodního potrubí návleková z trubic z pěnového polyetylenu, tloušťka stěny 25 mm, d 22 mm</t>
  </si>
  <si>
    <t>TVC : 5+5+4+3</t>
  </si>
  <si>
    <t>722181215RU1</t>
  </si>
  <si>
    <t>Izolace vodovodního potrubí návleková z trubic z pěnového polyetylenu, tloušťka stěny 25 mm, d 32 mm</t>
  </si>
  <si>
    <t>TV : 5+5</t>
  </si>
  <si>
    <t>722178711R00</t>
  </si>
  <si>
    <t>Potrubí vícevrstvé PP-RCT/ PP-RCT+BF/ PP-RCT, D 20 mm, s 2,8 mm, S 3,2, polyfúzně svařované</t>
  </si>
  <si>
    <t>včetně tvarovek, bez zednických výpomocí</t>
  </si>
  <si>
    <t>722178712R00</t>
  </si>
  <si>
    <t>Potrubí vícevrstvé PP-RCT/ PP-RCT+BF/ PP-RCT, D 25 mm, s 3,5 mm, S 3,2, polyfúzně svařované</t>
  </si>
  <si>
    <t>Potrubí včetně tvarovek a zednických výpomocí.</t>
  </si>
  <si>
    <t>722178713R00</t>
  </si>
  <si>
    <t>Potrubí vícevrstvé PP-RCT/ PP-RCT+BF/ PP-RCT, D 32 mm, s 4,4 mm, S 3,2, polyfúzně svařované</t>
  </si>
  <si>
    <t>722178714R00</t>
  </si>
  <si>
    <t>Potrubí vícevrstvé PP-RCT/ PP-RCT+BF/ PP-RCT, D 40 mm, s 5,5 mm, S 3,2, polyfúzně svařované</t>
  </si>
  <si>
    <t>722280106R00</t>
  </si>
  <si>
    <t>Tlakové zkoušky vodovodního potrubí do DN 32</t>
  </si>
  <si>
    <t>Včetně dodávky vody, uzavření a zabezpečení konců potrubí.</t>
  </si>
  <si>
    <t>Odkaz na mn. položky pořadí 75 : 54,00000</t>
  </si>
  <si>
    <t>Odkaz na mn. položky pořadí 76 : 42,00000</t>
  </si>
  <si>
    <t>Odkaz na mn. položky pořadí 77 : 20,00000</t>
  </si>
  <si>
    <t>Odkaz na mn. položky pořadí 78 : 4,00000</t>
  </si>
  <si>
    <t>722190401R00</t>
  </si>
  <si>
    <t>Vyvedení a upevnění výpustek DN 15</t>
  </si>
  <si>
    <t>Odkaz na mn. položky pořadí 81 : 39,00000</t>
  </si>
  <si>
    <t>722202216R00</t>
  </si>
  <si>
    <t>Nástěnka vnitřní závit,  spoj svařováním, D 25 mm x DN 15, včetně dodávky materiálu</t>
  </si>
  <si>
    <t>Odkaz na mn. položky pořadí 93 : 1,00000*2</t>
  </si>
  <si>
    <t>Odkaz na mn. položky pořadí 97 : 12,00000*2</t>
  </si>
  <si>
    <t>722131911R00</t>
  </si>
  <si>
    <t>Opravy vodovodního potrubí závitového vsazení odbočky do potrubí, DN 15</t>
  </si>
  <si>
    <t>722131913R00</t>
  </si>
  <si>
    <t>Opravy vodovodního potrubí závitového vsazení odbočky do potrubí, DN 25</t>
  </si>
  <si>
    <t>722235113R00</t>
  </si>
  <si>
    <t>Kohout kulový, mosazný, vnitřní-vnitřní závit, DN 25, PN 25, včetně dodávky materiálu</t>
  </si>
  <si>
    <t>pro odstavení jednotlivých podlaží : 4</t>
  </si>
  <si>
    <t>IK : 2</t>
  </si>
  <si>
    <t>722235112R00</t>
  </si>
  <si>
    <t>Kohout kulový, mosazný, vnitřní-vnitřní závit, DN 20, PN 25, včetně dodávky materiálu</t>
  </si>
  <si>
    <t>722221112R00</t>
  </si>
  <si>
    <t>Kohout kulový, vypouštěcí a napouštěcí, vnější závit, mosazný, DN 15, PN 10, včetně dodávky materiálu</t>
  </si>
  <si>
    <t>55110001</t>
  </si>
  <si>
    <t>Multifunkční termostatický cirkulační ventil, 40-60°C, 1/2", se systémovou izolací a teploměrem</t>
  </si>
  <si>
    <t>722239101R00</t>
  </si>
  <si>
    <t>Montáž armatury závitové se dvěma závity G 1/2"</t>
  </si>
  <si>
    <t>Odkaz na mn. položky pořadí 87 : 1,00000</t>
  </si>
  <si>
    <t>998722102R00</t>
  </si>
  <si>
    <t>Přesun hmot pro vnitřní vodovod v objektech výšky do 12 m</t>
  </si>
  <si>
    <t>725980122R00</t>
  </si>
  <si>
    <t>Dvířka z plastu, 200 x 300 mm, včetně dodávky materiálu</t>
  </si>
  <si>
    <t>725814106R00</t>
  </si>
  <si>
    <t>Ventil  rohový, mosazný, s filtrem, bez matky, DN 15 x DN 15, včetně dodávky materiálu</t>
  </si>
  <si>
    <t>725013135R00</t>
  </si>
  <si>
    <t>Klozetové mísy kombinované, bilé, hluboké splachování, vodorovný odpad, včetně sedátka, šířka 360 mm, hloubka 650 mm, výška 430 mm</t>
  </si>
  <si>
    <t>- před nakoupením zařizovacích předmětů bude ověřeno, zda jsou vhodnější klozety ze zadním nebo spodním připojením</t>
  </si>
  <si>
    <t>- sedátko s pomalým spouštěním</t>
  </si>
  <si>
    <t>2.np : 3</t>
  </si>
  <si>
    <t>3.np : 3</t>
  </si>
  <si>
    <t>725019101R00</t>
  </si>
  <si>
    <t>Výlevka diturvitová s plastovou mřížkou, stojící</t>
  </si>
  <si>
    <t>1.NP : 1</t>
  </si>
  <si>
    <t>725825114RT1</t>
  </si>
  <si>
    <t>Baterie umyvadlové a dřezové dřezová, nástěnná, ruční ovládání, standardní, včetně dodávky materiálu</t>
  </si>
  <si>
    <t>55280040R</t>
  </si>
  <si>
    <t>Splachovač nádržkový materiál: plast; zabudování: nízko položené, středně položené, vysoko položené; š = 442,0 mm; v = 390 mm; hl = 127 mm; připojení vody: z boku</t>
  </si>
  <si>
    <t>725119106R00</t>
  </si>
  <si>
    <t>Nádrže splachovací montáž nízkopoložené</t>
  </si>
  <si>
    <t>725017161R00</t>
  </si>
  <si>
    <t>Umyvadlo na šrouby, bílé, šířka 500 mm, hloubka 410 mm</t>
  </si>
  <si>
    <t>1.np : 3+3</t>
  </si>
  <si>
    <t>725825111RT0</t>
  </si>
  <si>
    <t>Baterie umyvadlové a dřezové umyvadlová, nástěnná, ruční ovládání, základní, včetně dodávky materiálu</t>
  </si>
  <si>
    <t>725860213R00</t>
  </si>
  <si>
    <t>Zápachová uzávěrka (sifon) pro zařizovací předměty D 32, 40 mm x 5/4"; pro umyvadla; PP; příslušenství krycí růžice odtoku, zpětný uzávěr, včetně dodávky materiálu</t>
  </si>
  <si>
    <t>725860261R00</t>
  </si>
  <si>
    <t>Výpusť umyvadlová stále otevřená, chromovaný kov, včetně dodávky materiálu</t>
  </si>
  <si>
    <t>RTS 23/ I</t>
  </si>
  <si>
    <t>725122231R00</t>
  </si>
  <si>
    <t>Pisoár diturvit, bílý, s radarovým splachovačem</t>
  </si>
  <si>
    <t>Výrobek obsahuje keramický pisoár s radarovým splachovačem na montážní liště, elektromagnetický ventil, propojovací hadice, rohový ventil s fltrem a zpětnou klapkou, vtokovou armaturu s těsněním, sifon, úchytovou sadu, montážní šablonu,napájecí zdroj.</t>
  </si>
  <si>
    <t>1.NP : 3</t>
  </si>
  <si>
    <t>725292001R00</t>
  </si>
  <si>
    <t>Koupelnové doplňky zásobník na toaletní papír uzamykatelný, maximální rozměr náplně 290 x 100 mm, nerezový</t>
  </si>
  <si>
    <t>725292061R00</t>
  </si>
  <si>
    <t xml:space="preserve">Koupelnové doplňky WC kartáč s nerezovým držákem na stěnu,  </t>
  </si>
  <si>
    <t>725292042R00</t>
  </si>
  <si>
    <t>Koupelnové doplňky dávkovač tekutého mýdla, obsah 0,85 l, nerezový</t>
  </si>
  <si>
    <t>7252920001</t>
  </si>
  <si>
    <t>Zrcadlo do obkladu 300x400mm, dodávka + montáž</t>
  </si>
  <si>
    <t>998725102R00</t>
  </si>
  <si>
    <t>Přesun hmot pro zařizovací předměty v objektech výšky do 12 m</t>
  </si>
  <si>
    <t>423916621R</t>
  </si>
  <si>
    <t>žlab podpůrný pozinkovaný; pr. 20 mm, délka 2 m; použití: pro plastová potrubí, upevnění ke zdi nebo stropu pomocí objímek</t>
  </si>
  <si>
    <t>423916622R</t>
  </si>
  <si>
    <t>žlab podpůrný pozinkovaný; pr. 25 mm, délka 2 m; použití: pro plastová potrubí, upevnění ke zdi nebo stropu pomocí objímek</t>
  </si>
  <si>
    <t>423916623R</t>
  </si>
  <si>
    <t>žlab podpůrný pozinkovaný; pr. 32 mm, délka 2 m; použití: pro plastová potrubí, upevnění ke zdi nebo stropu pomocí objímek</t>
  </si>
  <si>
    <t>423916624R</t>
  </si>
  <si>
    <t>žlab podpůrný pozinkovaný; pr. 40 mm, délka 2 m; použití: pro plastová potrubí, upevnění ke zdi nebo stropu pomocí objímek</t>
  </si>
  <si>
    <t>767883221RT3</t>
  </si>
  <si>
    <t>Objímka pro zavěšení potrubí dvoušroubová, pro potrubí průměru 20 - 23 mm, s upínací sestavou, maximální doporučené zatížení v tahu 1,3 kN</t>
  </si>
  <si>
    <t>ks</t>
  </si>
  <si>
    <t>767883221RT4</t>
  </si>
  <si>
    <t>Objímka pro zavěšení potrubí dvoušroubová, pro potrubí průměru 25 - 30 mm, s upínací sestavou, maximální doporučené zatížení v tahu 1,3 kN</t>
  </si>
  <si>
    <t>767883221RT5</t>
  </si>
  <si>
    <t>Objímka pro zavěšení potrubí dvoušroubová, pro potrubí průměru 31 - 38 mm, s upínací sestavou, maximální doporučené zatížení v tahu 1,3 kN</t>
  </si>
  <si>
    <t>767883221RT6</t>
  </si>
  <si>
    <t>Objímka pro zavěšení potrubí dvoušroubová, pro potrubí průměru 40 - 46 mm, s upínací sestavou, maximální doporučené zatížení v tahu 1,3 kN</t>
  </si>
  <si>
    <t>767883211RT3</t>
  </si>
  <si>
    <t>Objímka pro zavěšení potrubí dvoušroubová, pro potrubí průměru 20 - 23 mm, na kombivrut a hmoždinku, maximální doporučené zatížení v tahu 1,3 kN</t>
  </si>
  <si>
    <t>767883211RT4</t>
  </si>
  <si>
    <t>Objímka pro zavěšení potrubí dvoušroubová, pro potrubí průměru 25 - 30 mm, na kombivrut a hmoždinku, maximální doporučené zatížení v tahu 1,3 kN</t>
  </si>
  <si>
    <t>767883211RT5</t>
  </si>
  <si>
    <t>Objímka pro zavěšení potrubí dvoušroubová, pro potrubí průměru 31 - 38 mm, na kombivrut a hmoždinku, maximální doporučené zatížení v tahu 1,3 kN</t>
  </si>
  <si>
    <t>767883211RT6</t>
  </si>
  <si>
    <t>Objímka pro zavěšení potrubí dvoušroubová, pro potrubí průměru 40 - 46 mm, na kombivrut a hmoždinku, maximální doporučené zatížení v tahu 1,3 kN</t>
  </si>
  <si>
    <t>767883211RT7</t>
  </si>
  <si>
    <t>Objímka pro zavěšení potrubí dvoušroubová, pro potrubí průměru 48 - 54 mm, na kombivrut a hmoždinku, maximální doporučené zatížení v tahu 1,3 kN</t>
  </si>
  <si>
    <t>767883212RU6</t>
  </si>
  <si>
    <t>Objímka pro zavěšení potrubí dvoušroubová, pro potrubí do průměru 116 mm, na kombivrut a hmoždinku, maximální doporučené zatížení v tahu 2,0 kN</t>
  </si>
  <si>
    <t>31179125R1</t>
  </si>
  <si>
    <t>Tyč závitová M8, DIN 975 pozinkovaná</t>
  </si>
  <si>
    <t>31144441</t>
  </si>
  <si>
    <t>Matice prodlužovací M8 x 24 DIN 6334 zinek bílý</t>
  </si>
  <si>
    <t>31144442</t>
  </si>
  <si>
    <t>Kombinovaný šroub vrut M8 x 60 ZB</t>
  </si>
  <si>
    <t>31179125Ra1</t>
  </si>
  <si>
    <t>Šrouby,matice, hmoždinky a další drobný montážní materiál, ...</t>
  </si>
  <si>
    <t>429 0002Tb</t>
  </si>
  <si>
    <t>Montáž uložení</t>
  </si>
  <si>
    <t>998767102R00</t>
  </si>
  <si>
    <t>Přesun hmot pro kovové stavební doplňk. konstrukce v objektech výšky do 12 m</t>
  </si>
  <si>
    <t>Odkaz na dem. hmot. položky pořadí 16 : 0,04800</t>
  </si>
  <si>
    <t>Odkaz na dem. hmot. položky pořadí 17 : 0,14400</t>
  </si>
  <si>
    <t>Odkaz na dem. hmot. položky pořadí 18 : 0,32400</t>
  </si>
  <si>
    <t>Odkaz na dem. hmot. položky pořadí 19 : 0,72000</t>
  </si>
  <si>
    <t>Odkaz na dem. hmot. položky pořadí 20 : 0,95000</t>
  </si>
  <si>
    <t>Odkaz na dem. hmot. položky pořadí 21 : 0,00491</t>
  </si>
  <si>
    <t>Odkaz na dem. hmot. položky pořadí 22 : 0,00000</t>
  </si>
  <si>
    <t>Odkaz na dem. hmot. položky pořadí 23 : 0,00000</t>
  </si>
  <si>
    <t>Odkaz na dem. hmot. položky pořadí 24 : 0,26000</t>
  </si>
  <si>
    <t>Odkaz na dem. hmot. položky pořadí 25 : 0,22200</t>
  </si>
  <si>
    <t>Odkaz na dem. hmot. položky pořadí 27 : 3,85990</t>
  </si>
  <si>
    <t>Odkaz na dem. hmot. položky pořadí 26 : 1,26000</t>
  </si>
  <si>
    <t>Odkaz na mn. položky pořadí 127 : 7,79281*4</t>
  </si>
  <si>
    <t>Odkaz na mn. položky pořadí 127 : 7,79281</t>
  </si>
  <si>
    <t>Odkaz na mn. položky pořadí 131 : 7,79281*10</t>
  </si>
  <si>
    <t>Poplatek za uložení suti - směs betonu, cihel, dřeva, skupina odpadu 170904</t>
  </si>
  <si>
    <t>VRN 001</t>
  </si>
  <si>
    <t>Uvedení do provozu a zaškolení obsluhy</t>
  </si>
  <si>
    <t>v potřebném rozsahu. Počet vyhotovení bude stanoven zadavatelem.</t>
  </si>
  <si>
    <t>Součástí obsahu budou mimo jiné:</t>
  </si>
  <si>
    <t>-protokoly o tlakových zkouškách</t>
  </si>
  <si>
    <t>-protokoly o zaregulování systému</t>
  </si>
  <si>
    <t>-protokol o předání a převzetí zařízení</t>
  </si>
  <si>
    <t>VRN 002</t>
  </si>
  <si>
    <t>Rozbor kvality vody vnitřního vodovodu</t>
  </si>
  <si>
    <t>VRN 003</t>
  </si>
  <si>
    <t>Kontrola potrubí a izolace vodovodu</t>
  </si>
  <si>
    <t>0005</t>
  </si>
  <si>
    <t>Dokumentace skutečného provedení</t>
  </si>
  <si>
    <t>ZTI</t>
  </si>
  <si>
    <t>909      R00</t>
  </si>
  <si>
    <t>Hzs-nezmeritelne stavebni prace</t>
  </si>
  <si>
    <t>h</t>
  </si>
  <si>
    <t>Prav.M</t>
  </si>
  <si>
    <t>HZS</t>
  </si>
  <si>
    <t>POL10_</t>
  </si>
  <si>
    <t>Vyhotovení všech potřebných přejímacích podkladů pro převzetí zařízení</t>
  </si>
  <si>
    <t>Projekt:</t>
  </si>
  <si>
    <t>151101102R00</t>
  </si>
  <si>
    <t>Zřízení pažení a rozepření stěn rýh příložné  pro jakoukoliv mezerovitost, hloubky do 4 m</t>
  </si>
  <si>
    <t>pro podzemní vedení pro všechny šířky rýhy,</t>
  </si>
  <si>
    <t>151101112R00</t>
  </si>
  <si>
    <t>Odstranění pažení a rozepření rýh příložné , hloubky do 4 m</t>
  </si>
  <si>
    <t>pro podzemní vedení s uložením materiálu na vzdálenost do 3 m od kraje výkopu,</t>
  </si>
  <si>
    <t>132201210R00</t>
  </si>
  <si>
    <t xml:space="preserve">Hloubení rýh šířky přes 60 do 200 cm do 50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</si>
  <si>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</si>
  <si>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VÝKOP PŘÍPOJKY : 0,8*11*1,8</t>
  </si>
  <si>
    <t>V MÍSTĚ NAPOJENÍ : 1,5*1,5*2,2</t>
  </si>
  <si>
    <t>132201219R00</t>
  </si>
  <si>
    <t xml:space="preserve">Hloubení rýh šířky přes 60 do 200 cm příplatek za lepivost, v hornině 3,  </t>
  </si>
  <si>
    <t>Odkaz na mn. položky pořadí 3 : 20,79000*0,3</t>
  </si>
  <si>
    <t>Odkaz na mn. položky pořadí 7 : 4,40000</t>
  </si>
  <si>
    <t>Odkaz na mn. položky pořadí 10 : 1,32000</t>
  </si>
  <si>
    <t>Odkaz na mn. položky pořadí 5 : 5,72000</t>
  </si>
  <si>
    <t>11*0,5*0,8</t>
  </si>
  <si>
    <t>Odkaz na mn. položky pořadí 7 : 4,40000*1,8</t>
  </si>
  <si>
    <t>174101101R00</t>
  </si>
  <si>
    <t>Zásyp sypaninou se zhutněním jam, šachet, rýh nebo kolem objektů v těchto vykopávkách</t>
  </si>
  <si>
    <t>včetně strojního přemístění materiálu pro zásyp ze vzdálenosti do 10 m od okraje zásypu</t>
  </si>
  <si>
    <t>Odkaz na mn. položky pořadí 3 : 20,79000</t>
  </si>
  <si>
    <t>Odkaz na mn. položky pořadí 5 : 5,72000*-1</t>
  </si>
  <si>
    <t>11*0,15*0,8</t>
  </si>
  <si>
    <t>979087313R00</t>
  </si>
  <si>
    <t>Nakládání na dopravní prostředky vybouraných trub</t>
  </si>
  <si>
    <t>Odkaz na dem. hmot. položky pořadí 11 : 1,10000</t>
  </si>
  <si>
    <t>28611263.AR</t>
  </si>
  <si>
    <t>Trubka plastová pro venkovní kanalizaci spoj: hrdlový; potrubí: jednovrstvé; materiál: PVC-U; povrch: hladký; DN/OD = 200; de = 200,0 mm; tl. stěny = 5,9 mm; l = 1 000 mm; SN 8</t>
  </si>
  <si>
    <t>28611264.AR</t>
  </si>
  <si>
    <t>Trubka plastová pro venkovní kanalizaci spoj: hrdlový; potrubí: jednovrstvé; materiál: PVC-U; povrch: hladký; DN/OD = 200; de = 200,0 mm; tl. stěny = 5,9 mm; l = 3 000 mm; SN 8</t>
  </si>
  <si>
    <t>871353121R00</t>
  </si>
  <si>
    <t>Montáž potrubí z trub z plastů těsněných gumovým kroužkem  DN 200 mm</t>
  </si>
  <si>
    <t>v otevřeném výkopu ve sklonu do 20 %,</t>
  </si>
  <si>
    <t>Odkaz na mn. položky pořadí 13 : 3,00000</t>
  </si>
  <si>
    <t>Odkaz na mn. položky pořadí 14 : 3,00000*3</t>
  </si>
  <si>
    <t>892571111R00</t>
  </si>
  <si>
    <t>Zkoušky těsnosti kanalizačního potrubí zkouška těsnosti kanalizačního potrubí vodou  do DN 200 mm</t>
  </si>
  <si>
    <t>vodou nebo vzduchem,</t>
  </si>
  <si>
    <t>Odkaz na mn. položky pořadí 15 : 12,00000</t>
  </si>
  <si>
    <t>28651667.AR</t>
  </si>
  <si>
    <t>Koleno plastové pro venkovní kanalizaci typ: jednoznačné; spoj: hrdlový; potrubí: jednovrstvé; materiál: PVC-U; povrch: hladký; úhel = 45,0 °; DN = 200; SDR 41,0; SN 8</t>
  </si>
  <si>
    <t>877353121R00</t>
  </si>
  <si>
    <t>Montáž tvarovek na potrubí z trub z plastů těsněných gumovým kroužkem odbočných DN 200 mm</t>
  </si>
  <si>
    <t>Odkaz na mn. položky pořadí 17 : 4,00000</t>
  </si>
  <si>
    <t>899711122R00</t>
  </si>
  <si>
    <t>Výstražné fólie výstražná fólie pro kanalizaci, šířka 30 cm</t>
  </si>
  <si>
    <t>286971678R</t>
  </si>
  <si>
    <t>dno šachetní s výkyvnými hrdly; průtočné; PP; úhel odpadu 0 °; DN = 478,0 mm; l = 619 mm; š = 478 mm; h = 638 mm; DN žlabu 200 mm</t>
  </si>
  <si>
    <t>286971403R</t>
  </si>
  <si>
    <t>trubka plastová kanalizační PVC-U; korugovaná; D = 476,0 mm; l = 2000,0 mm</t>
  </si>
  <si>
    <t>894432112R00</t>
  </si>
  <si>
    <t>Osazení plastových šachet revizních průměr 425 mm</t>
  </si>
  <si>
    <t>28697146R</t>
  </si>
  <si>
    <t>poklop kanalizační do šachtové roury; DN šachty 425 mm; PP; únosnost 1 500 kg; bez odvětrání</t>
  </si>
  <si>
    <t>899101111R00</t>
  </si>
  <si>
    <t>Osazení poklopů litinových a ocelových o hmotnost jednotlivě do 50 kg</t>
  </si>
  <si>
    <t>998276201R00</t>
  </si>
  <si>
    <t>Přesun hmot pro trubní vedení z trub plastových nebo sklolaminátových obsypaných kamenivem</t>
  </si>
  <si>
    <t>vodovodu nebo kanalizace ražené nebo hloubené (827 1.1, 827 1.9, 827 2.1, 827 2.9), drobných objektů</t>
  </si>
  <si>
    <t>Odkaz na mn. položky pořadí 26 : 1,10000*10</t>
  </si>
  <si>
    <t>Geodetické práce</t>
  </si>
  <si>
    <t>Vytýčení inženýrských sítí</t>
  </si>
  <si>
    <t>Zaměření potrubí ve výkopu</t>
  </si>
  <si>
    <t>Oplocení výkopu</t>
  </si>
  <si>
    <t>Uvedení vsakovacího rigolu do původního stavu, (nutná obhlídka)</t>
  </si>
  <si>
    <t>210810045RT1</t>
  </si>
  <si>
    <t>Kabel CYKY-m 750 V 3 x 1,5 mm2 pevně uložený včetně dodávky kabelu</t>
  </si>
  <si>
    <t>POL1_1</t>
  </si>
  <si>
    <t>210810046RT3</t>
  </si>
  <si>
    <t>Kabel CYKY-m 750 V 3 x 2,5 mm2 pevně uložený včetně dodávky CYKY 3Cx2.5</t>
  </si>
  <si>
    <t>210800626RT1</t>
  </si>
  <si>
    <t>Vodič nn a vn CYA 6 mm2 uložený volně včetně dodávky vodiče CYA 6</t>
  </si>
  <si>
    <t>210220321RT1</t>
  </si>
  <si>
    <t>Svorka na potrubí Bernard, včetně Cu pásku včetně dodávky svorky + Cu pásku</t>
  </si>
  <si>
    <t>210800546RT1</t>
  </si>
  <si>
    <t>Vodič nn a vn CY 4 mm2 uložený pevně včetně dodávky vodiče CY 4</t>
  </si>
  <si>
    <t>210100001R00</t>
  </si>
  <si>
    <t>Ukončení vodičů v rozvaděči + zapojení do 2,5 mm2</t>
  </si>
  <si>
    <t>PC348100726</t>
  </si>
  <si>
    <t>A SVÍTIDLO LED, KULATÉ, PŘISAZENÉ, 4000 K, 1950 lm, 16,3 W, IP65 dodávka a montáž</t>
  </si>
  <si>
    <t>POL3_0</t>
  </si>
  <si>
    <t>PC2104532121</t>
  </si>
  <si>
    <t>Infrapasivní spínač osvětlení včetně dodávky  interiérového čidla</t>
  </si>
  <si>
    <t>210111011RT6</t>
  </si>
  <si>
    <t>Zásuvka domovní zapuštěná - provedení 2P+PE včetně dodávky zásuvky a rámečku</t>
  </si>
  <si>
    <t>210010301RT1</t>
  </si>
  <si>
    <t>Krabice přístrojová KP, bez zapojení, kruhová včetně dodávky KP 68/2</t>
  </si>
  <si>
    <t>210010321RT1</t>
  </si>
  <si>
    <t>Krabice univerzální KU a odbočná KO se zapoj.,kruh vč.dodávky krabice KU 68-1903</t>
  </si>
  <si>
    <t>34561406R</t>
  </si>
  <si>
    <t>Svorka WAGO 273-105 5x2,5</t>
  </si>
  <si>
    <t>905R01</t>
  </si>
  <si>
    <t>Hzs-revize provoz.souboru a st.obj. Revize</t>
  </si>
  <si>
    <t>905002R01</t>
  </si>
  <si>
    <t>Stavební výpomoci (sekání drážek, vrtání otvorů,kapsy pro krabice,zednické zapravení)</t>
  </si>
  <si>
    <t>905004R01</t>
  </si>
  <si>
    <t>Koordinace s ostatními profesemi</t>
  </si>
  <si>
    <t>905007R01</t>
  </si>
  <si>
    <t>Demontáž stávajícího zařízení</t>
  </si>
  <si>
    <t>905008R01</t>
  </si>
  <si>
    <t>Úprava stávajícího zařízení</t>
  </si>
  <si>
    <t>35822001013R</t>
  </si>
  <si>
    <t>Jistič do 80 A 1 pól. charakteristika B, LTN-10B-1</t>
  </si>
  <si>
    <t>35838328T</t>
  </si>
  <si>
    <t>Proudový chránič s nadproudovou ochranou OLI-10B-1N-030AC-G In 10 A, Ue 230 V a.c., charakteristika, B, Idn 30 mA, 1+N-pól, Icn 10 kA, typ AC-G</t>
  </si>
  <si>
    <t>210120421R00</t>
  </si>
  <si>
    <t>Jistič jednopólový modulární</t>
  </si>
  <si>
    <t>210120803R00</t>
  </si>
  <si>
    <t>Chránič proudový dvoupólový do 40 A</t>
  </si>
  <si>
    <t>971033331R00</t>
  </si>
  <si>
    <t>Vybourání otvorů ve zdivu cihelném z jakýchkoliv cihel pálených  na jakoukoliv maltu vápenou nebo vápenocementovou, plochy do 0,09 m2, tloušťky do 150 mm</t>
  </si>
  <si>
    <t>Včetně pomocného lešení o výšce podlahy do 1900 mm a pro zatížení do 1,5 kPa  (150 kg/m2).</t>
  </si>
  <si>
    <t>971033341R00</t>
  </si>
  <si>
    <t>Vybourání otvorů ve zdivu cihelném z jakýchkoliv cihel pálených  na jakoukoliv maltu vápenou nebo vápenocementovou, plochy do 0,09 m2, tloušťky do 300 mm</t>
  </si>
  <si>
    <t>970051200R00</t>
  </si>
  <si>
    <t>Jádrové vrtání, kruhové prostupy v železobetonu jádrové vrtání , do D 200 mm</t>
  </si>
  <si>
    <t>prostupy přes stropy : (1+2+3)*0,25</t>
  </si>
  <si>
    <t>970053200R00</t>
  </si>
  <si>
    <t>Jádrové vrtání, kruhové prostupy v železobetonu příplatek za jádrové vrtání ve H nad 1,5 m, do D 200 mm</t>
  </si>
  <si>
    <t>Odkaz na mn. položky pořadí 7 : 1,50000</t>
  </si>
  <si>
    <t>970056200R00</t>
  </si>
  <si>
    <t>Jádrové vrtání, kruhové prostupy v železobetonu příplatek za jádrové vrtání do stropu, do D 200 mm</t>
  </si>
  <si>
    <t>970057200R00</t>
  </si>
  <si>
    <t>Jádrové vrtání, kruhové prostupy v železobetonu příplatek za časté přemístění stroje jádrového vrtání, do D 200 mm</t>
  </si>
  <si>
    <t>712341550002</t>
  </si>
  <si>
    <t>Opracování prostupu a natavení phydroizolace na potrubí d160 a d200, vytvoření těsného spoje, včetně dodávky materiálu</t>
  </si>
  <si>
    <t>71234155000D1</t>
  </si>
  <si>
    <t>Vybourání skladby střechy pro provedení odvětrání</t>
  </si>
  <si>
    <t>doplnění izolace : 1,5*0,2</t>
  </si>
  <si>
    <t>71346-3213T05</t>
  </si>
  <si>
    <t>Izolace potrubí (jednovrstvá), samolepící s AL folií</t>
  </si>
  <si>
    <t>Odkaz na mn. položky pořadí 21 : 3,38161</t>
  </si>
  <si>
    <t>283 701001T</t>
  </si>
  <si>
    <t>Izolace ze syntetického kaučuku K-Flex ST 25 - pás (samolepící), t. 25mm s AL folií</t>
  </si>
  <si>
    <t>d160 : (0,013+0,16+0,013)*PI*3</t>
  </si>
  <si>
    <t>d200 : (0,013+0,2+0,013)*PI*1,5</t>
  </si>
  <si>
    <t>Koeficient : 0,2</t>
  </si>
  <si>
    <t>998713102R00</t>
  </si>
  <si>
    <t>Přesun hmot pro izolace tepelné v objektech výšky do 12 m</t>
  </si>
  <si>
    <t>V1</t>
  </si>
  <si>
    <t>Diagonální ventilátor do kruhového potrubí, připojení d200, tříotáčkový s doběhem (velmi tichý), Q=600m3/h, 200Pa</t>
  </si>
  <si>
    <t>Skříň</t>
  </si>
  <si>
    <t>je z tvrzeného plastu, skládá se z konzole pro montáž na zeď nebo strop, hlukového absorbéru a motoru. Snadná demontáž motorové části připevněné pomocí rychloupínacích spon. Připojovací hrdla s gumovým těsněním.</t>
  </si>
  <si>
    <t>V1-1</t>
  </si>
  <si>
    <t>Spojovací manžeta d200</t>
  </si>
  <si>
    <t>Informace</t>
  </si>
  <si>
    <t>• pro ventilátory do kruhového potrubí</t>
  </si>
  <si>
    <t>• umožňuje připojit či odpojit ventilátor pro údržbu a čištění</t>
  </si>
  <si>
    <t>• je vyrobena z galvanizované oceli s gumovým vyložením, vyložení velmi dobře tlumí případné kmity a hluk</t>
  </si>
  <si>
    <t>• spona se stahuje dvěma šrouby</t>
  </si>
  <si>
    <t>Odkaz na mn. položky pořadí 25 : 1,00000*2</t>
  </si>
  <si>
    <t>V2</t>
  </si>
  <si>
    <t>Diagonální ventilátor do kruhového potrubí, připojení d160, tříotáčkový s doběhem (velmi tichý), Q=400m3/h, 130Pa</t>
  </si>
  <si>
    <t>V2-1</t>
  </si>
  <si>
    <t>Spojovací manžeta d160</t>
  </si>
  <si>
    <t>Odkaz na mn. položky pořadí 27 : 2,00000*2</t>
  </si>
  <si>
    <t>728616212R00</t>
  </si>
  <si>
    <t>Montáž diagonálního nízkotlakého ventilátoru potrubního do kruhového potrubí, do průměru d 200 mm</t>
  </si>
  <si>
    <t>800-728</t>
  </si>
  <si>
    <t>Odkaz na mn. položky pořadí 25 : 1,00000</t>
  </si>
  <si>
    <t>Odkaz na mn. položky pořadí 27 : 2,00000</t>
  </si>
  <si>
    <t>998724102R00</t>
  </si>
  <si>
    <t>Přesun hmot pro strojní vybavení v objektech výšky do 12 m</t>
  </si>
  <si>
    <t>551623505R</t>
  </si>
  <si>
    <t>Příslušenství vzduchotechnické jednotky - zápachová uzávěra podomítková; materiál: plast; DN 32</t>
  </si>
  <si>
    <t>728619001T00</t>
  </si>
  <si>
    <t>Montáž sifonu</t>
  </si>
  <si>
    <t>ED2017</t>
  </si>
  <si>
    <t>42981164R</t>
  </si>
  <si>
    <t>potrubí spirálně vinuté; pozinkovaný plech; pr. 160,0 mm; l = 3 000 mm; použití pro rozvody vzduchu</t>
  </si>
  <si>
    <t>42981166R</t>
  </si>
  <si>
    <t>potrubí spirálně vinuté; pozinkovaný plech; pr. 200,0 mm; l = 3 000 mm; použití pro rozvody vzduchu</t>
  </si>
  <si>
    <t>42981303R</t>
  </si>
  <si>
    <t>trouba do potrubí vzduchotechniky; kruhová; ocelová; povrch pozink; rozměr d = 200, délka 1000 mm; rozsah teplot -40 až 70 °C</t>
  </si>
  <si>
    <t>728112112R00</t>
  </si>
  <si>
    <t>Montáž kruhového plechového potrubí do průměru d 200 mm</t>
  </si>
  <si>
    <t>Odkaz na mn. položky pořadí 34 : 11,00000*3</t>
  </si>
  <si>
    <t>Odkaz na mn. položky pořadí 35 : 3,00000*3</t>
  </si>
  <si>
    <t>Odkaz na mn. položky pořadí 36 : 1,00000</t>
  </si>
  <si>
    <t>429110103T</t>
  </si>
  <si>
    <t>Koncový kryt vnitřní DRL DN160</t>
  </si>
  <si>
    <t>ED2022</t>
  </si>
  <si>
    <t>7282127303T00</t>
  </si>
  <si>
    <t>Montáž koncového krytu DN160</t>
  </si>
  <si>
    <t>Odkaz na mn. položky pořadí 38 : 8,00000</t>
  </si>
  <si>
    <t>4298230841T1</t>
  </si>
  <si>
    <t>200/160 přechod osový krátký s těsněním</t>
  </si>
  <si>
    <t>728212212R00</t>
  </si>
  <si>
    <t>Montáž tvarovky pro kruhové plechové potrubí do průměru d 200 mm, - osového nebo pravoúhlého přechodu</t>
  </si>
  <si>
    <t>Odkaz na mn. položky pořadí 40 : 8,00000</t>
  </si>
  <si>
    <t>429822002R1</t>
  </si>
  <si>
    <t>Oblouk lisovaný s těsněním 45° d160</t>
  </si>
  <si>
    <t>429822002R1A</t>
  </si>
  <si>
    <t>Oblouk lisovaný s těsněním 90° d160</t>
  </si>
  <si>
    <t>429822002R3a</t>
  </si>
  <si>
    <t>Oblouk lisovaný s těsněním 45° d200</t>
  </si>
  <si>
    <t>429822002R2</t>
  </si>
  <si>
    <t>Oblouk lisovaný s těsněním 90° d200</t>
  </si>
  <si>
    <t>728212112R00</t>
  </si>
  <si>
    <t>Montáž tvarovky pro kruhové plechové potrubí do průměru d 200 mm, - oblouku</t>
  </si>
  <si>
    <t>Odkaz na mn. položky pořadí 42 : 4,00000</t>
  </si>
  <si>
    <t>Odkaz na mn. položky pořadí 43 : 10,00000</t>
  </si>
  <si>
    <t>Odkaz na mn. položky pořadí 44 : 2,00000</t>
  </si>
  <si>
    <t>Odkaz na mn. položky pořadí 45 : 1,00000</t>
  </si>
  <si>
    <t>42972097R</t>
  </si>
  <si>
    <t>hlavice samotahová; mater. pozink.plech bez povrch.úpravy; vnitřní pr. d = 160 mm; vnější pr. D = 315 mm; výška V = 272 mm</t>
  </si>
  <si>
    <t>42972100R</t>
  </si>
  <si>
    <t>hlavice samotahová; mater. pozink.plech bez povrch.úpravy; vnitřní pr. d = 200 mm; vnější pr. D = 400 mm; výška V = 340 mm</t>
  </si>
  <si>
    <t>728212712R00</t>
  </si>
  <si>
    <t>Montáž tvarovky pro kruhové plechové potrubí do průměru d 200 mm, - protidešťové střišky nebo výfukové hlavice do kruhového plechového potrubí</t>
  </si>
  <si>
    <t>Odkaz na mn. položky pořadí 47 : 2,00000</t>
  </si>
  <si>
    <t>Odkaz na mn. položky pořadí 48 : 1,00000</t>
  </si>
  <si>
    <t>4297210002</t>
  </si>
  <si>
    <t>Výpusť kondenzátu - kondenzační jímka d160</t>
  </si>
  <si>
    <t>4297210001</t>
  </si>
  <si>
    <t>Výpusť kondenzátu - kondenzační jímka d200</t>
  </si>
  <si>
    <t>728311561T01</t>
  </si>
  <si>
    <t>Montáž kondenzační jímky DN200</t>
  </si>
  <si>
    <t>Odkaz na mn. položky pořadí 50 : 2,00000</t>
  </si>
  <si>
    <t>Odkaz na mn. položky pořadí 51 : 1,00000</t>
  </si>
  <si>
    <t>42971076R</t>
  </si>
  <si>
    <t>klapka jednolistá na vzduchotechnické potrubí, plášť klapky bezpřírubový; těsná; mat. pozink.plech; rozměr DN 160 mm</t>
  </si>
  <si>
    <t>728214412R00</t>
  </si>
  <si>
    <t>Montáž tvarovky pro kruhové plastové potrubí do průměru d 200 mm, - klapky škrticí nebo zpětné</t>
  </si>
  <si>
    <t>Odkaz na mn. položky pořadí 53 : 3,00000</t>
  </si>
  <si>
    <t>42982309015T21</t>
  </si>
  <si>
    <t>OBJ 90° 160/160 odbočka jednostranná, s těsněním</t>
  </si>
  <si>
    <t>42982309015T61</t>
  </si>
  <si>
    <t>OBJ 90° 200/160 odbočka jednostranná, s těsněním</t>
  </si>
  <si>
    <t>728212312R00</t>
  </si>
  <si>
    <t>Montáž tvarovky pro kruhové plechové potrubí do průměru d 200 mm, - jednostranné nebo oboustranné odbočky nebo kalhotového kusu</t>
  </si>
  <si>
    <t>Odkaz na mn. položky pořadí 55 : 3,00000</t>
  </si>
  <si>
    <t>Odkaz na mn. položky pořadí 56 : 2,00000</t>
  </si>
  <si>
    <t>42982001</t>
  </si>
  <si>
    <t>Dveřní větrací mřížka oboustranná 300x150, hliníková s pevnými lamelami (sada - 2ks), uzpevnění pomocí lepícího tmelu</t>
  </si>
  <si>
    <t>sada</t>
  </si>
  <si>
    <t>42982001-m</t>
  </si>
  <si>
    <t>Osazení dveřních větracích mřížek do dveří (včetně vyřezání dveří), (oboustranně do dveří)</t>
  </si>
  <si>
    <t>Odkaz na mn. položky pořadí 58 : 4,00000</t>
  </si>
  <si>
    <t>429720001</t>
  </si>
  <si>
    <t>KVK2-V-1.0 300x75 vyústka komfortní, pro kruhové potrubí</t>
  </si>
  <si>
    <t>429720002</t>
  </si>
  <si>
    <t>R1 300x75 regulace</t>
  </si>
  <si>
    <t>Odkaz na mn. položky pořadí 60 : 12,00000</t>
  </si>
  <si>
    <t>728411311R00</t>
  </si>
  <si>
    <t xml:space="preserve">Montáž vyústě čtyřhranné, do průřezu 0,040 m2,  </t>
  </si>
  <si>
    <t>998728102R00</t>
  </si>
  <si>
    <t>Přesun hmot pro vzduchotechniku v objektech výšky do 12 m</t>
  </si>
  <si>
    <t>42320401R1</t>
  </si>
  <si>
    <t>Vzduchotechnická objímka s pryží 160 mm M8/M10 nerez A2</t>
  </si>
  <si>
    <t>RTS 23/ II</t>
  </si>
  <si>
    <t>42320402R1</t>
  </si>
  <si>
    <t>Vzduchotechnická objímka s pryží 200 mm M8/M10 nerez A2</t>
  </si>
  <si>
    <t>Šrouby,matice, hmoždinky a další drobný montážní materiál ZV, ZL, ZZ, ...</t>
  </si>
  <si>
    <t>429 0002Ta</t>
  </si>
  <si>
    <t>Hliníková páska (AL) 50mm x 50m</t>
  </si>
  <si>
    <t>Odkaz na dem. hmot. položky pořadí 4 : 0,04000</t>
  </si>
  <si>
    <t>Odkaz na dem. hmot. položky pořadí 5 : 0,30000</t>
  </si>
  <si>
    <t>Odkaz na dem. hmot. položky pořadí 6 : 0,32400</t>
  </si>
  <si>
    <t>Odkaz na dem. hmot. položky pořadí 7 : 0,11775</t>
  </si>
  <si>
    <t>Odkaz na dem. hmot. položky pořadí 8 : 0,00000</t>
  </si>
  <si>
    <t>Odkaz na mn. položky pořadí 73 : 0,78175*4</t>
  </si>
  <si>
    <t>Odkaz na mn. položky pořadí 73 : 0,78175</t>
  </si>
  <si>
    <t>Odkaz na mn. položky pořadí 77 : 0,78175*10</t>
  </si>
  <si>
    <t>904      R00</t>
  </si>
  <si>
    <t>Hzs-zkousky v ramci montaz.praci</t>
  </si>
  <si>
    <t>Revize vzduchotechnického zařízení, včetně předání všech protokolů</t>
  </si>
  <si>
    <t>Vyregulování systému VZT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</si>
</sst>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0" fontId="20" fillId="0" borderId="0" xfId="0" applyNumberFormat="1" applyFont="1" applyAlignment="1">
      <alignment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165" fontId="21" fillId="0" borderId="0" xfId="0" quotePrefix="1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0" xfId="0" applyNumberFormat="1" applyAlignment="1">
      <alignment wrapText="1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I26" sqref="H26:I27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4" t="s">
        <v>39</v>
      </c>
      <c r="B2" s="194"/>
      <c r="C2" s="194"/>
      <c r="D2" s="194"/>
      <c r="E2" s="194"/>
      <c r="F2" s="194"/>
      <c r="G2" s="194"/>
    </row>
  </sheetData>
  <sheetProtection algorithmName="SHA-512" hashValue="QVT6+K97EQ+qOZD3E1AHcF9SQYIKCKZwoA+Yk03C+afT04+xpQIolNmv+rBDTRz/Pg3Oc1kx5Omv2FDTAEhDMA==" saltValue="Saea34lTz262qWbeS432/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65</v>
      </c>
      <c r="C3" s="252" t="s">
        <v>66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70</v>
      </c>
      <c r="C4" s="255" t="s">
        <v>71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98</v>
      </c>
      <c r="C8" s="181" t="s">
        <v>99</v>
      </c>
      <c r="D8" s="162"/>
      <c r="E8" s="163"/>
      <c r="F8" s="164"/>
      <c r="G8" s="164">
        <f>SUMIF(AG9:AG12,"&lt;&gt;NOR",G9:G12)</f>
        <v>0</v>
      </c>
      <c r="H8" s="164"/>
      <c r="I8" s="164">
        <f>SUM(I9:I12)</f>
        <v>0</v>
      </c>
      <c r="J8" s="164"/>
      <c r="K8" s="164">
        <f>SUM(K9:K12)</f>
        <v>0</v>
      </c>
      <c r="L8" s="164"/>
      <c r="M8" s="164">
        <f>SUM(M9:M12)</f>
        <v>0</v>
      </c>
      <c r="N8" s="163"/>
      <c r="O8" s="163">
        <f>SUM(O9:O12)</f>
        <v>0.19</v>
      </c>
      <c r="P8" s="163"/>
      <c r="Q8" s="163">
        <f>SUM(Q9:Q12)</f>
        <v>0</v>
      </c>
      <c r="R8" s="164"/>
      <c r="S8" s="164"/>
      <c r="T8" s="165"/>
      <c r="U8" s="159"/>
      <c r="V8" s="159">
        <f>SUM(V9:V12)</f>
        <v>8.11</v>
      </c>
      <c r="W8" s="159"/>
      <c r="X8" s="159"/>
      <c r="Y8" s="159"/>
      <c r="AG8" t="s">
        <v>191</v>
      </c>
    </row>
    <row r="9" spans="1:60" outlineLevel="1" x14ac:dyDescent="0.2">
      <c r="A9" s="167">
        <v>1</v>
      </c>
      <c r="B9" s="168" t="s">
        <v>454</v>
      </c>
      <c r="C9" s="183" t="s">
        <v>455</v>
      </c>
      <c r="D9" s="169" t="s">
        <v>281</v>
      </c>
      <c r="E9" s="170">
        <v>14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0">
        <v>8.8699999999999994E-3</v>
      </c>
      <c r="O9" s="170">
        <f>ROUND(E9*N9,2)</f>
        <v>0.12</v>
      </c>
      <c r="P9" s="170">
        <v>0</v>
      </c>
      <c r="Q9" s="170">
        <f>ROUND(E9*P9,2)</f>
        <v>0</v>
      </c>
      <c r="R9" s="172" t="s">
        <v>435</v>
      </c>
      <c r="S9" s="172" t="s">
        <v>221</v>
      </c>
      <c r="T9" s="173" t="s">
        <v>222</v>
      </c>
      <c r="U9" s="158">
        <v>0.35974</v>
      </c>
      <c r="V9" s="158">
        <f>ROUND(E9*U9,2)</f>
        <v>5.04</v>
      </c>
      <c r="W9" s="158"/>
      <c r="X9" s="158" t="s">
        <v>223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224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58" t="s">
        <v>453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89" t="str">
        <f>C10</f>
        <v>jakoukoliv maltou, z pomocného pracovního lešení o výšce podlahy do 1900 mm a pro zatížení do 1,5 kPa,</v>
      </c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7">
        <v>2</v>
      </c>
      <c r="B11" s="168" t="s">
        <v>458</v>
      </c>
      <c r="C11" s="183" t="s">
        <v>459</v>
      </c>
      <c r="D11" s="169" t="s">
        <v>281</v>
      </c>
      <c r="E11" s="170">
        <v>6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70">
        <v>1.091E-2</v>
      </c>
      <c r="O11" s="170">
        <f>ROUND(E11*N11,2)</f>
        <v>7.0000000000000007E-2</v>
      </c>
      <c r="P11" s="170">
        <v>0</v>
      </c>
      <c r="Q11" s="170">
        <f>ROUND(E11*P11,2)</f>
        <v>0</v>
      </c>
      <c r="R11" s="172" t="s">
        <v>435</v>
      </c>
      <c r="S11" s="172" t="s">
        <v>221</v>
      </c>
      <c r="T11" s="173" t="s">
        <v>222</v>
      </c>
      <c r="U11" s="158">
        <v>0.51171</v>
      </c>
      <c r="V11" s="158">
        <f>ROUND(E11*U11,2)</f>
        <v>3.07</v>
      </c>
      <c r="W11" s="158"/>
      <c r="X11" s="158" t="s">
        <v>223</v>
      </c>
      <c r="Y11" s="158" t="s">
        <v>197</v>
      </c>
      <c r="Z11" s="148"/>
      <c r="AA11" s="148"/>
      <c r="AB11" s="148"/>
      <c r="AC11" s="148"/>
      <c r="AD11" s="148"/>
      <c r="AE11" s="148"/>
      <c r="AF11" s="148"/>
      <c r="AG11" s="148" t="s">
        <v>224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">
      <c r="A12" s="155"/>
      <c r="B12" s="156"/>
      <c r="C12" s="258" t="s">
        <v>453</v>
      </c>
      <c r="D12" s="259"/>
      <c r="E12" s="259"/>
      <c r="F12" s="259"/>
      <c r="G12" s="259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226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89" t="str">
        <f>C12</f>
        <v>jakoukoliv maltou, z pomocného pracovního lešení o výšce podlahy do 1900 mm a pro zatížení do 1,5 kPa,</v>
      </c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0" t="s">
        <v>190</v>
      </c>
      <c r="B13" s="161" t="s">
        <v>104</v>
      </c>
      <c r="C13" s="181" t="s">
        <v>105</v>
      </c>
      <c r="D13" s="162"/>
      <c r="E13" s="163"/>
      <c r="F13" s="164"/>
      <c r="G13" s="164">
        <f>SUMIF(AG14:AG14,"&lt;&gt;NOR",G14:G14)</f>
        <v>0</v>
      </c>
      <c r="H13" s="164"/>
      <c r="I13" s="164">
        <f>SUM(I14:I14)</f>
        <v>0</v>
      </c>
      <c r="J13" s="164"/>
      <c r="K13" s="164">
        <f>SUM(K14:K14)</f>
        <v>0</v>
      </c>
      <c r="L13" s="164"/>
      <c r="M13" s="164">
        <f>SUM(M14:M14)</f>
        <v>0</v>
      </c>
      <c r="N13" s="163"/>
      <c r="O13" s="163">
        <f>SUM(O14:O14)</f>
        <v>0.01</v>
      </c>
      <c r="P13" s="163"/>
      <c r="Q13" s="163">
        <f>SUM(Q14:Q14)</f>
        <v>0</v>
      </c>
      <c r="R13" s="164"/>
      <c r="S13" s="164"/>
      <c r="T13" s="165"/>
      <c r="U13" s="159"/>
      <c r="V13" s="159">
        <f>SUM(V14:V14)</f>
        <v>1.28</v>
      </c>
      <c r="W13" s="159"/>
      <c r="X13" s="159"/>
      <c r="Y13" s="159"/>
      <c r="AG13" t="s">
        <v>191</v>
      </c>
    </row>
    <row r="14" spans="1:60" outlineLevel="1" x14ac:dyDescent="0.2">
      <c r="A14" s="174">
        <v>3</v>
      </c>
      <c r="B14" s="175" t="s">
        <v>488</v>
      </c>
      <c r="C14" s="182" t="s">
        <v>489</v>
      </c>
      <c r="D14" s="176" t="s">
        <v>231</v>
      </c>
      <c r="E14" s="177">
        <v>6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1.58E-3</v>
      </c>
      <c r="O14" s="177">
        <f>ROUND(E14*N14,2)</f>
        <v>0.01</v>
      </c>
      <c r="P14" s="177">
        <v>0</v>
      </c>
      <c r="Q14" s="177">
        <f>ROUND(E14*P14,2)</f>
        <v>0</v>
      </c>
      <c r="R14" s="179" t="s">
        <v>490</v>
      </c>
      <c r="S14" s="179" t="s">
        <v>221</v>
      </c>
      <c r="T14" s="180" t="s">
        <v>222</v>
      </c>
      <c r="U14" s="158">
        <v>0.214</v>
      </c>
      <c r="V14" s="158">
        <f>ROUND(E14*U14,2)</f>
        <v>1.28</v>
      </c>
      <c r="W14" s="158"/>
      <c r="X14" s="158" t="s">
        <v>223</v>
      </c>
      <c r="Y14" s="158" t="s">
        <v>197</v>
      </c>
      <c r="Z14" s="148"/>
      <c r="AA14" s="148"/>
      <c r="AB14" s="148"/>
      <c r="AC14" s="148"/>
      <c r="AD14" s="148"/>
      <c r="AE14" s="148"/>
      <c r="AF14" s="148"/>
      <c r="AG14" s="148" t="s">
        <v>224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0" t="s">
        <v>190</v>
      </c>
      <c r="B15" s="161" t="s">
        <v>110</v>
      </c>
      <c r="C15" s="181" t="s">
        <v>111</v>
      </c>
      <c r="D15" s="162"/>
      <c r="E15" s="163"/>
      <c r="F15" s="164"/>
      <c r="G15" s="164">
        <f>SUMIF(AG16:AG31,"&lt;&gt;NOR",G16:G31)</f>
        <v>0</v>
      </c>
      <c r="H15" s="164"/>
      <c r="I15" s="164">
        <f>SUM(I16:I31)</f>
        <v>0</v>
      </c>
      <c r="J15" s="164"/>
      <c r="K15" s="164">
        <f>SUM(K16:K31)</f>
        <v>0</v>
      </c>
      <c r="L15" s="164"/>
      <c r="M15" s="164">
        <f>SUM(M16:M31)</f>
        <v>0</v>
      </c>
      <c r="N15" s="163"/>
      <c r="O15" s="163">
        <f>SUM(O16:O31)</f>
        <v>0</v>
      </c>
      <c r="P15" s="163"/>
      <c r="Q15" s="163">
        <f>SUM(Q16:Q31)</f>
        <v>0.77999999999999992</v>
      </c>
      <c r="R15" s="164"/>
      <c r="S15" s="164"/>
      <c r="T15" s="165"/>
      <c r="U15" s="159"/>
      <c r="V15" s="159">
        <f>SUM(V16:V31)</f>
        <v>24.51</v>
      </c>
      <c r="W15" s="159"/>
      <c r="X15" s="159"/>
      <c r="Y15" s="159"/>
      <c r="AG15" t="s">
        <v>191</v>
      </c>
    </row>
    <row r="16" spans="1:60" ht="22.5" outlineLevel="1" x14ac:dyDescent="0.2">
      <c r="A16" s="167">
        <v>4</v>
      </c>
      <c r="B16" s="168" t="s">
        <v>780</v>
      </c>
      <c r="C16" s="183" t="s">
        <v>781</v>
      </c>
      <c r="D16" s="169" t="s">
        <v>281</v>
      </c>
      <c r="E16" s="170">
        <v>10</v>
      </c>
      <c r="F16" s="171"/>
      <c r="G16" s="172">
        <f>ROUND(E16*F16,2)</f>
        <v>0</v>
      </c>
      <c r="H16" s="171"/>
      <c r="I16" s="172">
        <f>ROUND(E16*H16,2)</f>
        <v>0</v>
      </c>
      <c r="J16" s="171"/>
      <c r="K16" s="172">
        <f>ROUND(E16*J16,2)</f>
        <v>0</v>
      </c>
      <c r="L16" s="172">
        <v>21</v>
      </c>
      <c r="M16" s="172">
        <f>G16*(1+L16/100)</f>
        <v>0</v>
      </c>
      <c r="N16" s="170">
        <v>0</v>
      </c>
      <c r="O16" s="170">
        <f>ROUND(E16*N16,2)</f>
        <v>0</v>
      </c>
      <c r="P16" s="170">
        <v>4.0000000000000001E-3</v>
      </c>
      <c r="Q16" s="170">
        <f>ROUND(E16*P16,2)</f>
        <v>0.04</v>
      </c>
      <c r="R16" s="172" t="s">
        <v>232</v>
      </c>
      <c r="S16" s="172" t="s">
        <v>221</v>
      </c>
      <c r="T16" s="173" t="s">
        <v>222</v>
      </c>
      <c r="U16" s="158">
        <v>0.16</v>
      </c>
      <c r="V16" s="158">
        <f>ROUND(E16*U16,2)</f>
        <v>1.6</v>
      </c>
      <c r="W16" s="158"/>
      <c r="X16" s="158" t="s">
        <v>223</v>
      </c>
      <c r="Y16" s="158" t="s">
        <v>197</v>
      </c>
      <c r="Z16" s="148"/>
      <c r="AA16" s="148"/>
      <c r="AB16" s="148"/>
      <c r="AC16" s="148"/>
      <c r="AD16" s="148"/>
      <c r="AE16" s="148"/>
      <c r="AF16" s="148"/>
      <c r="AG16" s="148" t="s">
        <v>224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258" t="s">
        <v>782</v>
      </c>
      <c r="D17" s="259"/>
      <c r="E17" s="259"/>
      <c r="F17" s="259"/>
      <c r="G17" s="259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226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67">
        <v>5</v>
      </c>
      <c r="B18" s="168" t="s">
        <v>1239</v>
      </c>
      <c r="C18" s="183" t="s">
        <v>1240</v>
      </c>
      <c r="D18" s="169" t="s">
        <v>281</v>
      </c>
      <c r="E18" s="170">
        <v>12</v>
      </c>
      <c r="F18" s="171"/>
      <c r="G18" s="172">
        <f>ROUND(E18*F18,2)</f>
        <v>0</v>
      </c>
      <c r="H18" s="171"/>
      <c r="I18" s="172">
        <f>ROUND(E18*H18,2)</f>
        <v>0</v>
      </c>
      <c r="J18" s="171"/>
      <c r="K18" s="172">
        <f>ROUND(E18*J18,2)</f>
        <v>0</v>
      </c>
      <c r="L18" s="172">
        <v>21</v>
      </c>
      <c r="M18" s="172">
        <f>G18*(1+L18/100)</f>
        <v>0</v>
      </c>
      <c r="N18" s="170">
        <v>3.4000000000000002E-4</v>
      </c>
      <c r="O18" s="170">
        <f>ROUND(E18*N18,2)</f>
        <v>0</v>
      </c>
      <c r="P18" s="170">
        <v>2.5000000000000001E-2</v>
      </c>
      <c r="Q18" s="170">
        <f>ROUND(E18*P18,2)</f>
        <v>0.3</v>
      </c>
      <c r="R18" s="172" t="s">
        <v>232</v>
      </c>
      <c r="S18" s="172" t="s">
        <v>221</v>
      </c>
      <c r="T18" s="173" t="s">
        <v>222</v>
      </c>
      <c r="U18" s="158">
        <v>0.21299999999999999</v>
      </c>
      <c r="V18" s="158">
        <f>ROUND(E18*U18,2)</f>
        <v>2.56</v>
      </c>
      <c r="W18" s="158"/>
      <c r="X18" s="158" t="s">
        <v>223</v>
      </c>
      <c r="Y18" s="158" t="s">
        <v>197</v>
      </c>
      <c r="Z18" s="148"/>
      <c r="AA18" s="148"/>
      <c r="AB18" s="148"/>
      <c r="AC18" s="148"/>
      <c r="AD18" s="148"/>
      <c r="AE18" s="148"/>
      <c r="AF18" s="148"/>
      <c r="AG18" s="148" t="s">
        <v>224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258" t="s">
        <v>782</v>
      </c>
      <c r="D19" s="259"/>
      <c r="E19" s="259"/>
      <c r="F19" s="259"/>
      <c r="G19" s="25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226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2">
      <c r="A20" s="155"/>
      <c r="B20" s="156"/>
      <c r="C20" s="262" t="s">
        <v>1241</v>
      </c>
      <c r="D20" s="263"/>
      <c r="E20" s="263"/>
      <c r="F20" s="263"/>
      <c r="G20" s="263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339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67">
        <v>6</v>
      </c>
      <c r="B21" s="168" t="s">
        <v>1242</v>
      </c>
      <c r="C21" s="183" t="s">
        <v>1243</v>
      </c>
      <c r="D21" s="169" t="s">
        <v>281</v>
      </c>
      <c r="E21" s="170">
        <v>6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0">
        <v>3.4000000000000002E-4</v>
      </c>
      <c r="O21" s="170">
        <f>ROUND(E21*N21,2)</f>
        <v>0</v>
      </c>
      <c r="P21" s="170">
        <v>5.3999999999999999E-2</v>
      </c>
      <c r="Q21" s="170">
        <f>ROUND(E21*P21,2)</f>
        <v>0.32</v>
      </c>
      <c r="R21" s="172" t="s">
        <v>232</v>
      </c>
      <c r="S21" s="172" t="s">
        <v>221</v>
      </c>
      <c r="T21" s="173" t="s">
        <v>222</v>
      </c>
      <c r="U21" s="158">
        <v>0.38100000000000001</v>
      </c>
      <c r="V21" s="158">
        <f>ROUND(E21*U21,2)</f>
        <v>2.29</v>
      </c>
      <c r="W21" s="158"/>
      <c r="X21" s="158" t="s">
        <v>223</v>
      </c>
      <c r="Y21" s="158" t="s">
        <v>197</v>
      </c>
      <c r="Z21" s="148"/>
      <c r="AA21" s="148"/>
      <c r="AB21" s="148"/>
      <c r="AC21" s="148"/>
      <c r="AD21" s="148"/>
      <c r="AE21" s="148"/>
      <c r="AF21" s="148"/>
      <c r="AG21" s="148" t="s">
        <v>224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258" t="s">
        <v>782</v>
      </c>
      <c r="D22" s="259"/>
      <c r="E22" s="259"/>
      <c r="F22" s="259"/>
      <c r="G22" s="259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226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262" t="s">
        <v>1241</v>
      </c>
      <c r="D23" s="263"/>
      <c r="E23" s="263"/>
      <c r="F23" s="263"/>
      <c r="G23" s="263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339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7">
        <v>7</v>
      </c>
      <c r="B24" s="168" t="s">
        <v>1244</v>
      </c>
      <c r="C24" s="183" t="s">
        <v>1245</v>
      </c>
      <c r="D24" s="169" t="s">
        <v>219</v>
      </c>
      <c r="E24" s="170">
        <v>1.5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21</v>
      </c>
      <c r="M24" s="172">
        <f>G24*(1+L24/100)</f>
        <v>0</v>
      </c>
      <c r="N24" s="170">
        <v>3.3300000000000001E-3</v>
      </c>
      <c r="O24" s="170">
        <f>ROUND(E24*N24,2)</f>
        <v>0</v>
      </c>
      <c r="P24" s="170">
        <v>7.85E-2</v>
      </c>
      <c r="Q24" s="170">
        <f>ROUND(E24*P24,2)</f>
        <v>0.12</v>
      </c>
      <c r="R24" s="172" t="s">
        <v>232</v>
      </c>
      <c r="S24" s="172" t="s">
        <v>221</v>
      </c>
      <c r="T24" s="173" t="s">
        <v>222</v>
      </c>
      <c r="U24" s="158">
        <v>6.2</v>
      </c>
      <c r="V24" s="158">
        <f>ROUND(E24*U24,2)</f>
        <v>9.3000000000000007</v>
      </c>
      <c r="W24" s="158"/>
      <c r="X24" s="158" t="s">
        <v>223</v>
      </c>
      <c r="Y24" s="158" t="s">
        <v>197</v>
      </c>
      <c r="Z24" s="148"/>
      <c r="AA24" s="148"/>
      <c r="AB24" s="148"/>
      <c r="AC24" s="148"/>
      <c r="AD24" s="148"/>
      <c r="AE24" s="148"/>
      <c r="AF24" s="148"/>
      <c r="AG24" s="148" t="s">
        <v>224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90" t="s">
        <v>1246</v>
      </c>
      <c r="D25" s="187"/>
      <c r="E25" s="188">
        <v>1.5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235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 x14ac:dyDescent="0.2">
      <c r="A26" s="167">
        <v>8</v>
      </c>
      <c r="B26" s="168" t="s">
        <v>1247</v>
      </c>
      <c r="C26" s="183" t="s">
        <v>1248</v>
      </c>
      <c r="D26" s="169" t="s">
        <v>219</v>
      </c>
      <c r="E26" s="170">
        <v>1.5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0">
        <v>1.34E-3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232</v>
      </c>
      <c r="S26" s="172" t="s">
        <v>221</v>
      </c>
      <c r="T26" s="173" t="s">
        <v>222</v>
      </c>
      <c r="U26" s="158">
        <v>1.23</v>
      </c>
      <c r="V26" s="158">
        <f>ROUND(E26*U26,2)</f>
        <v>1.85</v>
      </c>
      <c r="W26" s="158"/>
      <c r="X26" s="158" t="s">
        <v>223</v>
      </c>
      <c r="Y26" s="158" t="s">
        <v>197</v>
      </c>
      <c r="Z26" s="148"/>
      <c r="AA26" s="148"/>
      <c r="AB26" s="148"/>
      <c r="AC26" s="148"/>
      <c r="AD26" s="148"/>
      <c r="AE26" s="148"/>
      <c r="AF26" s="148"/>
      <c r="AG26" s="148" t="s">
        <v>224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190" t="s">
        <v>1249</v>
      </c>
      <c r="D27" s="187"/>
      <c r="E27" s="188">
        <v>1.5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235</v>
      </c>
      <c r="AH27" s="148">
        <v>5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67">
        <v>9</v>
      </c>
      <c r="B28" s="168" t="s">
        <v>1250</v>
      </c>
      <c r="C28" s="183" t="s">
        <v>1251</v>
      </c>
      <c r="D28" s="169" t="s">
        <v>219</v>
      </c>
      <c r="E28" s="170">
        <v>1.5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70">
        <v>3.2100000000000002E-3</v>
      </c>
      <c r="O28" s="170">
        <f>ROUND(E28*N28,2)</f>
        <v>0</v>
      </c>
      <c r="P28" s="170">
        <v>0</v>
      </c>
      <c r="Q28" s="170">
        <f>ROUND(E28*P28,2)</f>
        <v>0</v>
      </c>
      <c r="R28" s="172" t="s">
        <v>232</v>
      </c>
      <c r="S28" s="172" t="s">
        <v>221</v>
      </c>
      <c r="T28" s="173" t="s">
        <v>222</v>
      </c>
      <c r="U28" s="158">
        <v>3.3149999999999999</v>
      </c>
      <c r="V28" s="158">
        <f>ROUND(E28*U28,2)</f>
        <v>4.97</v>
      </c>
      <c r="W28" s="158"/>
      <c r="X28" s="158" t="s">
        <v>223</v>
      </c>
      <c r="Y28" s="158" t="s">
        <v>197</v>
      </c>
      <c r="Z28" s="148"/>
      <c r="AA28" s="148"/>
      <c r="AB28" s="148"/>
      <c r="AC28" s="148"/>
      <c r="AD28" s="148"/>
      <c r="AE28" s="148"/>
      <c r="AF28" s="148"/>
      <c r="AG28" s="148" t="s">
        <v>224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2" x14ac:dyDescent="0.2">
      <c r="A29" s="155"/>
      <c r="B29" s="156"/>
      <c r="C29" s="190" t="s">
        <v>1249</v>
      </c>
      <c r="D29" s="187"/>
      <c r="E29" s="188">
        <v>1.5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235</v>
      </c>
      <c r="AH29" s="148">
        <v>5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67">
        <v>10</v>
      </c>
      <c r="B30" s="168" t="s">
        <v>1252</v>
      </c>
      <c r="C30" s="183" t="s">
        <v>1253</v>
      </c>
      <c r="D30" s="169" t="s">
        <v>219</v>
      </c>
      <c r="E30" s="170">
        <v>1.5</v>
      </c>
      <c r="F30" s="171"/>
      <c r="G30" s="172">
        <f>ROUND(E30*F30,2)</f>
        <v>0</v>
      </c>
      <c r="H30" s="171"/>
      <c r="I30" s="172">
        <f>ROUND(E30*H30,2)</f>
        <v>0</v>
      </c>
      <c r="J30" s="171"/>
      <c r="K30" s="172">
        <f>ROUND(E30*J30,2)</f>
        <v>0</v>
      </c>
      <c r="L30" s="172">
        <v>21</v>
      </c>
      <c r="M30" s="172">
        <f>G30*(1+L30/100)</f>
        <v>0</v>
      </c>
      <c r="N30" s="170">
        <v>0</v>
      </c>
      <c r="O30" s="170">
        <f>ROUND(E30*N30,2)</f>
        <v>0</v>
      </c>
      <c r="P30" s="170">
        <v>0</v>
      </c>
      <c r="Q30" s="170">
        <f>ROUND(E30*P30,2)</f>
        <v>0</v>
      </c>
      <c r="R30" s="172" t="s">
        <v>232</v>
      </c>
      <c r="S30" s="172" t="s">
        <v>221</v>
      </c>
      <c r="T30" s="173" t="s">
        <v>222</v>
      </c>
      <c r="U30" s="158">
        <v>1.29</v>
      </c>
      <c r="V30" s="158">
        <f>ROUND(E30*U30,2)</f>
        <v>1.94</v>
      </c>
      <c r="W30" s="158"/>
      <c r="X30" s="158" t="s">
        <v>223</v>
      </c>
      <c r="Y30" s="158" t="s">
        <v>197</v>
      </c>
      <c r="Z30" s="148"/>
      <c r="AA30" s="148"/>
      <c r="AB30" s="148"/>
      <c r="AC30" s="148"/>
      <c r="AD30" s="148"/>
      <c r="AE30" s="148"/>
      <c r="AF30" s="148"/>
      <c r="AG30" s="148" t="s">
        <v>224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2" x14ac:dyDescent="0.2">
      <c r="A31" s="155"/>
      <c r="B31" s="156"/>
      <c r="C31" s="190" t="s">
        <v>1249</v>
      </c>
      <c r="D31" s="187"/>
      <c r="E31" s="188">
        <v>1.5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235</v>
      </c>
      <c r="AH31" s="148">
        <v>5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">
      <c r="A32" s="160" t="s">
        <v>190</v>
      </c>
      <c r="B32" s="161" t="s">
        <v>114</v>
      </c>
      <c r="C32" s="181" t="s">
        <v>115</v>
      </c>
      <c r="D32" s="162"/>
      <c r="E32" s="163"/>
      <c r="F32" s="164"/>
      <c r="G32" s="164">
        <f>SUMIF(AG33:AG34,"&lt;&gt;NOR",G33:G34)</f>
        <v>0</v>
      </c>
      <c r="H32" s="164"/>
      <c r="I32" s="164">
        <f>SUM(I33:I34)</f>
        <v>0</v>
      </c>
      <c r="J32" s="164"/>
      <c r="K32" s="164">
        <f>SUM(K33:K34)</f>
        <v>0</v>
      </c>
      <c r="L32" s="164"/>
      <c r="M32" s="164">
        <f>SUM(M33:M34)</f>
        <v>0</v>
      </c>
      <c r="N32" s="163"/>
      <c r="O32" s="163">
        <f>SUM(O33:O34)</f>
        <v>0</v>
      </c>
      <c r="P32" s="163"/>
      <c r="Q32" s="163">
        <f>SUM(Q33:Q34)</f>
        <v>0</v>
      </c>
      <c r="R32" s="164"/>
      <c r="S32" s="164"/>
      <c r="T32" s="165"/>
      <c r="U32" s="159"/>
      <c r="V32" s="159">
        <f>SUM(V33:V34)</f>
        <v>0.41</v>
      </c>
      <c r="W32" s="159"/>
      <c r="X32" s="159"/>
      <c r="Y32" s="159"/>
      <c r="AG32" t="s">
        <v>191</v>
      </c>
    </row>
    <row r="33" spans="1:60" ht="22.5" outlineLevel="1" x14ac:dyDescent="0.2">
      <c r="A33" s="167">
        <v>11</v>
      </c>
      <c r="B33" s="168" t="s">
        <v>505</v>
      </c>
      <c r="C33" s="183" t="s">
        <v>506</v>
      </c>
      <c r="D33" s="169" t="s">
        <v>363</v>
      </c>
      <c r="E33" s="170">
        <v>0.21706</v>
      </c>
      <c r="F33" s="171"/>
      <c r="G33" s="172">
        <f>ROUND(E33*F33,2)</f>
        <v>0</v>
      </c>
      <c r="H33" s="171"/>
      <c r="I33" s="172">
        <f>ROUND(E33*H33,2)</f>
        <v>0</v>
      </c>
      <c r="J33" s="171"/>
      <c r="K33" s="172">
        <f>ROUND(E33*J33,2)</f>
        <v>0</v>
      </c>
      <c r="L33" s="172">
        <v>21</v>
      </c>
      <c r="M33" s="172">
        <f>G33*(1+L33/100)</f>
        <v>0</v>
      </c>
      <c r="N33" s="170">
        <v>0</v>
      </c>
      <c r="O33" s="170">
        <f>ROUND(E33*N33,2)</f>
        <v>0</v>
      </c>
      <c r="P33" s="170">
        <v>0</v>
      </c>
      <c r="Q33" s="170">
        <f>ROUND(E33*P33,2)</f>
        <v>0</v>
      </c>
      <c r="R33" s="172" t="s">
        <v>435</v>
      </c>
      <c r="S33" s="172" t="s">
        <v>221</v>
      </c>
      <c r="T33" s="173" t="s">
        <v>222</v>
      </c>
      <c r="U33" s="158">
        <v>1.8919999999999999</v>
      </c>
      <c r="V33" s="158">
        <f>ROUND(E33*U33,2)</f>
        <v>0.41</v>
      </c>
      <c r="W33" s="158"/>
      <c r="X33" s="158" t="s">
        <v>507</v>
      </c>
      <c r="Y33" s="158" t="s">
        <v>197</v>
      </c>
      <c r="Z33" s="148"/>
      <c r="AA33" s="148"/>
      <c r="AB33" s="148"/>
      <c r="AC33" s="148"/>
      <c r="AD33" s="148"/>
      <c r="AE33" s="148"/>
      <c r="AF33" s="148"/>
      <c r="AG33" s="148" t="s">
        <v>508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2" x14ac:dyDescent="0.2">
      <c r="A34" s="155"/>
      <c r="B34" s="156"/>
      <c r="C34" s="258" t="s">
        <v>509</v>
      </c>
      <c r="D34" s="259"/>
      <c r="E34" s="259"/>
      <c r="F34" s="259"/>
      <c r="G34" s="259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226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0" t="s">
        <v>190</v>
      </c>
      <c r="B35" s="161" t="s">
        <v>130</v>
      </c>
      <c r="C35" s="181" t="s">
        <v>131</v>
      </c>
      <c r="D35" s="162"/>
      <c r="E35" s="163"/>
      <c r="F35" s="164"/>
      <c r="G35" s="164">
        <f>SUMIF(AG36:AG42,"&lt;&gt;NOR",G36:G42)</f>
        <v>0</v>
      </c>
      <c r="H35" s="164"/>
      <c r="I35" s="164">
        <f>SUM(I36:I42)</f>
        <v>0</v>
      </c>
      <c r="J35" s="164"/>
      <c r="K35" s="164">
        <f>SUM(K36:K42)</f>
        <v>0</v>
      </c>
      <c r="L35" s="164"/>
      <c r="M35" s="164">
        <f>SUM(M36:M42)</f>
        <v>0</v>
      </c>
      <c r="N35" s="163"/>
      <c r="O35" s="163">
        <f>SUM(O36:O42)</f>
        <v>0.11</v>
      </c>
      <c r="P35" s="163"/>
      <c r="Q35" s="163">
        <f>SUM(Q36:Q42)</f>
        <v>0</v>
      </c>
      <c r="R35" s="164"/>
      <c r="S35" s="164"/>
      <c r="T35" s="165"/>
      <c r="U35" s="159"/>
      <c r="V35" s="159">
        <f>SUM(V36:V42)</f>
        <v>4.66</v>
      </c>
      <c r="W35" s="159"/>
      <c r="X35" s="159"/>
      <c r="Y35" s="159"/>
      <c r="AG35" t="s">
        <v>191</v>
      </c>
    </row>
    <row r="36" spans="1:60" ht="22.5" outlineLevel="1" x14ac:dyDescent="0.2">
      <c r="A36" s="174">
        <v>12</v>
      </c>
      <c r="B36" s="175" t="s">
        <v>820</v>
      </c>
      <c r="C36" s="182" t="s">
        <v>821</v>
      </c>
      <c r="D36" s="176" t="s">
        <v>231</v>
      </c>
      <c r="E36" s="177">
        <v>2</v>
      </c>
      <c r="F36" s="178"/>
      <c r="G36" s="179">
        <f t="shared" ref="G36:G41" si="0">ROUND(E36*F36,2)</f>
        <v>0</v>
      </c>
      <c r="H36" s="178"/>
      <c r="I36" s="179">
        <f t="shared" ref="I36:I41" si="1">ROUND(E36*H36,2)</f>
        <v>0</v>
      </c>
      <c r="J36" s="178"/>
      <c r="K36" s="179">
        <f t="shared" ref="K36:K41" si="2">ROUND(E36*J36,2)</f>
        <v>0</v>
      </c>
      <c r="L36" s="179">
        <v>21</v>
      </c>
      <c r="M36" s="179">
        <f t="shared" ref="M36:M41" si="3">G36*(1+L36/100)</f>
        <v>0</v>
      </c>
      <c r="N36" s="177">
        <v>3.3E-4</v>
      </c>
      <c r="O36" s="177">
        <f t="shared" ref="O36:O41" si="4">ROUND(E36*N36,2)</f>
        <v>0</v>
      </c>
      <c r="P36" s="177">
        <v>0</v>
      </c>
      <c r="Q36" s="177">
        <f t="shared" ref="Q36:Q41" si="5">ROUND(E36*P36,2)</f>
        <v>0</v>
      </c>
      <c r="R36" s="179" t="s">
        <v>512</v>
      </c>
      <c r="S36" s="179" t="s">
        <v>221</v>
      </c>
      <c r="T36" s="180" t="s">
        <v>222</v>
      </c>
      <c r="U36" s="158">
        <v>2.75E-2</v>
      </c>
      <c r="V36" s="158">
        <f t="shared" ref="V36:V41" si="6">ROUND(E36*U36,2)</f>
        <v>0.06</v>
      </c>
      <c r="W36" s="158"/>
      <c r="X36" s="158" t="s">
        <v>223</v>
      </c>
      <c r="Y36" s="158" t="s">
        <v>197</v>
      </c>
      <c r="Z36" s="148"/>
      <c r="AA36" s="148"/>
      <c r="AB36" s="148"/>
      <c r="AC36" s="148"/>
      <c r="AD36" s="148"/>
      <c r="AE36" s="148"/>
      <c r="AF36" s="148"/>
      <c r="AG36" s="148" t="s">
        <v>224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33.75" outlineLevel="1" x14ac:dyDescent="0.2">
      <c r="A37" s="174">
        <v>13</v>
      </c>
      <c r="B37" s="175" t="s">
        <v>822</v>
      </c>
      <c r="C37" s="182" t="s">
        <v>823</v>
      </c>
      <c r="D37" s="176" t="s">
        <v>231</v>
      </c>
      <c r="E37" s="177">
        <v>2</v>
      </c>
      <c r="F37" s="178"/>
      <c r="G37" s="179">
        <f t="shared" si="0"/>
        <v>0</v>
      </c>
      <c r="H37" s="178"/>
      <c r="I37" s="179">
        <f t="shared" si="1"/>
        <v>0</v>
      </c>
      <c r="J37" s="178"/>
      <c r="K37" s="179">
        <f t="shared" si="2"/>
        <v>0</v>
      </c>
      <c r="L37" s="179">
        <v>21</v>
      </c>
      <c r="M37" s="179">
        <f t="shared" si="3"/>
        <v>0</v>
      </c>
      <c r="N37" s="177">
        <v>1.1050000000000001E-2</v>
      </c>
      <c r="O37" s="177">
        <f t="shared" si="4"/>
        <v>0.02</v>
      </c>
      <c r="P37" s="177">
        <v>0</v>
      </c>
      <c r="Q37" s="177">
        <f t="shared" si="5"/>
        <v>0</v>
      </c>
      <c r="R37" s="179" t="s">
        <v>512</v>
      </c>
      <c r="S37" s="179" t="s">
        <v>221</v>
      </c>
      <c r="T37" s="180" t="s">
        <v>222</v>
      </c>
      <c r="U37" s="158">
        <v>0.4</v>
      </c>
      <c r="V37" s="158">
        <f t="shared" si="6"/>
        <v>0.8</v>
      </c>
      <c r="W37" s="158"/>
      <c r="X37" s="158" t="s">
        <v>223</v>
      </c>
      <c r="Y37" s="158" t="s">
        <v>197</v>
      </c>
      <c r="Z37" s="148"/>
      <c r="AA37" s="148"/>
      <c r="AB37" s="148"/>
      <c r="AC37" s="148"/>
      <c r="AD37" s="148"/>
      <c r="AE37" s="148"/>
      <c r="AF37" s="148"/>
      <c r="AG37" s="148" t="s">
        <v>224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 x14ac:dyDescent="0.2">
      <c r="A38" s="174">
        <v>14</v>
      </c>
      <c r="B38" s="175" t="s">
        <v>824</v>
      </c>
      <c r="C38" s="182" t="s">
        <v>825</v>
      </c>
      <c r="D38" s="176" t="s">
        <v>281</v>
      </c>
      <c r="E38" s="177">
        <v>3</v>
      </c>
      <c r="F38" s="178"/>
      <c r="G38" s="179">
        <f t="shared" si="0"/>
        <v>0</v>
      </c>
      <c r="H38" s="178"/>
      <c r="I38" s="179">
        <f t="shared" si="1"/>
        <v>0</v>
      </c>
      <c r="J38" s="178"/>
      <c r="K38" s="179">
        <f t="shared" si="2"/>
        <v>0</v>
      </c>
      <c r="L38" s="179">
        <v>21</v>
      </c>
      <c r="M38" s="179">
        <f t="shared" si="3"/>
        <v>0</v>
      </c>
      <c r="N38" s="177">
        <v>1.1050000000000001E-2</v>
      </c>
      <c r="O38" s="177">
        <f t="shared" si="4"/>
        <v>0.03</v>
      </c>
      <c r="P38" s="177">
        <v>0</v>
      </c>
      <c r="Q38" s="177">
        <f t="shared" si="5"/>
        <v>0</v>
      </c>
      <c r="R38" s="179"/>
      <c r="S38" s="179" t="s">
        <v>195</v>
      </c>
      <c r="T38" s="180" t="s">
        <v>222</v>
      </c>
      <c r="U38" s="158">
        <v>0.4</v>
      </c>
      <c r="V38" s="158">
        <f t="shared" si="6"/>
        <v>1.2</v>
      </c>
      <c r="W38" s="158"/>
      <c r="X38" s="158" t="s">
        <v>223</v>
      </c>
      <c r="Y38" s="158" t="s">
        <v>197</v>
      </c>
      <c r="Z38" s="148"/>
      <c r="AA38" s="148"/>
      <c r="AB38" s="148"/>
      <c r="AC38" s="148"/>
      <c r="AD38" s="148"/>
      <c r="AE38" s="148"/>
      <c r="AF38" s="148"/>
      <c r="AG38" s="148" t="s">
        <v>224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 x14ac:dyDescent="0.2">
      <c r="A39" s="174">
        <v>15</v>
      </c>
      <c r="B39" s="175" t="s">
        <v>1254</v>
      </c>
      <c r="C39" s="182" t="s">
        <v>1255</v>
      </c>
      <c r="D39" s="176" t="s">
        <v>281</v>
      </c>
      <c r="E39" s="177">
        <v>3</v>
      </c>
      <c r="F39" s="178"/>
      <c r="G39" s="179">
        <f t="shared" si="0"/>
        <v>0</v>
      </c>
      <c r="H39" s="178"/>
      <c r="I39" s="179">
        <f t="shared" si="1"/>
        <v>0</v>
      </c>
      <c r="J39" s="178"/>
      <c r="K39" s="179">
        <f t="shared" si="2"/>
        <v>0</v>
      </c>
      <c r="L39" s="179">
        <v>21</v>
      </c>
      <c r="M39" s="179">
        <f t="shared" si="3"/>
        <v>0</v>
      </c>
      <c r="N39" s="177">
        <v>1.1050000000000001E-2</v>
      </c>
      <c r="O39" s="177">
        <f t="shared" si="4"/>
        <v>0.03</v>
      </c>
      <c r="P39" s="177">
        <v>0</v>
      </c>
      <c r="Q39" s="177">
        <f t="shared" si="5"/>
        <v>0</v>
      </c>
      <c r="R39" s="179"/>
      <c r="S39" s="179" t="s">
        <v>195</v>
      </c>
      <c r="T39" s="180" t="s">
        <v>196</v>
      </c>
      <c r="U39" s="158">
        <v>0.4</v>
      </c>
      <c r="V39" s="158">
        <f t="shared" si="6"/>
        <v>1.2</v>
      </c>
      <c r="W39" s="158"/>
      <c r="X39" s="158" t="s">
        <v>223</v>
      </c>
      <c r="Y39" s="158" t="s">
        <v>197</v>
      </c>
      <c r="Z39" s="148"/>
      <c r="AA39" s="148"/>
      <c r="AB39" s="148"/>
      <c r="AC39" s="148"/>
      <c r="AD39" s="148"/>
      <c r="AE39" s="148"/>
      <c r="AF39" s="148"/>
      <c r="AG39" s="148" t="s">
        <v>224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 x14ac:dyDescent="0.2">
      <c r="A40" s="174">
        <v>16</v>
      </c>
      <c r="B40" s="175" t="s">
        <v>1256</v>
      </c>
      <c r="C40" s="182" t="s">
        <v>1257</v>
      </c>
      <c r="D40" s="176" t="s">
        <v>281</v>
      </c>
      <c r="E40" s="177">
        <v>3</v>
      </c>
      <c r="F40" s="178"/>
      <c r="G40" s="179">
        <f t="shared" si="0"/>
        <v>0</v>
      </c>
      <c r="H40" s="178"/>
      <c r="I40" s="179">
        <f t="shared" si="1"/>
        <v>0</v>
      </c>
      <c r="J40" s="178"/>
      <c r="K40" s="179">
        <f t="shared" si="2"/>
        <v>0</v>
      </c>
      <c r="L40" s="179">
        <v>21</v>
      </c>
      <c r="M40" s="179">
        <f t="shared" si="3"/>
        <v>0</v>
      </c>
      <c r="N40" s="177">
        <v>1.1050000000000001E-2</v>
      </c>
      <c r="O40" s="177">
        <f t="shared" si="4"/>
        <v>0.03</v>
      </c>
      <c r="P40" s="177">
        <v>0</v>
      </c>
      <c r="Q40" s="177">
        <f t="shared" si="5"/>
        <v>0</v>
      </c>
      <c r="R40" s="179"/>
      <c r="S40" s="179" t="s">
        <v>195</v>
      </c>
      <c r="T40" s="180" t="s">
        <v>196</v>
      </c>
      <c r="U40" s="158">
        <v>0.4</v>
      </c>
      <c r="V40" s="158">
        <f t="shared" si="6"/>
        <v>1.2</v>
      </c>
      <c r="W40" s="158"/>
      <c r="X40" s="158" t="s">
        <v>223</v>
      </c>
      <c r="Y40" s="158" t="s">
        <v>197</v>
      </c>
      <c r="Z40" s="148"/>
      <c r="AA40" s="148"/>
      <c r="AB40" s="148"/>
      <c r="AC40" s="148"/>
      <c r="AD40" s="148"/>
      <c r="AE40" s="148"/>
      <c r="AF40" s="148"/>
      <c r="AG40" s="148" t="s">
        <v>224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7">
        <v>17</v>
      </c>
      <c r="B41" s="168" t="s">
        <v>830</v>
      </c>
      <c r="C41" s="183" t="s">
        <v>831</v>
      </c>
      <c r="D41" s="169" t="s">
        <v>363</v>
      </c>
      <c r="E41" s="170">
        <v>0.12221</v>
      </c>
      <c r="F41" s="171"/>
      <c r="G41" s="172">
        <f t="shared" si="0"/>
        <v>0</v>
      </c>
      <c r="H41" s="171"/>
      <c r="I41" s="172">
        <f t="shared" si="1"/>
        <v>0</v>
      </c>
      <c r="J41" s="171"/>
      <c r="K41" s="172">
        <f t="shared" si="2"/>
        <v>0</v>
      </c>
      <c r="L41" s="172">
        <v>21</v>
      </c>
      <c r="M41" s="172">
        <f t="shared" si="3"/>
        <v>0</v>
      </c>
      <c r="N41" s="170">
        <v>0</v>
      </c>
      <c r="O41" s="170">
        <f t="shared" si="4"/>
        <v>0</v>
      </c>
      <c r="P41" s="170">
        <v>0</v>
      </c>
      <c r="Q41" s="170">
        <f t="shared" si="5"/>
        <v>0</v>
      </c>
      <c r="R41" s="172" t="s">
        <v>512</v>
      </c>
      <c r="S41" s="172" t="s">
        <v>221</v>
      </c>
      <c r="T41" s="173" t="s">
        <v>222</v>
      </c>
      <c r="U41" s="158">
        <v>1.609</v>
      </c>
      <c r="V41" s="158">
        <f t="shared" si="6"/>
        <v>0.2</v>
      </c>
      <c r="W41" s="158"/>
      <c r="X41" s="158" t="s">
        <v>507</v>
      </c>
      <c r="Y41" s="158" t="s">
        <v>197</v>
      </c>
      <c r="Z41" s="148"/>
      <c r="AA41" s="148"/>
      <c r="AB41" s="148"/>
      <c r="AC41" s="148"/>
      <c r="AD41" s="148"/>
      <c r="AE41" s="148"/>
      <c r="AF41" s="148"/>
      <c r="AG41" s="148" t="s">
        <v>508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258" t="s">
        <v>556</v>
      </c>
      <c r="D42" s="259"/>
      <c r="E42" s="259"/>
      <c r="F42" s="259"/>
      <c r="G42" s="259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226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x14ac:dyDescent="0.2">
      <c r="A43" s="160" t="s">
        <v>190</v>
      </c>
      <c r="B43" s="161" t="s">
        <v>132</v>
      </c>
      <c r="C43" s="181" t="s">
        <v>133</v>
      </c>
      <c r="D43" s="162"/>
      <c r="E43" s="163"/>
      <c r="F43" s="164"/>
      <c r="G43" s="164">
        <f>SUMIF(AG44:AG55,"&lt;&gt;NOR",G44:G55)</f>
        <v>0</v>
      </c>
      <c r="H43" s="164"/>
      <c r="I43" s="164">
        <f>SUM(I44:I55)</f>
        <v>0</v>
      </c>
      <c r="J43" s="164"/>
      <c r="K43" s="164">
        <f>SUM(K44:K55)</f>
        <v>0</v>
      </c>
      <c r="L43" s="164"/>
      <c r="M43" s="164">
        <f>SUM(M44:M55)</f>
        <v>0</v>
      </c>
      <c r="N43" s="163"/>
      <c r="O43" s="163">
        <f>SUM(O44:O55)</f>
        <v>0.01</v>
      </c>
      <c r="P43" s="163"/>
      <c r="Q43" s="163">
        <f>SUM(Q44:Q55)</f>
        <v>0</v>
      </c>
      <c r="R43" s="164"/>
      <c r="S43" s="164"/>
      <c r="T43" s="165"/>
      <c r="U43" s="159"/>
      <c r="V43" s="159">
        <f>SUM(V44:V55)</f>
        <v>0.28000000000000003</v>
      </c>
      <c r="W43" s="159"/>
      <c r="X43" s="159"/>
      <c r="Y43" s="159"/>
      <c r="AG43" t="s">
        <v>191</v>
      </c>
    </row>
    <row r="44" spans="1:60" ht="22.5" outlineLevel="1" x14ac:dyDescent="0.2">
      <c r="A44" s="167">
        <v>18</v>
      </c>
      <c r="B44" s="168" t="s">
        <v>832</v>
      </c>
      <c r="C44" s="183" t="s">
        <v>833</v>
      </c>
      <c r="D44" s="169" t="s">
        <v>268</v>
      </c>
      <c r="E44" s="170">
        <v>0.3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21</v>
      </c>
      <c r="M44" s="172">
        <f>G44*(1+L44/100)</f>
        <v>0</v>
      </c>
      <c r="N44" s="170">
        <v>0.02</v>
      </c>
      <c r="O44" s="170">
        <f>ROUND(E44*N44,2)</f>
        <v>0.01</v>
      </c>
      <c r="P44" s="170">
        <v>0</v>
      </c>
      <c r="Q44" s="170">
        <f>ROUND(E44*P44,2)</f>
        <v>0</v>
      </c>
      <c r="R44" s="172" t="s">
        <v>549</v>
      </c>
      <c r="S44" s="172" t="s">
        <v>221</v>
      </c>
      <c r="T44" s="173" t="s">
        <v>222</v>
      </c>
      <c r="U44" s="158">
        <v>0</v>
      </c>
      <c r="V44" s="158">
        <f>ROUND(E44*U44,2)</f>
        <v>0</v>
      </c>
      <c r="W44" s="158"/>
      <c r="X44" s="158" t="s">
        <v>536</v>
      </c>
      <c r="Y44" s="158" t="s">
        <v>197</v>
      </c>
      <c r="Z44" s="148"/>
      <c r="AA44" s="148"/>
      <c r="AB44" s="148"/>
      <c r="AC44" s="148"/>
      <c r="AD44" s="148"/>
      <c r="AE44" s="148"/>
      <c r="AF44" s="148"/>
      <c r="AG44" s="148" t="s">
        <v>537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90" t="s">
        <v>1258</v>
      </c>
      <c r="D45" s="187"/>
      <c r="E45" s="188">
        <v>0.3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235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67">
        <v>19</v>
      </c>
      <c r="B46" s="168" t="s">
        <v>835</v>
      </c>
      <c r="C46" s="183" t="s">
        <v>836</v>
      </c>
      <c r="D46" s="169" t="s">
        <v>231</v>
      </c>
      <c r="E46" s="170">
        <v>1.5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21</v>
      </c>
      <c r="M46" s="172">
        <f>G46*(1+L46/100)</f>
        <v>0</v>
      </c>
      <c r="N46" s="170">
        <v>0</v>
      </c>
      <c r="O46" s="170">
        <f>ROUND(E46*N46,2)</f>
        <v>0</v>
      </c>
      <c r="P46" s="170">
        <v>0</v>
      </c>
      <c r="Q46" s="170">
        <f>ROUND(E46*P46,2)</f>
        <v>0</v>
      </c>
      <c r="R46" s="172" t="s">
        <v>837</v>
      </c>
      <c r="S46" s="172" t="s">
        <v>221</v>
      </c>
      <c r="T46" s="173" t="s">
        <v>222</v>
      </c>
      <c r="U46" s="158">
        <v>0.18</v>
      </c>
      <c r="V46" s="158">
        <f>ROUND(E46*U46,2)</f>
        <v>0.27</v>
      </c>
      <c r="W46" s="158"/>
      <c r="X46" s="158" t="s">
        <v>223</v>
      </c>
      <c r="Y46" s="158" t="s">
        <v>197</v>
      </c>
      <c r="Z46" s="148"/>
      <c r="AA46" s="148"/>
      <c r="AB46" s="148"/>
      <c r="AC46" s="148"/>
      <c r="AD46" s="148"/>
      <c r="AE46" s="148"/>
      <c r="AF46" s="148"/>
      <c r="AG46" s="148" t="s">
        <v>224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190" t="s">
        <v>838</v>
      </c>
      <c r="D47" s="187"/>
      <c r="E47" s="188">
        <v>1.5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235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67">
        <v>20</v>
      </c>
      <c r="B48" s="168" t="s">
        <v>1259</v>
      </c>
      <c r="C48" s="183" t="s">
        <v>1260</v>
      </c>
      <c r="D48" s="169" t="s">
        <v>231</v>
      </c>
      <c r="E48" s="170">
        <v>3.3816099999999998</v>
      </c>
      <c r="F48" s="171"/>
      <c r="G48" s="172">
        <f>ROUND(E48*F48,2)</f>
        <v>0</v>
      </c>
      <c r="H48" s="171"/>
      <c r="I48" s="172">
        <f>ROUND(E48*H48,2)</f>
        <v>0</v>
      </c>
      <c r="J48" s="171"/>
      <c r="K48" s="172">
        <f>ROUND(E48*J48,2)</f>
        <v>0</v>
      </c>
      <c r="L48" s="172">
        <v>21</v>
      </c>
      <c r="M48" s="172">
        <f>G48*(1+L48/100)</f>
        <v>0</v>
      </c>
      <c r="N48" s="170">
        <v>4.2000000000000002E-4</v>
      </c>
      <c r="O48" s="170">
        <f>ROUND(E48*N48,2)</f>
        <v>0</v>
      </c>
      <c r="P48" s="170">
        <v>0</v>
      </c>
      <c r="Q48" s="170">
        <f>ROUND(E48*P48,2)</f>
        <v>0</v>
      </c>
      <c r="R48" s="172"/>
      <c r="S48" s="172" t="s">
        <v>195</v>
      </c>
      <c r="T48" s="173" t="s">
        <v>196</v>
      </c>
      <c r="U48" s="158">
        <v>0</v>
      </c>
      <c r="V48" s="158">
        <f>ROUND(E48*U48,2)</f>
        <v>0</v>
      </c>
      <c r="W48" s="158"/>
      <c r="X48" s="158" t="s">
        <v>223</v>
      </c>
      <c r="Y48" s="158" t="s">
        <v>197</v>
      </c>
      <c r="Z48" s="148"/>
      <c r="AA48" s="148"/>
      <c r="AB48" s="148"/>
      <c r="AC48" s="148"/>
      <c r="AD48" s="148"/>
      <c r="AE48" s="148"/>
      <c r="AF48" s="148"/>
      <c r="AG48" s="148" t="s">
        <v>224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90" t="s">
        <v>1261</v>
      </c>
      <c r="D49" s="187"/>
      <c r="E49" s="188">
        <v>3.3816099999999998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235</v>
      </c>
      <c r="AH49" s="148">
        <v>5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67">
        <v>21</v>
      </c>
      <c r="B50" s="168" t="s">
        <v>1262</v>
      </c>
      <c r="C50" s="183" t="s">
        <v>1263</v>
      </c>
      <c r="D50" s="169" t="s">
        <v>231</v>
      </c>
      <c r="E50" s="170">
        <v>3.3816099999999998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0">
        <v>0</v>
      </c>
      <c r="O50" s="170">
        <f>ROUND(E50*N50,2)</f>
        <v>0</v>
      </c>
      <c r="P50" s="170">
        <v>0</v>
      </c>
      <c r="Q50" s="170">
        <f>ROUND(E50*P50,2)</f>
        <v>0</v>
      </c>
      <c r="R50" s="172"/>
      <c r="S50" s="172" t="s">
        <v>195</v>
      </c>
      <c r="T50" s="173" t="s">
        <v>196</v>
      </c>
      <c r="U50" s="158">
        <v>0</v>
      </c>
      <c r="V50" s="158">
        <f>ROUND(E50*U50,2)</f>
        <v>0</v>
      </c>
      <c r="W50" s="158"/>
      <c r="X50" s="158" t="s">
        <v>536</v>
      </c>
      <c r="Y50" s="158" t="s">
        <v>197</v>
      </c>
      <c r="Z50" s="148"/>
      <c r="AA50" s="148"/>
      <c r="AB50" s="148"/>
      <c r="AC50" s="148"/>
      <c r="AD50" s="148"/>
      <c r="AE50" s="148"/>
      <c r="AF50" s="148"/>
      <c r="AG50" s="148" t="s">
        <v>537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90" t="s">
        <v>1264</v>
      </c>
      <c r="D51" s="187"/>
      <c r="E51" s="188">
        <v>1.75301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235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">
      <c r="A52" s="155"/>
      <c r="B52" s="156"/>
      <c r="C52" s="190" t="s">
        <v>1265</v>
      </c>
      <c r="D52" s="187"/>
      <c r="E52" s="188">
        <v>1.0649999999999999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235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2">
      <c r="A53" s="155"/>
      <c r="B53" s="156"/>
      <c r="C53" s="193" t="s">
        <v>1266</v>
      </c>
      <c r="D53" s="191"/>
      <c r="E53" s="192">
        <v>0.56359999999999999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235</v>
      </c>
      <c r="AH53" s="148">
        <v>4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67">
        <v>22</v>
      </c>
      <c r="B54" s="168" t="s">
        <v>1267</v>
      </c>
      <c r="C54" s="183" t="s">
        <v>1268</v>
      </c>
      <c r="D54" s="169" t="s">
        <v>363</v>
      </c>
      <c r="E54" s="170">
        <v>7.4200000000000004E-3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21</v>
      </c>
      <c r="M54" s="172">
        <f>G54*(1+L54/100)</f>
        <v>0</v>
      </c>
      <c r="N54" s="170">
        <v>0</v>
      </c>
      <c r="O54" s="170">
        <f>ROUND(E54*N54,2)</f>
        <v>0</v>
      </c>
      <c r="P54" s="170">
        <v>0</v>
      </c>
      <c r="Q54" s="170">
        <f>ROUND(E54*P54,2)</f>
        <v>0</v>
      </c>
      <c r="R54" s="172" t="s">
        <v>837</v>
      </c>
      <c r="S54" s="172" t="s">
        <v>221</v>
      </c>
      <c r="T54" s="173" t="s">
        <v>222</v>
      </c>
      <c r="U54" s="158">
        <v>1.831</v>
      </c>
      <c r="V54" s="158">
        <f>ROUND(E54*U54,2)</f>
        <v>0.01</v>
      </c>
      <c r="W54" s="158"/>
      <c r="X54" s="158" t="s">
        <v>507</v>
      </c>
      <c r="Y54" s="158" t="s">
        <v>197</v>
      </c>
      <c r="Z54" s="148"/>
      <c r="AA54" s="148"/>
      <c r="AB54" s="148"/>
      <c r="AC54" s="148"/>
      <c r="AD54" s="148"/>
      <c r="AE54" s="148"/>
      <c r="AF54" s="148"/>
      <c r="AG54" s="148" t="s">
        <v>508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258" t="s">
        <v>556</v>
      </c>
      <c r="D55" s="259"/>
      <c r="E55" s="259"/>
      <c r="F55" s="259"/>
      <c r="G55" s="259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226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x14ac:dyDescent="0.2">
      <c r="A56" s="160" t="s">
        <v>190</v>
      </c>
      <c r="B56" s="161" t="s">
        <v>134</v>
      </c>
      <c r="C56" s="181" t="s">
        <v>135</v>
      </c>
      <c r="D56" s="162"/>
      <c r="E56" s="163"/>
      <c r="F56" s="164"/>
      <c r="G56" s="164">
        <f>SUMIF(AG57:AG61,"&lt;&gt;NOR",G57:G61)</f>
        <v>0</v>
      </c>
      <c r="H56" s="164"/>
      <c r="I56" s="164">
        <f>SUM(I57:I61)</f>
        <v>0</v>
      </c>
      <c r="J56" s="164"/>
      <c r="K56" s="164">
        <f>SUM(K57:K61)</f>
        <v>0</v>
      </c>
      <c r="L56" s="164"/>
      <c r="M56" s="164">
        <f>SUM(M57:M61)</f>
        <v>0</v>
      </c>
      <c r="N56" s="163"/>
      <c r="O56" s="163">
        <f>SUM(O57:O61)</f>
        <v>0</v>
      </c>
      <c r="P56" s="163"/>
      <c r="Q56" s="163">
        <f>SUM(Q57:Q61)</f>
        <v>0</v>
      </c>
      <c r="R56" s="164"/>
      <c r="S56" s="164"/>
      <c r="T56" s="165"/>
      <c r="U56" s="159"/>
      <c r="V56" s="159">
        <f>SUM(V57:V61)</f>
        <v>1.6</v>
      </c>
      <c r="W56" s="159"/>
      <c r="X56" s="159"/>
      <c r="Y56" s="159"/>
      <c r="AG56" t="s">
        <v>191</v>
      </c>
    </row>
    <row r="57" spans="1:60" outlineLevel="1" x14ac:dyDescent="0.2">
      <c r="A57" s="167">
        <v>23</v>
      </c>
      <c r="B57" s="168" t="s">
        <v>886</v>
      </c>
      <c r="C57" s="183" t="s">
        <v>887</v>
      </c>
      <c r="D57" s="169" t="s">
        <v>219</v>
      </c>
      <c r="E57" s="170">
        <v>5</v>
      </c>
      <c r="F57" s="171"/>
      <c r="G57" s="172">
        <f>ROUND(E57*F57,2)</f>
        <v>0</v>
      </c>
      <c r="H57" s="171"/>
      <c r="I57" s="172">
        <f>ROUND(E57*H57,2)</f>
        <v>0</v>
      </c>
      <c r="J57" s="171"/>
      <c r="K57" s="172">
        <f>ROUND(E57*J57,2)</f>
        <v>0</v>
      </c>
      <c r="L57" s="172">
        <v>21</v>
      </c>
      <c r="M57" s="172">
        <f>G57*(1+L57/100)</f>
        <v>0</v>
      </c>
      <c r="N57" s="170">
        <v>3.4000000000000002E-4</v>
      </c>
      <c r="O57" s="170">
        <f>ROUND(E57*N57,2)</f>
        <v>0</v>
      </c>
      <c r="P57" s="170">
        <v>0</v>
      </c>
      <c r="Q57" s="170">
        <f>ROUND(E57*P57,2)</f>
        <v>0</v>
      </c>
      <c r="R57" s="172" t="s">
        <v>314</v>
      </c>
      <c r="S57" s="172" t="s">
        <v>221</v>
      </c>
      <c r="T57" s="173" t="s">
        <v>222</v>
      </c>
      <c r="U57" s="158">
        <v>0.32</v>
      </c>
      <c r="V57" s="158">
        <f>ROUND(E57*U57,2)</f>
        <v>1.6</v>
      </c>
      <c r="W57" s="158"/>
      <c r="X57" s="158" t="s">
        <v>223</v>
      </c>
      <c r="Y57" s="158" t="s">
        <v>197</v>
      </c>
      <c r="Z57" s="148"/>
      <c r="AA57" s="148"/>
      <c r="AB57" s="148"/>
      <c r="AC57" s="148"/>
      <c r="AD57" s="148"/>
      <c r="AE57" s="148"/>
      <c r="AF57" s="148"/>
      <c r="AG57" s="148" t="s">
        <v>224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258" t="s">
        <v>863</v>
      </c>
      <c r="D58" s="259"/>
      <c r="E58" s="259"/>
      <c r="F58" s="259"/>
      <c r="G58" s="259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226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262" t="s">
        <v>864</v>
      </c>
      <c r="D59" s="263"/>
      <c r="E59" s="263"/>
      <c r="F59" s="263"/>
      <c r="G59" s="263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339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67">
        <v>24</v>
      </c>
      <c r="B60" s="168" t="s">
        <v>932</v>
      </c>
      <c r="C60" s="183" t="s">
        <v>933</v>
      </c>
      <c r="D60" s="169" t="s">
        <v>363</v>
      </c>
      <c r="E60" s="170">
        <v>1.6999999999999999E-3</v>
      </c>
      <c r="F60" s="171"/>
      <c r="G60" s="172">
        <f>ROUND(E60*F60,2)</f>
        <v>0</v>
      </c>
      <c r="H60" s="171"/>
      <c r="I60" s="172">
        <f>ROUND(E60*H60,2)</f>
        <v>0</v>
      </c>
      <c r="J60" s="171"/>
      <c r="K60" s="172">
        <f>ROUND(E60*J60,2)</f>
        <v>0</v>
      </c>
      <c r="L60" s="172">
        <v>21</v>
      </c>
      <c r="M60" s="172">
        <f>G60*(1+L60/100)</f>
        <v>0</v>
      </c>
      <c r="N60" s="170">
        <v>0</v>
      </c>
      <c r="O60" s="170">
        <f>ROUND(E60*N60,2)</f>
        <v>0</v>
      </c>
      <c r="P60" s="170">
        <v>0</v>
      </c>
      <c r="Q60" s="170">
        <f>ROUND(E60*P60,2)</f>
        <v>0</v>
      </c>
      <c r="R60" s="172" t="s">
        <v>314</v>
      </c>
      <c r="S60" s="172" t="s">
        <v>221</v>
      </c>
      <c r="T60" s="173" t="s">
        <v>222</v>
      </c>
      <c r="U60" s="158">
        <v>1.5229999999999999</v>
      </c>
      <c r="V60" s="158">
        <f>ROUND(E60*U60,2)</f>
        <v>0</v>
      </c>
      <c r="W60" s="158"/>
      <c r="X60" s="158" t="s">
        <v>507</v>
      </c>
      <c r="Y60" s="158" t="s">
        <v>197</v>
      </c>
      <c r="Z60" s="148"/>
      <c r="AA60" s="148"/>
      <c r="AB60" s="148"/>
      <c r="AC60" s="148"/>
      <c r="AD60" s="148"/>
      <c r="AE60" s="148"/>
      <c r="AF60" s="148"/>
      <c r="AG60" s="148" t="s">
        <v>508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258" t="s">
        <v>934</v>
      </c>
      <c r="D61" s="259"/>
      <c r="E61" s="259"/>
      <c r="F61" s="259"/>
      <c r="G61" s="259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226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x14ac:dyDescent="0.2">
      <c r="A62" s="160" t="s">
        <v>190</v>
      </c>
      <c r="B62" s="161" t="s">
        <v>138</v>
      </c>
      <c r="C62" s="181" t="s">
        <v>139</v>
      </c>
      <c r="D62" s="162"/>
      <c r="E62" s="163"/>
      <c r="F62" s="164"/>
      <c r="G62" s="164">
        <f>SUMIF(AG63:AG87,"&lt;&gt;NOR",G63:G87)</f>
        <v>0</v>
      </c>
      <c r="H62" s="164"/>
      <c r="I62" s="164">
        <f>SUM(I63:I87)</f>
        <v>0</v>
      </c>
      <c r="J62" s="164"/>
      <c r="K62" s="164">
        <f>SUM(K63:K87)</f>
        <v>0</v>
      </c>
      <c r="L62" s="164"/>
      <c r="M62" s="164">
        <f>SUM(M63:M87)</f>
        <v>0</v>
      </c>
      <c r="N62" s="163"/>
      <c r="O62" s="163">
        <f>SUM(O63:O87)</f>
        <v>0.02</v>
      </c>
      <c r="P62" s="163"/>
      <c r="Q62" s="163">
        <f>SUM(Q63:Q87)</f>
        <v>0</v>
      </c>
      <c r="R62" s="164"/>
      <c r="S62" s="164"/>
      <c r="T62" s="165"/>
      <c r="U62" s="159"/>
      <c r="V62" s="159">
        <f>SUM(V63:V87)</f>
        <v>11.16</v>
      </c>
      <c r="W62" s="159"/>
      <c r="X62" s="159"/>
      <c r="Y62" s="159"/>
      <c r="AG62" t="s">
        <v>191</v>
      </c>
    </row>
    <row r="63" spans="1:60" ht="22.5" outlineLevel="1" x14ac:dyDescent="0.2">
      <c r="A63" s="167">
        <v>25</v>
      </c>
      <c r="B63" s="168" t="s">
        <v>1269</v>
      </c>
      <c r="C63" s="183" t="s">
        <v>1270</v>
      </c>
      <c r="D63" s="169" t="s">
        <v>281</v>
      </c>
      <c r="E63" s="170">
        <v>1</v>
      </c>
      <c r="F63" s="171"/>
      <c r="G63" s="172">
        <f>ROUND(E63*F63,2)</f>
        <v>0</v>
      </c>
      <c r="H63" s="171"/>
      <c r="I63" s="172">
        <f>ROUND(E63*H63,2)</f>
        <v>0</v>
      </c>
      <c r="J63" s="171"/>
      <c r="K63" s="172">
        <f>ROUND(E63*J63,2)</f>
        <v>0</v>
      </c>
      <c r="L63" s="172">
        <v>21</v>
      </c>
      <c r="M63" s="172">
        <f>G63*(1+L63/100)</f>
        <v>0</v>
      </c>
      <c r="N63" s="170">
        <v>8.0000000000000002E-3</v>
      </c>
      <c r="O63" s="170">
        <f>ROUND(E63*N63,2)</f>
        <v>0.01</v>
      </c>
      <c r="P63" s="170">
        <v>0</v>
      </c>
      <c r="Q63" s="170">
        <f>ROUND(E63*P63,2)</f>
        <v>0</v>
      </c>
      <c r="R63" s="172"/>
      <c r="S63" s="172" t="s">
        <v>195</v>
      </c>
      <c r="T63" s="173" t="s">
        <v>196</v>
      </c>
      <c r="U63" s="158">
        <v>0</v>
      </c>
      <c r="V63" s="158">
        <f>ROUND(E63*U63,2)</f>
        <v>0</v>
      </c>
      <c r="W63" s="158"/>
      <c r="X63" s="158" t="s">
        <v>536</v>
      </c>
      <c r="Y63" s="158" t="s">
        <v>197</v>
      </c>
      <c r="Z63" s="148"/>
      <c r="AA63" s="148"/>
      <c r="AB63" s="148"/>
      <c r="AC63" s="148"/>
      <c r="AD63" s="148"/>
      <c r="AE63" s="148"/>
      <c r="AF63" s="148"/>
      <c r="AG63" s="148" t="s">
        <v>537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260" t="s">
        <v>1271</v>
      </c>
      <c r="D64" s="261"/>
      <c r="E64" s="261"/>
      <c r="F64" s="261"/>
      <c r="G64" s="261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339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3" x14ac:dyDescent="0.2">
      <c r="A65" s="155"/>
      <c r="B65" s="156"/>
      <c r="C65" s="262" t="s">
        <v>1272</v>
      </c>
      <c r="D65" s="263"/>
      <c r="E65" s="263"/>
      <c r="F65" s="263"/>
      <c r="G65" s="263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339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89" t="str">
        <f>C65</f>
        <v>je z tvrzeného plastu, skládá se z konzole pro montáž na zeď nebo strop, hlukového absorbéru a motoru. Snadná demontáž motorové části připevněné pomocí rychloupínacích spon. Připojovací hrdla s gumovým těsněním.</v>
      </c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67">
        <v>26</v>
      </c>
      <c r="B66" s="168" t="s">
        <v>1273</v>
      </c>
      <c r="C66" s="183" t="s">
        <v>1274</v>
      </c>
      <c r="D66" s="169" t="s">
        <v>281</v>
      </c>
      <c r="E66" s="170">
        <v>2</v>
      </c>
      <c r="F66" s="171"/>
      <c r="G66" s="172">
        <f>ROUND(E66*F66,2)</f>
        <v>0</v>
      </c>
      <c r="H66" s="171"/>
      <c r="I66" s="172">
        <f>ROUND(E66*H66,2)</f>
        <v>0</v>
      </c>
      <c r="J66" s="171"/>
      <c r="K66" s="172">
        <f>ROUND(E66*J66,2)</f>
        <v>0</v>
      </c>
      <c r="L66" s="172">
        <v>21</v>
      </c>
      <c r="M66" s="172">
        <f>G66*(1+L66/100)</f>
        <v>0</v>
      </c>
      <c r="N66" s="170">
        <v>5.9999999999999995E-4</v>
      </c>
      <c r="O66" s="170">
        <f>ROUND(E66*N66,2)</f>
        <v>0</v>
      </c>
      <c r="P66" s="170">
        <v>0</v>
      </c>
      <c r="Q66" s="170">
        <f>ROUND(E66*P66,2)</f>
        <v>0</v>
      </c>
      <c r="R66" s="172"/>
      <c r="S66" s="172" t="s">
        <v>195</v>
      </c>
      <c r="T66" s="173" t="s">
        <v>196</v>
      </c>
      <c r="U66" s="158">
        <v>0</v>
      </c>
      <c r="V66" s="158">
        <f>ROUND(E66*U66,2)</f>
        <v>0</v>
      </c>
      <c r="W66" s="158"/>
      <c r="X66" s="158" t="s">
        <v>536</v>
      </c>
      <c r="Y66" s="158" t="s">
        <v>197</v>
      </c>
      <c r="Z66" s="148"/>
      <c r="AA66" s="148"/>
      <c r="AB66" s="148"/>
      <c r="AC66" s="148"/>
      <c r="AD66" s="148"/>
      <c r="AE66" s="148"/>
      <c r="AF66" s="148"/>
      <c r="AG66" s="148" t="s">
        <v>537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260" t="s">
        <v>1275</v>
      </c>
      <c r="D67" s="261"/>
      <c r="E67" s="261"/>
      <c r="F67" s="261"/>
      <c r="G67" s="261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339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262" t="s">
        <v>1276</v>
      </c>
      <c r="D68" s="263"/>
      <c r="E68" s="263"/>
      <c r="F68" s="263"/>
      <c r="G68" s="263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339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262" t="s">
        <v>1277</v>
      </c>
      <c r="D69" s="263"/>
      <c r="E69" s="263"/>
      <c r="F69" s="263"/>
      <c r="G69" s="263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339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262" t="s">
        <v>1278</v>
      </c>
      <c r="D70" s="263"/>
      <c r="E70" s="263"/>
      <c r="F70" s="263"/>
      <c r="G70" s="263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339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89" t="str">
        <f>C70</f>
        <v>• je vyrobena z galvanizované oceli s gumovým vyložením, vyložení velmi dobře tlumí případné kmity a hluk</v>
      </c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262" t="s">
        <v>1279</v>
      </c>
      <c r="D71" s="263"/>
      <c r="E71" s="263"/>
      <c r="F71" s="263"/>
      <c r="G71" s="263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339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190" t="s">
        <v>1280</v>
      </c>
      <c r="D72" s="187"/>
      <c r="E72" s="188">
        <v>2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235</v>
      </c>
      <c r="AH72" s="148">
        <v>5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2.5" outlineLevel="1" x14ac:dyDescent="0.2">
      <c r="A73" s="167">
        <v>27</v>
      </c>
      <c r="B73" s="168" t="s">
        <v>1281</v>
      </c>
      <c r="C73" s="183" t="s">
        <v>1282</v>
      </c>
      <c r="D73" s="169" t="s">
        <v>281</v>
      </c>
      <c r="E73" s="170">
        <v>2</v>
      </c>
      <c r="F73" s="171"/>
      <c r="G73" s="172">
        <f>ROUND(E73*F73,2)</f>
        <v>0</v>
      </c>
      <c r="H73" s="171"/>
      <c r="I73" s="172">
        <f>ROUND(E73*H73,2)</f>
        <v>0</v>
      </c>
      <c r="J73" s="171"/>
      <c r="K73" s="172">
        <f>ROUND(E73*J73,2)</f>
        <v>0</v>
      </c>
      <c r="L73" s="172">
        <v>21</v>
      </c>
      <c r="M73" s="172">
        <f>G73*(1+L73/100)</f>
        <v>0</v>
      </c>
      <c r="N73" s="170">
        <v>6.0000000000000001E-3</v>
      </c>
      <c r="O73" s="170">
        <f>ROUND(E73*N73,2)</f>
        <v>0.01</v>
      </c>
      <c r="P73" s="170">
        <v>0</v>
      </c>
      <c r="Q73" s="170">
        <f>ROUND(E73*P73,2)</f>
        <v>0</v>
      </c>
      <c r="R73" s="172"/>
      <c r="S73" s="172" t="s">
        <v>195</v>
      </c>
      <c r="T73" s="173" t="s">
        <v>196</v>
      </c>
      <c r="U73" s="158">
        <v>0</v>
      </c>
      <c r="V73" s="158">
        <f>ROUND(E73*U73,2)</f>
        <v>0</v>
      </c>
      <c r="W73" s="158"/>
      <c r="X73" s="158" t="s">
        <v>536</v>
      </c>
      <c r="Y73" s="158" t="s">
        <v>197</v>
      </c>
      <c r="Z73" s="148"/>
      <c r="AA73" s="148"/>
      <c r="AB73" s="148"/>
      <c r="AC73" s="148"/>
      <c r="AD73" s="148"/>
      <c r="AE73" s="148"/>
      <c r="AF73" s="148"/>
      <c r="AG73" s="148" t="s">
        <v>537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260" t="s">
        <v>1271</v>
      </c>
      <c r="D74" s="261"/>
      <c r="E74" s="261"/>
      <c r="F74" s="261"/>
      <c r="G74" s="261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339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ht="22.5" outlineLevel="3" x14ac:dyDescent="0.2">
      <c r="A75" s="155"/>
      <c r="B75" s="156"/>
      <c r="C75" s="262" t="s">
        <v>1272</v>
      </c>
      <c r="D75" s="263"/>
      <c r="E75" s="263"/>
      <c r="F75" s="263"/>
      <c r="G75" s="263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339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89" t="str">
        <f>C75</f>
        <v>je z tvrzeného plastu, skládá se z konzole pro montáž na zeď nebo strop, hlukového absorbéru a motoru. Snadná demontáž motorové části připevněné pomocí rychloupínacích spon. Připojovací hrdla s gumovým těsněním.</v>
      </c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67">
        <v>28</v>
      </c>
      <c r="B76" s="168" t="s">
        <v>1283</v>
      </c>
      <c r="C76" s="183" t="s">
        <v>1284</v>
      </c>
      <c r="D76" s="169" t="s">
        <v>281</v>
      </c>
      <c r="E76" s="170">
        <v>4</v>
      </c>
      <c r="F76" s="171"/>
      <c r="G76" s="172">
        <f>ROUND(E76*F76,2)</f>
        <v>0</v>
      </c>
      <c r="H76" s="171"/>
      <c r="I76" s="172">
        <f>ROUND(E76*H76,2)</f>
        <v>0</v>
      </c>
      <c r="J76" s="171"/>
      <c r="K76" s="172">
        <f>ROUND(E76*J76,2)</f>
        <v>0</v>
      </c>
      <c r="L76" s="172">
        <v>21</v>
      </c>
      <c r="M76" s="172">
        <f>G76*(1+L76/100)</f>
        <v>0</v>
      </c>
      <c r="N76" s="170">
        <v>5.9999999999999995E-4</v>
      </c>
      <c r="O76" s="170">
        <f>ROUND(E76*N76,2)</f>
        <v>0</v>
      </c>
      <c r="P76" s="170">
        <v>0</v>
      </c>
      <c r="Q76" s="170">
        <f>ROUND(E76*P76,2)</f>
        <v>0</v>
      </c>
      <c r="R76" s="172"/>
      <c r="S76" s="172" t="s">
        <v>195</v>
      </c>
      <c r="T76" s="173" t="s">
        <v>196</v>
      </c>
      <c r="U76" s="158">
        <v>0</v>
      </c>
      <c r="V76" s="158">
        <f>ROUND(E76*U76,2)</f>
        <v>0</v>
      </c>
      <c r="W76" s="158"/>
      <c r="X76" s="158" t="s">
        <v>536</v>
      </c>
      <c r="Y76" s="158" t="s">
        <v>197</v>
      </c>
      <c r="Z76" s="148"/>
      <c r="AA76" s="148"/>
      <c r="AB76" s="148"/>
      <c r="AC76" s="148"/>
      <c r="AD76" s="148"/>
      <c r="AE76" s="148"/>
      <c r="AF76" s="148"/>
      <c r="AG76" s="148" t="s">
        <v>537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">
      <c r="A77" s="155"/>
      <c r="B77" s="156"/>
      <c r="C77" s="260" t="s">
        <v>1275</v>
      </c>
      <c r="D77" s="261"/>
      <c r="E77" s="261"/>
      <c r="F77" s="261"/>
      <c r="G77" s="261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339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262" t="s">
        <v>1276</v>
      </c>
      <c r="D78" s="263"/>
      <c r="E78" s="263"/>
      <c r="F78" s="263"/>
      <c r="G78" s="263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339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">
      <c r="A79" s="155"/>
      <c r="B79" s="156"/>
      <c r="C79" s="262" t="s">
        <v>1277</v>
      </c>
      <c r="D79" s="263"/>
      <c r="E79" s="263"/>
      <c r="F79" s="263"/>
      <c r="G79" s="263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339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262" t="s">
        <v>1278</v>
      </c>
      <c r="D80" s="263"/>
      <c r="E80" s="263"/>
      <c r="F80" s="263"/>
      <c r="G80" s="263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339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89" t="str">
        <f>C80</f>
        <v>• je vyrobena z galvanizované oceli s gumovým vyložením, vyložení velmi dobře tlumí případné kmity a hluk</v>
      </c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262" t="s">
        <v>1279</v>
      </c>
      <c r="D81" s="263"/>
      <c r="E81" s="263"/>
      <c r="F81" s="263"/>
      <c r="G81" s="263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339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190" t="s">
        <v>1285</v>
      </c>
      <c r="D82" s="187"/>
      <c r="E82" s="188">
        <v>4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235</v>
      </c>
      <c r="AH82" s="148">
        <v>5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outlineLevel="1" x14ac:dyDescent="0.2">
      <c r="A83" s="167">
        <v>29</v>
      </c>
      <c r="B83" s="168" t="s">
        <v>1286</v>
      </c>
      <c r="C83" s="183" t="s">
        <v>1287</v>
      </c>
      <c r="D83" s="169" t="s">
        <v>281</v>
      </c>
      <c r="E83" s="170">
        <v>3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70">
        <v>0</v>
      </c>
      <c r="O83" s="170">
        <f>ROUND(E83*N83,2)</f>
        <v>0</v>
      </c>
      <c r="P83" s="170">
        <v>0</v>
      </c>
      <c r="Q83" s="170">
        <f>ROUND(E83*P83,2)</f>
        <v>0</v>
      </c>
      <c r="R83" s="172" t="s">
        <v>1288</v>
      </c>
      <c r="S83" s="172" t="s">
        <v>221</v>
      </c>
      <c r="T83" s="173" t="s">
        <v>222</v>
      </c>
      <c r="U83" s="158">
        <v>3.7</v>
      </c>
      <c r="V83" s="158">
        <f>ROUND(E83*U83,2)</f>
        <v>11.1</v>
      </c>
      <c r="W83" s="158"/>
      <c r="X83" s="158" t="s">
        <v>223</v>
      </c>
      <c r="Y83" s="158" t="s">
        <v>197</v>
      </c>
      <c r="Z83" s="148"/>
      <c r="AA83" s="148"/>
      <c r="AB83" s="148"/>
      <c r="AC83" s="148"/>
      <c r="AD83" s="148"/>
      <c r="AE83" s="148"/>
      <c r="AF83" s="148"/>
      <c r="AG83" s="148" t="s">
        <v>224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90" t="s">
        <v>1289</v>
      </c>
      <c r="D84" s="187"/>
      <c r="E84" s="188">
        <v>1</v>
      </c>
      <c r="F84" s="158"/>
      <c r="G84" s="158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235</v>
      </c>
      <c r="AH84" s="148">
        <v>5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">
      <c r="A85" s="155"/>
      <c r="B85" s="156"/>
      <c r="C85" s="190" t="s">
        <v>1290</v>
      </c>
      <c r="D85" s="187"/>
      <c r="E85" s="188">
        <v>2</v>
      </c>
      <c r="F85" s="158"/>
      <c r="G85" s="158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235</v>
      </c>
      <c r="AH85" s="148">
        <v>5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 x14ac:dyDescent="0.2">
      <c r="A86" s="167">
        <v>30</v>
      </c>
      <c r="B86" s="168" t="s">
        <v>1291</v>
      </c>
      <c r="C86" s="183" t="s">
        <v>1292</v>
      </c>
      <c r="D86" s="169" t="s">
        <v>363</v>
      </c>
      <c r="E86" s="170">
        <v>2.3599999999999999E-2</v>
      </c>
      <c r="F86" s="171"/>
      <c r="G86" s="172">
        <f>ROUND(E86*F86,2)</f>
        <v>0</v>
      </c>
      <c r="H86" s="171"/>
      <c r="I86" s="172">
        <f>ROUND(E86*H86,2)</f>
        <v>0</v>
      </c>
      <c r="J86" s="171"/>
      <c r="K86" s="172">
        <f>ROUND(E86*J86,2)</f>
        <v>0</v>
      </c>
      <c r="L86" s="172">
        <v>21</v>
      </c>
      <c r="M86" s="172">
        <f>G86*(1+L86/100)</f>
        <v>0</v>
      </c>
      <c r="N86" s="170">
        <v>0</v>
      </c>
      <c r="O86" s="170">
        <f>ROUND(E86*N86,2)</f>
        <v>0</v>
      </c>
      <c r="P86" s="170">
        <v>0</v>
      </c>
      <c r="Q86" s="170">
        <f>ROUND(E86*P86,2)</f>
        <v>0</v>
      </c>
      <c r="R86" s="172" t="s">
        <v>314</v>
      </c>
      <c r="S86" s="172" t="s">
        <v>221</v>
      </c>
      <c r="T86" s="173" t="s">
        <v>222</v>
      </c>
      <c r="U86" s="158">
        <v>2.4060000000000001</v>
      </c>
      <c r="V86" s="158">
        <f>ROUND(E86*U86,2)</f>
        <v>0.06</v>
      </c>
      <c r="W86" s="158"/>
      <c r="X86" s="158" t="s">
        <v>507</v>
      </c>
      <c r="Y86" s="158" t="s">
        <v>197</v>
      </c>
      <c r="Z86" s="148"/>
      <c r="AA86" s="148"/>
      <c r="AB86" s="148"/>
      <c r="AC86" s="148"/>
      <c r="AD86" s="148"/>
      <c r="AE86" s="148"/>
      <c r="AF86" s="148"/>
      <c r="AG86" s="148" t="s">
        <v>508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2">
      <c r="A87" s="155"/>
      <c r="B87" s="156"/>
      <c r="C87" s="258" t="s">
        <v>635</v>
      </c>
      <c r="D87" s="259"/>
      <c r="E87" s="259"/>
      <c r="F87" s="259"/>
      <c r="G87" s="259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226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x14ac:dyDescent="0.2">
      <c r="A88" s="160" t="s">
        <v>190</v>
      </c>
      <c r="B88" s="161" t="s">
        <v>140</v>
      </c>
      <c r="C88" s="181" t="s">
        <v>141</v>
      </c>
      <c r="D88" s="162"/>
      <c r="E88" s="163"/>
      <c r="F88" s="164"/>
      <c r="G88" s="164">
        <f>SUMIF(AG89:AG92,"&lt;&gt;NOR",G89:G92)</f>
        <v>0</v>
      </c>
      <c r="H88" s="164"/>
      <c r="I88" s="164">
        <f>SUM(I89:I92)</f>
        <v>0</v>
      </c>
      <c r="J88" s="164"/>
      <c r="K88" s="164">
        <f>SUM(K89:K92)</f>
        <v>0</v>
      </c>
      <c r="L88" s="164"/>
      <c r="M88" s="164">
        <f>SUM(M89:M92)</f>
        <v>0</v>
      </c>
      <c r="N88" s="163"/>
      <c r="O88" s="163">
        <f>SUM(O89:O92)</f>
        <v>0</v>
      </c>
      <c r="P88" s="163"/>
      <c r="Q88" s="163">
        <f>SUM(Q89:Q92)</f>
        <v>0</v>
      </c>
      <c r="R88" s="164"/>
      <c r="S88" s="164"/>
      <c r="T88" s="165"/>
      <c r="U88" s="159"/>
      <c r="V88" s="159">
        <f>SUM(V89:V92)</f>
        <v>0</v>
      </c>
      <c r="W88" s="159"/>
      <c r="X88" s="159"/>
      <c r="Y88" s="159"/>
      <c r="AG88" t="s">
        <v>191</v>
      </c>
    </row>
    <row r="89" spans="1:60" ht="22.5" outlineLevel="1" x14ac:dyDescent="0.2">
      <c r="A89" s="174">
        <v>31</v>
      </c>
      <c r="B89" s="175" t="s">
        <v>1293</v>
      </c>
      <c r="C89" s="182" t="s">
        <v>1294</v>
      </c>
      <c r="D89" s="176" t="s">
        <v>281</v>
      </c>
      <c r="E89" s="177">
        <v>1</v>
      </c>
      <c r="F89" s="178"/>
      <c r="G89" s="179">
        <f>ROUND(E89*F89,2)</f>
        <v>0</v>
      </c>
      <c r="H89" s="178"/>
      <c r="I89" s="179">
        <f>ROUND(E89*H89,2)</f>
        <v>0</v>
      </c>
      <c r="J89" s="178"/>
      <c r="K89" s="179">
        <f>ROUND(E89*J89,2)</f>
        <v>0</v>
      </c>
      <c r="L89" s="179">
        <v>21</v>
      </c>
      <c r="M89" s="179">
        <f>G89*(1+L89/100)</f>
        <v>0</v>
      </c>
      <c r="N89" s="177">
        <v>2.7999999999999998E-4</v>
      </c>
      <c r="O89" s="177">
        <f>ROUND(E89*N89,2)</f>
        <v>0</v>
      </c>
      <c r="P89" s="177">
        <v>0</v>
      </c>
      <c r="Q89" s="177">
        <f>ROUND(E89*P89,2)</f>
        <v>0</v>
      </c>
      <c r="R89" s="179" t="s">
        <v>549</v>
      </c>
      <c r="S89" s="179" t="s">
        <v>221</v>
      </c>
      <c r="T89" s="180" t="s">
        <v>222</v>
      </c>
      <c r="U89" s="158">
        <v>0</v>
      </c>
      <c r="V89" s="158">
        <f>ROUND(E89*U89,2)</f>
        <v>0</v>
      </c>
      <c r="W89" s="158"/>
      <c r="X89" s="158" t="s">
        <v>536</v>
      </c>
      <c r="Y89" s="158" t="s">
        <v>197</v>
      </c>
      <c r="Z89" s="148"/>
      <c r="AA89" s="148"/>
      <c r="AB89" s="148"/>
      <c r="AC89" s="148"/>
      <c r="AD89" s="148"/>
      <c r="AE89" s="148"/>
      <c r="AF89" s="148"/>
      <c r="AG89" s="148" t="s">
        <v>537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74">
        <v>32</v>
      </c>
      <c r="B90" s="175" t="s">
        <v>1295</v>
      </c>
      <c r="C90" s="182" t="s">
        <v>1296</v>
      </c>
      <c r="D90" s="176" t="s">
        <v>325</v>
      </c>
      <c r="E90" s="177">
        <v>1</v>
      </c>
      <c r="F90" s="178"/>
      <c r="G90" s="179">
        <f>ROUND(E90*F90,2)</f>
        <v>0</v>
      </c>
      <c r="H90" s="178"/>
      <c r="I90" s="179">
        <f>ROUND(E90*H90,2)</f>
        <v>0</v>
      </c>
      <c r="J90" s="178"/>
      <c r="K90" s="179">
        <f>ROUND(E90*J90,2)</f>
        <v>0</v>
      </c>
      <c r="L90" s="179">
        <v>21</v>
      </c>
      <c r="M90" s="179">
        <f>G90*(1+L90/100)</f>
        <v>0</v>
      </c>
      <c r="N90" s="177">
        <v>0</v>
      </c>
      <c r="O90" s="177">
        <f>ROUND(E90*N90,2)</f>
        <v>0</v>
      </c>
      <c r="P90" s="177">
        <v>0</v>
      </c>
      <c r="Q90" s="177">
        <f>ROUND(E90*P90,2)</f>
        <v>0</v>
      </c>
      <c r="R90" s="179"/>
      <c r="S90" s="179" t="s">
        <v>195</v>
      </c>
      <c r="T90" s="180" t="s">
        <v>1297</v>
      </c>
      <c r="U90" s="158">
        <v>0</v>
      </c>
      <c r="V90" s="158">
        <f>ROUND(E90*U90,2)</f>
        <v>0</v>
      </c>
      <c r="W90" s="158"/>
      <c r="X90" s="158" t="s">
        <v>223</v>
      </c>
      <c r="Y90" s="158" t="s">
        <v>197</v>
      </c>
      <c r="Z90" s="148"/>
      <c r="AA90" s="148"/>
      <c r="AB90" s="148"/>
      <c r="AC90" s="148"/>
      <c r="AD90" s="148"/>
      <c r="AE90" s="148"/>
      <c r="AF90" s="148"/>
      <c r="AG90" s="148" t="s">
        <v>224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67">
        <v>33</v>
      </c>
      <c r="B91" s="168" t="s">
        <v>1047</v>
      </c>
      <c r="C91" s="183" t="s">
        <v>1048</v>
      </c>
      <c r="D91" s="169" t="s">
        <v>363</v>
      </c>
      <c r="E91" s="170">
        <v>2.7999999999999998E-4</v>
      </c>
      <c r="F91" s="171"/>
      <c r="G91" s="172">
        <f>ROUND(E91*F91,2)</f>
        <v>0</v>
      </c>
      <c r="H91" s="171"/>
      <c r="I91" s="172">
        <f>ROUND(E91*H91,2)</f>
        <v>0</v>
      </c>
      <c r="J91" s="171"/>
      <c r="K91" s="172">
        <f>ROUND(E91*J91,2)</f>
        <v>0</v>
      </c>
      <c r="L91" s="172">
        <v>21</v>
      </c>
      <c r="M91" s="172">
        <f>G91*(1+L91/100)</f>
        <v>0</v>
      </c>
      <c r="N91" s="170">
        <v>0</v>
      </c>
      <c r="O91" s="170">
        <f>ROUND(E91*N91,2)</f>
        <v>0</v>
      </c>
      <c r="P91" s="170">
        <v>0</v>
      </c>
      <c r="Q91" s="170">
        <f>ROUND(E91*P91,2)</f>
        <v>0</v>
      </c>
      <c r="R91" s="172" t="s">
        <v>314</v>
      </c>
      <c r="S91" s="172" t="s">
        <v>221</v>
      </c>
      <c r="T91" s="173" t="s">
        <v>222</v>
      </c>
      <c r="U91" s="158">
        <v>1.573</v>
      </c>
      <c r="V91" s="158">
        <f>ROUND(E91*U91,2)</f>
        <v>0</v>
      </c>
      <c r="W91" s="158"/>
      <c r="X91" s="158" t="s">
        <v>507</v>
      </c>
      <c r="Y91" s="158" t="s">
        <v>197</v>
      </c>
      <c r="Z91" s="148"/>
      <c r="AA91" s="148"/>
      <c r="AB91" s="148"/>
      <c r="AC91" s="148"/>
      <c r="AD91" s="148"/>
      <c r="AE91" s="148"/>
      <c r="AF91" s="148"/>
      <c r="AG91" s="148" t="s">
        <v>508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258" t="s">
        <v>635</v>
      </c>
      <c r="D92" s="259"/>
      <c r="E92" s="259"/>
      <c r="F92" s="259"/>
      <c r="G92" s="259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226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x14ac:dyDescent="0.2">
      <c r="A93" s="160" t="s">
        <v>190</v>
      </c>
      <c r="B93" s="161" t="s">
        <v>142</v>
      </c>
      <c r="C93" s="181" t="s">
        <v>71</v>
      </c>
      <c r="D93" s="162"/>
      <c r="E93" s="163"/>
      <c r="F93" s="164"/>
      <c r="G93" s="164">
        <f>SUMIF(AG94:AG143,"&lt;&gt;NOR",G94:G143)</f>
        <v>0</v>
      </c>
      <c r="H93" s="164"/>
      <c r="I93" s="164">
        <f>SUM(I94:I143)</f>
        <v>0</v>
      </c>
      <c r="J93" s="164"/>
      <c r="K93" s="164">
        <f>SUM(K94:K143)</f>
        <v>0</v>
      </c>
      <c r="L93" s="164"/>
      <c r="M93" s="164">
        <f>SUM(M94:M143)</f>
        <v>0</v>
      </c>
      <c r="N93" s="163"/>
      <c r="O93" s="163">
        <f>SUM(O94:O143)</f>
        <v>0.16000000000000003</v>
      </c>
      <c r="P93" s="163"/>
      <c r="Q93" s="163">
        <f>SUM(Q94:Q143)</f>
        <v>0</v>
      </c>
      <c r="R93" s="164"/>
      <c r="S93" s="164"/>
      <c r="T93" s="165"/>
      <c r="U93" s="159"/>
      <c r="V93" s="159">
        <f>SUM(V94:V143)</f>
        <v>48.69</v>
      </c>
      <c r="W93" s="159"/>
      <c r="X93" s="159"/>
      <c r="Y93" s="159"/>
      <c r="AG93" t="s">
        <v>191</v>
      </c>
    </row>
    <row r="94" spans="1:60" ht="22.5" outlineLevel="1" x14ac:dyDescent="0.2">
      <c r="A94" s="174">
        <v>34</v>
      </c>
      <c r="B94" s="175" t="s">
        <v>1298</v>
      </c>
      <c r="C94" s="182" t="s">
        <v>1299</v>
      </c>
      <c r="D94" s="176" t="s">
        <v>281</v>
      </c>
      <c r="E94" s="177">
        <v>11</v>
      </c>
      <c r="F94" s="178"/>
      <c r="G94" s="179">
        <f>ROUND(E94*F94,2)</f>
        <v>0</v>
      </c>
      <c r="H94" s="178"/>
      <c r="I94" s="179">
        <f>ROUND(E94*H94,2)</f>
        <v>0</v>
      </c>
      <c r="J94" s="178"/>
      <c r="K94" s="179">
        <f>ROUND(E94*J94,2)</f>
        <v>0</v>
      </c>
      <c r="L94" s="179">
        <v>21</v>
      </c>
      <c r="M94" s="179">
        <f>G94*(1+L94/100)</f>
        <v>0</v>
      </c>
      <c r="N94" s="177">
        <v>6.0600000000000003E-3</v>
      </c>
      <c r="O94" s="177">
        <f>ROUND(E94*N94,2)</f>
        <v>7.0000000000000007E-2</v>
      </c>
      <c r="P94" s="177">
        <v>0</v>
      </c>
      <c r="Q94" s="177">
        <f>ROUND(E94*P94,2)</f>
        <v>0</v>
      </c>
      <c r="R94" s="179" t="s">
        <v>549</v>
      </c>
      <c r="S94" s="179" t="s">
        <v>222</v>
      </c>
      <c r="T94" s="180" t="s">
        <v>222</v>
      </c>
      <c r="U94" s="158">
        <v>0</v>
      </c>
      <c r="V94" s="158">
        <f>ROUND(E94*U94,2)</f>
        <v>0</v>
      </c>
      <c r="W94" s="158"/>
      <c r="X94" s="158" t="s">
        <v>536</v>
      </c>
      <c r="Y94" s="158" t="s">
        <v>197</v>
      </c>
      <c r="Z94" s="148"/>
      <c r="AA94" s="148"/>
      <c r="AB94" s="148"/>
      <c r="AC94" s="148"/>
      <c r="AD94" s="148"/>
      <c r="AE94" s="148"/>
      <c r="AF94" s="148"/>
      <c r="AG94" s="148" t="s">
        <v>537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4">
        <v>35</v>
      </c>
      <c r="B95" s="175" t="s">
        <v>1300</v>
      </c>
      <c r="C95" s="182" t="s">
        <v>1301</v>
      </c>
      <c r="D95" s="176" t="s">
        <v>281</v>
      </c>
      <c r="E95" s="177">
        <v>3</v>
      </c>
      <c r="F95" s="178"/>
      <c r="G95" s="179">
        <f>ROUND(E95*F95,2)</f>
        <v>0</v>
      </c>
      <c r="H95" s="178"/>
      <c r="I95" s="179">
        <f>ROUND(E95*H95,2)</f>
        <v>0</v>
      </c>
      <c r="J95" s="178"/>
      <c r="K95" s="179">
        <f>ROUND(E95*J95,2)</f>
        <v>0</v>
      </c>
      <c r="L95" s="179">
        <v>21</v>
      </c>
      <c r="M95" s="179">
        <f>G95*(1+L95/100)</f>
        <v>0</v>
      </c>
      <c r="N95" s="177">
        <v>7.6800000000000002E-3</v>
      </c>
      <c r="O95" s="177">
        <f>ROUND(E95*N95,2)</f>
        <v>0.02</v>
      </c>
      <c r="P95" s="177">
        <v>0</v>
      </c>
      <c r="Q95" s="177">
        <f>ROUND(E95*P95,2)</f>
        <v>0</v>
      </c>
      <c r="R95" s="179" t="s">
        <v>549</v>
      </c>
      <c r="S95" s="179" t="s">
        <v>222</v>
      </c>
      <c r="T95" s="180" t="s">
        <v>222</v>
      </c>
      <c r="U95" s="158">
        <v>0</v>
      </c>
      <c r="V95" s="158">
        <f>ROUND(E95*U95,2)</f>
        <v>0</v>
      </c>
      <c r="W95" s="158"/>
      <c r="X95" s="158" t="s">
        <v>536</v>
      </c>
      <c r="Y95" s="158" t="s">
        <v>197</v>
      </c>
      <c r="Z95" s="148"/>
      <c r="AA95" s="148"/>
      <c r="AB95" s="148"/>
      <c r="AC95" s="148"/>
      <c r="AD95" s="148"/>
      <c r="AE95" s="148"/>
      <c r="AF95" s="148"/>
      <c r="AG95" s="148" t="s">
        <v>537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 x14ac:dyDescent="0.2">
      <c r="A96" s="174">
        <v>36</v>
      </c>
      <c r="B96" s="175" t="s">
        <v>1302</v>
      </c>
      <c r="C96" s="182" t="s">
        <v>1303</v>
      </c>
      <c r="D96" s="176" t="s">
        <v>281</v>
      </c>
      <c r="E96" s="177">
        <v>1</v>
      </c>
      <c r="F96" s="178"/>
      <c r="G96" s="179">
        <f>ROUND(E96*F96,2)</f>
        <v>0</v>
      </c>
      <c r="H96" s="178"/>
      <c r="I96" s="179">
        <f>ROUND(E96*H96,2)</f>
        <v>0</v>
      </c>
      <c r="J96" s="178"/>
      <c r="K96" s="179">
        <f>ROUND(E96*J96,2)</f>
        <v>0</v>
      </c>
      <c r="L96" s="179">
        <v>21</v>
      </c>
      <c r="M96" s="179">
        <f>G96*(1+L96/100)</f>
        <v>0</v>
      </c>
      <c r="N96" s="177">
        <v>3.3600000000000001E-3</v>
      </c>
      <c r="O96" s="177">
        <f>ROUND(E96*N96,2)</f>
        <v>0</v>
      </c>
      <c r="P96" s="177">
        <v>0</v>
      </c>
      <c r="Q96" s="177">
        <f>ROUND(E96*P96,2)</f>
        <v>0</v>
      </c>
      <c r="R96" s="179" t="s">
        <v>549</v>
      </c>
      <c r="S96" s="179" t="s">
        <v>222</v>
      </c>
      <c r="T96" s="180" t="s">
        <v>222</v>
      </c>
      <c r="U96" s="158">
        <v>0</v>
      </c>
      <c r="V96" s="158">
        <f>ROUND(E96*U96,2)</f>
        <v>0</v>
      </c>
      <c r="W96" s="158"/>
      <c r="X96" s="158" t="s">
        <v>536</v>
      </c>
      <c r="Y96" s="158" t="s">
        <v>197</v>
      </c>
      <c r="Z96" s="148"/>
      <c r="AA96" s="148"/>
      <c r="AB96" s="148"/>
      <c r="AC96" s="148"/>
      <c r="AD96" s="148"/>
      <c r="AE96" s="148"/>
      <c r="AF96" s="148"/>
      <c r="AG96" s="148" t="s">
        <v>537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67">
        <v>37</v>
      </c>
      <c r="B97" s="168" t="s">
        <v>1304</v>
      </c>
      <c r="C97" s="183" t="s">
        <v>1305</v>
      </c>
      <c r="D97" s="169" t="s">
        <v>219</v>
      </c>
      <c r="E97" s="170">
        <v>43</v>
      </c>
      <c r="F97" s="171"/>
      <c r="G97" s="172">
        <f>ROUND(E97*F97,2)</f>
        <v>0</v>
      </c>
      <c r="H97" s="171"/>
      <c r="I97" s="172">
        <f>ROUND(E97*H97,2)</f>
        <v>0</v>
      </c>
      <c r="J97" s="171"/>
      <c r="K97" s="172">
        <f>ROUND(E97*J97,2)</f>
        <v>0</v>
      </c>
      <c r="L97" s="172">
        <v>21</v>
      </c>
      <c r="M97" s="172">
        <f>G97*(1+L97/100)</f>
        <v>0</v>
      </c>
      <c r="N97" s="170">
        <v>0</v>
      </c>
      <c r="O97" s="170">
        <f>ROUND(E97*N97,2)</f>
        <v>0</v>
      </c>
      <c r="P97" s="170">
        <v>0</v>
      </c>
      <c r="Q97" s="170">
        <f>ROUND(E97*P97,2)</f>
        <v>0</v>
      </c>
      <c r="R97" s="172" t="s">
        <v>1288</v>
      </c>
      <c r="S97" s="172" t="s">
        <v>221</v>
      </c>
      <c r="T97" s="173" t="s">
        <v>222</v>
      </c>
      <c r="U97" s="158">
        <v>0.37</v>
      </c>
      <c r="V97" s="158">
        <f>ROUND(E97*U97,2)</f>
        <v>15.91</v>
      </c>
      <c r="W97" s="158"/>
      <c r="X97" s="158" t="s">
        <v>223</v>
      </c>
      <c r="Y97" s="158" t="s">
        <v>197</v>
      </c>
      <c r="Z97" s="148"/>
      <c r="AA97" s="148"/>
      <c r="AB97" s="148"/>
      <c r="AC97" s="148"/>
      <c r="AD97" s="148"/>
      <c r="AE97" s="148"/>
      <c r="AF97" s="148"/>
      <c r="AG97" s="148" t="s">
        <v>224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2" x14ac:dyDescent="0.2">
      <c r="A98" s="155"/>
      <c r="B98" s="156"/>
      <c r="C98" s="190" t="s">
        <v>1306</v>
      </c>
      <c r="D98" s="187"/>
      <c r="E98" s="188">
        <v>33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8"/>
      <c r="AA98" s="148"/>
      <c r="AB98" s="148"/>
      <c r="AC98" s="148"/>
      <c r="AD98" s="148"/>
      <c r="AE98" s="148"/>
      <c r="AF98" s="148"/>
      <c r="AG98" s="148" t="s">
        <v>235</v>
      </c>
      <c r="AH98" s="148">
        <v>5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90" t="s">
        <v>1307</v>
      </c>
      <c r="D99" s="187"/>
      <c r="E99" s="188">
        <v>9</v>
      </c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58"/>
      <c r="Z99" s="148"/>
      <c r="AA99" s="148"/>
      <c r="AB99" s="148"/>
      <c r="AC99" s="148"/>
      <c r="AD99" s="148"/>
      <c r="AE99" s="148"/>
      <c r="AF99" s="148"/>
      <c r="AG99" s="148" t="s">
        <v>235</v>
      </c>
      <c r="AH99" s="148">
        <v>5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">
      <c r="A100" s="155"/>
      <c r="B100" s="156"/>
      <c r="C100" s="190" t="s">
        <v>1308</v>
      </c>
      <c r="D100" s="187"/>
      <c r="E100" s="188">
        <v>1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235</v>
      </c>
      <c r="AH100" s="148">
        <v>5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74">
        <v>38</v>
      </c>
      <c r="B101" s="175" t="s">
        <v>1309</v>
      </c>
      <c r="C101" s="182" t="s">
        <v>1310</v>
      </c>
      <c r="D101" s="176" t="s">
        <v>281</v>
      </c>
      <c r="E101" s="177">
        <v>8</v>
      </c>
      <c r="F101" s="178"/>
      <c r="G101" s="179">
        <f>ROUND(E101*F101,2)</f>
        <v>0</v>
      </c>
      <c r="H101" s="178"/>
      <c r="I101" s="179">
        <f>ROUND(E101*H101,2)</f>
        <v>0</v>
      </c>
      <c r="J101" s="178"/>
      <c r="K101" s="179">
        <f>ROUND(E101*J101,2)</f>
        <v>0</v>
      </c>
      <c r="L101" s="179">
        <v>21</v>
      </c>
      <c r="M101" s="179">
        <f>G101*(1+L101/100)</f>
        <v>0</v>
      </c>
      <c r="N101" s="177">
        <v>4.0000000000000002E-4</v>
      </c>
      <c r="O101" s="177">
        <f>ROUND(E101*N101,2)</f>
        <v>0</v>
      </c>
      <c r="P101" s="177">
        <v>0</v>
      </c>
      <c r="Q101" s="177">
        <f>ROUND(E101*P101,2)</f>
        <v>0</v>
      </c>
      <c r="R101" s="179"/>
      <c r="S101" s="179" t="s">
        <v>195</v>
      </c>
      <c r="T101" s="180" t="s">
        <v>1311</v>
      </c>
      <c r="U101" s="158">
        <v>0</v>
      </c>
      <c r="V101" s="158">
        <f>ROUND(E101*U101,2)</f>
        <v>0</v>
      </c>
      <c r="W101" s="158"/>
      <c r="X101" s="158" t="s">
        <v>536</v>
      </c>
      <c r="Y101" s="158" t="s">
        <v>197</v>
      </c>
      <c r="Z101" s="148"/>
      <c r="AA101" s="148"/>
      <c r="AB101" s="148"/>
      <c r="AC101" s="148"/>
      <c r="AD101" s="148"/>
      <c r="AE101" s="148"/>
      <c r="AF101" s="148"/>
      <c r="AG101" s="148" t="s">
        <v>537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67">
        <v>39</v>
      </c>
      <c r="B102" s="168" t="s">
        <v>1312</v>
      </c>
      <c r="C102" s="183" t="s">
        <v>1313</v>
      </c>
      <c r="D102" s="169" t="s">
        <v>281</v>
      </c>
      <c r="E102" s="170">
        <v>8</v>
      </c>
      <c r="F102" s="171"/>
      <c r="G102" s="172">
        <f>ROUND(E102*F102,2)</f>
        <v>0</v>
      </c>
      <c r="H102" s="171"/>
      <c r="I102" s="172">
        <f>ROUND(E102*H102,2)</f>
        <v>0</v>
      </c>
      <c r="J102" s="171"/>
      <c r="K102" s="172">
        <f>ROUND(E102*J102,2)</f>
        <v>0</v>
      </c>
      <c r="L102" s="172">
        <v>21</v>
      </c>
      <c r="M102" s="172">
        <f>G102*(1+L102/100)</f>
        <v>0</v>
      </c>
      <c r="N102" s="170">
        <v>0</v>
      </c>
      <c r="O102" s="170">
        <f>ROUND(E102*N102,2)</f>
        <v>0</v>
      </c>
      <c r="P102" s="170">
        <v>0</v>
      </c>
      <c r="Q102" s="170">
        <f>ROUND(E102*P102,2)</f>
        <v>0</v>
      </c>
      <c r="R102" s="172"/>
      <c r="S102" s="172" t="s">
        <v>195</v>
      </c>
      <c r="T102" s="173" t="s">
        <v>1297</v>
      </c>
      <c r="U102" s="158">
        <v>1.23</v>
      </c>
      <c r="V102" s="158">
        <f>ROUND(E102*U102,2)</f>
        <v>9.84</v>
      </c>
      <c r="W102" s="158"/>
      <c r="X102" s="158" t="s">
        <v>223</v>
      </c>
      <c r="Y102" s="158" t="s">
        <v>197</v>
      </c>
      <c r="Z102" s="148"/>
      <c r="AA102" s="148"/>
      <c r="AB102" s="148"/>
      <c r="AC102" s="148"/>
      <c r="AD102" s="148"/>
      <c r="AE102" s="148"/>
      <c r="AF102" s="148"/>
      <c r="AG102" s="148" t="s">
        <v>224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">
      <c r="A103" s="155"/>
      <c r="B103" s="156"/>
      <c r="C103" s="190" t="s">
        <v>1314</v>
      </c>
      <c r="D103" s="187"/>
      <c r="E103" s="188">
        <v>8</v>
      </c>
      <c r="F103" s="158"/>
      <c r="G103" s="158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235</v>
      </c>
      <c r="AH103" s="148">
        <v>5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4">
        <v>40</v>
      </c>
      <c r="B104" s="175" t="s">
        <v>1315</v>
      </c>
      <c r="C104" s="182" t="s">
        <v>1316</v>
      </c>
      <c r="D104" s="176" t="s">
        <v>281</v>
      </c>
      <c r="E104" s="177">
        <v>8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7">
        <v>5.9999999999999995E-4</v>
      </c>
      <c r="O104" s="177">
        <f>ROUND(E104*N104,2)</f>
        <v>0</v>
      </c>
      <c r="P104" s="177">
        <v>0</v>
      </c>
      <c r="Q104" s="177">
        <f>ROUND(E104*P104,2)</f>
        <v>0</v>
      </c>
      <c r="R104" s="179"/>
      <c r="S104" s="179" t="s">
        <v>195</v>
      </c>
      <c r="T104" s="180" t="s">
        <v>196</v>
      </c>
      <c r="U104" s="158">
        <v>0</v>
      </c>
      <c r="V104" s="158">
        <f>ROUND(E104*U104,2)</f>
        <v>0</v>
      </c>
      <c r="W104" s="158"/>
      <c r="X104" s="158" t="s">
        <v>536</v>
      </c>
      <c r="Y104" s="158" t="s">
        <v>197</v>
      </c>
      <c r="Z104" s="148"/>
      <c r="AA104" s="148"/>
      <c r="AB104" s="148"/>
      <c r="AC104" s="148"/>
      <c r="AD104" s="148"/>
      <c r="AE104" s="148"/>
      <c r="AF104" s="148"/>
      <c r="AG104" s="148" t="s">
        <v>537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 x14ac:dyDescent="0.2">
      <c r="A105" s="167">
        <v>41</v>
      </c>
      <c r="B105" s="168" t="s">
        <v>1317</v>
      </c>
      <c r="C105" s="183" t="s">
        <v>1318</v>
      </c>
      <c r="D105" s="169" t="s">
        <v>281</v>
      </c>
      <c r="E105" s="170">
        <v>8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21</v>
      </c>
      <c r="M105" s="172">
        <f>G105*(1+L105/100)</f>
        <v>0</v>
      </c>
      <c r="N105" s="170">
        <v>0</v>
      </c>
      <c r="O105" s="170">
        <f>ROUND(E105*N105,2)</f>
        <v>0</v>
      </c>
      <c r="P105" s="170">
        <v>0</v>
      </c>
      <c r="Q105" s="170">
        <f>ROUND(E105*P105,2)</f>
        <v>0</v>
      </c>
      <c r="R105" s="172" t="s">
        <v>1288</v>
      </c>
      <c r="S105" s="172" t="s">
        <v>221</v>
      </c>
      <c r="T105" s="173" t="s">
        <v>222</v>
      </c>
      <c r="U105" s="158">
        <v>0.27</v>
      </c>
      <c r="V105" s="158">
        <f>ROUND(E105*U105,2)</f>
        <v>2.16</v>
      </c>
      <c r="W105" s="158"/>
      <c r="X105" s="158" t="s">
        <v>223</v>
      </c>
      <c r="Y105" s="158" t="s">
        <v>197</v>
      </c>
      <c r="Z105" s="148"/>
      <c r="AA105" s="148"/>
      <c r="AB105" s="148"/>
      <c r="AC105" s="148"/>
      <c r="AD105" s="148"/>
      <c r="AE105" s="148"/>
      <c r="AF105" s="148"/>
      <c r="AG105" s="148" t="s">
        <v>224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2">
      <c r="A106" s="155"/>
      <c r="B106" s="156"/>
      <c r="C106" s="190" t="s">
        <v>1319</v>
      </c>
      <c r="D106" s="187"/>
      <c r="E106" s="188">
        <v>8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235</v>
      </c>
      <c r="AH106" s="148">
        <v>5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2">
      <c r="A107" s="174">
        <v>42</v>
      </c>
      <c r="B107" s="175" t="s">
        <v>1320</v>
      </c>
      <c r="C107" s="182" t="s">
        <v>1321</v>
      </c>
      <c r="D107" s="176" t="s">
        <v>281</v>
      </c>
      <c r="E107" s="177">
        <v>4</v>
      </c>
      <c r="F107" s="178"/>
      <c r="G107" s="179">
        <f>ROUND(E107*F107,2)</f>
        <v>0</v>
      </c>
      <c r="H107" s="178"/>
      <c r="I107" s="179">
        <f>ROUND(E107*H107,2)</f>
        <v>0</v>
      </c>
      <c r="J107" s="178"/>
      <c r="K107" s="179">
        <f>ROUND(E107*J107,2)</f>
        <v>0</v>
      </c>
      <c r="L107" s="179">
        <v>21</v>
      </c>
      <c r="M107" s="179">
        <f>G107*(1+L107/100)</f>
        <v>0</v>
      </c>
      <c r="N107" s="177">
        <v>5.9999999999999995E-4</v>
      </c>
      <c r="O107" s="177">
        <f>ROUND(E107*N107,2)</f>
        <v>0</v>
      </c>
      <c r="P107" s="177">
        <v>0</v>
      </c>
      <c r="Q107" s="177">
        <f>ROUND(E107*P107,2)</f>
        <v>0</v>
      </c>
      <c r="R107" s="179"/>
      <c r="S107" s="179" t="s">
        <v>195</v>
      </c>
      <c r="T107" s="180" t="s">
        <v>196</v>
      </c>
      <c r="U107" s="158">
        <v>0</v>
      </c>
      <c r="V107" s="158">
        <f>ROUND(E107*U107,2)</f>
        <v>0</v>
      </c>
      <c r="W107" s="158"/>
      <c r="X107" s="158" t="s">
        <v>536</v>
      </c>
      <c r="Y107" s="158" t="s">
        <v>197</v>
      </c>
      <c r="Z107" s="148"/>
      <c r="AA107" s="148"/>
      <c r="AB107" s="148"/>
      <c r="AC107" s="148"/>
      <c r="AD107" s="148"/>
      <c r="AE107" s="148"/>
      <c r="AF107" s="148"/>
      <c r="AG107" s="148" t="s">
        <v>537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4">
        <v>43</v>
      </c>
      <c r="B108" s="175" t="s">
        <v>1322</v>
      </c>
      <c r="C108" s="182" t="s">
        <v>1323</v>
      </c>
      <c r="D108" s="176" t="s">
        <v>281</v>
      </c>
      <c r="E108" s="177">
        <v>10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7">
        <v>5.9999999999999995E-4</v>
      </c>
      <c r="O108" s="177">
        <f>ROUND(E108*N108,2)</f>
        <v>0.01</v>
      </c>
      <c r="P108" s="177">
        <v>0</v>
      </c>
      <c r="Q108" s="177">
        <f>ROUND(E108*P108,2)</f>
        <v>0</v>
      </c>
      <c r="R108" s="179"/>
      <c r="S108" s="179" t="s">
        <v>195</v>
      </c>
      <c r="T108" s="180" t="s">
        <v>196</v>
      </c>
      <c r="U108" s="158">
        <v>0</v>
      </c>
      <c r="V108" s="158">
        <f>ROUND(E108*U108,2)</f>
        <v>0</v>
      </c>
      <c r="W108" s="158"/>
      <c r="X108" s="158" t="s">
        <v>536</v>
      </c>
      <c r="Y108" s="158" t="s">
        <v>197</v>
      </c>
      <c r="Z108" s="148"/>
      <c r="AA108" s="148"/>
      <c r="AB108" s="148"/>
      <c r="AC108" s="148"/>
      <c r="AD108" s="148"/>
      <c r="AE108" s="148"/>
      <c r="AF108" s="148"/>
      <c r="AG108" s="148" t="s">
        <v>537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4">
        <v>44</v>
      </c>
      <c r="B109" s="175" t="s">
        <v>1324</v>
      </c>
      <c r="C109" s="182" t="s">
        <v>1325</v>
      </c>
      <c r="D109" s="176" t="s">
        <v>281</v>
      </c>
      <c r="E109" s="177">
        <v>2</v>
      </c>
      <c r="F109" s="178"/>
      <c r="G109" s="179">
        <f>ROUND(E109*F109,2)</f>
        <v>0</v>
      </c>
      <c r="H109" s="178"/>
      <c r="I109" s="179">
        <f>ROUND(E109*H109,2)</f>
        <v>0</v>
      </c>
      <c r="J109" s="178"/>
      <c r="K109" s="179">
        <f>ROUND(E109*J109,2)</f>
        <v>0</v>
      </c>
      <c r="L109" s="179">
        <v>21</v>
      </c>
      <c r="M109" s="179">
        <f>G109*(1+L109/100)</f>
        <v>0</v>
      </c>
      <c r="N109" s="177">
        <v>5.9999999999999995E-4</v>
      </c>
      <c r="O109" s="177">
        <f>ROUND(E109*N109,2)</f>
        <v>0</v>
      </c>
      <c r="P109" s="177">
        <v>0</v>
      </c>
      <c r="Q109" s="177">
        <f>ROUND(E109*P109,2)</f>
        <v>0</v>
      </c>
      <c r="R109" s="179"/>
      <c r="S109" s="179" t="s">
        <v>195</v>
      </c>
      <c r="T109" s="180" t="s">
        <v>196</v>
      </c>
      <c r="U109" s="158">
        <v>0</v>
      </c>
      <c r="V109" s="158">
        <f>ROUND(E109*U109,2)</f>
        <v>0</v>
      </c>
      <c r="W109" s="158"/>
      <c r="X109" s="158" t="s">
        <v>536</v>
      </c>
      <c r="Y109" s="158" t="s">
        <v>197</v>
      </c>
      <c r="Z109" s="148"/>
      <c r="AA109" s="148"/>
      <c r="AB109" s="148"/>
      <c r="AC109" s="148"/>
      <c r="AD109" s="148"/>
      <c r="AE109" s="148"/>
      <c r="AF109" s="148"/>
      <c r="AG109" s="148" t="s">
        <v>537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 x14ac:dyDescent="0.2">
      <c r="A110" s="174">
        <v>45</v>
      </c>
      <c r="B110" s="175" t="s">
        <v>1326</v>
      </c>
      <c r="C110" s="182" t="s">
        <v>1327</v>
      </c>
      <c r="D110" s="176" t="s">
        <v>281</v>
      </c>
      <c r="E110" s="177">
        <v>1</v>
      </c>
      <c r="F110" s="178"/>
      <c r="G110" s="179">
        <f>ROUND(E110*F110,2)</f>
        <v>0</v>
      </c>
      <c r="H110" s="178"/>
      <c r="I110" s="179">
        <f>ROUND(E110*H110,2)</f>
        <v>0</v>
      </c>
      <c r="J110" s="178"/>
      <c r="K110" s="179">
        <f>ROUND(E110*J110,2)</f>
        <v>0</v>
      </c>
      <c r="L110" s="179">
        <v>21</v>
      </c>
      <c r="M110" s="179">
        <f>G110*(1+L110/100)</f>
        <v>0</v>
      </c>
      <c r="N110" s="177">
        <v>5.9999999999999995E-4</v>
      </c>
      <c r="O110" s="177">
        <f>ROUND(E110*N110,2)</f>
        <v>0</v>
      </c>
      <c r="P110" s="177">
        <v>0</v>
      </c>
      <c r="Q110" s="177">
        <f>ROUND(E110*P110,2)</f>
        <v>0</v>
      </c>
      <c r="R110" s="179"/>
      <c r="S110" s="179" t="s">
        <v>195</v>
      </c>
      <c r="T110" s="180" t="s">
        <v>196</v>
      </c>
      <c r="U110" s="158">
        <v>0</v>
      </c>
      <c r="V110" s="158">
        <f>ROUND(E110*U110,2)</f>
        <v>0</v>
      </c>
      <c r="W110" s="158"/>
      <c r="X110" s="158" t="s">
        <v>536</v>
      </c>
      <c r="Y110" s="158" t="s">
        <v>197</v>
      </c>
      <c r="Z110" s="148"/>
      <c r="AA110" s="148"/>
      <c r="AB110" s="148"/>
      <c r="AC110" s="148"/>
      <c r="AD110" s="148"/>
      <c r="AE110" s="148"/>
      <c r="AF110" s="148"/>
      <c r="AG110" s="148" t="s">
        <v>537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67">
        <v>46</v>
      </c>
      <c r="B111" s="168" t="s">
        <v>1328</v>
      </c>
      <c r="C111" s="183" t="s">
        <v>1329</v>
      </c>
      <c r="D111" s="169" t="s">
        <v>281</v>
      </c>
      <c r="E111" s="170">
        <v>17</v>
      </c>
      <c r="F111" s="171"/>
      <c r="G111" s="172">
        <f>ROUND(E111*F111,2)</f>
        <v>0</v>
      </c>
      <c r="H111" s="171"/>
      <c r="I111" s="172">
        <f>ROUND(E111*H111,2)</f>
        <v>0</v>
      </c>
      <c r="J111" s="171"/>
      <c r="K111" s="172">
        <f>ROUND(E111*J111,2)</f>
        <v>0</v>
      </c>
      <c r="L111" s="172">
        <v>21</v>
      </c>
      <c r="M111" s="172">
        <f>G111*(1+L111/100)</f>
        <v>0</v>
      </c>
      <c r="N111" s="170">
        <v>0</v>
      </c>
      <c r="O111" s="170">
        <f>ROUND(E111*N111,2)</f>
        <v>0</v>
      </c>
      <c r="P111" s="170">
        <v>0</v>
      </c>
      <c r="Q111" s="170">
        <f>ROUND(E111*P111,2)</f>
        <v>0</v>
      </c>
      <c r="R111" s="172" t="s">
        <v>1288</v>
      </c>
      <c r="S111" s="172" t="s">
        <v>221</v>
      </c>
      <c r="T111" s="173" t="s">
        <v>222</v>
      </c>
      <c r="U111" s="158">
        <v>0.33</v>
      </c>
      <c r="V111" s="158">
        <f>ROUND(E111*U111,2)</f>
        <v>5.61</v>
      </c>
      <c r="W111" s="158"/>
      <c r="X111" s="158" t="s">
        <v>223</v>
      </c>
      <c r="Y111" s="158" t="s">
        <v>197</v>
      </c>
      <c r="Z111" s="148"/>
      <c r="AA111" s="148"/>
      <c r="AB111" s="148"/>
      <c r="AC111" s="148"/>
      <c r="AD111" s="148"/>
      <c r="AE111" s="148"/>
      <c r="AF111" s="148"/>
      <c r="AG111" s="148" t="s">
        <v>224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2">
      <c r="A112" s="155"/>
      <c r="B112" s="156"/>
      <c r="C112" s="190" t="s">
        <v>1330</v>
      </c>
      <c r="D112" s="187"/>
      <c r="E112" s="188">
        <v>4</v>
      </c>
      <c r="F112" s="158"/>
      <c r="G112" s="15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235</v>
      </c>
      <c r="AH112" s="148">
        <v>5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90" t="s">
        <v>1331</v>
      </c>
      <c r="D113" s="187"/>
      <c r="E113" s="188">
        <v>10</v>
      </c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235</v>
      </c>
      <c r="AH113" s="148">
        <v>5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190" t="s">
        <v>1332</v>
      </c>
      <c r="D114" s="187"/>
      <c r="E114" s="188">
        <v>2</v>
      </c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235</v>
      </c>
      <c r="AH114" s="148">
        <v>5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3" x14ac:dyDescent="0.2">
      <c r="A115" s="155"/>
      <c r="B115" s="156"/>
      <c r="C115" s="190" t="s">
        <v>1333</v>
      </c>
      <c r="D115" s="187"/>
      <c r="E115" s="188">
        <v>1</v>
      </c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58"/>
      <c r="Z115" s="148"/>
      <c r="AA115" s="148"/>
      <c r="AB115" s="148"/>
      <c r="AC115" s="148"/>
      <c r="AD115" s="148"/>
      <c r="AE115" s="148"/>
      <c r="AF115" s="148"/>
      <c r="AG115" s="148" t="s">
        <v>235</v>
      </c>
      <c r="AH115" s="148">
        <v>5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ht="22.5" outlineLevel="1" x14ac:dyDescent="0.2">
      <c r="A116" s="174">
        <v>47</v>
      </c>
      <c r="B116" s="175" t="s">
        <v>1334</v>
      </c>
      <c r="C116" s="182" t="s">
        <v>1335</v>
      </c>
      <c r="D116" s="176" t="s">
        <v>281</v>
      </c>
      <c r="E116" s="177">
        <v>2</v>
      </c>
      <c r="F116" s="178"/>
      <c r="G116" s="179">
        <f>ROUND(E116*F116,2)</f>
        <v>0</v>
      </c>
      <c r="H116" s="178"/>
      <c r="I116" s="179">
        <f>ROUND(E116*H116,2)</f>
        <v>0</v>
      </c>
      <c r="J116" s="178"/>
      <c r="K116" s="179">
        <f>ROUND(E116*J116,2)</f>
        <v>0</v>
      </c>
      <c r="L116" s="179">
        <v>21</v>
      </c>
      <c r="M116" s="179">
        <f>G116*(1+L116/100)</f>
        <v>0</v>
      </c>
      <c r="N116" s="177">
        <v>3.8999999999999998E-3</v>
      </c>
      <c r="O116" s="177">
        <f>ROUND(E116*N116,2)</f>
        <v>0.01</v>
      </c>
      <c r="P116" s="177">
        <v>0</v>
      </c>
      <c r="Q116" s="177">
        <f>ROUND(E116*P116,2)</f>
        <v>0</v>
      </c>
      <c r="R116" s="179" t="s">
        <v>549</v>
      </c>
      <c r="S116" s="179" t="s">
        <v>221</v>
      </c>
      <c r="T116" s="180" t="s">
        <v>222</v>
      </c>
      <c r="U116" s="158">
        <v>0</v>
      </c>
      <c r="V116" s="158">
        <f>ROUND(E116*U116,2)</f>
        <v>0</v>
      </c>
      <c r="W116" s="158"/>
      <c r="X116" s="158" t="s">
        <v>536</v>
      </c>
      <c r="Y116" s="158" t="s">
        <v>197</v>
      </c>
      <c r="Z116" s="148"/>
      <c r="AA116" s="148"/>
      <c r="AB116" s="148"/>
      <c r="AC116" s="148"/>
      <c r="AD116" s="148"/>
      <c r="AE116" s="148"/>
      <c r="AF116" s="148"/>
      <c r="AG116" s="148" t="s">
        <v>537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ht="22.5" outlineLevel="1" x14ac:dyDescent="0.2">
      <c r="A117" s="174">
        <v>48</v>
      </c>
      <c r="B117" s="175" t="s">
        <v>1336</v>
      </c>
      <c r="C117" s="182" t="s">
        <v>1337</v>
      </c>
      <c r="D117" s="176" t="s">
        <v>281</v>
      </c>
      <c r="E117" s="177">
        <v>1</v>
      </c>
      <c r="F117" s="178"/>
      <c r="G117" s="179">
        <f>ROUND(E117*F117,2)</f>
        <v>0</v>
      </c>
      <c r="H117" s="178"/>
      <c r="I117" s="179">
        <f>ROUND(E117*H117,2)</f>
        <v>0</v>
      </c>
      <c r="J117" s="178"/>
      <c r="K117" s="179">
        <f>ROUND(E117*J117,2)</f>
        <v>0</v>
      </c>
      <c r="L117" s="179">
        <v>21</v>
      </c>
      <c r="M117" s="179">
        <f>G117*(1+L117/100)</f>
        <v>0</v>
      </c>
      <c r="N117" s="177">
        <v>6.1000000000000004E-3</v>
      </c>
      <c r="O117" s="177">
        <f>ROUND(E117*N117,2)</f>
        <v>0.01</v>
      </c>
      <c r="P117" s="177">
        <v>0</v>
      </c>
      <c r="Q117" s="177">
        <f>ROUND(E117*P117,2)</f>
        <v>0</v>
      </c>
      <c r="R117" s="179" t="s">
        <v>549</v>
      </c>
      <c r="S117" s="179" t="s">
        <v>221</v>
      </c>
      <c r="T117" s="180" t="s">
        <v>222</v>
      </c>
      <c r="U117" s="158">
        <v>0</v>
      </c>
      <c r="V117" s="158">
        <f>ROUND(E117*U117,2)</f>
        <v>0</v>
      </c>
      <c r="W117" s="158"/>
      <c r="X117" s="158" t="s">
        <v>536</v>
      </c>
      <c r="Y117" s="158" t="s">
        <v>197</v>
      </c>
      <c r="Z117" s="148"/>
      <c r="AA117" s="148"/>
      <c r="AB117" s="148"/>
      <c r="AC117" s="148"/>
      <c r="AD117" s="148"/>
      <c r="AE117" s="148"/>
      <c r="AF117" s="148"/>
      <c r="AG117" s="148" t="s">
        <v>537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ht="22.5" outlineLevel="1" x14ac:dyDescent="0.2">
      <c r="A118" s="167">
        <v>49</v>
      </c>
      <c r="B118" s="168" t="s">
        <v>1338</v>
      </c>
      <c r="C118" s="183" t="s">
        <v>1339</v>
      </c>
      <c r="D118" s="169" t="s">
        <v>281</v>
      </c>
      <c r="E118" s="170">
        <v>3</v>
      </c>
      <c r="F118" s="171"/>
      <c r="G118" s="172">
        <f>ROUND(E118*F118,2)</f>
        <v>0</v>
      </c>
      <c r="H118" s="171"/>
      <c r="I118" s="172">
        <f>ROUND(E118*H118,2)</f>
        <v>0</v>
      </c>
      <c r="J118" s="171"/>
      <c r="K118" s="172">
        <f>ROUND(E118*J118,2)</f>
        <v>0</v>
      </c>
      <c r="L118" s="172">
        <v>21</v>
      </c>
      <c r="M118" s="172">
        <f>G118*(1+L118/100)</f>
        <v>0</v>
      </c>
      <c r="N118" s="170">
        <v>0</v>
      </c>
      <c r="O118" s="170">
        <f>ROUND(E118*N118,2)</f>
        <v>0</v>
      </c>
      <c r="P118" s="170">
        <v>0</v>
      </c>
      <c r="Q118" s="170">
        <f>ROUND(E118*P118,2)</f>
        <v>0</v>
      </c>
      <c r="R118" s="172" t="s">
        <v>1288</v>
      </c>
      <c r="S118" s="172" t="s">
        <v>221</v>
      </c>
      <c r="T118" s="173" t="s">
        <v>222</v>
      </c>
      <c r="U118" s="158">
        <v>0.59</v>
      </c>
      <c r="V118" s="158">
        <f>ROUND(E118*U118,2)</f>
        <v>1.77</v>
      </c>
      <c r="W118" s="158"/>
      <c r="X118" s="158" t="s">
        <v>223</v>
      </c>
      <c r="Y118" s="158" t="s">
        <v>197</v>
      </c>
      <c r="Z118" s="148"/>
      <c r="AA118" s="148"/>
      <c r="AB118" s="148"/>
      <c r="AC118" s="148"/>
      <c r="AD118" s="148"/>
      <c r="AE118" s="148"/>
      <c r="AF118" s="148"/>
      <c r="AG118" s="148" t="s">
        <v>224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2" x14ac:dyDescent="0.2">
      <c r="A119" s="155"/>
      <c r="B119" s="156"/>
      <c r="C119" s="190" t="s">
        <v>1340</v>
      </c>
      <c r="D119" s="187"/>
      <c r="E119" s="188">
        <v>2</v>
      </c>
      <c r="F119" s="158"/>
      <c r="G119" s="158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58"/>
      <c r="Z119" s="148"/>
      <c r="AA119" s="148"/>
      <c r="AB119" s="148"/>
      <c r="AC119" s="148"/>
      <c r="AD119" s="148"/>
      <c r="AE119" s="148"/>
      <c r="AF119" s="148"/>
      <c r="AG119" s="148" t="s">
        <v>235</v>
      </c>
      <c r="AH119" s="148">
        <v>5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90" t="s">
        <v>1341</v>
      </c>
      <c r="D120" s="187"/>
      <c r="E120" s="188">
        <v>1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235</v>
      </c>
      <c r="AH120" s="148">
        <v>5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4">
        <v>50</v>
      </c>
      <c r="B121" s="175" t="s">
        <v>1342</v>
      </c>
      <c r="C121" s="182" t="s">
        <v>1343</v>
      </c>
      <c r="D121" s="176" t="s">
        <v>281</v>
      </c>
      <c r="E121" s="177">
        <v>2</v>
      </c>
      <c r="F121" s="178"/>
      <c r="G121" s="179">
        <f>ROUND(E121*F121,2)</f>
        <v>0</v>
      </c>
      <c r="H121" s="178"/>
      <c r="I121" s="179">
        <f>ROUND(E121*H121,2)</f>
        <v>0</v>
      </c>
      <c r="J121" s="178"/>
      <c r="K121" s="179">
        <f>ROUND(E121*J121,2)</f>
        <v>0</v>
      </c>
      <c r="L121" s="179">
        <v>21</v>
      </c>
      <c r="M121" s="179">
        <f>G121*(1+L121/100)</f>
        <v>0</v>
      </c>
      <c r="N121" s="177">
        <v>6.1000000000000004E-3</v>
      </c>
      <c r="O121" s="177">
        <f>ROUND(E121*N121,2)</f>
        <v>0.01</v>
      </c>
      <c r="P121" s="177">
        <v>0</v>
      </c>
      <c r="Q121" s="177">
        <f>ROUND(E121*P121,2)</f>
        <v>0</v>
      </c>
      <c r="R121" s="179"/>
      <c r="S121" s="179" t="s">
        <v>195</v>
      </c>
      <c r="T121" s="180" t="s">
        <v>196</v>
      </c>
      <c r="U121" s="158">
        <v>0</v>
      </c>
      <c r="V121" s="158">
        <f>ROUND(E121*U121,2)</f>
        <v>0</v>
      </c>
      <c r="W121" s="158"/>
      <c r="X121" s="158" t="s">
        <v>536</v>
      </c>
      <c r="Y121" s="158" t="s">
        <v>197</v>
      </c>
      <c r="Z121" s="148"/>
      <c r="AA121" s="148"/>
      <c r="AB121" s="148"/>
      <c r="AC121" s="148"/>
      <c r="AD121" s="148"/>
      <c r="AE121" s="148"/>
      <c r="AF121" s="148"/>
      <c r="AG121" s="148" t="s">
        <v>537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4">
        <v>51</v>
      </c>
      <c r="B122" s="175" t="s">
        <v>1344</v>
      </c>
      <c r="C122" s="182" t="s">
        <v>1345</v>
      </c>
      <c r="D122" s="176" t="s">
        <v>281</v>
      </c>
      <c r="E122" s="177">
        <v>1</v>
      </c>
      <c r="F122" s="178"/>
      <c r="G122" s="179">
        <f>ROUND(E122*F122,2)</f>
        <v>0</v>
      </c>
      <c r="H122" s="178"/>
      <c r="I122" s="179">
        <f>ROUND(E122*H122,2)</f>
        <v>0</v>
      </c>
      <c r="J122" s="178"/>
      <c r="K122" s="179">
        <f>ROUND(E122*J122,2)</f>
        <v>0</v>
      </c>
      <c r="L122" s="179">
        <v>21</v>
      </c>
      <c r="M122" s="179">
        <f>G122*(1+L122/100)</f>
        <v>0</v>
      </c>
      <c r="N122" s="177">
        <v>6.1000000000000004E-3</v>
      </c>
      <c r="O122" s="177">
        <f>ROUND(E122*N122,2)</f>
        <v>0.01</v>
      </c>
      <c r="P122" s="177">
        <v>0</v>
      </c>
      <c r="Q122" s="177">
        <f>ROUND(E122*P122,2)</f>
        <v>0</v>
      </c>
      <c r="R122" s="179"/>
      <c r="S122" s="179" t="s">
        <v>195</v>
      </c>
      <c r="T122" s="180" t="s">
        <v>196</v>
      </c>
      <c r="U122" s="158">
        <v>0</v>
      </c>
      <c r="V122" s="158">
        <f>ROUND(E122*U122,2)</f>
        <v>0</v>
      </c>
      <c r="W122" s="158"/>
      <c r="X122" s="158" t="s">
        <v>536</v>
      </c>
      <c r="Y122" s="158" t="s">
        <v>197</v>
      </c>
      <c r="Z122" s="148"/>
      <c r="AA122" s="148"/>
      <c r="AB122" s="148"/>
      <c r="AC122" s="148"/>
      <c r="AD122" s="148"/>
      <c r="AE122" s="148"/>
      <c r="AF122" s="148"/>
      <c r="AG122" s="148" t="s">
        <v>537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67">
        <v>52</v>
      </c>
      <c r="B123" s="168" t="s">
        <v>1346</v>
      </c>
      <c r="C123" s="183" t="s">
        <v>1347</v>
      </c>
      <c r="D123" s="169" t="s">
        <v>281</v>
      </c>
      <c r="E123" s="170">
        <v>3</v>
      </c>
      <c r="F123" s="171"/>
      <c r="G123" s="172">
        <f>ROUND(E123*F123,2)</f>
        <v>0</v>
      </c>
      <c r="H123" s="171"/>
      <c r="I123" s="172">
        <f>ROUND(E123*H123,2)</f>
        <v>0</v>
      </c>
      <c r="J123" s="171"/>
      <c r="K123" s="172">
        <f>ROUND(E123*J123,2)</f>
        <v>0</v>
      </c>
      <c r="L123" s="172">
        <v>21</v>
      </c>
      <c r="M123" s="172">
        <f>G123*(1+L123/100)</f>
        <v>0</v>
      </c>
      <c r="N123" s="170">
        <v>0</v>
      </c>
      <c r="O123" s="170">
        <f>ROUND(E123*N123,2)</f>
        <v>0</v>
      </c>
      <c r="P123" s="170">
        <v>0</v>
      </c>
      <c r="Q123" s="170">
        <f>ROUND(E123*P123,2)</f>
        <v>0</v>
      </c>
      <c r="R123" s="172"/>
      <c r="S123" s="172" t="s">
        <v>195</v>
      </c>
      <c r="T123" s="173" t="s">
        <v>1297</v>
      </c>
      <c r="U123" s="158">
        <v>1.47</v>
      </c>
      <c r="V123" s="158">
        <f>ROUND(E123*U123,2)</f>
        <v>4.41</v>
      </c>
      <c r="W123" s="158"/>
      <c r="X123" s="158" t="s">
        <v>223</v>
      </c>
      <c r="Y123" s="158" t="s">
        <v>197</v>
      </c>
      <c r="Z123" s="148"/>
      <c r="AA123" s="148"/>
      <c r="AB123" s="148"/>
      <c r="AC123" s="148"/>
      <c r="AD123" s="148"/>
      <c r="AE123" s="148"/>
      <c r="AF123" s="148"/>
      <c r="AG123" s="148" t="s">
        <v>224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90" t="s">
        <v>1348</v>
      </c>
      <c r="D124" s="187"/>
      <c r="E124" s="188">
        <v>2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235</v>
      </c>
      <c r="AH124" s="148">
        <v>5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90" t="s">
        <v>1349</v>
      </c>
      <c r="D125" s="187"/>
      <c r="E125" s="188">
        <v>1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235</v>
      </c>
      <c r="AH125" s="148">
        <v>5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ht="22.5" outlineLevel="1" x14ac:dyDescent="0.2">
      <c r="A126" s="174">
        <v>53</v>
      </c>
      <c r="B126" s="175" t="s">
        <v>1350</v>
      </c>
      <c r="C126" s="182" t="s">
        <v>1351</v>
      </c>
      <c r="D126" s="176" t="s">
        <v>281</v>
      </c>
      <c r="E126" s="177">
        <v>3</v>
      </c>
      <c r="F126" s="178"/>
      <c r="G126" s="179">
        <f>ROUND(E126*F126,2)</f>
        <v>0</v>
      </c>
      <c r="H126" s="178"/>
      <c r="I126" s="179">
        <f>ROUND(E126*H126,2)</f>
        <v>0</v>
      </c>
      <c r="J126" s="178"/>
      <c r="K126" s="179">
        <f>ROUND(E126*J126,2)</f>
        <v>0</v>
      </c>
      <c r="L126" s="179">
        <v>21</v>
      </c>
      <c r="M126" s="179">
        <f>G126*(1+L126/100)</f>
        <v>0</v>
      </c>
      <c r="N126" s="177">
        <v>1.1000000000000001E-3</v>
      </c>
      <c r="O126" s="177">
        <f>ROUND(E126*N126,2)</f>
        <v>0</v>
      </c>
      <c r="P126" s="177">
        <v>0</v>
      </c>
      <c r="Q126" s="177">
        <f>ROUND(E126*P126,2)</f>
        <v>0</v>
      </c>
      <c r="R126" s="179" t="s">
        <v>549</v>
      </c>
      <c r="S126" s="179" t="s">
        <v>221</v>
      </c>
      <c r="T126" s="180" t="s">
        <v>222</v>
      </c>
      <c r="U126" s="158">
        <v>0</v>
      </c>
      <c r="V126" s="158">
        <f>ROUND(E126*U126,2)</f>
        <v>0</v>
      </c>
      <c r="W126" s="158"/>
      <c r="X126" s="158" t="s">
        <v>536</v>
      </c>
      <c r="Y126" s="158" t="s">
        <v>197</v>
      </c>
      <c r="Z126" s="148"/>
      <c r="AA126" s="148"/>
      <c r="AB126" s="148"/>
      <c r="AC126" s="148"/>
      <c r="AD126" s="148"/>
      <c r="AE126" s="148"/>
      <c r="AF126" s="148"/>
      <c r="AG126" s="148" t="s">
        <v>537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 x14ac:dyDescent="0.2">
      <c r="A127" s="167">
        <v>54</v>
      </c>
      <c r="B127" s="168" t="s">
        <v>1352</v>
      </c>
      <c r="C127" s="183" t="s">
        <v>1353</v>
      </c>
      <c r="D127" s="169" t="s">
        <v>281</v>
      </c>
      <c r="E127" s="170">
        <v>3</v>
      </c>
      <c r="F127" s="171"/>
      <c r="G127" s="172">
        <f>ROUND(E127*F127,2)</f>
        <v>0</v>
      </c>
      <c r="H127" s="171"/>
      <c r="I127" s="172">
        <f>ROUND(E127*H127,2)</f>
        <v>0</v>
      </c>
      <c r="J127" s="171"/>
      <c r="K127" s="172">
        <f>ROUND(E127*J127,2)</f>
        <v>0</v>
      </c>
      <c r="L127" s="172">
        <v>21</v>
      </c>
      <c r="M127" s="172">
        <f>G127*(1+L127/100)</f>
        <v>0</v>
      </c>
      <c r="N127" s="170">
        <v>0</v>
      </c>
      <c r="O127" s="170">
        <f>ROUND(E127*N127,2)</f>
        <v>0</v>
      </c>
      <c r="P127" s="170">
        <v>0</v>
      </c>
      <c r="Q127" s="170">
        <f>ROUND(E127*P127,2)</f>
        <v>0</v>
      </c>
      <c r="R127" s="172" t="s">
        <v>1288</v>
      </c>
      <c r="S127" s="172" t="s">
        <v>221</v>
      </c>
      <c r="T127" s="173" t="s">
        <v>222</v>
      </c>
      <c r="U127" s="158">
        <v>0.39</v>
      </c>
      <c r="V127" s="158">
        <f>ROUND(E127*U127,2)</f>
        <v>1.17</v>
      </c>
      <c r="W127" s="158"/>
      <c r="X127" s="158" t="s">
        <v>223</v>
      </c>
      <c r="Y127" s="158" t="s">
        <v>197</v>
      </c>
      <c r="Z127" s="148"/>
      <c r="AA127" s="148"/>
      <c r="AB127" s="148"/>
      <c r="AC127" s="148"/>
      <c r="AD127" s="148"/>
      <c r="AE127" s="148"/>
      <c r="AF127" s="148"/>
      <c r="AG127" s="148" t="s">
        <v>224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2" x14ac:dyDescent="0.2">
      <c r="A128" s="155"/>
      <c r="B128" s="156"/>
      <c r="C128" s="190" t="s">
        <v>1354</v>
      </c>
      <c r="D128" s="187"/>
      <c r="E128" s="188">
        <v>3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235</v>
      </c>
      <c r="AH128" s="148">
        <v>5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74">
        <v>55</v>
      </c>
      <c r="B129" s="175" t="s">
        <v>1355</v>
      </c>
      <c r="C129" s="182" t="s">
        <v>1356</v>
      </c>
      <c r="D129" s="176" t="s">
        <v>281</v>
      </c>
      <c r="E129" s="177">
        <v>3</v>
      </c>
      <c r="F129" s="178"/>
      <c r="G129" s="179">
        <f>ROUND(E129*F129,2)</f>
        <v>0</v>
      </c>
      <c r="H129" s="178"/>
      <c r="I129" s="179">
        <f>ROUND(E129*H129,2)</f>
        <v>0</v>
      </c>
      <c r="J129" s="178"/>
      <c r="K129" s="179">
        <f>ROUND(E129*J129,2)</f>
        <v>0</v>
      </c>
      <c r="L129" s="179">
        <v>21</v>
      </c>
      <c r="M129" s="179">
        <f>G129*(1+L129/100)</f>
        <v>0</v>
      </c>
      <c r="N129" s="177">
        <v>8.9999999999999998E-4</v>
      </c>
      <c r="O129" s="177">
        <f>ROUND(E129*N129,2)</f>
        <v>0</v>
      </c>
      <c r="P129" s="177">
        <v>0</v>
      </c>
      <c r="Q129" s="177">
        <f>ROUND(E129*P129,2)</f>
        <v>0</v>
      </c>
      <c r="R129" s="179"/>
      <c r="S129" s="179" t="s">
        <v>195</v>
      </c>
      <c r="T129" s="180" t="s">
        <v>196</v>
      </c>
      <c r="U129" s="158">
        <v>0</v>
      </c>
      <c r="V129" s="158">
        <f>ROUND(E129*U129,2)</f>
        <v>0</v>
      </c>
      <c r="W129" s="158"/>
      <c r="X129" s="158" t="s">
        <v>536</v>
      </c>
      <c r="Y129" s="158" t="s">
        <v>197</v>
      </c>
      <c r="Z129" s="148"/>
      <c r="AA129" s="148"/>
      <c r="AB129" s="148"/>
      <c r="AC129" s="148"/>
      <c r="AD129" s="148"/>
      <c r="AE129" s="148"/>
      <c r="AF129" s="148"/>
      <c r="AG129" s="148" t="s">
        <v>537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 x14ac:dyDescent="0.2">
      <c r="A130" s="174">
        <v>56</v>
      </c>
      <c r="B130" s="175" t="s">
        <v>1357</v>
      </c>
      <c r="C130" s="182" t="s">
        <v>1358</v>
      </c>
      <c r="D130" s="176" t="s">
        <v>281</v>
      </c>
      <c r="E130" s="177">
        <v>2</v>
      </c>
      <c r="F130" s="178"/>
      <c r="G130" s="179">
        <f>ROUND(E130*F130,2)</f>
        <v>0</v>
      </c>
      <c r="H130" s="178"/>
      <c r="I130" s="179">
        <f>ROUND(E130*H130,2)</f>
        <v>0</v>
      </c>
      <c r="J130" s="178"/>
      <c r="K130" s="179">
        <f>ROUND(E130*J130,2)</f>
        <v>0</v>
      </c>
      <c r="L130" s="179">
        <v>21</v>
      </c>
      <c r="M130" s="179">
        <f>G130*(1+L130/100)</f>
        <v>0</v>
      </c>
      <c r="N130" s="177">
        <v>8.9999999999999998E-4</v>
      </c>
      <c r="O130" s="177">
        <f>ROUND(E130*N130,2)</f>
        <v>0</v>
      </c>
      <c r="P130" s="177">
        <v>0</v>
      </c>
      <c r="Q130" s="177">
        <f>ROUND(E130*P130,2)</f>
        <v>0</v>
      </c>
      <c r="R130" s="179"/>
      <c r="S130" s="179" t="s">
        <v>195</v>
      </c>
      <c r="T130" s="180" t="s">
        <v>196</v>
      </c>
      <c r="U130" s="158">
        <v>0</v>
      </c>
      <c r="V130" s="158">
        <f>ROUND(E130*U130,2)</f>
        <v>0</v>
      </c>
      <c r="W130" s="158"/>
      <c r="X130" s="158" t="s">
        <v>536</v>
      </c>
      <c r="Y130" s="158" t="s">
        <v>197</v>
      </c>
      <c r="Z130" s="148"/>
      <c r="AA130" s="148"/>
      <c r="AB130" s="148"/>
      <c r="AC130" s="148"/>
      <c r="AD130" s="148"/>
      <c r="AE130" s="148"/>
      <c r="AF130" s="148"/>
      <c r="AG130" s="148" t="s">
        <v>537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ht="22.5" outlineLevel="1" x14ac:dyDescent="0.2">
      <c r="A131" s="167">
        <v>57</v>
      </c>
      <c r="B131" s="168" t="s">
        <v>1359</v>
      </c>
      <c r="C131" s="183" t="s">
        <v>1360</v>
      </c>
      <c r="D131" s="169" t="s">
        <v>281</v>
      </c>
      <c r="E131" s="170">
        <v>5</v>
      </c>
      <c r="F131" s="171"/>
      <c r="G131" s="172">
        <f>ROUND(E131*F131,2)</f>
        <v>0</v>
      </c>
      <c r="H131" s="171"/>
      <c r="I131" s="172">
        <f>ROUND(E131*H131,2)</f>
        <v>0</v>
      </c>
      <c r="J131" s="171"/>
      <c r="K131" s="172">
        <f>ROUND(E131*J131,2)</f>
        <v>0</v>
      </c>
      <c r="L131" s="172">
        <v>21</v>
      </c>
      <c r="M131" s="172">
        <f>G131*(1+L131/100)</f>
        <v>0</v>
      </c>
      <c r="N131" s="170">
        <v>0</v>
      </c>
      <c r="O131" s="170">
        <f>ROUND(E131*N131,2)</f>
        <v>0</v>
      </c>
      <c r="P131" s="170">
        <v>0</v>
      </c>
      <c r="Q131" s="170">
        <f>ROUND(E131*P131,2)</f>
        <v>0</v>
      </c>
      <c r="R131" s="172" t="s">
        <v>1288</v>
      </c>
      <c r="S131" s="172" t="s">
        <v>221</v>
      </c>
      <c r="T131" s="173" t="s">
        <v>222</v>
      </c>
      <c r="U131" s="158">
        <v>0.35</v>
      </c>
      <c r="V131" s="158">
        <f>ROUND(E131*U131,2)</f>
        <v>1.75</v>
      </c>
      <c r="W131" s="158"/>
      <c r="X131" s="158" t="s">
        <v>223</v>
      </c>
      <c r="Y131" s="158" t="s">
        <v>197</v>
      </c>
      <c r="Z131" s="148"/>
      <c r="AA131" s="148"/>
      <c r="AB131" s="148"/>
      <c r="AC131" s="148"/>
      <c r="AD131" s="148"/>
      <c r="AE131" s="148"/>
      <c r="AF131" s="148"/>
      <c r="AG131" s="148" t="s">
        <v>224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190" t="s">
        <v>1361</v>
      </c>
      <c r="D132" s="187"/>
      <c r="E132" s="188">
        <v>3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235</v>
      </c>
      <c r="AH132" s="148">
        <v>5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90" t="s">
        <v>1362</v>
      </c>
      <c r="D133" s="187"/>
      <c r="E133" s="188">
        <v>2</v>
      </c>
      <c r="F133" s="158"/>
      <c r="G133" s="158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58"/>
      <c r="Z133" s="148"/>
      <c r="AA133" s="148"/>
      <c r="AB133" s="148"/>
      <c r="AC133" s="148"/>
      <c r="AD133" s="148"/>
      <c r="AE133" s="148"/>
      <c r="AF133" s="148"/>
      <c r="AG133" s="148" t="s">
        <v>235</v>
      </c>
      <c r="AH133" s="148">
        <v>5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ht="22.5" outlineLevel="1" x14ac:dyDescent="0.2">
      <c r="A134" s="174">
        <v>58</v>
      </c>
      <c r="B134" s="175" t="s">
        <v>1363</v>
      </c>
      <c r="C134" s="182" t="s">
        <v>1364</v>
      </c>
      <c r="D134" s="176" t="s">
        <v>1365</v>
      </c>
      <c r="E134" s="177">
        <v>4</v>
      </c>
      <c r="F134" s="178"/>
      <c r="G134" s="179">
        <f>ROUND(E134*F134,2)</f>
        <v>0</v>
      </c>
      <c r="H134" s="178"/>
      <c r="I134" s="179">
        <f>ROUND(E134*H134,2)</f>
        <v>0</v>
      </c>
      <c r="J134" s="178"/>
      <c r="K134" s="179">
        <f>ROUND(E134*J134,2)</f>
        <v>0</v>
      </c>
      <c r="L134" s="179">
        <v>21</v>
      </c>
      <c r="M134" s="179">
        <f>G134*(1+L134/100)</f>
        <v>0</v>
      </c>
      <c r="N134" s="177">
        <v>8.9999999999999998E-4</v>
      </c>
      <c r="O134" s="177">
        <f>ROUND(E134*N134,2)</f>
        <v>0</v>
      </c>
      <c r="P134" s="177">
        <v>0</v>
      </c>
      <c r="Q134" s="177">
        <f>ROUND(E134*P134,2)</f>
        <v>0</v>
      </c>
      <c r="R134" s="179"/>
      <c r="S134" s="179" t="s">
        <v>195</v>
      </c>
      <c r="T134" s="180" t="s">
        <v>196</v>
      </c>
      <c r="U134" s="158">
        <v>0</v>
      </c>
      <c r="V134" s="158">
        <f>ROUND(E134*U134,2)</f>
        <v>0</v>
      </c>
      <c r="W134" s="158"/>
      <c r="X134" s="158" t="s">
        <v>536</v>
      </c>
      <c r="Y134" s="158" t="s">
        <v>197</v>
      </c>
      <c r="Z134" s="148"/>
      <c r="AA134" s="148"/>
      <c r="AB134" s="148"/>
      <c r="AC134" s="148"/>
      <c r="AD134" s="148"/>
      <c r="AE134" s="148"/>
      <c r="AF134" s="148"/>
      <c r="AG134" s="148" t="s">
        <v>537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ht="22.5" outlineLevel="1" x14ac:dyDescent="0.2">
      <c r="A135" s="167">
        <v>59</v>
      </c>
      <c r="B135" s="168" t="s">
        <v>1366</v>
      </c>
      <c r="C135" s="183" t="s">
        <v>1367</v>
      </c>
      <c r="D135" s="169" t="s">
        <v>1365</v>
      </c>
      <c r="E135" s="170">
        <v>4</v>
      </c>
      <c r="F135" s="171"/>
      <c r="G135" s="172">
        <f>ROUND(E135*F135,2)</f>
        <v>0</v>
      </c>
      <c r="H135" s="171"/>
      <c r="I135" s="172">
        <f>ROUND(E135*H135,2)</f>
        <v>0</v>
      </c>
      <c r="J135" s="171"/>
      <c r="K135" s="172">
        <f>ROUND(E135*J135,2)</f>
        <v>0</v>
      </c>
      <c r="L135" s="172">
        <v>21</v>
      </c>
      <c r="M135" s="172">
        <f>G135*(1+L135/100)</f>
        <v>0</v>
      </c>
      <c r="N135" s="170">
        <v>8.9999999999999998E-4</v>
      </c>
      <c r="O135" s="170">
        <f>ROUND(E135*N135,2)</f>
        <v>0</v>
      </c>
      <c r="P135" s="170">
        <v>0</v>
      </c>
      <c r="Q135" s="170">
        <f>ROUND(E135*P135,2)</f>
        <v>0</v>
      </c>
      <c r="R135" s="172"/>
      <c r="S135" s="172" t="s">
        <v>195</v>
      </c>
      <c r="T135" s="173" t="s">
        <v>196</v>
      </c>
      <c r="U135" s="158">
        <v>0</v>
      </c>
      <c r="V135" s="158">
        <f>ROUND(E135*U135,2)</f>
        <v>0</v>
      </c>
      <c r="W135" s="158"/>
      <c r="X135" s="158" t="s">
        <v>536</v>
      </c>
      <c r="Y135" s="158" t="s">
        <v>197</v>
      </c>
      <c r="Z135" s="148"/>
      <c r="AA135" s="148"/>
      <c r="AB135" s="148"/>
      <c r="AC135" s="148"/>
      <c r="AD135" s="148"/>
      <c r="AE135" s="148"/>
      <c r="AF135" s="148"/>
      <c r="AG135" s="148" t="s">
        <v>537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2" x14ac:dyDescent="0.2">
      <c r="A136" s="155"/>
      <c r="B136" s="156"/>
      <c r="C136" s="190" t="s">
        <v>1368</v>
      </c>
      <c r="D136" s="187"/>
      <c r="E136" s="188">
        <v>4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235</v>
      </c>
      <c r="AH136" s="148">
        <v>5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74">
        <v>60</v>
      </c>
      <c r="B137" s="175" t="s">
        <v>1369</v>
      </c>
      <c r="C137" s="182" t="s">
        <v>1370</v>
      </c>
      <c r="D137" s="176" t="s">
        <v>281</v>
      </c>
      <c r="E137" s="177">
        <v>12</v>
      </c>
      <c r="F137" s="178"/>
      <c r="G137" s="179">
        <f>ROUND(E137*F137,2)</f>
        <v>0</v>
      </c>
      <c r="H137" s="178"/>
      <c r="I137" s="179">
        <f>ROUND(E137*H137,2)</f>
        <v>0</v>
      </c>
      <c r="J137" s="178"/>
      <c r="K137" s="179">
        <f>ROUND(E137*J137,2)</f>
        <v>0</v>
      </c>
      <c r="L137" s="179">
        <v>21</v>
      </c>
      <c r="M137" s="179">
        <f>G137*(1+L137/100)</f>
        <v>0</v>
      </c>
      <c r="N137" s="177">
        <v>6.6E-4</v>
      </c>
      <c r="O137" s="177">
        <f>ROUND(E137*N137,2)</f>
        <v>0.01</v>
      </c>
      <c r="P137" s="177">
        <v>0</v>
      </c>
      <c r="Q137" s="177">
        <f>ROUND(E137*P137,2)</f>
        <v>0</v>
      </c>
      <c r="R137" s="179"/>
      <c r="S137" s="179" t="s">
        <v>195</v>
      </c>
      <c r="T137" s="180" t="s">
        <v>196</v>
      </c>
      <c r="U137" s="158">
        <v>0</v>
      </c>
      <c r="V137" s="158">
        <f>ROUND(E137*U137,2)</f>
        <v>0</v>
      </c>
      <c r="W137" s="158"/>
      <c r="X137" s="158" t="s">
        <v>536</v>
      </c>
      <c r="Y137" s="158" t="s">
        <v>197</v>
      </c>
      <c r="Z137" s="148"/>
      <c r="AA137" s="148"/>
      <c r="AB137" s="148"/>
      <c r="AC137" s="148"/>
      <c r="AD137" s="148"/>
      <c r="AE137" s="148"/>
      <c r="AF137" s="148"/>
      <c r="AG137" s="148" t="s">
        <v>537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 x14ac:dyDescent="0.2">
      <c r="A138" s="167">
        <v>61</v>
      </c>
      <c r="B138" s="168" t="s">
        <v>1371</v>
      </c>
      <c r="C138" s="183" t="s">
        <v>1372</v>
      </c>
      <c r="D138" s="169" t="s">
        <v>281</v>
      </c>
      <c r="E138" s="170">
        <v>12</v>
      </c>
      <c r="F138" s="171"/>
      <c r="G138" s="172">
        <f>ROUND(E138*F138,2)</f>
        <v>0</v>
      </c>
      <c r="H138" s="171"/>
      <c r="I138" s="172">
        <f>ROUND(E138*H138,2)</f>
        <v>0</v>
      </c>
      <c r="J138" s="171"/>
      <c r="K138" s="172">
        <f>ROUND(E138*J138,2)</f>
        <v>0</v>
      </c>
      <c r="L138" s="172">
        <v>21</v>
      </c>
      <c r="M138" s="172">
        <f>G138*(1+L138/100)</f>
        <v>0</v>
      </c>
      <c r="N138" s="170">
        <v>6.6E-4</v>
      </c>
      <c r="O138" s="170">
        <f>ROUND(E138*N138,2)</f>
        <v>0.01</v>
      </c>
      <c r="P138" s="170">
        <v>0</v>
      </c>
      <c r="Q138" s="170">
        <f>ROUND(E138*P138,2)</f>
        <v>0</v>
      </c>
      <c r="R138" s="172"/>
      <c r="S138" s="172" t="s">
        <v>195</v>
      </c>
      <c r="T138" s="173" t="s">
        <v>196</v>
      </c>
      <c r="U138" s="158">
        <v>0</v>
      </c>
      <c r="V138" s="158">
        <f>ROUND(E138*U138,2)</f>
        <v>0</v>
      </c>
      <c r="W138" s="158"/>
      <c r="X138" s="158" t="s">
        <v>536</v>
      </c>
      <c r="Y138" s="158" t="s">
        <v>197</v>
      </c>
      <c r="Z138" s="148"/>
      <c r="AA138" s="148"/>
      <c r="AB138" s="148"/>
      <c r="AC138" s="148"/>
      <c r="AD138" s="148"/>
      <c r="AE138" s="148"/>
      <c r="AF138" s="148"/>
      <c r="AG138" s="148" t="s">
        <v>537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2" x14ac:dyDescent="0.2">
      <c r="A139" s="155"/>
      <c r="B139" s="156"/>
      <c r="C139" s="190" t="s">
        <v>1373</v>
      </c>
      <c r="D139" s="187"/>
      <c r="E139" s="188">
        <v>12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235</v>
      </c>
      <c r="AH139" s="148">
        <v>5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67">
        <v>62</v>
      </c>
      <c r="B140" s="168" t="s">
        <v>1374</v>
      </c>
      <c r="C140" s="183" t="s">
        <v>1375</v>
      </c>
      <c r="D140" s="169" t="s">
        <v>281</v>
      </c>
      <c r="E140" s="170">
        <v>12</v>
      </c>
      <c r="F140" s="171"/>
      <c r="G140" s="172">
        <f>ROUND(E140*F140,2)</f>
        <v>0</v>
      </c>
      <c r="H140" s="171"/>
      <c r="I140" s="172">
        <f>ROUND(E140*H140,2)</f>
        <v>0</v>
      </c>
      <c r="J140" s="171"/>
      <c r="K140" s="172">
        <f>ROUND(E140*J140,2)</f>
        <v>0</v>
      </c>
      <c r="L140" s="172">
        <v>21</v>
      </c>
      <c r="M140" s="172">
        <f>G140*(1+L140/100)</f>
        <v>0</v>
      </c>
      <c r="N140" s="170">
        <v>0</v>
      </c>
      <c r="O140" s="170">
        <f>ROUND(E140*N140,2)</f>
        <v>0</v>
      </c>
      <c r="P140" s="170">
        <v>0</v>
      </c>
      <c r="Q140" s="170">
        <f>ROUND(E140*P140,2)</f>
        <v>0</v>
      </c>
      <c r="R140" s="172" t="s">
        <v>1288</v>
      </c>
      <c r="S140" s="172" t="s">
        <v>221</v>
      </c>
      <c r="T140" s="173" t="s">
        <v>222</v>
      </c>
      <c r="U140" s="158">
        <v>0.43</v>
      </c>
      <c r="V140" s="158">
        <f>ROUND(E140*U140,2)</f>
        <v>5.16</v>
      </c>
      <c r="W140" s="158"/>
      <c r="X140" s="158" t="s">
        <v>223</v>
      </c>
      <c r="Y140" s="158" t="s">
        <v>197</v>
      </c>
      <c r="Z140" s="148"/>
      <c r="AA140" s="148"/>
      <c r="AB140" s="148"/>
      <c r="AC140" s="148"/>
      <c r="AD140" s="148"/>
      <c r="AE140" s="148"/>
      <c r="AF140" s="148"/>
      <c r="AG140" s="148" t="s">
        <v>224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2" x14ac:dyDescent="0.2">
      <c r="A141" s="155"/>
      <c r="B141" s="156"/>
      <c r="C141" s="190" t="s">
        <v>1373</v>
      </c>
      <c r="D141" s="187"/>
      <c r="E141" s="188">
        <v>12</v>
      </c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58"/>
      <c r="Z141" s="148"/>
      <c r="AA141" s="148"/>
      <c r="AB141" s="148"/>
      <c r="AC141" s="148"/>
      <c r="AD141" s="148"/>
      <c r="AE141" s="148"/>
      <c r="AF141" s="148"/>
      <c r="AG141" s="148" t="s">
        <v>235</v>
      </c>
      <c r="AH141" s="148">
        <v>5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67">
        <v>63</v>
      </c>
      <c r="B142" s="168" t="s">
        <v>1376</v>
      </c>
      <c r="C142" s="183" t="s">
        <v>1377</v>
      </c>
      <c r="D142" s="169" t="s">
        <v>363</v>
      </c>
      <c r="E142" s="170">
        <v>0.17430000000000001</v>
      </c>
      <c r="F142" s="171"/>
      <c r="G142" s="172">
        <f>ROUND(E142*F142,2)</f>
        <v>0</v>
      </c>
      <c r="H142" s="171"/>
      <c r="I142" s="172">
        <f>ROUND(E142*H142,2)</f>
        <v>0</v>
      </c>
      <c r="J142" s="171"/>
      <c r="K142" s="172">
        <f>ROUND(E142*J142,2)</f>
        <v>0</v>
      </c>
      <c r="L142" s="172">
        <v>21</v>
      </c>
      <c r="M142" s="172">
        <f>G142*(1+L142/100)</f>
        <v>0</v>
      </c>
      <c r="N142" s="170">
        <v>0</v>
      </c>
      <c r="O142" s="170">
        <f>ROUND(E142*N142,2)</f>
        <v>0</v>
      </c>
      <c r="P142" s="170">
        <v>0</v>
      </c>
      <c r="Q142" s="170">
        <f>ROUND(E142*P142,2)</f>
        <v>0</v>
      </c>
      <c r="R142" s="172" t="s">
        <v>1288</v>
      </c>
      <c r="S142" s="172" t="s">
        <v>221</v>
      </c>
      <c r="T142" s="173" t="s">
        <v>222</v>
      </c>
      <c r="U142" s="158">
        <v>5.2060000000000004</v>
      </c>
      <c r="V142" s="158">
        <f>ROUND(E142*U142,2)</f>
        <v>0.91</v>
      </c>
      <c r="W142" s="158"/>
      <c r="X142" s="158" t="s">
        <v>507</v>
      </c>
      <c r="Y142" s="158" t="s">
        <v>197</v>
      </c>
      <c r="Z142" s="148"/>
      <c r="AA142" s="148"/>
      <c r="AB142" s="148"/>
      <c r="AC142" s="148"/>
      <c r="AD142" s="148"/>
      <c r="AE142" s="148"/>
      <c r="AF142" s="148"/>
      <c r="AG142" s="148" t="s">
        <v>508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2" x14ac:dyDescent="0.2">
      <c r="A143" s="155"/>
      <c r="B143" s="156"/>
      <c r="C143" s="258" t="s">
        <v>635</v>
      </c>
      <c r="D143" s="259"/>
      <c r="E143" s="259"/>
      <c r="F143" s="259"/>
      <c r="G143" s="259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226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x14ac:dyDescent="0.2">
      <c r="A144" s="160" t="s">
        <v>190</v>
      </c>
      <c r="B144" s="161" t="s">
        <v>145</v>
      </c>
      <c r="C144" s="181" t="s">
        <v>146</v>
      </c>
      <c r="D144" s="162"/>
      <c r="E144" s="163"/>
      <c r="F144" s="164"/>
      <c r="G144" s="164">
        <f>SUMIF(AG145:AG154,"&lt;&gt;NOR",G145:G154)</f>
        <v>0</v>
      </c>
      <c r="H144" s="164"/>
      <c r="I144" s="164">
        <f>SUM(I145:I154)</f>
        <v>0</v>
      </c>
      <c r="J144" s="164"/>
      <c r="K144" s="164">
        <f>SUM(K145:K154)</f>
        <v>0</v>
      </c>
      <c r="L144" s="164"/>
      <c r="M144" s="164">
        <f>SUM(M145:M154)</f>
        <v>0</v>
      </c>
      <c r="N144" s="163"/>
      <c r="O144" s="163">
        <f>SUM(O145:O154)</f>
        <v>0.03</v>
      </c>
      <c r="P144" s="163"/>
      <c r="Q144" s="163">
        <f>SUM(Q145:Q154)</f>
        <v>0</v>
      </c>
      <c r="R144" s="164"/>
      <c r="S144" s="164"/>
      <c r="T144" s="165"/>
      <c r="U144" s="159"/>
      <c r="V144" s="159">
        <f>SUM(V145:V154)</f>
        <v>11.07</v>
      </c>
      <c r="W144" s="159"/>
      <c r="X144" s="159"/>
      <c r="Y144" s="159"/>
      <c r="AG144" t="s">
        <v>191</v>
      </c>
    </row>
    <row r="145" spans="1:60" outlineLevel="1" x14ac:dyDescent="0.2">
      <c r="A145" s="174">
        <v>64</v>
      </c>
      <c r="B145" s="175" t="s">
        <v>1378</v>
      </c>
      <c r="C145" s="182" t="s">
        <v>1379</v>
      </c>
      <c r="D145" s="176" t="s">
        <v>281</v>
      </c>
      <c r="E145" s="177">
        <v>20</v>
      </c>
      <c r="F145" s="178"/>
      <c r="G145" s="179">
        <f t="shared" ref="G145:G153" si="7">ROUND(E145*F145,2)</f>
        <v>0</v>
      </c>
      <c r="H145" s="178"/>
      <c r="I145" s="179">
        <f t="shared" ref="I145:I153" si="8">ROUND(E145*H145,2)</f>
        <v>0</v>
      </c>
      <c r="J145" s="178"/>
      <c r="K145" s="179">
        <f t="shared" ref="K145:K153" si="9">ROUND(E145*J145,2)</f>
        <v>0</v>
      </c>
      <c r="L145" s="179">
        <v>21</v>
      </c>
      <c r="M145" s="179">
        <f t="shared" ref="M145:M153" si="10">G145*(1+L145/100)</f>
        <v>0</v>
      </c>
      <c r="N145" s="177">
        <v>0</v>
      </c>
      <c r="O145" s="177">
        <f t="shared" ref="O145:O153" si="11">ROUND(E145*N145,2)</f>
        <v>0</v>
      </c>
      <c r="P145" s="177">
        <v>0</v>
      </c>
      <c r="Q145" s="177">
        <f t="shared" ref="Q145:Q153" si="12">ROUND(E145*P145,2)</f>
        <v>0</v>
      </c>
      <c r="R145" s="179"/>
      <c r="S145" s="179" t="s">
        <v>195</v>
      </c>
      <c r="T145" s="180" t="s">
        <v>1380</v>
      </c>
      <c r="U145" s="158">
        <v>0</v>
      </c>
      <c r="V145" s="158">
        <f t="shared" ref="V145:V153" si="13">ROUND(E145*U145,2)</f>
        <v>0</v>
      </c>
      <c r="W145" s="158"/>
      <c r="X145" s="158" t="s">
        <v>536</v>
      </c>
      <c r="Y145" s="158" t="s">
        <v>197</v>
      </c>
      <c r="Z145" s="148"/>
      <c r="AA145" s="148"/>
      <c r="AB145" s="148"/>
      <c r="AC145" s="148"/>
      <c r="AD145" s="148"/>
      <c r="AE145" s="148"/>
      <c r="AF145" s="148"/>
      <c r="AG145" s="148" t="s">
        <v>537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 x14ac:dyDescent="0.2">
      <c r="A146" s="174">
        <v>65</v>
      </c>
      <c r="B146" s="175" t="s">
        <v>1381</v>
      </c>
      <c r="C146" s="182" t="s">
        <v>1382</v>
      </c>
      <c r="D146" s="176" t="s">
        <v>281</v>
      </c>
      <c r="E146" s="177">
        <v>5</v>
      </c>
      <c r="F146" s="178"/>
      <c r="G146" s="179">
        <f t="shared" si="7"/>
        <v>0</v>
      </c>
      <c r="H146" s="178"/>
      <c r="I146" s="179">
        <f t="shared" si="8"/>
        <v>0</v>
      </c>
      <c r="J146" s="178"/>
      <c r="K146" s="179">
        <f t="shared" si="9"/>
        <v>0</v>
      </c>
      <c r="L146" s="179">
        <v>21</v>
      </c>
      <c r="M146" s="179">
        <f t="shared" si="10"/>
        <v>0</v>
      </c>
      <c r="N146" s="177">
        <v>0</v>
      </c>
      <c r="O146" s="177">
        <f t="shared" si="11"/>
        <v>0</v>
      </c>
      <c r="P146" s="177">
        <v>0</v>
      </c>
      <c r="Q146" s="177">
        <f t="shared" si="12"/>
        <v>0</v>
      </c>
      <c r="R146" s="179"/>
      <c r="S146" s="179" t="s">
        <v>195</v>
      </c>
      <c r="T146" s="180" t="s">
        <v>1380</v>
      </c>
      <c r="U146" s="158">
        <v>0</v>
      </c>
      <c r="V146" s="158">
        <f t="shared" si="13"/>
        <v>0</v>
      </c>
      <c r="W146" s="158"/>
      <c r="X146" s="158" t="s">
        <v>536</v>
      </c>
      <c r="Y146" s="158" t="s">
        <v>197</v>
      </c>
      <c r="Z146" s="148"/>
      <c r="AA146" s="148"/>
      <c r="AB146" s="148"/>
      <c r="AC146" s="148"/>
      <c r="AD146" s="148"/>
      <c r="AE146" s="148"/>
      <c r="AF146" s="148"/>
      <c r="AG146" s="148" t="s">
        <v>537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">
      <c r="A147" s="174">
        <v>66</v>
      </c>
      <c r="B147" s="175" t="s">
        <v>1078</v>
      </c>
      <c r="C147" s="182" t="s">
        <v>1079</v>
      </c>
      <c r="D147" s="176" t="s">
        <v>219</v>
      </c>
      <c r="E147" s="177">
        <v>8</v>
      </c>
      <c r="F147" s="178"/>
      <c r="G147" s="179">
        <f t="shared" si="7"/>
        <v>0</v>
      </c>
      <c r="H147" s="178"/>
      <c r="I147" s="179">
        <f t="shared" si="8"/>
        <v>0</v>
      </c>
      <c r="J147" s="178"/>
      <c r="K147" s="179">
        <f t="shared" si="9"/>
        <v>0</v>
      </c>
      <c r="L147" s="179">
        <v>21</v>
      </c>
      <c r="M147" s="179">
        <f t="shared" si="10"/>
        <v>0</v>
      </c>
      <c r="N147" s="177">
        <v>3.2000000000000003E-4</v>
      </c>
      <c r="O147" s="177">
        <f t="shared" si="11"/>
        <v>0</v>
      </c>
      <c r="P147" s="177">
        <v>0</v>
      </c>
      <c r="Q147" s="177">
        <f t="shared" si="12"/>
        <v>0</v>
      </c>
      <c r="R147" s="179"/>
      <c r="S147" s="179" t="s">
        <v>195</v>
      </c>
      <c r="T147" s="180" t="s">
        <v>196</v>
      </c>
      <c r="U147" s="158">
        <v>0</v>
      </c>
      <c r="V147" s="158">
        <f t="shared" si="13"/>
        <v>0</v>
      </c>
      <c r="W147" s="158"/>
      <c r="X147" s="158" t="s">
        <v>536</v>
      </c>
      <c r="Y147" s="158" t="s">
        <v>197</v>
      </c>
      <c r="Z147" s="148"/>
      <c r="AA147" s="148"/>
      <c r="AB147" s="148"/>
      <c r="AC147" s="148"/>
      <c r="AD147" s="148"/>
      <c r="AE147" s="148"/>
      <c r="AF147" s="148"/>
      <c r="AG147" s="148" t="s">
        <v>537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74">
        <v>67</v>
      </c>
      <c r="B148" s="175" t="s">
        <v>1080</v>
      </c>
      <c r="C148" s="182" t="s">
        <v>1081</v>
      </c>
      <c r="D148" s="176" t="s">
        <v>1059</v>
      </c>
      <c r="E148" s="177">
        <v>25</v>
      </c>
      <c r="F148" s="178"/>
      <c r="G148" s="179">
        <f t="shared" si="7"/>
        <v>0</v>
      </c>
      <c r="H148" s="178"/>
      <c r="I148" s="179">
        <f t="shared" si="8"/>
        <v>0</v>
      </c>
      <c r="J148" s="178"/>
      <c r="K148" s="179">
        <f t="shared" si="9"/>
        <v>0</v>
      </c>
      <c r="L148" s="179">
        <v>21</v>
      </c>
      <c r="M148" s="179">
        <f t="shared" si="10"/>
        <v>0</v>
      </c>
      <c r="N148" s="177">
        <v>2.9999999999999997E-4</v>
      </c>
      <c r="O148" s="177">
        <f t="shared" si="11"/>
        <v>0.01</v>
      </c>
      <c r="P148" s="177">
        <v>0</v>
      </c>
      <c r="Q148" s="177">
        <f t="shared" si="12"/>
        <v>0</v>
      </c>
      <c r="R148" s="179"/>
      <c r="S148" s="179" t="s">
        <v>195</v>
      </c>
      <c r="T148" s="180" t="s">
        <v>196</v>
      </c>
      <c r="U148" s="158">
        <v>0.22</v>
      </c>
      <c r="V148" s="158">
        <f t="shared" si="13"/>
        <v>5.5</v>
      </c>
      <c r="W148" s="158"/>
      <c r="X148" s="158" t="s">
        <v>536</v>
      </c>
      <c r="Y148" s="158" t="s">
        <v>197</v>
      </c>
      <c r="Z148" s="148"/>
      <c r="AA148" s="148"/>
      <c r="AB148" s="148"/>
      <c r="AC148" s="148"/>
      <c r="AD148" s="148"/>
      <c r="AE148" s="148"/>
      <c r="AF148" s="148"/>
      <c r="AG148" s="148" t="s">
        <v>537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2">
      <c r="A149" s="174">
        <v>68</v>
      </c>
      <c r="B149" s="175" t="s">
        <v>1082</v>
      </c>
      <c r="C149" s="182" t="s">
        <v>1083</v>
      </c>
      <c r="D149" s="176" t="s">
        <v>1059</v>
      </c>
      <c r="E149" s="177">
        <v>25</v>
      </c>
      <c r="F149" s="178"/>
      <c r="G149" s="179">
        <f t="shared" si="7"/>
        <v>0</v>
      </c>
      <c r="H149" s="178"/>
      <c r="I149" s="179">
        <f t="shared" si="8"/>
        <v>0</v>
      </c>
      <c r="J149" s="178"/>
      <c r="K149" s="179">
        <f t="shared" si="9"/>
        <v>0</v>
      </c>
      <c r="L149" s="179">
        <v>21</v>
      </c>
      <c r="M149" s="179">
        <f t="shared" si="10"/>
        <v>0</v>
      </c>
      <c r="N149" s="177">
        <v>2.9999999999999997E-4</v>
      </c>
      <c r="O149" s="177">
        <f t="shared" si="11"/>
        <v>0.01</v>
      </c>
      <c r="P149" s="177">
        <v>0</v>
      </c>
      <c r="Q149" s="177">
        <f t="shared" si="12"/>
        <v>0</v>
      </c>
      <c r="R149" s="179"/>
      <c r="S149" s="179" t="s">
        <v>195</v>
      </c>
      <c r="T149" s="180" t="s">
        <v>196</v>
      </c>
      <c r="U149" s="158">
        <v>0.22</v>
      </c>
      <c r="V149" s="158">
        <f t="shared" si="13"/>
        <v>5.5</v>
      </c>
      <c r="W149" s="158"/>
      <c r="X149" s="158" t="s">
        <v>536</v>
      </c>
      <c r="Y149" s="158" t="s">
        <v>197</v>
      </c>
      <c r="Z149" s="148"/>
      <c r="AA149" s="148"/>
      <c r="AB149" s="148"/>
      <c r="AC149" s="148"/>
      <c r="AD149" s="148"/>
      <c r="AE149" s="148"/>
      <c r="AF149" s="148"/>
      <c r="AG149" s="148" t="s">
        <v>537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 x14ac:dyDescent="0.2">
      <c r="A150" s="174">
        <v>69</v>
      </c>
      <c r="B150" s="175" t="s">
        <v>1084</v>
      </c>
      <c r="C150" s="182" t="s">
        <v>1383</v>
      </c>
      <c r="D150" s="176" t="s">
        <v>325</v>
      </c>
      <c r="E150" s="177">
        <v>1</v>
      </c>
      <c r="F150" s="178"/>
      <c r="G150" s="179">
        <f t="shared" si="7"/>
        <v>0</v>
      </c>
      <c r="H150" s="178"/>
      <c r="I150" s="179">
        <f t="shared" si="8"/>
        <v>0</v>
      </c>
      <c r="J150" s="178"/>
      <c r="K150" s="179">
        <f t="shared" si="9"/>
        <v>0</v>
      </c>
      <c r="L150" s="179">
        <v>21</v>
      </c>
      <c r="M150" s="179">
        <f t="shared" si="10"/>
        <v>0</v>
      </c>
      <c r="N150" s="177">
        <v>3.2000000000000003E-4</v>
      </c>
      <c r="O150" s="177">
        <f t="shared" si="11"/>
        <v>0</v>
      </c>
      <c r="P150" s="177">
        <v>0</v>
      </c>
      <c r="Q150" s="177">
        <f t="shared" si="12"/>
        <v>0</v>
      </c>
      <c r="R150" s="179"/>
      <c r="S150" s="179" t="s">
        <v>195</v>
      </c>
      <c r="T150" s="180" t="s">
        <v>196</v>
      </c>
      <c r="U150" s="158">
        <v>0</v>
      </c>
      <c r="V150" s="158">
        <f t="shared" si="13"/>
        <v>0</v>
      </c>
      <c r="W150" s="158"/>
      <c r="X150" s="158" t="s">
        <v>536</v>
      </c>
      <c r="Y150" s="158" t="s">
        <v>197</v>
      </c>
      <c r="Z150" s="148"/>
      <c r="AA150" s="148"/>
      <c r="AB150" s="148"/>
      <c r="AC150" s="148"/>
      <c r="AD150" s="148"/>
      <c r="AE150" s="148"/>
      <c r="AF150" s="148"/>
      <c r="AG150" s="148" t="s">
        <v>537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 x14ac:dyDescent="0.2">
      <c r="A151" s="174">
        <v>70</v>
      </c>
      <c r="B151" s="175" t="s">
        <v>1384</v>
      </c>
      <c r="C151" s="182" t="s">
        <v>1385</v>
      </c>
      <c r="D151" s="176" t="s">
        <v>281</v>
      </c>
      <c r="E151" s="177">
        <v>1</v>
      </c>
      <c r="F151" s="178"/>
      <c r="G151" s="179">
        <f t="shared" si="7"/>
        <v>0</v>
      </c>
      <c r="H151" s="178"/>
      <c r="I151" s="179">
        <f t="shared" si="8"/>
        <v>0</v>
      </c>
      <c r="J151" s="178"/>
      <c r="K151" s="179">
        <f t="shared" si="9"/>
        <v>0</v>
      </c>
      <c r="L151" s="179">
        <v>21</v>
      </c>
      <c r="M151" s="179">
        <f t="shared" si="10"/>
        <v>0</v>
      </c>
      <c r="N151" s="177">
        <v>6.4999999999999997E-3</v>
      </c>
      <c r="O151" s="177">
        <f t="shared" si="11"/>
        <v>0.01</v>
      </c>
      <c r="P151" s="177">
        <v>0</v>
      </c>
      <c r="Q151" s="177">
        <f t="shared" si="12"/>
        <v>0</v>
      </c>
      <c r="R151" s="179"/>
      <c r="S151" s="179" t="s">
        <v>195</v>
      </c>
      <c r="T151" s="180" t="s">
        <v>196</v>
      </c>
      <c r="U151" s="158">
        <v>0</v>
      </c>
      <c r="V151" s="158">
        <f t="shared" si="13"/>
        <v>0</v>
      </c>
      <c r="W151" s="158"/>
      <c r="X151" s="158" t="s">
        <v>536</v>
      </c>
      <c r="Y151" s="158" t="s">
        <v>197</v>
      </c>
      <c r="Z151" s="148"/>
      <c r="AA151" s="148"/>
      <c r="AB151" s="148"/>
      <c r="AC151" s="148"/>
      <c r="AD151" s="148"/>
      <c r="AE151" s="148"/>
      <c r="AF151" s="148"/>
      <c r="AG151" s="148" t="s">
        <v>537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">
      <c r="A152" s="174">
        <v>71</v>
      </c>
      <c r="B152" s="175" t="s">
        <v>1086</v>
      </c>
      <c r="C152" s="182" t="s">
        <v>1087</v>
      </c>
      <c r="D152" s="176" t="s">
        <v>325</v>
      </c>
      <c r="E152" s="177">
        <v>1</v>
      </c>
      <c r="F152" s="178"/>
      <c r="G152" s="179">
        <f t="shared" si="7"/>
        <v>0</v>
      </c>
      <c r="H152" s="178"/>
      <c r="I152" s="179">
        <f t="shared" si="8"/>
        <v>0</v>
      </c>
      <c r="J152" s="178"/>
      <c r="K152" s="179">
        <f t="shared" si="9"/>
        <v>0</v>
      </c>
      <c r="L152" s="179">
        <v>21</v>
      </c>
      <c r="M152" s="179">
        <f t="shared" si="10"/>
        <v>0</v>
      </c>
      <c r="N152" s="177">
        <v>0</v>
      </c>
      <c r="O152" s="177">
        <f t="shared" si="11"/>
        <v>0</v>
      </c>
      <c r="P152" s="177">
        <v>0</v>
      </c>
      <c r="Q152" s="177">
        <f t="shared" si="12"/>
        <v>0</v>
      </c>
      <c r="R152" s="179"/>
      <c r="S152" s="179" t="s">
        <v>195</v>
      </c>
      <c r="T152" s="180" t="s">
        <v>196</v>
      </c>
      <c r="U152" s="158">
        <v>0</v>
      </c>
      <c r="V152" s="158">
        <f t="shared" si="13"/>
        <v>0</v>
      </c>
      <c r="W152" s="158"/>
      <c r="X152" s="158" t="s">
        <v>223</v>
      </c>
      <c r="Y152" s="158" t="s">
        <v>197</v>
      </c>
      <c r="Z152" s="148"/>
      <c r="AA152" s="148"/>
      <c r="AB152" s="148"/>
      <c r="AC152" s="148"/>
      <c r="AD152" s="148"/>
      <c r="AE152" s="148"/>
      <c r="AF152" s="148"/>
      <c r="AG152" s="148" t="s">
        <v>224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67">
        <v>72</v>
      </c>
      <c r="B153" s="168" t="s">
        <v>1088</v>
      </c>
      <c r="C153" s="183" t="s">
        <v>1089</v>
      </c>
      <c r="D153" s="169" t="s">
        <v>363</v>
      </c>
      <c r="E153" s="170">
        <v>2.4379999999999999E-2</v>
      </c>
      <c r="F153" s="171"/>
      <c r="G153" s="172">
        <f t="shared" si="7"/>
        <v>0</v>
      </c>
      <c r="H153" s="171"/>
      <c r="I153" s="172">
        <f t="shared" si="8"/>
        <v>0</v>
      </c>
      <c r="J153" s="171"/>
      <c r="K153" s="172">
        <f t="shared" si="9"/>
        <v>0</v>
      </c>
      <c r="L153" s="172">
        <v>21</v>
      </c>
      <c r="M153" s="172">
        <f t="shared" si="10"/>
        <v>0</v>
      </c>
      <c r="N153" s="170">
        <v>0</v>
      </c>
      <c r="O153" s="170">
        <f t="shared" si="11"/>
        <v>0</v>
      </c>
      <c r="P153" s="170">
        <v>0</v>
      </c>
      <c r="Q153" s="170">
        <f t="shared" si="12"/>
        <v>0</v>
      </c>
      <c r="R153" s="172" t="s">
        <v>566</v>
      </c>
      <c r="S153" s="172" t="s">
        <v>221</v>
      </c>
      <c r="T153" s="173" t="s">
        <v>222</v>
      </c>
      <c r="U153" s="158">
        <v>3.0059999999999998</v>
      </c>
      <c r="V153" s="158">
        <f t="shared" si="13"/>
        <v>7.0000000000000007E-2</v>
      </c>
      <c r="W153" s="158"/>
      <c r="X153" s="158" t="s">
        <v>507</v>
      </c>
      <c r="Y153" s="158" t="s">
        <v>197</v>
      </c>
      <c r="Z153" s="148"/>
      <c r="AA153" s="148"/>
      <c r="AB153" s="148"/>
      <c r="AC153" s="148"/>
      <c r="AD153" s="148"/>
      <c r="AE153" s="148"/>
      <c r="AF153" s="148"/>
      <c r="AG153" s="148" t="s">
        <v>508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2" x14ac:dyDescent="0.2">
      <c r="A154" s="155"/>
      <c r="B154" s="156"/>
      <c r="C154" s="258" t="s">
        <v>556</v>
      </c>
      <c r="D154" s="259"/>
      <c r="E154" s="259"/>
      <c r="F154" s="259"/>
      <c r="G154" s="259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226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x14ac:dyDescent="0.2">
      <c r="A155" s="160" t="s">
        <v>190</v>
      </c>
      <c r="B155" s="161" t="s">
        <v>159</v>
      </c>
      <c r="C155" s="181" t="s">
        <v>113</v>
      </c>
      <c r="D155" s="162"/>
      <c r="E155" s="163"/>
      <c r="F155" s="164"/>
      <c r="G155" s="164">
        <f>SUMIF(AG156:AG173,"&lt;&gt;NOR",G156:G173)</f>
        <v>0</v>
      </c>
      <c r="H155" s="164"/>
      <c r="I155" s="164">
        <f>SUM(I156:I173)</f>
        <v>0</v>
      </c>
      <c r="J155" s="164"/>
      <c r="K155" s="164">
        <f>SUM(K156:K173)</f>
        <v>0</v>
      </c>
      <c r="L155" s="164"/>
      <c r="M155" s="164">
        <f>SUM(M156:M173)</f>
        <v>0</v>
      </c>
      <c r="N155" s="163"/>
      <c r="O155" s="163">
        <f>SUM(O156:O173)</f>
        <v>0</v>
      </c>
      <c r="P155" s="163"/>
      <c r="Q155" s="163">
        <f>SUM(Q156:Q173)</f>
        <v>0</v>
      </c>
      <c r="R155" s="164"/>
      <c r="S155" s="164"/>
      <c r="T155" s="165"/>
      <c r="U155" s="159"/>
      <c r="V155" s="159">
        <f>SUM(V156:V173)</f>
        <v>2.69</v>
      </c>
      <c r="W155" s="159"/>
      <c r="X155" s="159"/>
      <c r="Y155" s="159"/>
      <c r="AG155" t="s">
        <v>191</v>
      </c>
    </row>
    <row r="156" spans="1:60" outlineLevel="1" x14ac:dyDescent="0.2">
      <c r="A156" s="167">
        <v>73</v>
      </c>
      <c r="B156" s="168" t="s">
        <v>361</v>
      </c>
      <c r="C156" s="183" t="s">
        <v>362</v>
      </c>
      <c r="D156" s="169" t="s">
        <v>363</v>
      </c>
      <c r="E156" s="170">
        <v>0.78174999999999994</v>
      </c>
      <c r="F156" s="171"/>
      <c r="G156" s="172">
        <f>ROUND(E156*F156,2)</f>
        <v>0</v>
      </c>
      <c r="H156" s="171"/>
      <c r="I156" s="172">
        <f>ROUND(E156*H156,2)</f>
        <v>0</v>
      </c>
      <c r="J156" s="171"/>
      <c r="K156" s="172">
        <f>ROUND(E156*J156,2)</f>
        <v>0</v>
      </c>
      <c r="L156" s="172">
        <v>21</v>
      </c>
      <c r="M156" s="172">
        <f>G156*(1+L156/100)</f>
        <v>0</v>
      </c>
      <c r="N156" s="170">
        <v>0</v>
      </c>
      <c r="O156" s="170">
        <f>ROUND(E156*N156,2)</f>
        <v>0</v>
      </c>
      <c r="P156" s="170">
        <v>0</v>
      </c>
      <c r="Q156" s="170">
        <f>ROUND(E156*P156,2)</f>
        <v>0</v>
      </c>
      <c r="R156" s="172" t="s">
        <v>232</v>
      </c>
      <c r="S156" s="172" t="s">
        <v>221</v>
      </c>
      <c r="T156" s="173" t="s">
        <v>222</v>
      </c>
      <c r="U156" s="158">
        <v>0.94199999999999995</v>
      </c>
      <c r="V156" s="158">
        <f>ROUND(E156*U156,2)</f>
        <v>0.74</v>
      </c>
      <c r="W156" s="158"/>
      <c r="X156" s="158" t="s">
        <v>223</v>
      </c>
      <c r="Y156" s="158" t="s">
        <v>197</v>
      </c>
      <c r="Z156" s="148"/>
      <c r="AA156" s="148"/>
      <c r="AB156" s="148"/>
      <c r="AC156" s="148"/>
      <c r="AD156" s="148"/>
      <c r="AE156" s="148"/>
      <c r="AF156" s="148"/>
      <c r="AG156" s="148" t="s">
        <v>224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2" x14ac:dyDescent="0.2">
      <c r="A157" s="155"/>
      <c r="B157" s="156"/>
      <c r="C157" s="190" t="s">
        <v>1386</v>
      </c>
      <c r="D157" s="187"/>
      <c r="E157" s="188">
        <v>0.04</v>
      </c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235</v>
      </c>
      <c r="AH157" s="148">
        <v>7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90" t="s">
        <v>1387</v>
      </c>
      <c r="D158" s="187"/>
      <c r="E158" s="188">
        <v>0.3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58"/>
      <c r="Z158" s="148"/>
      <c r="AA158" s="148"/>
      <c r="AB158" s="148"/>
      <c r="AC158" s="148"/>
      <c r="AD158" s="148"/>
      <c r="AE158" s="148"/>
      <c r="AF158" s="148"/>
      <c r="AG158" s="148" t="s">
        <v>235</v>
      </c>
      <c r="AH158" s="148">
        <v>7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">
      <c r="A159" s="155"/>
      <c r="B159" s="156"/>
      <c r="C159" s="190" t="s">
        <v>1388</v>
      </c>
      <c r="D159" s="187"/>
      <c r="E159" s="188">
        <v>0.32400000000000001</v>
      </c>
      <c r="F159" s="158"/>
      <c r="G159" s="158"/>
      <c r="H159" s="158"/>
      <c r="I159" s="158"/>
      <c r="J159" s="158"/>
      <c r="K159" s="158"/>
      <c r="L159" s="158"/>
      <c r="M159" s="158"/>
      <c r="N159" s="157"/>
      <c r="O159" s="157"/>
      <c r="P159" s="157"/>
      <c r="Q159" s="157"/>
      <c r="R159" s="158"/>
      <c r="S159" s="158"/>
      <c r="T159" s="158"/>
      <c r="U159" s="158"/>
      <c r="V159" s="158"/>
      <c r="W159" s="158"/>
      <c r="X159" s="158"/>
      <c r="Y159" s="158"/>
      <c r="Z159" s="148"/>
      <c r="AA159" s="148"/>
      <c r="AB159" s="148"/>
      <c r="AC159" s="148"/>
      <c r="AD159" s="148"/>
      <c r="AE159" s="148"/>
      <c r="AF159" s="148"/>
      <c r="AG159" s="148" t="s">
        <v>235</v>
      </c>
      <c r="AH159" s="148">
        <v>7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3" x14ac:dyDescent="0.2">
      <c r="A160" s="155"/>
      <c r="B160" s="156"/>
      <c r="C160" s="190" t="s">
        <v>1389</v>
      </c>
      <c r="D160" s="187"/>
      <c r="E160" s="188">
        <v>0.11774999999999999</v>
      </c>
      <c r="F160" s="158"/>
      <c r="G160" s="158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58"/>
      <c r="Z160" s="148"/>
      <c r="AA160" s="148"/>
      <c r="AB160" s="148"/>
      <c r="AC160" s="148"/>
      <c r="AD160" s="148"/>
      <c r="AE160" s="148"/>
      <c r="AF160" s="148"/>
      <c r="AG160" s="148" t="s">
        <v>235</v>
      </c>
      <c r="AH160" s="148">
        <v>7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3" x14ac:dyDescent="0.2">
      <c r="A161" s="155"/>
      <c r="B161" s="156"/>
      <c r="C161" s="190" t="s">
        <v>1390</v>
      </c>
      <c r="D161" s="187"/>
      <c r="E161" s="188"/>
      <c r="F161" s="158"/>
      <c r="G161" s="158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235</v>
      </c>
      <c r="AH161" s="148">
        <v>7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">
      <c r="A162" s="155"/>
      <c r="B162" s="156"/>
      <c r="C162" s="190" t="s">
        <v>372</v>
      </c>
      <c r="D162" s="187"/>
      <c r="E162" s="188"/>
      <c r="F162" s="158"/>
      <c r="G162" s="158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58"/>
      <c r="Z162" s="148"/>
      <c r="AA162" s="148"/>
      <c r="AB162" s="148"/>
      <c r="AC162" s="148"/>
      <c r="AD162" s="148"/>
      <c r="AE162" s="148"/>
      <c r="AF162" s="148"/>
      <c r="AG162" s="148" t="s">
        <v>235</v>
      </c>
      <c r="AH162" s="148">
        <v>7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90" t="s">
        <v>373</v>
      </c>
      <c r="D163" s="187"/>
      <c r="E163" s="188"/>
      <c r="F163" s="158"/>
      <c r="G163" s="158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235</v>
      </c>
      <c r="AH163" s="148">
        <v>7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ht="22.5" outlineLevel="1" x14ac:dyDescent="0.2">
      <c r="A164" s="167">
        <v>74</v>
      </c>
      <c r="B164" s="168" t="s">
        <v>393</v>
      </c>
      <c r="C164" s="183" t="s">
        <v>394</v>
      </c>
      <c r="D164" s="169" t="s">
        <v>363</v>
      </c>
      <c r="E164" s="170">
        <v>3.1269999999999998</v>
      </c>
      <c r="F164" s="171"/>
      <c r="G164" s="172">
        <f>ROUND(E164*F164,2)</f>
        <v>0</v>
      </c>
      <c r="H164" s="171"/>
      <c r="I164" s="172">
        <f>ROUND(E164*H164,2)</f>
        <v>0</v>
      </c>
      <c r="J164" s="171"/>
      <c r="K164" s="172">
        <f>ROUND(E164*J164,2)</f>
        <v>0</v>
      </c>
      <c r="L164" s="172">
        <v>21</v>
      </c>
      <c r="M164" s="172">
        <f>G164*(1+L164/100)</f>
        <v>0</v>
      </c>
      <c r="N164" s="170">
        <v>0</v>
      </c>
      <c r="O164" s="170">
        <f>ROUND(E164*N164,2)</f>
        <v>0</v>
      </c>
      <c r="P164" s="170">
        <v>0</v>
      </c>
      <c r="Q164" s="170">
        <f>ROUND(E164*P164,2)</f>
        <v>0</v>
      </c>
      <c r="R164" s="172" t="s">
        <v>232</v>
      </c>
      <c r="S164" s="172" t="s">
        <v>221</v>
      </c>
      <c r="T164" s="173" t="s">
        <v>222</v>
      </c>
      <c r="U164" s="158">
        <v>0.105</v>
      </c>
      <c r="V164" s="158">
        <f>ROUND(E164*U164,2)</f>
        <v>0.33</v>
      </c>
      <c r="W164" s="158"/>
      <c r="X164" s="158" t="s">
        <v>223</v>
      </c>
      <c r="Y164" s="158" t="s">
        <v>197</v>
      </c>
      <c r="Z164" s="148"/>
      <c r="AA164" s="148"/>
      <c r="AB164" s="148"/>
      <c r="AC164" s="148"/>
      <c r="AD164" s="148"/>
      <c r="AE164" s="148"/>
      <c r="AF164" s="148"/>
      <c r="AG164" s="148" t="s">
        <v>224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2" x14ac:dyDescent="0.2">
      <c r="A165" s="155"/>
      <c r="B165" s="156"/>
      <c r="C165" s="190" t="s">
        <v>1391</v>
      </c>
      <c r="D165" s="187"/>
      <c r="E165" s="188">
        <v>3.1269999999999998</v>
      </c>
      <c r="F165" s="158"/>
      <c r="G165" s="158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58"/>
      <c r="Z165" s="148"/>
      <c r="AA165" s="148"/>
      <c r="AB165" s="148"/>
      <c r="AC165" s="148"/>
      <c r="AD165" s="148"/>
      <c r="AE165" s="148"/>
      <c r="AF165" s="148"/>
      <c r="AG165" s="148" t="s">
        <v>235</v>
      </c>
      <c r="AH165" s="148">
        <v>5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 x14ac:dyDescent="0.2">
      <c r="A166" s="174">
        <v>75</v>
      </c>
      <c r="B166" s="175" t="s">
        <v>396</v>
      </c>
      <c r="C166" s="182" t="s">
        <v>397</v>
      </c>
      <c r="D166" s="176" t="s">
        <v>363</v>
      </c>
      <c r="E166" s="177">
        <v>0.78174999999999994</v>
      </c>
      <c r="F166" s="178"/>
      <c r="G166" s="179">
        <f>ROUND(E166*F166,2)</f>
        <v>0</v>
      </c>
      <c r="H166" s="178"/>
      <c r="I166" s="179">
        <f>ROUND(E166*H166,2)</f>
        <v>0</v>
      </c>
      <c r="J166" s="178"/>
      <c r="K166" s="179">
        <f>ROUND(E166*J166,2)</f>
        <v>0</v>
      </c>
      <c r="L166" s="179">
        <v>21</v>
      </c>
      <c r="M166" s="179">
        <f>G166*(1+L166/100)</f>
        <v>0</v>
      </c>
      <c r="N166" s="177">
        <v>0</v>
      </c>
      <c r="O166" s="177">
        <f>ROUND(E166*N166,2)</f>
        <v>0</v>
      </c>
      <c r="P166" s="177">
        <v>0</v>
      </c>
      <c r="Q166" s="177">
        <f>ROUND(E166*P166,2)</f>
        <v>0</v>
      </c>
      <c r="R166" s="179" t="s">
        <v>232</v>
      </c>
      <c r="S166" s="179" t="s">
        <v>221</v>
      </c>
      <c r="T166" s="180" t="s">
        <v>222</v>
      </c>
      <c r="U166" s="158">
        <v>0.93300000000000005</v>
      </c>
      <c r="V166" s="158">
        <f>ROUND(E166*U166,2)</f>
        <v>0.73</v>
      </c>
      <c r="W166" s="158"/>
      <c r="X166" s="158" t="s">
        <v>398</v>
      </c>
      <c r="Y166" s="158" t="s">
        <v>197</v>
      </c>
      <c r="Z166" s="148"/>
      <c r="AA166" s="148"/>
      <c r="AB166" s="148"/>
      <c r="AC166" s="148"/>
      <c r="AD166" s="148"/>
      <c r="AE166" s="148"/>
      <c r="AF166" s="148"/>
      <c r="AG166" s="148" t="s">
        <v>399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 x14ac:dyDescent="0.2">
      <c r="A167" s="174">
        <v>76</v>
      </c>
      <c r="B167" s="175" t="s">
        <v>400</v>
      </c>
      <c r="C167" s="182" t="s">
        <v>401</v>
      </c>
      <c r="D167" s="176" t="s">
        <v>363</v>
      </c>
      <c r="E167" s="177">
        <v>0.78174999999999994</v>
      </c>
      <c r="F167" s="178"/>
      <c r="G167" s="179">
        <f>ROUND(E167*F167,2)</f>
        <v>0</v>
      </c>
      <c r="H167" s="178"/>
      <c r="I167" s="179">
        <f>ROUND(E167*H167,2)</f>
        <v>0</v>
      </c>
      <c r="J167" s="178"/>
      <c r="K167" s="179">
        <f>ROUND(E167*J167,2)</f>
        <v>0</v>
      </c>
      <c r="L167" s="179">
        <v>21</v>
      </c>
      <c r="M167" s="179">
        <f>G167*(1+L167/100)</f>
        <v>0</v>
      </c>
      <c r="N167" s="177">
        <v>0</v>
      </c>
      <c r="O167" s="177">
        <f>ROUND(E167*N167,2)</f>
        <v>0</v>
      </c>
      <c r="P167" s="177">
        <v>0</v>
      </c>
      <c r="Q167" s="177">
        <f>ROUND(E167*P167,2)</f>
        <v>0</v>
      </c>
      <c r="R167" s="179" t="s">
        <v>232</v>
      </c>
      <c r="S167" s="179" t="s">
        <v>221</v>
      </c>
      <c r="T167" s="180" t="s">
        <v>222</v>
      </c>
      <c r="U167" s="158">
        <v>0.65300000000000002</v>
      </c>
      <c r="V167" s="158">
        <f>ROUND(E167*U167,2)</f>
        <v>0.51</v>
      </c>
      <c r="W167" s="158"/>
      <c r="X167" s="158" t="s">
        <v>398</v>
      </c>
      <c r="Y167" s="158" t="s">
        <v>197</v>
      </c>
      <c r="Z167" s="148"/>
      <c r="AA167" s="148"/>
      <c r="AB167" s="148"/>
      <c r="AC167" s="148"/>
      <c r="AD167" s="148"/>
      <c r="AE167" s="148"/>
      <c r="AF167" s="148"/>
      <c r="AG167" s="148" t="s">
        <v>399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 x14ac:dyDescent="0.2">
      <c r="A168" s="167">
        <v>77</v>
      </c>
      <c r="B168" s="168" t="s">
        <v>402</v>
      </c>
      <c r="C168" s="183" t="s">
        <v>403</v>
      </c>
      <c r="D168" s="169" t="s">
        <v>363</v>
      </c>
      <c r="E168" s="170">
        <v>0.78174999999999994</v>
      </c>
      <c r="F168" s="171"/>
      <c r="G168" s="172">
        <f>ROUND(E168*F168,2)</f>
        <v>0</v>
      </c>
      <c r="H168" s="171"/>
      <c r="I168" s="172">
        <f>ROUND(E168*H168,2)</f>
        <v>0</v>
      </c>
      <c r="J168" s="171"/>
      <c r="K168" s="172">
        <f>ROUND(E168*J168,2)</f>
        <v>0</v>
      </c>
      <c r="L168" s="172">
        <v>21</v>
      </c>
      <c r="M168" s="172">
        <f>G168*(1+L168/100)</f>
        <v>0</v>
      </c>
      <c r="N168" s="170">
        <v>0</v>
      </c>
      <c r="O168" s="170">
        <f>ROUND(E168*N168,2)</f>
        <v>0</v>
      </c>
      <c r="P168" s="170">
        <v>0</v>
      </c>
      <c r="Q168" s="170">
        <f>ROUND(E168*P168,2)</f>
        <v>0</v>
      </c>
      <c r="R168" s="172" t="s">
        <v>232</v>
      </c>
      <c r="S168" s="172" t="s">
        <v>221</v>
      </c>
      <c r="T168" s="173" t="s">
        <v>222</v>
      </c>
      <c r="U168" s="158">
        <v>0.49</v>
      </c>
      <c r="V168" s="158">
        <f>ROUND(E168*U168,2)</f>
        <v>0.38</v>
      </c>
      <c r="W168" s="158"/>
      <c r="X168" s="158" t="s">
        <v>223</v>
      </c>
      <c r="Y168" s="158" t="s">
        <v>197</v>
      </c>
      <c r="Z168" s="148"/>
      <c r="AA168" s="148"/>
      <c r="AB168" s="148"/>
      <c r="AC168" s="148"/>
      <c r="AD168" s="148"/>
      <c r="AE168" s="148"/>
      <c r="AF168" s="148"/>
      <c r="AG168" s="148" t="s">
        <v>224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2" x14ac:dyDescent="0.2">
      <c r="A169" s="155"/>
      <c r="B169" s="156"/>
      <c r="C169" s="190" t="s">
        <v>1392</v>
      </c>
      <c r="D169" s="187"/>
      <c r="E169" s="188">
        <v>0.78174999999999994</v>
      </c>
      <c r="F169" s="158"/>
      <c r="G169" s="15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235</v>
      </c>
      <c r="AH169" s="148">
        <v>5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 x14ac:dyDescent="0.2">
      <c r="A170" s="167">
        <v>78</v>
      </c>
      <c r="B170" s="168" t="s">
        <v>406</v>
      </c>
      <c r="C170" s="183" t="s">
        <v>407</v>
      </c>
      <c r="D170" s="169" t="s">
        <v>363</v>
      </c>
      <c r="E170" s="170">
        <v>7.8174999999999999</v>
      </c>
      <c r="F170" s="171"/>
      <c r="G170" s="172">
        <f>ROUND(E170*F170,2)</f>
        <v>0</v>
      </c>
      <c r="H170" s="171"/>
      <c r="I170" s="172">
        <f>ROUND(E170*H170,2)</f>
        <v>0</v>
      </c>
      <c r="J170" s="171"/>
      <c r="K170" s="172">
        <f>ROUND(E170*J170,2)</f>
        <v>0</v>
      </c>
      <c r="L170" s="172">
        <v>21</v>
      </c>
      <c r="M170" s="172">
        <f>G170*(1+L170/100)</f>
        <v>0</v>
      </c>
      <c r="N170" s="170">
        <v>0</v>
      </c>
      <c r="O170" s="170">
        <f>ROUND(E170*N170,2)</f>
        <v>0</v>
      </c>
      <c r="P170" s="170">
        <v>0</v>
      </c>
      <c r="Q170" s="170">
        <f>ROUND(E170*P170,2)</f>
        <v>0</v>
      </c>
      <c r="R170" s="172" t="s">
        <v>232</v>
      </c>
      <c r="S170" s="172" t="s">
        <v>221</v>
      </c>
      <c r="T170" s="173" t="s">
        <v>222</v>
      </c>
      <c r="U170" s="158">
        <v>0</v>
      </c>
      <c r="V170" s="158">
        <f>ROUND(E170*U170,2)</f>
        <v>0</v>
      </c>
      <c r="W170" s="158"/>
      <c r="X170" s="158" t="s">
        <v>223</v>
      </c>
      <c r="Y170" s="158" t="s">
        <v>197</v>
      </c>
      <c r="Z170" s="148"/>
      <c r="AA170" s="148"/>
      <c r="AB170" s="148"/>
      <c r="AC170" s="148"/>
      <c r="AD170" s="148"/>
      <c r="AE170" s="148"/>
      <c r="AF170" s="148"/>
      <c r="AG170" s="148" t="s">
        <v>224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2" x14ac:dyDescent="0.2">
      <c r="A171" s="155"/>
      <c r="B171" s="156"/>
      <c r="C171" s="190" t="s">
        <v>1393</v>
      </c>
      <c r="D171" s="187"/>
      <c r="E171" s="188">
        <v>7.8174999999999999</v>
      </c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235</v>
      </c>
      <c r="AH171" s="148">
        <v>5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 x14ac:dyDescent="0.2">
      <c r="A172" s="167">
        <v>79</v>
      </c>
      <c r="B172" s="168" t="s">
        <v>409</v>
      </c>
      <c r="C172" s="183" t="s">
        <v>410</v>
      </c>
      <c r="D172" s="169" t="s">
        <v>363</v>
      </c>
      <c r="E172" s="170">
        <v>0.78174999999999994</v>
      </c>
      <c r="F172" s="171"/>
      <c r="G172" s="172">
        <f>ROUND(E172*F172,2)</f>
        <v>0</v>
      </c>
      <c r="H172" s="171"/>
      <c r="I172" s="172">
        <f>ROUND(E172*H172,2)</f>
        <v>0</v>
      </c>
      <c r="J172" s="171"/>
      <c r="K172" s="172">
        <f>ROUND(E172*J172,2)</f>
        <v>0</v>
      </c>
      <c r="L172" s="172">
        <v>21</v>
      </c>
      <c r="M172" s="172">
        <f>G172*(1+L172/100)</f>
        <v>0</v>
      </c>
      <c r="N172" s="170">
        <v>0</v>
      </c>
      <c r="O172" s="170">
        <f>ROUND(E172*N172,2)</f>
        <v>0</v>
      </c>
      <c r="P172" s="170">
        <v>0</v>
      </c>
      <c r="Q172" s="170">
        <f>ROUND(E172*P172,2)</f>
        <v>0</v>
      </c>
      <c r="R172" s="172" t="s">
        <v>232</v>
      </c>
      <c r="S172" s="172" t="s">
        <v>221</v>
      </c>
      <c r="T172" s="173" t="s">
        <v>222</v>
      </c>
      <c r="U172" s="158">
        <v>0</v>
      </c>
      <c r="V172" s="158">
        <f>ROUND(E172*U172,2)</f>
        <v>0</v>
      </c>
      <c r="W172" s="158"/>
      <c r="X172" s="158" t="s">
        <v>398</v>
      </c>
      <c r="Y172" s="158" t="s">
        <v>197</v>
      </c>
      <c r="Z172" s="148"/>
      <c r="AA172" s="148"/>
      <c r="AB172" s="148"/>
      <c r="AC172" s="148"/>
      <c r="AD172" s="148"/>
      <c r="AE172" s="148"/>
      <c r="AF172" s="148"/>
      <c r="AG172" s="148" t="s">
        <v>399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2" x14ac:dyDescent="0.2">
      <c r="A173" s="155"/>
      <c r="B173" s="156"/>
      <c r="C173" s="260" t="s">
        <v>411</v>
      </c>
      <c r="D173" s="261"/>
      <c r="E173" s="261"/>
      <c r="F173" s="261"/>
      <c r="G173" s="261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339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x14ac:dyDescent="0.2">
      <c r="A174" s="160" t="s">
        <v>190</v>
      </c>
      <c r="B174" s="161" t="s">
        <v>161</v>
      </c>
      <c r="C174" s="181" t="s">
        <v>27</v>
      </c>
      <c r="D174" s="162"/>
      <c r="E174" s="163"/>
      <c r="F174" s="164"/>
      <c r="G174" s="164">
        <f>SUMIF(AG175:AG177,"&lt;&gt;NOR",G175:G177)</f>
        <v>0</v>
      </c>
      <c r="H174" s="164"/>
      <c r="I174" s="164">
        <f>SUM(I175:I177)</f>
        <v>0</v>
      </c>
      <c r="J174" s="164"/>
      <c r="K174" s="164">
        <f>SUM(K175:K177)</f>
        <v>0</v>
      </c>
      <c r="L174" s="164"/>
      <c r="M174" s="164">
        <f>SUM(M175:M177)</f>
        <v>0</v>
      </c>
      <c r="N174" s="163"/>
      <c r="O174" s="163">
        <f>SUM(O175:O177)</f>
        <v>0</v>
      </c>
      <c r="P174" s="163"/>
      <c r="Q174" s="163">
        <f>SUM(Q175:Q177)</f>
        <v>0</v>
      </c>
      <c r="R174" s="164"/>
      <c r="S174" s="164"/>
      <c r="T174" s="165"/>
      <c r="U174" s="159"/>
      <c r="V174" s="159">
        <f>SUM(V175:V177)</f>
        <v>3</v>
      </c>
      <c r="W174" s="159"/>
      <c r="X174" s="159"/>
      <c r="Y174" s="159"/>
      <c r="AG174" t="s">
        <v>191</v>
      </c>
    </row>
    <row r="175" spans="1:60" outlineLevel="1" x14ac:dyDescent="0.2">
      <c r="A175" s="174">
        <v>80</v>
      </c>
      <c r="B175" s="175" t="s">
        <v>1394</v>
      </c>
      <c r="C175" s="182" t="s">
        <v>1395</v>
      </c>
      <c r="D175" s="176" t="s">
        <v>1122</v>
      </c>
      <c r="E175" s="177">
        <v>3</v>
      </c>
      <c r="F175" s="178"/>
      <c r="G175" s="179">
        <f>ROUND(E175*F175,2)</f>
        <v>0</v>
      </c>
      <c r="H175" s="178"/>
      <c r="I175" s="179">
        <f>ROUND(E175*H175,2)</f>
        <v>0</v>
      </c>
      <c r="J175" s="178"/>
      <c r="K175" s="179">
        <f>ROUND(E175*J175,2)</f>
        <v>0</v>
      </c>
      <c r="L175" s="179">
        <v>21</v>
      </c>
      <c r="M175" s="179">
        <f>G175*(1+L175/100)</f>
        <v>0</v>
      </c>
      <c r="N175" s="177">
        <v>0</v>
      </c>
      <c r="O175" s="177">
        <f>ROUND(E175*N175,2)</f>
        <v>0</v>
      </c>
      <c r="P175" s="177">
        <v>0</v>
      </c>
      <c r="Q175" s="177">
        <f>ROUND(E175*P175,2)</f>
        <v>0</v>
      </c>
      <c r="R175" s="179" t="s">
        <v>1123</v>
      </c>
      <c r="S175" s="179" t="s">
        <v>221</v>
      </c>
      <c r="T175" s="180" t="s">
        <v>222</v>
      </c>
      <c r="U175" s="158">
        <v>1</v>
      </c>
      <c r="V175" s="158">
        <f>ROUND(E175*U175,2)</f>
        <v>3</v>
      </c>
      <c r="W175" s="158"/>
      <c r="X175" s="158" t="s">
        <v>1124</v>
      </c>
      <c r="Y175" s="158" t="s">
        <v>197</v>
      </c>
      <c r="Z175" s="148"/>
      <c r="AA175" s="148"/>
      <c r="AB175" s="148"/>
      <c r="AC175" s="148"/>
      <c r="AD175" s="148"/>
      <c r="AE175" s="148"/>
      <c r="AF175" s="148"/>
      <c r="AG175" s="148" t="s">
        <v>1125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 x14ac:dyDescent="0.2">
      <c r="A176" s="174">
        <v>81</v>
      </c>
      <c r="B176" s="175" t="s">
        <v>1106</v>
      </c>
      <c r="C176" s="182" t="s">
        <v>1396</v>
      </c>
      <c r="D176" s="176" t="s">
        <v>194</v>
      </c>
      <c r="E176" s="177">
        <v>1</v>
      </c>
      <c r="F176" s="178"/>
      <c r="G176" s="179">
        <f>ROUND(E176*F176,2)</f>
        <v>0</v>
      </c>
      <c r="H176" s="178"/>
      <c r="I176" s="179">
        <f>ROUND(E176*H176,2)</f>
        <v>0</v>
      </c>
      <c r="J176" s="178"/>
      <c r="K176" s="179">
        <f>ROUND(E176*J176,2)</f>
        <v>0</v>
      </c>
      <c r="L176" s="179">
        <v>21</v>
      </c>
      <c r="M176" s="179">
        <f>G176*(1+L176/100)</f>
        <v>0</v>
      </c>
      <c r="N176" s="177">
        <v>0</v>
      </c>
      <c r="O176" s="177">
        <f>ROUND(E176*N176,2)</f>
        <v>0</v>
      </c>
      <c r="P176" s="177">
        <v>0</v>
      </c>
      <c r="Q176" s="177">
        <f>ROUND(E176*P176,2)</f>
        <v>0</v>
      </c>
      <c r="R176" s="179"/>
      <c r="S176" s="179" t="s">
        <v>195</v>
      </c>
      <c r="T176" s="180" t="s">
        <v>196</v>
      </c>
      <c r="U176" s="158">
        <v>0</v>
      </c>
      <c r="V176" s="158">
        <f>ROUND(E176*U176,2)</f>
        <v>0</v>
      </c>
      <c r="W176" s="158"/>
      <c r="X176" s="158" t="s">
        <v>60</v>
      </c>
      <c r="Y176" s="158" t="s">
        <v>197</v>
      </c>
      <c r="Z176" s="148"/>
      <c r="AA176" s="148"/>
      <c r="AB176" s="148"/>
      <c r="AC176" s="148"/>
      <c r="AD176" s="148"/>
      <c r="AE176" s="148"/>
      <c r="AF176" s="148"/>
      <c r="AG176" s="148" t="s">
        <v>198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 x14ac:dyDescent="0.2">
      <c r="A177" s="167">
        <v>82</v>
      </c>
      <c r="B177" s="168" t="s">
        <v>1113</v>
      </c>
      <c r="C177" s="183" t="s">
        <v>1397</v>
      </c>
      <c r="D177" s="169" t="s">
        <v>194</v>
      </c>
      <c r="E177" s="170">
        <v>1</v>
      </c>
      <c r="F177" s="171"/>
      <c r="G177" s="172">
        <f>ROUND(E177*F177,2)</f>
        <v>0</v>
      </c>
      <c r="H177" s="171"/>
      <c r="I177" s="172">
        <f>ROUND(E177*H177,2)</f>
        <v>0</v>
      </c>
      <c r="J177" s="171"/>
      <c r="K177" s="172">
        <f>ROUND(E177*J177,2)</f>
        <v>0</v>
      </c>
      <c r="L177" s="172">
        <v>21</v>
      </c>
      <c r="M177" s="172">
        <f>G177*(1+L177/100)</f>
        <v>0</v>
      </c>
      <c r="N177" s="170">
        <v>0</v>
      </c>
      <c r="O177" s="170">
        <f>ROUND(E177*N177,2)</f>
        <v>0</v>
      </c>
      <c r="P177" s="170">
        <v>0</v>
      </c>
      <c r="Q177" s="170">
        <f>ROUND(E177*P177,2)</f>
        <v>0</v>
      </c>
      <c r="R177" s="172"/>
      <c r="S177" s="172" t="s">
        <v>195</v>
      </c>
      <c r="T177" s="173" t="s">
        <v>196</v>
      </c>
      <c r="U177" s="158">
        <v>0</v>
      </c>
      <c r="V177" s="158">
        <f>ROUND(E177*U177,2)</f>
        <v>0</v>
      </c>
      <c r="W177" s="158"/>
      <c r="X177" s="158" t="s">
        <v>60</v>
      </c>
      <c r="Y177" s="158" t="s">
        <v>197</v>
      </c>
      <c r="Z177" s="148"/>
      <c r="AA177" s="148"/>
      <c r="AB177" s="148"/>
      <c r="AC177" s="148"/>
      <c r="AD177" s="148"/>
      <c r="AE177" s="148"/>
      <c r="AF177" s="148"/>
      <c r="AG177" s="148" t="s">
        <v>198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x14ac:dyDescent="0.2">
      <c r="A178" s="3"/>
      <c r="B178" s="4"/>
      <c r="C178" s="184"/>
      <c r="D178" s="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AE178">
        <v>12</v>
      </c>
      <c r="AF178">
        <v>21</v>
      </c>
      <c r="AG178" t="s">
        <v>176</v>
      </c>
    </row>
    <row r="179" spans="1:60" x14ac:dyDescent="0.2">
      <c r="A179" s="151"/>
      <c r="B179" s="152" t="s">
        <v>29</v>
      </c>
      <c r="C179" s="185"/>
      <c r="D179" s="153"/>
      <c r="E179" s="154"/>
      <c r="F179" s="154"/>
      <c r="G179" s="166">
        <f>G8+G13+G15+G32+G35+G43+G56+G62+G88+G93+G144+G155+G174</f>
        <v>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AE179">
        <f>SUMIF(L7:L177,AE178,G7:G177)</f>
        <v>0</v>
      </c>
      <c r="AF179">
        <f>SUMIF(L7:L177,AF178,G7:G177)</f>
        <v>0</v>
      </c>
      <c r="AG179" t="s">
        <v>215</v>
      </c>
    </row>
    <row r="180" spans="1:60" x14ac:dyDescent="0.2">
      <c r="C180" s="186"/>
      <c r="D180" s="10"/>
      <c r="AG180" t="s">
        <v>216</v>
      </c>
    </row>
    <row r="181" spans="1:60" x14ac:dyDescent="0.2">
      <c r="D181" s="10"/>
    </row>
    <row r="182" spans="1:60" x14ac:dyDescent="0.2">
      <c r="D182" s="10"/>
    </row>
    <row r="183" spans="1:60" x14ac:dyDescent="0.2">
      <c r="D183" s="10"/>
    </row>
    <row r="184" spans="1:60" x14ac:dyDescent="0.2">
      <c r="D184" s="10"/>
    </row>
    <row r="185" spans="1:60" x14ac:dyDescent="0.2">
      <c r="D185" s="10"/>
    </row>
    <row r="186" spans="1:60" x14ac:dyDescent="0.2">
      <c r="D186" s="10"/>
    </row>
    <row r="187" spans="1:60" x14ac:dyDescent="0.2">
      <c r="D187" s="10"/>
    </row>
    <row r="188" spans="1:60" x14ac:dyDescent="0.2">
      <c r="D188" s="10"/>
    </row>
    <row r="189" spans="1:60" x14ac:dyDescent="0.2">
      <c r="D189" s="10"/>
    </row>
    <row r="190" spans="1:60" x14ac:dyDescent="0.2">
      <c r="D190" s="10"/>
    </row>
    <row r="191" spans="1:60" x14ac:dyDescent="0.2">
      <c r="D191" s="10"/>
    </row>
    <row r="192" spans="1:60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8OvNHKUDfYZoHqBioj4y1thWKwGMuovVVh4tQLCLY5vquNn6VcJDU/zrpV9l1ZEUOiYGtSmGLeEuCgp9hInUVw==" saltValue="AoXDKlCsSr5MqhAWHPLUbQ==" spinCount="100000" sheet="1" formatRows="0"/>
  <mergeCells count="36">
    <mergeCell ref="C34:G34"/>
    <mergeCell ref="A1:G1"/>
    <mergeCell ref="C2:G2"/>
    <mergeCell ref="C3:G3"/>
    <mergeCell ref="C4:G4"/>
    <mergeCell ref="C10:G10"/>
    <mergeCell ref="C12:G12"/>
    <mergeCell ref="C17:G17"/>
    <mergeCell ref="C19:G19"/>
    <mergeCell ref="C20:G20"/>
    <mergeCell ref="C22:G22"/>
    <mergeCell ref="C23:G23"/>
    <mergeCell ref="C71:G71"/>
    <mergeCell ref="C42:G42"/>
    <mergeCell ref="C55:G55"/>
    <mergeCell ref="C58:G58"/>
    <mergeCell ref="C59:G59"/>
    <mergeCell ref="C61:G61"/>
    <mergeCell ref="C64:G64"/>
    <mergeCell ref="C65:G65"/>
    <mergeCell ref="C67:G67"/>
    <mergeCell ref="C68:G68"/>
    <mergeCell ref="C69:G69"/>
    <mergeCell ref="C70:G70"/>
    <mergeCell ref="C173:G173"/>
    <mergeCell ref="C74:G74"/>
    <mergeCell ref="C75:G75"/>
    <mergeCell ref="C77:G77"/>
    <mergeCell ref="C78:G78"/>
    <mergeCell ref="C79:G79"/>
    <mergeCell ref="C80:G80"/>
    <mergeCell ref="C81:G81"/>
    <mergeCell ref="C87:G87"/>
    <mergeCell ref="C92:G92"/>
    <mergeCell ref="C143:G143"/>
    <mergeCell ref="C154:G154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10"/>
  <sheetViews>
    <sheetView showGridLines="0" tabSelected="1" topLeftCell="B4" zoomScaleNormal="100" zoomScaleSheetLayoutView="75" workbookViewId="0">
      <selection activeCell="H55" sqref="H5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6" t="s">
        <v>36</v>
      </c>
      <c r="B1" s="230" t="s">
        <v>41</v>
      </c>
      <c r="C1" s="231"/>
      <c r="D1" s="231"/>
      <c r="E1" s="231"/>
      <c r="F1" s="231"/>
      <c r="G1" s="231"/>
      <c r="H1" s="231"/>
      <c r="I1" s="231"/>
      <c r="J1" s="232"/>
    </row>
    <row r="2" spans="1:15" ht="36" customHeight="1" x14ac:dyDescent="0.2">
      <c r="A2" s="2"/>
      <c r="B2" s="72" t="s">
        <v>22</v>
      </c>
      <c r="C2" s="73"/>
      <c r="D2" s="74" t="s">
        <v>43</v>
      </c>
      <c r="E2" s="236" t="s">
        <v>44</v>
      </c>
      <c r="F2" s="237"/>
      <c r="G2" s="237"/>
      <c r="H2" s="237"/>
      <c r="I2" s="237"/>
      <c r="J2" s="238"/>
      <c r="O2" s="1"/>
    </row>
    <row r="3" spans="1:15" ht="27" hidden="1" customHeight="1" x14ac:dyDescent="0.2">
      <c r="A3" s="2"/>
      <c r="B3" s="75"/>
      <c r="C3" s="73"/>
      <c r="D3" s="76"/>
      <c r="E3" s="239"/>
      <c r="F3" s="240"/>
      <c r="G3" s="240"/>
      <c r="H3" s="240"/>
      <c r="I3" s="240"/>
      <c r="J3" s="241"/>
    </row>
    <row r="4" spans="1:15" ht="23.25" customHeight="1" x14ac:dyDescent="0.2">
      <c r="A4" s="2"/>
      <c r="B4" s="77"/>
      <c r="C4" s="78"/>
      <c r="D4" s="79"/>
      <c r="E4" s="220"/>
      <c r="F4" s="220"/>
      <c r="G4" s="220"/>
      <c r="H4" s="220"/>
      <c r="I4" s="220"/>
      <c r="J4" s="221"/>
    </row>
    <row r="5" spans="1:15" ht="24" customHeight="1" x14ac:dyDescent="0.2">
      <c r="A5" s="2"/>
      <c r="B5" s="30" t="s">
        <v>42</v>
      </c>
      <c r="D5" s="224" t="s">
        <v>45</v>
      </c>
      <c r="E5" s="225"/>
      <c r="F5" s="225"/>
      <c r="G5" s="225"/>
      <c r="H5" s="18" t="s">
        <v>40</v>
      </c>
      <c r="I5" s="81" t="s">
        <v>49</v>
      </c>
      <c r="J5" s="8"/>
    </row>
    <row r="6" spans="1:15" ht="15.75" customHeight="1" x14ac:dyDescent="0.2">
      <c r="A6" s="2"/>
      <c r="B6" s="27"/>
      <c r="C6" s="52"/>
      <c r="D6" s="226" t="s">
        <v>46</v>
      </c>
      <c r="E6" s="227"/>
      <c r="F6" s="227"/>
      <c r="G6" s="227"/>
      <c r="H6" s="18" t="s">
        <v>34</v>
      </c>
      <c r="I6" s="81" t="s">
        <v>50</v>
      </c>
      <c r="J6" s="8"/>
    </row>
    <row r="7" spans="1:15" ht="15.75" customHeight="1" x14ac:dyDescent="0.2">
      <c r="A7" s="2"/>
      <c r="B7" s="28"/>
      <c r="C7" s="53"/>
      <c r="D7" s="80" t="s">
        <v>48</v>
      </c>
      <c r="E7" s="228" t="s">
        <v>47</v>
      </c>
      <c r="F7" s="229"/>
      <c r="G7" s="229"/>
      <c r="H7" s="23"/>
      <c r="I7" s="22"/>
      <c r="J7" s="33"/>
    </row>
    <row r="8" spans="1:15" ht="24" hidden="1" customHeight="1" x14ac:dyDescent="0.2">
      <c r="A8" s="2"/>
      <c r="B8" s="30" t="s">
        <v>20</v>
      </c>
      <c r="D8" s="82" t="s">
        <v>51</v>
      </c>
      <c r="H8" s="18" t="s">
        <v>40</v>
      </c>
      <c r="I8" s="81" t="s">
        <v>53</v>
      </c>
      <c r="J8" s="8"/>
    </row>
    <row r="9" spans="1:15" ht="15.75" hidden="1" customHeight="1" x14ac:dyDescent="0.2">
      <c r="A9" s="2"/>
      <c r="B9" s="2"/>
      <c r="D9" s="82" t="s">
        <v>52</v>
      </c>
      <c r="H9" s="18" t="s">
        <v>34</v>
      </c>
      <c r="I9" s="81" t="s">
        <v>54</v>
      </c>
      <c r="J9" s="8"/>
    </row>
    <row r="10" spans="1:15" ht="15.75" hidden="1" customHeight="1" x14ac:dyDescent="0.2">
      <c r="A10" s="2"/>
      <c r="B10" s="34"/>
      <c r="C10" s="53"/>
      <c r="D10" s="80" t="s">
        <v>48</v>
      </c>
      <c r="E10" s="83" t="s">
        <v>47</v>
      </c>
      <c r="F10" s="23"/>
      <c r="G10" s="14"/>
      <c r="H10" s="14"/>
      <c r="I10" s="35"/>
      <c r="J10" s="33"/>
    </row>
    <row r="11" spans="1:15" ht="24" customHeight="1" x14ac:dyDescent="0.2">
      <c r="A11" s="2"/>
      <c r="B11" s="30" t="s">
        <v>19</v>
      </c>
      <c r="D11" s="243"/>
      <c r="E11" s="243"/>
      <c r="F11" s="243"/>
      <c r="G11" s="243"/>
      <c r="H11" s="18" t="s">
        <v>40</v>
      </c>
      <c r="I11" s="85"/>
      <c r="J11" s="8"/>
    </row>
    <row r="12" spans="1:15" ht="15.75" customHeight="1" x14ac:dyDescent="0.2">
      <c r="A12" s="2"/>
      <c r="B12" s="27"/>
      <c r="C12" s="52"/>
      <c r="D12" s="219"/>
      <c r="E12" s="219"/>
      <c r="F12" s="219"/>
      <c r="G12" s="219"/>
      <c r="H12" s="18" t="s">
        <v>34</v>
      </c>
      <c r="I12" s="85"/>
      <c r="J12" s="8"/>
    </row>
    <row r="13" spans="1:15" ht="15.75" customHeight="1" x14ac:dyDescent="0.2">
      <c r="A13" s="2"/>
      <c r="B13" s="28"/>
      <c r="C13" s="53"/>
      <c r="D13" s="84"/>
      <c r="E13" s="222"/>
      <c r="F13" s="223"/>
      <c r="G13" s="223"/>
      <c r="H13" s="19"/>
      <c r="I13" s="22"/>
      <c r="J13" s="33"/>
    </row>
    <row r="14" spans="1:15" ht="24" customHeight="1" x14ac:dyDescent="0.2">
      <c r="A14" s="2"/>
      <c r="B14" s="42" t="s">
        <v>21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">
      <c r="A15" s="2"/>
      <c r="B15" s="34" t="s">
        <v>32</v>
      </c>
      <c r="C15" s="57"/>
      <c r="D15" s="51"/>
      <c r="E15" s="242"/>
      <c r="F15" s="242"/>
      <c r="G15" s="244"/>
      <c r="H15" s="244"/>
      <c r="I15" s="244" t="s">
        <v>29</v>
      </c>
      <c r="J15" s="245"/>
    </row>
    <row r="16" spans="1:15" ht="23.25" customHeight="1" x14ac:dyDescent="0.2">
      <c r="A16" s="139" t="s">
        <v>24</v>
      </c>
      <c r="B16" s="37" t="s">
        <v>24</v>
      </c>
      <c r="C16" s="58"/>
      <c r="D16" s="59"/>
      <c r="E16" s="208"/>
      <c r="F16" s="209"/>
      <c r="G16" s="208"/>
      <c r="H16" s="209"/>
      <c r="I16" s="208">
        <f>SUMIF(F68:F106,A16,I68:I106)+SUMIF(F68:F106,"PSU",I68:I106)</f>
        <v>0</v>
      </c>
      <c r="J16" s="210"/>
    </row>
    <row r="17" spans="1:10" ht="23.25" customHeight="1" x14ac:dyDescent="0.2">
      <c r="A17" s="139" t="s">
        <v>25</v>
      </c>
      <c r="B17" s="37" t="s">
        <v>25</v>
      </c>
      <c r="C17" s="58"/>
      <c r="D17" s="59"/>
      <c r="E17" s="208"/>
      <c r="F17" s="209"/>
      <c r="G17" s="208"/>
      <c r="H17" s="209"/>
      <c r="I17" s="208">
        <f>SUMIF(F68:F106,A17,I68:I106)</f>
        <v>0</v>
      </c>
      <c r="J17" s="210"/>
    </row>
    <row r="18" spans="1:10" ht="23.25" customHeight="1" x14ac:dyDescent="0.2">
      <c r="A18" s="139" t="s">
        <v>26</v>
      </c>
      <c r="B18" s="37" t="s">
        <v>26</v>
      </c>
      <c r="C18" s="58"/>
      <c r="D18" s="59"/>
      <c r="E18" s="208"/>
      <c r="F18" s="209"/>
      <c r="G18" s="208"/>
      <c r="H18" s="209"/>
      <c r="I18" s="208">
        <f>SUMIF(F68:F106,A18,I68:I106)</f>
        <v>0</v>
      </c>
      <c r="J18" s="210"/>
    </row>
    <row r="19" spans="1:10" ht="23.25" customHeight="1" x14ac:dyDescent="0.2">
      <c r="A19" s="139" t="s">
        <v>161</v>
      </c>
      <c r="B19" s="37" t="s">
        <v>27</v>
      </c>
      <c r="C19" s="58"/>
      <c r="D19" s="59"/>
      <c r="E19" s="208"/>
      <c r="F19" s="209"/>
      <c r="G19" s="208"/>
      <c r="H19" s="209"/>
      <c r="I19" s="208">
        <f>SUMIF(F68:F106,A19,I68:I106)</f>
        <v>0</v>
      </c>
      <c r="J19" s="210"/>
    </row>
    <row r="20" spans="1:10" ht="23.25" customHeight="1" x14ac:dyDescent="0.2">
      <c r="A20" s="139" t="s">
        <v>162</v>
      </c>
      <c r="B20" s="37" t="s">
        <v>28</v>
      </c>
      <c r="C20" s="58"/>
      <c r="D20" s="59"/>
      <c r="E20" s="208"/>
      <c r="F20" s="209"/>
      <c r="G20" s="208"/>
      <c r="H20" s="209"/>
      <c r="I20" s="208">
        <f>SUMIF(F68:F106,A20,I68:I106)</f>
        <v>0</v>
      </c>
      <c r="J20" s="210"/>
    </row>
    <row r="21" spans="1:10" ht="23.25" customHeight="1" x14ac:dyDescent="0.2">
      <c r="A21" s="2"/>
      <c r="B21" s="47" t="s">
        <v>29</v>
      </c>
      <c r="C21" s="60"/>
      <c r="D21" s="61"/>
      <c r="E21" s="211"/>
      <c r="F21" s="246"/>
      <c r="G21" s="211"/>
      <c r="H21" s="246"/>
      <c r="I21" s="211">
        <f>SUM(I16:J20)</f>
        <v>0</v>
      </c>
      <c r="J21" s="212"/>
    </row>
    <row r="22" spans="1:10" ht="33" customHeight="1" x14ac:dyDescent="0.2">
      <c r="A22" s="2"/>
      <c r="B22" s="41" t="s">
        <v>33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">
      <c r="A23" s="2">
        <f>ZakladDPHSni*SazbaDPH1/100</f>
        <v>0</v>
      </c>
      <c r="B23" s="37" t="s">
        <v>12</v>
      </c>
      <c r="C23" s="58"/>
      <c r="D23" s="59"/>
      <c r="E23" s="63">
        <v>15</v>
      </c>
      <c r="F23" s="38" t="s">
        <v>0</v>
      </c>
      <c r="G23" s="206">
        <f>ZakladDPHSniVypocet</f>
        <v>0</v>
      </c>
      <c r="H23" s="207"/>
      <c r="I23" s="207"/>
      <c r="J23" s="39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7" t="s">
        <v>13</v>
      </c>
      <c r="C24" s="58"/>
      <c r="D24" s="59"/>
      <c r="E24" s="63">
        <f>SazbaDPH1</f>
        <v>15</v>
      </c>
      <c r="F24" s="38" t="s">
        <v>0</v>
      </c>
      <c r="G24" s="204">
        <f>A23</f>
        <v>0</v>
      </c>
      <c r="H24" s="205"/>
      <c r="I24" s="205"/>
      <c r="J24" s="39" t="str">
        <f t="shared" si="0"/>
        <v>CZK</v>
      </c>
    </row>
    <row r="25" spans="1:10" ht="23.25" customHeight="1" x14ac:dyDescent="0.2">
      <c r="A25" s="2">
        <f>ZakladDPHZakl*SazbaDPH2/100</f>
        <v>0</v>
      </c>
      <c r="B25" s="37" t="s">
        <v>14</v>
      </c>
      <c r="C25" s="58"/>
      <c r="D25" s="59"/>
      <c r="E25" s="63">
        <v>21</v>
      </c>
      <c r="F25" s="38" t="s">
        <v>0</v>
      </c>
      <c r="G25" s="206">
        <f>ZakladDPHZaklVypocet</f>
        <v>0</v>
      </c>
      <c r="H25" s="207"/>
      <c r="I25" s="207"/>
      <c r="J25" s="39" t="str">
        <f t="shared" si="0"/>
        <v>CZK</v>
      </c>
    </row>
    <row r="26" spans="1:10" ht="23.25" customHeight="1" x14ac:dyDescent="0.2">
      <c r="A26" s="2">
        <f>(A25-INT(A25))*100</f>
        <v>0</v>
      </c>
      <c r="B26" s="31" t="s">
        <v>15</v>
      </c>
      <c r="C26" s="64"/>
      <c r="D26" s="51"/>
      <c r="E26" s="65">
        <f>SazbaDPH2</f>
        <v>21</v>
      </c>
      <c r="F26" s="29" t="s">
        <v>0</v>
      </c>
      <c r="G26" s="233">
        <f>A25</f>
        <v>0</v>
      </c>
      <c r="H26" s="234"/>
      <c r="I26" s="234"/>
      <c r="J26" s="36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0" t="s">
        <v>4</v>
      </c>
      <c r="C27" s="66"/>
      <c r="D27" s="67"/>
      <c r="E27" s="66"/>
      <c r="F27" s="16"/>
      <c r="G27" s="235">
        <f>CenaCelkem-(ZakladDPHSni+DPHSni+ZakladDPHZakl+DPHZakl)</f>
        <v>0</v>
      </c>
      <c r="H27" s="235"/>
      <c r="I27" s="235"/>
      <c r="J27" s="40" t="str">
        <f t="shared" si="0"/>
        <v>CZK</v>
      </c>
    </row>
    <row r="28" spans="1:10" ht="27.75" hidden="1" customHeight="1" thickBot="1" x14ac:dyDescent="0.25">
      <c r="A28" s="2"/>
      <c r="B28" s="111" t="s">
        <v>23</v>
      </c>
      <c r="C28" s="112"/>
      <c r="D28" s="112"/>
      <c r="E28" s="113"/>
      <c r="F28" s="114"/>
      <c r="G28" s="214">
        <f>ZakladDPHSniVypocet+ZakladDPHZaklVypocet</f>
        <v>0</v>
      </c>
      <c r="H28" s="214"/>
      <c r="I28" s="214"/>
      <c r="J28" s="115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1" t="s">
        <v>35</v>
      </c>
      <c r="C29" s="116"/>
      <c r="D29" s="116"/>
      <c r="E29" s="116"/>
      <c r="F29" s="117"/>
      <c r="G29" s="213">
        <f>A27</f>
        <v>0</v>
      </c>
      <c r="H29" s="213"/>
      <c r="I29" s="213"/>
      <c r="J29" s="118" t="s">
        <v>73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8" t="s">
        <v>11</v>
      </c>
      <c r="D32" s="69"/>
      <c r="E32" s="69"/>
      <c r="F32" s="15" t="s">
        <v>10</v>
      </c>
      <c r="G32" s="25"/>
      <c r="H32" s="26"/>
      <c r="I32" s="25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0"/>
      <c r="D34" s="215"/>
      <c r="E34" s="216"/>
      <c r="G34" s="217"/>
      <c r="H34" s="218"/>
      <c r="I34" s="218"/>
      <c r="J34" s="24"/>
    </row>
    <row r="35" spans="1:10" ht="12.75" customHeight="1" x14ac:dyDescent="0.2">
      <c r="A35" s="2"/>
      <c r="B35" s="2"/>
      <c r="D35" s="203" t="s">
        <v>2</v>
      </c>
      <c r="E35" s="203"/>
      <c r="H35" s="10" t="s">
        <v>3</v>
      </c>
      <c r="J35" s="9"/>
    </row>
    <row r="36" spans="1:10" ht="13.5" customHeight="1" thickBot="1" x14ac:dyDescent="0.25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55</v>
      </c>
      <c r="C39" s="197"/>
      <c r="D39" s="197"/>
      <c r="E39" s="197"/>
      <c r="F39" s="98">
        <f>'1.1 0 Pol'!AE20+'1.1 1 Pol'!AE193+'1.1 2 Pol'!AE355+'1.4 1 Pol'!AE377+'1.4 1.1 Pol'!AE84+'1.4 2 Pol'!AE36+'1.4 3 Pol'!AE179</f>
        <v>0</v>
      </c>
      <c r="G39" s="99">
        <f>'1.1 0 Pol'!AF20+'1.1 1 Pol'!AF193+'1.1 2 Pol'!AF355+'1.4 1 Pol'!AF377+'1.4 1.1 Pol'!AF84+'1.4 2 Pol'!AF36+'1.4 3 Pol'!AF179</f>
        <v>0</v>
      </c>
      <c r="H39" s="100">
        <f t="shared" ref="H39:H49" si="1">(F39*SazbaDPH1/100)+(G39*SazbaDPH2/100)</f>
        <v>0</v>
      </c>
      <c r="I39" s="100">
        <f>F39+G39+H39</f>
        <v>0</v>
      </c>
      <c r="J39" s="101" t="str">
        <f>IF(_xlfn.SINGLE(CenaCelkemVypocet)=0,"",I39/_xlfn.SINGLE(CenaCelkemVypocet)*100)</f>
        <v/>
      </c>
    </row>
    <row r="40" spans="1:10" ht="25.5" customHeight="1" x14ac:dyDescent="0.2">
      <c r="A40" s="87">
        <v>2</v>
      </c>
      <c r="B40" s="102"/>
      <c r="C40" s="202" t="s">
        <v>56</v>
      </c>
      <c r="D40" s="202"/>
      <c r="E40" s="202"/>
      <c r="F40" s="103"/>
      <c r="G40" s="104"/>
      <c r="H40" s="104">
        <f t="shared" si="1"/>
        <v>0</v>
      </c>
      <c r="I40" s="104"/>
      <c r="J40" s="105"/>
    </row>
    <row r="41" spans="1:10" ht="25.5" customHeight="1" x14ac:dyDescent="0.2">
      <c r="A41" s="87">
        <v>2</v>
      </c>
      <c r="B41" s="102" t="s">
        <v>57</v>
      </c>
      <c r="C41" s="202" t="s">
        <v>58</v>
      </c>
      <c r="D41" s="202"/>
      <c r="E41" s="202"/>
      <c r="F41" s="103">
        <f>'1.1 0 Pol'!AE20+'1.1 1 Pol'!AE193+'1.1 2 Pol'!AE355</f>
        <v>0</v>
      </c>
      <c r="G41" s="104">
        <f>'1.1 0 Pol'!AF20+'1.1 1 Pol'!AF193+'1.1 2 Pol'!AF355</f>
        <v>0</v>
      </c>
      <c r="H41" s="104">
        <f t="shared" si="1"/>
        <v>0</v>
      </c>
      <c r="I41" s="104">
        <f t="shared" ref="I41:I49" si="2">F41+G41+H41</f>
        <v>0</v>
      </c>
      <c r="J41" s="105" t="str">
        <f>IF(_xlfn.SINGLE(CenaCelkemVypocet)=0,"",I41/_xlfn.SINGLE(CenaCelkemVypocet)*100)</f>
        <v/>
      </c>
    </row>
    <row r="42" spans="1:10" ht="25.5" customHeight="1" x14ac:dyDescent="0.2">
      <c r="A42" s="87">
        <v>3</v>
      </c>
      <c r="B42" s="106" t="s">
        <v>59</v>
      </c>
      <c r="C42" s="197" t="s">
        <v>60</v>
      </c>
      <c r="D42" s="197"/>
      <c r="E42" s="197"/>
      <c r="F42" s="107">
        <f>'1.1 0 Pol'!AE20</f>
        <v>0</v>
      </c>
      <c r="G42" s="100">
        <f>'1.1 0 Pol'!AF20</f>
        <v>0</v>
      </c>
      <c r="H42" s="100">
        <f t="shared" si="1"/>
        <v>0</v>
      </c>
      <c r="I42" s="100">
        <f t="shared" si="2"/>
        <v>0</v>
      </c>
      <c r="J42" s="101" t="str">
        <f>IF(_xlfn.SINGLE(CenaCelkemVypocet)=0,"",I42/_xlfn.SINGLE(CenaCelkemVypocet)*100)</f>
        <v/>
      </c>
    </row>
    <row r="43" spans="1:10" ht="25.5" customHeight="1" x14ac:dyDescent="0.2">
      <c r="A43" s="87">
        <v>3</v>
      </c>
      <c r="B43" s="106" t="s">
        <v>61</v>
      </c>
      <c r="C43" s="197" t="s">
        <v>62</v>
      </c>
      <c r="D43" s="197"/>
      <c r="E43" s="197"/>
      <c r="F43" s="107">
        <f>'1.1 1 Pol'!AE193</f>
        <v>0</v>
      </c>
      <c r="G43" s="100">
        <f>'1.1 1 Pol'!AF193</f>
        <v>0</v>
      </c>
      <c r="H43" s="100">
        <f t="shared" si="1"/>
        <v>0</v>
      </c>
      <c r="I43" s="100">
        <f t="shared" si="2"/>
        <v>0</v>
      </c>
      <c r="J43" s="101" t="str">
        <f>IF(_xlfn.SINGLE(CenaCelkemVypocet)=0,"",I43/_xlfn.SINGLE(CenaCelkemVypocet)*100)</f>
        <v/>
      </c>
    </row>
    <row r="44" spans="1:10" ht="25.5" customHeight="1" x14ac:dyDescent="0.2">
      <c r="A44" s="87">
        <v>3</v>
      </c>
      <c r="B44" s="106" t="s">
        <v>63</v>
      </c>
      <c r="C44" s="197" t="s">
        <v>64</v>
      </c>
      <c r="D44" s="197"/>
      <c r="E44" s="197"/>
      <c r="F44" s="107">
        <f>'1.1 2 Pol'!AE355</f>
        <v>0</v>
      </c>
      <c r="G44" s="100">
        <f>'1.1 2 Pol'!AF355</f>
        <v>0</v>
      </c>
      <c r="H44" s="100">
        <f t="shared" si="1"/>
        <v>0</v>
      </c>
      <c r="I44" s="100">
        <f t="shared" si="2"/>
        <v>0</v>
      </c>
      <c r="J44" s="101" t="str">
        <f>IF(_xlfn.SINGLE(CenaCelkemVypocet)=0,"",I44/_xlfn.SINGLE(CenaCelkemVypocet)*100)</f>
        <v/>
      </c>
    </row>
    <row r="45" spans="1:10" ht="25.5" customHeight="1" x14ac:dyDescent="0.2">
      <c r="A45" s="87">
        <v>2</v>
      </c>
      <c r="B45" s="102" t="s">
        <v>65</v>
      </c>
      <c r="C45" s="202" t="s">
        <v>66</v>
      </c>
      <c r="D45" s="202"/>
      <c r="E45" s="202"/>
      <c r="F45" s="103">
        <f>'1.4 1 Pol'!AE377+'1.4 1.1 Pol'!AE84+'1.4 2 Pol'!AE36+'1.4 3 Pol'!AE179</f>
        <v>0</v>
      </c>
      <c r="G45" s="104">
        <f>'1.4 1 Pol'!AF377+'1.4 1.1 Pol'!AF84+'1.4 2 Pol'!AF36+'1.4 3 Pol'!AF179</f>
        <v>0</v>
      </c>
      <c r="H45" s="104">
        <f t="shared" si="1"/>
        <v>0</v>
      </c>
      <c r="I45" s="104">
        <f t="shared" si="2"/>
        <v>0</v>
      </c>
      <c r="J45" s="105" t="str">
        <f>IF(_xlfn.SINGLE(CenaCelkemVypocet)=0,"",I45/_xlfn.SINGLE(CenaCelkemVypocet)*100)</f>
        <v/>
      </c>
    </row>
    <row r="46" spans="1:10" ht="25.5" customHeight="1" x14ac:dyDescent="0.2">
      <c r="A46" s="87">
        <v>3</v>
      </c>
      <c r="B46" s="106" t="s">
        <v>61</v>
      </c>
      <c r="C46" s="197" t="s">
        <v>67</v>
      </c>
      <c r="D46" s="197"/>
      <c r="E46" s="197"/>
      <c r="F46" s="107">
        <f>'1.4 1 Pol'!AE377</f>
        <v>0</v>
      </c>
      <c r="G46" s="100">
        <f>'1.4 1 Pol'!AF377</f>
        <v>0</v>
      </c>
      <c r="H46" s="100">
        <f t="shared" si="1"/>
        <v>0</v>
      </c>
      <c r="I46" s="100">
        <f t="shared" si="2"/>
        <v>0</v>
      </c>
      <c r="J46" s="101" t="str">
        <f>IF(_xlfn.SINGLE(CenaCelkemVypocet)=0,"",I46/_xlfn.SINGLE(CenaCelkemVypocet)*100)</f>
        <v/>
      </c>
    </row>
    <row r="47" spans="1:10" ht="25.5" customHeight="1" x14ac:dyDescent="0.2">
      <c r="A47" s="87">
        <v>3</v>
      </c>
      <c r="B47" s="106" t="s">
        <v>57</v>
      </c>
      <c r="C47" s="197" t="s">
        <v>68</v>
      </c>
      <c r="D47" s="197"/>
      <c r="E47" s="197"/>
      <c r="F47" s="107">
        <f>'1.4 1.1 Pol'!AE84</f>
        <v>0</v>
      </c>
      <c r="G47" s="100">
        <f>'1.4 1.1 Pol'!AF84</f>
        <v>0</v>
      </c>
      <c r="H47" s="100">
        <f t="shared" si="1"/>
        <v>0</v>
      </c>
      <c r="I47" s="100">
        <f t="shared" si="2"/>
        <v>0</v>
      </c>
      <c r="J47" s="101" t="str">
        <f>IF(_xlfn.SINGLE(CenaCelkemVypocet)=0,"",I47/_xlfn.SINGLE(CenaCelkemVypocet)*100)</f>
        <v/>
      </c>
    </row>
    <row r="48" spans="1:10" ht="25.5" customHeight="1" x14ac:dyDescent="0.2">
      <c r="A48" s="87">
        <v>3</v>
      </c>
      <c r="B48" s="106" t="s">
        <v>63</v>
      </c>
      <c r="C48" s="197" t="s">
        <v>69</v>
      </c>
      <c r="D48" s="197"/>
      <c r="E48" s="197"/>
      <c r="F48" s="107">
        <f>'1.4 2 Pol'!AE36</f>
        <v>0</v>
      </c>
      <c r="G48" s="100">
        <f>'1.4 2 Pol'!AF36</f>
        <v>0</v>
      </c>
      <c r="H48" s="100">
        <f t="shared" si="1"/>
        <v>0</v>
      </c>
      <c r="I48" s="100">
        <f t="shared" si="2"/>
        <v>0</v>
      </c>
      <c r="J48" s="101" t="str">
        <f>IF(_xlfn.SINGLE(CenaCelkemVypocet)=0,"",I48/_xlfn.SINGLE(CenaCelkemVypocet)*100)</f>
        <v/>
      </c>
    </row>
    <row r="49" spans="1:52" ht="25.5" customHeight="1" x14ac:dyDescent="0.2">
      <c r="A49" s="87">
        <v>3</v>
      </c>
      <c r="B49" s="106" t="s">
        <v>70</v>
      </c>
      <c r="C49" s="197" t="s">
        <v>71</v>
      </c>
      <c r="D49" s="197"/>
      <c r="E49" s="197"/>
      <c r="F49" s="107">
        <f>'1.4 3 Pol'!AE179</f>
        <v>0</v>
      </c>
      <c r="G49" s="100">
        <f>'1.4 3 Pol'!AF179</f>
        <v>0</v>
      </c>
      <c r="H49" s="100">
        <f t="shared" si="1"/>
        <v>0</v>
      </c>
      <c r="I49" s="100">
        <f t="shared" si="2"/>
        <v>0</v>
      </c>
      <c r="J49" s="101" t="str">
        <f>IF(_xlfn.SINGLE(CenaCelkemVypocet)=0,"",I49/_xlfn.SINGLE(CenaCelkemVypocet)*100)</f>
        <v/>
      </c>
    </row>
    <row r="50" spans="1:52" ht="25.5" customHeight="1" x14ac:dyDescent="0.2">
      <c r="A50" s="87"/>
      <c r="B50" s="198" t="s">
        <v>72</v>
      </c>
      <c r="C50" s="199"/>
      <c r="D50" s="199"/>
      <c r="E50" s="200"/>
      <c r="F50" s="108">
        <f>SUMIF(A39:A49,"=1",F39:F49)</f>
        <v>0</v>
      </c>
      <c r="G50" s="109">
        <f>SUMIF(A39:A49,"=1",G39:G49)</f>
        <v>0</v>
      </c>
      <c r="H50" s="109">
        <f>SUMIF(A39:A49,"=1",H39:H49)</f>
        <v>0</v>
      </c>
      <c r="I50" s="109">
        <f>SUMIF(A39:A49,"=1",I39:I49)</f>
        <v>0</v>
      </c>
      <c r="J50" s="110">
        <f>SUMIF(A39:A49,"=1",J39:J49)</f>
        <v>0</v>
      </c>
    </row>
    <row r="52" spans="1:52" x14ac:dyDescent="0.2">
      <c r="A52" t="s">
        <v>74</v>
      </c>
      <c r="B52" t="s">
        <v>75</v>
      </c>
    </row>
    <row r="53" spans="1:52" x14ac:dyDescent="0.2">
      <c r="A53" t="s">
        <v>76</v>
      </c>
      <c r="B53" t="s">
        <v>77</v>
      </c>
    </row>
    <row r="54" spans="1:52" x14ac:dyDescent="0.2">
      <c r="A54" t="s">
        <v>78</v>
      </c>
      <c r="B54" t="s">
        <v>79</v>
      </c>
    </row>
    <row r="55" spans="1:52" x14ac:dyDescent="0.2">
      <c r="A55" t="s">
        <v>78</v>
      </c>
      <c r="B55" t="s">
        <v>80</v>
      </c>
    </row>
    <row r="56" spans="1:52" x14ac:dyDescent="0.2">
      <c r="A56" t="s">
        <v>78</v>
      </c>
      <c r="B56" t="s">
        <v>81</v>
      </c>
    </row>
    <row r="57" spans="1:52" ht="25.5" x14ac:dyDescent="0.2">
      <c r="B57" s="201" t="s">
        <v>82</v>
      </c>
      <c r="C57" s="201"/>
      <c r="D57" s="201"/>
      <c r="E57" s="201"/>
      <c r="F57" s="201"/>
      <c r="G57" s="201"/>
      <c r="H57" s="201"/>
      <c r="I57" s="201"/>
      <c r="J57" s="201"/>
      <c r="AZ57" s="119" t="str">
        <f>B57</f>
        <v>Položky označené ve výkazu "R" jsou položky navíc. Budou objednány a na stavbu dovezeny až po odsouhlasení investorem!!!</v>
      </c>
    </row>
    <row r="58" spans="1:52" x14ac:dyDescent="0.2">
      <c r="A58" t="s">
        <v>76</v>
      </c>
      <c r="B58" t="s">
        <v>83</v>
      </c>
    </row>
    <row r="59" spans="1:52" x14ac:dyDescent="0.2">
      <c r="A59" t="s">
        <v>78</v>
      </c>
      <c r="B59" t="s">
        <v>84</v>
      </c>
    </row>
    <row r="60" spans="1:52" x14ac:dyDescent="0.2">
      <c r="A60" t="s">
        <v>78</v>
      </c>
      <c r="B60" t="s">
        <v>85</v>
      </c>
    </row>
    <row r="61" spans="1:52" x14ac:dyDescent="0.2">
      <c r="A61" t="s">
        <v>78</v>
      </c>
      <c r="B61" t="s">
        <v>86</v>
      </c>
    </row>
    <row r="62" spans="1:52" x14ac:dyDescent="0.2">
      <c r="A62" t="s">
        <v>78</v>
      </c>
      <c r="B62" t="s">
        <v>87</v>
      </c>
    </row>
    <row r="65" spans="1:10" ht="15.75" x14ac:dyDescent="0.25">
      <c r="B65" s="120" t="s">
        <v>88</v>
      </c>
    </row>
    <row r="67" spans="1:10" ht="25.5" customHeight="1" x14ac:dyDescent="0.2">
      <c r="A67" s="122"/>
      <c r="B67" s="125" t="s">
        <v>17</v>
      </c>
      <c r="C67" s="125" t="s">
        <v>5</v>
      </c>
      <c r="D67" s="126"/>
      <c r="E67" s="126"/>
      <c r="F67" s="127" t="s">
        <v>89</v>
      </c>
      <c r="G67" s="127"/>
      <c r="H67" s="127"/>
      <c r="I67" s="127" t="s">
        <v>29</v>
      </c>
      <c r="J67" s="127" t="s">
        <v>0</v>
      </c>
    </row>
    <row r="68" spans="1:10" ht="36.75" customHeight="1" x14ac:dyDescent="0.2">
      <c r="A68" s="123"/>
      <c r="B68" s="128" t="s">
        <v>61</v>
      </c>
      <c r="C68" s="195" t="s">
        <v>90</v>
      </c>
      <c r="D68" s="196"/>
      <c r="E68" s="196"/>
      <c r="F68" s="135" t="s">
        <v>24</v>
      </c>
      <c r="G68" s="136"/>
      <c r="H68" s="136"/>
      <c r="I68" s="136">
        <f>'1.1 1 Pol'!G8+'1.4 1 Pol'!G8+'1.4 1.1 Pol'!G8+'1.4 1.1 Pol'!G40</f>
        <v>0</v>
      </c>
      <c r="J68" s="132" t="str">
        <f>IF(I107=0,"",I68/I107*100)</f>
        <v/>
      </c>
    </row>
    <row r="69" spans="1:10" ht="36.75" customHeight="1" x14ac:dyDescent="0.2">
      <c r="A69" s="123"/>
      <c r="B69" s="128" t="s">
        <v>70</v>
      </c>
      <c r="C69" s="195" t="s">
        <v>91</v>
      </c>
      <c r="D69" s="196"/>
      <c r="E69" s="196"/>
      <c r="F69" s="135" t="s">
        <v>24</v>
      </c>
      <c r="G69" s="136"/>
      <c r="H69" s="136"/>
      <c r="I69" s="136">
        <f>'1.1 2 Pol'!G8+'1.4 1 Pol'!G35</f>
        <v>0</v>
      </c>
      <c r="J69" s="132" t="str">
        <f>IF(I107=0,"",I69/I107*100)</f>
        <v/>
      </c>
    </row>
    <row r="70" spans="1:10" ht="36.75" customHeight="1" x14ac:dyDescent="0.2">
      <c r="A70" s="123"/>
      <c r="B70" s="128" t="s">
        <v>92</v>
      </c>
      <c r="C70" s="195" t="s">
        <v>93</v>
      </c>
      <c r="D70" s="196"/>
      <c r="E70" s="196"/>
      <c r="F70" s="135" t="s">
        <v>24</v>
      </c>
      <c r="G70" s="136"/>
      <c r="H70" s="136"/>
      <c r="I70" s="136">
        <f>'1.4 1 Pol'!G40+'1.4 1.1 Pol'!G36</f>
        <v>0</v>
      </c>
      <c r="J70" s="132" t="str">
        <f>IF(I107=0,"",I70/I107*100)</f>
        <v/>
      </c>
    </row>
    <row r="71" spans="1:10" ht="36.75" customHeight="1" x14ac:dyDescent="0.2">
      <c r="A71" s="123"/>
      <c r="B71" s="128" t="s">
        <v>94</v>
      </c>
      <c r="C71" s="195" t="s">
        <v>95</v>
      </c>
      <c r="D71" s="196"/>
      <c r="E71" s="196"/>
      <c r="F71" s="135" t="s">
        <v>24</v>
      </c>
      <c r="G71" s="136"/>
      <c r="H71" s="136"/>
      <c r="I71" s="136">
        <f>'1.1 2 Pol'!G12</f>
        <v>0</v>
      </c>
      <c r="J71" s="132" t="str">
        <f>IF(I107=0,"",I71/I107*100)</f>
        <v/>
      </c>
    </row>
    <row r="72" spans="1:10" ht="36.75" customHeight="1" x14ac:dyDescent="0.2">
      <c r="A72" s="123"/>
      <c r="B72" s="128" t="s">
        <v>96</v>
      </c>
      <c r="C72" s="195" t="s">
        <v>97</v>
      </c>
      <c r="D72" s="196"/>
      <c r="E72" s="196"/>
      <c r="F72" s="135" t="s">
        <v>24</v>
      </c>
      <c r="G72" s="136"/>
      <c r="H72" s="136"/>
      <c r="I72" s="136">
        <f>'1.1 2 Pol'!G15+'1.4 1 Pol'!G44</f>
        <v>0</v>
      </c>
      <c r="J72" s="132" t="str">
        <f>IF(I107=0,"",I72/I107*100)</f>
        <v/>
      </c>
    </row>
    <row r="73" spans="1:10" ht="36.75" customHeight="1" x14ac:dyDescent="0.2">
      <c r="A73" s="123"/>
      <c r="B73" s="128" t="s">
        <v>98</v>
      </c>
      <c r="C73" s="195" t="s">
        <v>99</v>
      </c>
      <c r="D73" s="196"/>
      <c r="E73" s="196"/>
      <c r="F73" s="135" t="s">
        <v>24</v>
      </c>
      <c r="G73" s="136"/>
      <c r="H73" s="136"/>
      <c r="I73" s="136">
        <f>'1.1 2 Pol'!G20+'1.4 1 Pol'!G50+'1.4 3 Pol'!G8</f>
        <v>0</v>
      </c>
      <c r="J73" s="132" t="str">
        <f>IF(I107=0,"",I73/I107*100)</f>
        <v/>
      </c>
    </row>
    <row r="74" spans="1:10" ht="36.75" customHeight="1" x14ac:dyDescent="0.2">
      <c r="A74" s="123"/>
      <c r="B74" s="128" t="s">
        <v>100</v>
      </c>
      <c r="C74" s="195" t="s">
        <v>101</v>
      </c>
      <c r="D74" s="196"/>
      <c r="E74" s="196"/>
      <c r="F74" s="135" t="s">
        <v>24</v>
      </c>
      <c r="G74" s="136"/>
      <c r="H74" s="136"/>
      <c r="I74" s="136">
        <f>'1.1 2 Pol'!G49</f>
        <v>0</v>
      </c>
      <c r="J74" s="132" t="str">
        <f>IF(I107=0,"",I74/I107*100)</f>
        <v/>
      </c>
    </row>
    <row r="75" spans="1:10" ht="36.75" customHeight="1" x14ac:dyDescent="0.2">
      <c r="A75" s="123"/>
      <c r="B75" s="128" t="s">
        <v>102</v>
      </c>
      <c r="C75" s="195" t="s">
        <v>103</v>
      </c>
      <c r="D75" s="196"/>
      <c r="E75" s="196"/>
      <c r="F75" s="135" t="s">
        <v>24</v>
      </c>
      <c r="G75" s="136"/>
      <c r="H75" s="136"/>
      <c r="I75" s="136">
        <f>'1.4 1.1 Pol'!G46</f>
        <v>0</v>
      </c>
      <c r="J75" s="132" t="str">
        <f>IF(I107=0,"",I75/I107*100)</f>
        <v/>
      </c>
    </row>
    <row r="76" spans="1:10" ht="36.75" customHeight="1" x14ac:dyDescent="0.2">
      <c r="A76" s="123"/>
      <c r="B76" s="128" t="s">
        <v>104</v>
      </c>
      <c r="C76" s="195" t="s">
        <v>105</v>
      </c>
      <c r="D76" s="196"/>
      <c r="E76" s="196"/>
      <c r="F76" s="135" t="s">
        <v>24</v>
      </c>
      <c r="G76" s="136"/>
      <c r="H76" s="136"/>
      <c r="I76" s="136">
        <f>'1.1 2 Pol'!G101+'1.4 1 Pol'!G60+'1.4 3 Pol'!G13</f>
        <v>0</v>
      </c>
      <c r="J76" s="132" t="str">
        <f>IF(I107=0,"",I76/I107*100)</f>
        <v/>
      </c>
    </row>
    <row r="77" spans="1:10" ht="36.75" customHeight="1" x14ac:dyDescent="0.2">
      <c r="A77" s="123"/>
      <c r="B77" s="128" t="s">
        <v>106</v>
      </c>
      <c r="C77" s="195" t="s">
        <v>107</v>
      </c>
      <c r="D77" s="196"/>
      <c r="E77" s="196"/>
      <c r="F77" s="135" t="s">
        <v>24</v>
      </c>
      <c r="G77" s="136"/>
      <c r="H77" s="136"/>
      <c r="I77" s="136">
        <f>'1.1 2 Pol'!G103</f>
        <v>0</v>
      </c>
      <c r="J77" s="132" t="str">
        <f>IF(I107=0,"",I77/I107*100)</f>
        <v/>
      </c>
    </row>
    <row r="78" spans="1:10" ht="36.75" customHeight="1" x14ac:dyDescent="0.2">
      <c r="A78" s="123"/>
      <c r="B78" s="128" t="s">
        <v>108</v>
      </c>
      <c r="C78" s="195" t="s">
        <v>109</v>
      </c>
      <c r="D78" s="196"/>
      <c r="E78" s="196"/>
      <c r="F78" s="135" t="s">
        <v>24</v>
      </c>
      <c r="G78" s="136"/>
      <c r="H78" s="136"/>
      <c r="I78" s="136">
        <f>'1.1 2 Pol'!G109</f>
        <v>0</v>
      </c>
      <c r="J78" s="132" t="str">
        <f>IF(I107=0,"",I78/I107*100)</f>
        <v/>
      </c>
    </row>
    <row r="79" spans="1:10" ht="36.75" customHeight="1" x14ac:dyDescent="0.2">
      <c r="A79" s="123"/>
      <c r="B79" s="128" t="s">
        <v>110</v>
      </c>
      <c r="C79" s="195" t="s">
        <v>111</v>
      </c>
      <c r="D79" s="196"/>
      <c r="E79" s="196"/>
      <c r="F79" s="135" t="s">
        <v>24</v>
      </c>
      <c r="G79" s="136"/>
      <c r="H79" s="136"/>
      <c r="I79" s="136">
        <f>'1.1 1 Pol'!G13+'1.4 1 Pol'!G62+'1.4 3 Pol'!G15</f>
        <v>0</v>
      </c>
      <c r="J79" s="132" t="str">
        <f>IF(I107=0,"",I79/I107*100)</f>
        <v/>
      </c>
    </row>
    <row r="80" spans="1:10" ht="36.75" customHeight="1" x14ac:dyDescent="0.2">
      <c r="A80" s="123"/>
      <c r="B80" s="128" t="s">
        <v>112</v>
      </c>
      <c r="C80" s="195" t="s">
        <v>113</v>
      </c>
      <c r="D80" s="196"/>
      <c r="E80" s="196"/>
      <c r="F80" s="135" t="s">
        <v>24</v>
      </c>
      <c r="G80" s="136"/>
      <c r="H80" s="136"/>
      <c r="I80" s="136">
        <f>'1.4 1.1 Pol'!G43</f>
        <v>0</v>
      </c>
      <c r="J80" s="132" t="str">
        <f>IF(I107=0,"",I80/I107*100)</f>
        <v/>
      </c>
    </row>
    <row r="81" spans="1:10" ht="36.75" customHeight="1" x14ac:dyDescent="0.2">
      <c r="A81" s="123"/>
      <c r="B81" s="128" t="s">
        <v>114</v>
      </c>
      <c r="C81" s="195" t="s">
        <v>115</v>
      </c>
      <c r="D81" s="196"/>
      <c r="E81" s="196"/>
      <c r="F81" s="135" t="s">
        <v>24</v>
      </c>
      <c r="G81" s="136"/>
      <c r="H81" s="136"/>
      <c r="I81" s="136">
        <f>'1.1 2 Pol'!G118+'1.4 1 Pol'!G95+'1.4 1.1 Pol'!G67+'1.4 3 Pol'!G32</f>
        <v>0</v>
      </c>
      <c r="J81" s="132" t="str">
        <f>IF(I107=0,"",I81/I107*100)</f>
        <v/>
      </c>
    </row>
    <row r="82" spans="1:10" ht="36.75" customHeight="1" x14ac:dyDescent="0.2">
      <c r="A82" s="123"/>
      <c r="B82" s="128" t="s">
        <v>116</v>
      </c>
      <c r="C82" s="195" t="s">
        <v>117</v>
      </c>
      <c r="D82" s="196"/>
      <c r="E82" s="196"/>
      <c r="F82" s="135" t="s">
        <v>24</v>
      </c>
      <c r="G82" s="136"/>
      <c r="H82" s="136"/>
      <c r="I82" s="136">
        <f>'1.4 2 Pol'!G8</f>
        <v>0</v>
      </c>
      <c r="J82" s="132" t="str">
        <f>IF(I107=0,"",I82/I107*100)</f>
        <v/>
      </c>
    </row>
    <row r="83" spans="1:10" ht="36.75" customHeight="1" x14ac:dyDescent="0.2">
      <c r="A83" s="123"/>
      <c r="B83" s="128" t="s">
        <v>118</v>
      </c>
      <c r="C83" s="195" t="s">
        <v>119</v>
      </c>
      <c r="D83" s="196"/>
      <c r="E83" s="196"/>
      <c r="F83" s="135" t="s">
        <v>24</v>
      </c>
      <c r="G83" s="136"/>
      <c r="H83" s="136"/>
      <c r="I83" s="136">
        <f>'1.4 2 Pol'!G15</f>
        <v>0</v>
      </c>
      <c r="J83" s="132" t="str">
        <f>IF(I107=0,"",I83/I107*100)</f>
        <v/>
      </c>
    </row>
    <row r="84" spans="1:10" ht="36.75" customHeight="1" x14ac:dyDescent="0.2">
      <c r="A84" s="123"/>
      <c r="B84" s="128" t="s">
        <v>120</v>
      </c>
      <c r="C84" s="195" t="s">
        <v>121</v>
      </c>
      <c r="D84" s="196"/>
      <c r="E84" s="196"/>
      <c r="F84" s="135" t="s">
        <v>24</v>
      </c>
      <c r="G84" s="136"/>
      <c r="H84" s="136"/>
      <c r="I84" s="136">
        <f>'1.4 2 Pol'!G17</f>
        <v>0</v>
      </c>
      <c r="J84" s="132" t="str">
        <f>IF(I107=0,"",I84/I107*100)</f>
        <v/>
      </c>
    </row>
    <row r="85" spans="1:10" ht="36.75" customHeight="1" x14ac:dyDescent="0.2">
      <c r="A85" s="123"/>
      <c r="B85" s="128" t="s">
        <v>122</v>
      </c>
      <c r="C85" s="195" t="s">
        <v>123</v>
      </c>
      <c r="D85" s="196"/>
      <c r="E85" s="196"/>
      <c r="F85" s="135" t="s">
        <v>24</v>
      </c>
      <c r="G85" s="136"/>
      <c r="H85" s="136"/>
      <c r="I85" s="136">
        <f>'1.4 2 Pol'!G20</f>
        <v>0</v>
      </c>
      <c r="J85" s="132" t="str">
        <f>IF(I107=0,"",I85/I107*100)</f>
        <v/>
      </c>
    </row>
    <row r="86" spans="1:10" ht="36.75" customHeight="1" x14ac:dyDescent="0.2">
      <c r="A86" s="123"/>
      <c r="B86" s="128" t="s">
        <v>124</v>
      </c>
      <c r="C86" s="195" t="s">
        <v>125</v>
      </c>
      <c r="D86" s="196"/>
      <c r="E86" s="196"/>
      <c r="F86" s="135" t="s">
        <v>24</v>
      </c>
      <c r="G86" s="136"/>
      <c r="H86" s="136"/>
      <c r="I86" s="136">
        <f>'1.4 2 Pol'!G24</f>
        <v>0</v>
      </c>
      <c r="J86" s="132" t="str">
        <f>IF(I107=0,"",I86/I107*100)</f>
        <v/>
      </c>
    </row>
    <row r="87" spans="1:10" ht="36.75" customHeight="1" x14ac:dyDescent="0.2">
      <c r="A87" s="123"/>
      <c r="B87" s="128" t="s">
        <v>126</v>
      </c>
      <c r="C87" s="195" t="s">
        <v>127</v>
      </c>
      <c r="D87" s="196"/>
      <c r="E87" s="196"/>
      <c r="F87" s="135" t="s">
        <v>24</v>
      </c>
      <c r="G87" s="136"/>
      <c r="H87" s="136"/>
      <c r="I87" s="136">
        <f>'1.4 2 Pol'!G30</f>
        <v>0</v>
      </c>
      <c r="J87" s="132" t="str">
        <f>IF(I107=0,"",I87/I107*100)</f>
        <v/>
      </c>
    </row>
    <row r="88" spans="1:10" ht="36.75" customHeight="1" x14ac:dyDescent="0.2">
      <c r="A88" s="123"/>
      <c r="B88" s="128" t="s">
        <v>128</v>
      </c>
      <c r="C88" s="195" t="s">
        <v>129</v>
      </c>
      <c r="D88" s="196"/>
      <c r="E88" s="196"/>
      <c r="F88" s="135" t="s">
        <v>25</v>
      </c>
      <c r="G88" s="136"/>
      <c r="H88" s="136"/>
      <c r="I88" s="136">
        <f>'1.1 2 Pol'!G121</f>
        <v>0</v>
      </c>
      <c r="J88" s="132" t="str">
        <f>IF(I107=0,"",I88/I107*100)</f>
        <v/>
      </c>
    </row>
    <row r="89" spans="1:10" ht="36.75" customHeight="1" x14ac:dyDescent="0.2">
      <c r="A89" s="123"/>
      <c r="B89" s="128" t="s">
        <v>130</v>
      </c>
      <c r="C89" s="195" t="s">
        <v>131</v>
      </c>
      <c r="D89" s="196"/>
      <c r="E89" s="196"/>
      <c r="F89" s="135" t="s">
        <v>25</v>
      </c>
      <c r="G89" s="136"/>
      <c r="H89" s="136"/>
      <c r="I89" s="136">
        <f>'1.4 1 Pol'!G98+'1.4 3 Pol'!G35</f>
        <v>0</v>
      </c>
      <c r="J89" s="132" t="str">
        <f>IF(I107=0,"",I89/I107*100)</f>
        <v/>
      </c>
    </row>
    <row r="90" spans="1:10" ht="36.75" customHeight="1" x14ac:dyDescent="0.2">
      <c r="A90" s="123"/>
      <c r="B90" s="128" t="s">
        <v>132</v>
      </c>
      <c r="C90" s="195" t="s">
        <v>133</v>
      </c>
      <c r="D90" s="196"/>
      <c r="E90" s="196"/>
      <c r="F90" s="135" t="s">
        <v>25</v>
      </c>
      <c r="G90" s="136"/>
      <c r="H90" s="136"/>
      <c r="I90" s="136">
        <f>'1.4 1 Pol'!G106+'1.4 3 Pol'!G43</f>
        <v>0</v>
      </c>
      <c r="J90" s="132" t="str">
        <f>IF(I107=0,"",I90/I107*100)</f>
        <v/>
      </c>
    </row>
    <row r="91" spans="1:10" ht="36.75" customHeight="1" x14ac:dyDescent="0.2">
      <c r="A91" s="123"/>
      <c r="B91" s="128" t="s">
        <v>134</v>
      </c>
      <c r="C91" s="195" t="s">
        <v>135</v>
      </c>
      <c r="D91" s="196"/>
      <c r="E91" s="196"/>
      <c r="F91" s="135" t="s">
        <v>25</v>
      </c>
      <c r="G91" s="136"/>
      <c r="H91" s="136"/>
      <c r="I91" s="136">
        <f>'1.1 1 Pol'!G88+'1.4 1 Pol'!G111+'1.4 3 Pol'!G56</f>
        <v>0</v>
      </c>
      <c r="J91" s="132" t="str">
        <f>IF(I107=0,"",I91/I107*100)</f>
        <v/>
      </c>
    </row>
    <row r="92" spans="1:10" ht="36.75" customHeight="1" x14ac:dyDescent="0.2">
      <c r="A92" s="123"/>
      <c r="B92" s="128" t="s">
        <v>136</v>
      </c>
      <c r="C92" s="195" t="s">
        <v>137</v>
      </c>
      <c r="D92" s="196"/>
      <c r="E92" s="196"/>
      <c r="F92" s="135" t="s">
        <v>25</v>
      </c>
      <c r="G92" s="136"/>
      <c r="H92" s="136"/>
      <c r="I92" s="136">
        <f>'1.4 1 Pol'!G201</f>
        <v>0</v>
      </c>
      <c r="J92" s="132" t="str">
        <f>IF(I107=0,"",I92/I107*100)</f>
        <v/>
      </c>
    </row>
    <row r="93" spans="1:10" ht="36.75" customHeight="1" x14ac:dyDescent="0.2">
      <c r="A93" s="123"/>
      <c r="B93" s="128" t="s">
        <v>138</v>
      </c>
      <c r="C93" s="195" t="s">
        <v>139</v>
      </c>
      <c r="D93" s="196"/>
      <c r="E93" s="196"/>
      <c r="F93" s="135" t="s">
        <v>25</v>
      </c>
      <c r="G93" s="136"/>
      <c r="H93" s="136"/>
      <c r="I93" s="136">
        <f>'1.4 3 Pol'!G62</f>
        <v>0</v>
      </c>
      <c r="J93" s="132" t="str">
        <f>IF(I107=0,"",I93/I107*100)</f>
        <v/>
      </c>
    </row>
    <row r="94" spans="1:10" ht="36.75" customHeight="1" x14ac:dyDescent="0.2">
      <c r="A94" s="123"/>
      <c r="B94" s="128" t="s">
        <v>140</v>
      </c>
      <c r="C94" s="195" t="s">
        <v>141</v>
      </c>
      <c r="D94" s="196"/>
      <c r="E94" s="196"/>
      <c r="F94" s="135" t="s">
        <v>25</v>
      </c>
      <c r="G94" s="136"/>
      <c r="H94" s="136"/>
      <c r="I94" s="136">
        <f>'1.1 1 Pol'!G96+'1.4 1 Pol'!G279+'1.4 3 Pol'!G88</f>
        <v>0</v>
      </c>
      <c r="J94" s="132" t="str">
        <f>IF(I107=0,"",I94/I107*100)</f>
        <v/>
      </c>
    </row>
    <row r="95" spans="1:10" ht="36.75" customHeight="1" x14ac:dyDescent="0.2">
      <c r="A95" s="123"/>
      <c r="B95" s="128" t="s">
        <v>142</v>
      </c>
      <c r="C95" s="195" t="s">
        <v>71</v>
      </c>
      <c r="D95" s="196"/>
      <c r="E95" s="196"/>
      <c r="F95" s="135" t="s">
        <v>25</v>
      </c>
      <c r="G95" s="136"/>
      <c r="H95" s="136"/>
      <c r="I95" s="136">
        <f>'1.4 3 Pol'!G93</f>
        <v>0</v>
      </c>
      <c r="J95" s="132" t="str">
        <f>IF(I107=0,"",I95/I107*100)</f>
        <v/>
      </c>
    </row>
    <row r="96" spans="1:10" ht="36.75" customHeight="1" x14ac:dyDescent="0.2">
      <c r="A96" s="123"/>
      <c r="B96" s="128" t="s">
        <v>143</v>
      </c>
      <c r="C96" s="195" t="s">
        <v>144</v>
      </c>
      <c r="D96" s="196"/>
      <c r="E96" s="196"/>
      <c r="F96" s="135" t="s">
        <v>25</v>
      </c>
      <c r="G96" s="136"/>
      <c r="H96" s="136"/>
      <c r="I96" s="136">
        <f>'1.1 1 Pol'!G107+'1.1 2 Pol'!G144</f>
        <v>0</v>
      </c>
      <c r="J96" s="132" t="str">
        <f>IF(I107=0,"",I96/I107*100)</f>
        <v/>
      </c>
    </row>
    <row r="97" spans="1:10" ht="36.75" customHeight="1" x14ac:dyDescent="0.2">
      <c r="A97" s="123"/>
      <c r="B97" s="128" t="s">
        <v>145</v>
      </c>
      <c r="C97" s="195" t="s">
        <v>146</v>
      </c>
      <c r="D97" s="196"/>
      <c r="E97" s="196"/>
      <c r="F97" s="135" t="s">
        <v>25</v>
      </c>
      <c r="G97" s="136"/>
      <c r="H97" s="136"/>
      <c r="I97" s="136">
        <f>'1.1 1 Pol'!G109+'1.1 2 Pol'!G161+'1.4 1 Pol'!G315+'1.4 3 Pol'!G144</f>
        <v>0</v>
      </c>
      <c r="J97" s="132" t="str">
        <f>IF(I107=0,"",I97/I107*100)</f>
        <v/>
      </c>
    </row>
    <row r="98" spans="1:10" ht="36.75" customHeight="1" x14ac:dyDescent="0.2">
      <c r="A98" s="123"/>
      <c r="B98" s="128" t="s">
        <v>147</v>
      </c>
      <c r="C98" s="195" t="s">
        <v>148</v>
      </c>
      <c r="D98" s="196"/>
      <c r="E98" s="196"/>
      <c r="F98" s="135" t="s">
        <v>25</v>
      </c>
      <c r="G98" s="136"/>
      <c r="H98" s="136"/>
      <c r="I98" s="136">
        <f>'1.1 2 Pol'!G169</f>
        <v>0</v>
      </c>
      <c r="J98" s="132" t="str">
        <f>IF(I107=0,"",I98/I107*100)</f>
        <v/>
      </c>
    </row>
    <row r="99" spans="1:10" ht="36.75" customHeight="1" x14ac:dyDescent="0.2">
      <c r="A99" s="123"/>
      <c r="B99" s="128" t="s">
        <v>149</v>
      </c>
      <c r="C99" s="195" t="s">
        <v>150</v>
      </c>
      <c r="D99" s="196"/>
      <c r="E99" s="196"/>
      <c r="F99" s="135" t="s">
        <v>25</v>
      </c>
      <c r="G99" s="136"/>
      <c r="H99" s="136"/>
      <c r="I99" s="136">
        <f>'1.1 1 Pol'!G115+'1.1 2 Pol'!G218</f>
        <v>0</v>
      </c>
      <c r="J99" s="132" t="str">
        <f>IF(I107=0,"",I99/I107*100)</f>
        <v/>
      </c>
    </row>
    <row r="100" spans="1:10" ht="36.75" customHeight="1" x14ac:dyDescent="0.2">
      <c r="A100" s="123"/>
      <c r="B100" s="128" t="s">
        <v>151</v>
      </c>
      <c r="C100" s="195" t="s">
        <v>152</v>
      </c>
      <c r="D100" s="196"/>
      <c r="E100" s="196"/>
      <c r="F100" s="135" t="s">
        <v>25</v>
      </c>
      <c r="G100" s="136"/>
      <c r="H100" s="136"/>
      <c r="I100" s="136">
        <f>'1.1 2 Pol'!G253</f>
        <v>0</v>
      </c>
      <c r="J100" s="132" t="str">
        <f>IF(I107=0,"",I100/I107*100)</f>
        <v/>
      </c>
    </row>
    <row r="101" spans="1:10" ht="36.75" customHeight="1" x14ac:dyDescent="0.2">
      <c r="A101" s="123"/>
      <c r="B101" s="128" t="s">
        <v>153</v>
      </c>
      <c r="C101" s="195" t="s">
        <v>154</v>
      </c>
      <c r="D101" s="196"/>
      <c r="E101" s="196"/>
      <c r="F101" s="135" t="s">
        <v>25</v>
      </c>
      <c r="G101" s="136"/>
      <c r="H101" s="136"/>
      <c r="I101" s="136">
        <f>'1.1 2 Pol'!G316</f>
        <v>0</v>
      </c>
      <c r="J101" s="132" t="str">
        <f>IF(I107=0,"",I101/I107*100)</f>
        <v/>
      </c>
    </row>
    <row r="102" spans="1:10" ht="36.75" customHeight="1" x14ac:dyDescent="0.2">
      <c r="A102" s="123"/>
      <c r="B102" s="128" t="s">
        <v>155</v>
      </c>
      <c r="C102" s="195" t="s">
        <v>156</v>
      </c>
      <c r="D102" s="196"/>
      <c r="E102" s="196"/>
      <c r="F102" s="135" t="s">
        <v>25</v>
      </c>
      <c r="G102" s="136"/>
      <c r="H102" s="136"/>
      <c r="I102" s="136">
        <f>'1.1 2 Pol'!G330</f>
        <v>0</v>
      </c>
      <c r="J102" s="132" t="str">
        <f>IF(I107=0,"",I102/I107*100)</f>
        <v/>
      </c>
    </row>
    <row r="103" spans="1:10" ht="36.75" customHeight="1" x14ac:dyDescent="0.2">
      <c r="A103" s="123"/>
      <c r="B103" s="128" t="s">
        <v>157</v>
      </c>
      <c r="C103" s="195" t="s">
        <v>158</v>
      </c>
      <c r="D103" s="196"/>
      <c r="E103" s="196"/>
      <c r="F103" s="135" t="s">
        <v>26</v>
      </c>
      <c r="G103" s="136"/>
      <c r="H103" s="136"/>
      <c r="I103" s="136">
        <f>'1.1 1 Pol'!G121</f>
        <v>0</v>
      </c>
      <c r="J103" s="132" t="str">
        <f>IF(I107=0,"",I103/I107*100)</f>
        <v/>
      </c>
    </row>
    <row r="104" spans="1:10" ht="36.75" customHeight="1" x14ac:dyDescent="0.2">
      <c r="A104" s="123"/>
      <c r="B104" s="128" t="s">
        <v>159</v>
      </c>
      <c r="C104" s="195" t="s">
        <v>113</v>
      </c>
      <c r="D104" s="196"/>
      <c r="E104" s="196"/>
      <c r="F104" s="135" t="s">
        <v>160</v>
      </c>
      <c r="G104" s="136"/>
      <c r="H104" s="136"/>
      <c r="I104" s="136">
        <f>'1.1 1 Pol'!G125+'1.4 1 Pol'!G337+'1.4 1.1 Pol'!G70+'1.4 3 Pol'!G155</f>
        <v>0</v>
      </c>
      <c r="J104" s="132" t="str">
        <f>IF(I107=0,"",I104/I107*100)</f>
        <v/>
      </c>
    </row>
    <row r="105" spans="1:10" ht="36.75" customHeight="1" x14ac:dyDescent="0.2">
      <c r="A105" s="123"/>
      <c r="B105" s="128" t="s">
        <v>161</v>
      </c>
      <c r="C105" s="195" t="s">
        <v>27</v>
      </c>
      <c r="D105" s="196"/>
      <c r="E105" s="196"/>
      <c r="F105" s="135" t="s">
        <v>161</v>
      </c>
      <c r="G105" s="136"/>
      <c r="H105" s="136"/>
      <c r="I105" s="136">
        <f>'1.1 0 Pol'!G8+'1.4 1 Pol'!G362+'1.4 1.1 Pol'!G77+'1.4 3 Pol'!G174</f>
        <v>0</v>
      </c>
      <c r="J105" s="132" t="str">
        <f>IF(I107=0,"",I105/I107*100)</f>
        <v/>
      </c>
    </row>
    <row r="106" spans="1:10" ht="36.75" customHeight="1" x14ac:dyDescent="0.2">
      <c r="A106" s="123"/>
      <c r="B106" s="128" t="s">
        <v>162</v>
      </c>
      <c r="C106" s="195" t="s">
        <v>28</v>
      </c>
      <c r="D106" s="196"/>
      <c r="E106" s="196"/>
      <c r="F106" s="135" t="s">
        <v>162</v>
      </c>
      <c r="G106" s="136"/>
      <c r="H106" s="136"/>
      <c r="I106" s="136">
        <f>'1.1 0 Pol'!G13</f>
        <v>0</v>
      </c>
      <c r="J106" s="132" t="str">
        <f>IF(I107=0,"",I106/I107*100)</f>
        <v/>
      </c>
    </row>
    <row r="107" spans="1:10" ht="25.5" customHeight="1" x14ac:dyDescent="0.2">
      <c r="A107" s="124"/>
      <c r="B107" s="129" t="s">
        <v>1</v>
      </c>
      <c r="C107" s="130"/>
      <c r="D107" s="131"/>
      <c r="E107" s="131"/>
      <c r="F107" s="137"/>
      <c r="G107" s="138"/>
      <c r="H107" s="138"/>
      <c r="I107" s="138">
        <f>SUM(I68:I106)</f>
        <v>0</v>
      </c>
      <c r="J107" s="133">
        <f>SUM(J68:J106)</f>
        <v>0</v>
      </c>
    </row>
    <row r="108" spans="1:10" x14ac:dyDescent="0.2">
      <c r="F108" s="86"/>
      <c r="G108" s="86"/>
      <c r="H108" s="86"/>
      <c r="I108" s="86"/>
      <c r="J108" s="134"/>
    </row>
    <row r="109" spans="1:10" x14ac:dyDescent="0.2">
      <c r="F109" s="86"/>
      <c r="G109" s="86"/>
      <c r="H109" s="86"/>
      <c r="I109" s="86"/>
      <c r="J109" s="134"/>
    </row>
    <row r="110" spans="1:10" x14ac:dyDescent="0.2">
      <c r="F110" s="86"/>
      <c r="G110" s="86"/>
      <c r="H110" s="86"/>
      <c r="I110" s="86"/>
      <c r="J110" s="134"/>
    </row>
  </sheetData>
  <sheetProtection algorithmName="SHA-512" hashValue="veHS7ZSOo+yhbOaxf1EAV93Bibv7TNuiHk43Gg05ZovczmUl78m5Vijz1kFdLf3wDxTm8sIjJic4R8wrVTHtew==" saltValue="S8+swT+WJHfJvIXO6m/0G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B50:E50"/>
    <mergeCell ref="B57:J5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5:E105"/>
    <mergeCell ref="C106:E106"/>
    <mergeCell ref="C100:E100"/>
    <mergeCell ref="C101:E101"/>
    <mergeCell ref="C102:E102"/>
    <mergeCell ref="C103:E103"/>
    <mergeCell ref="C104:E10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2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7" t="s">
        <v>6</v>
      </c>
      <c r="B1" s="247"/>
      <c r="C1" s="248"/>
      <c r="D1" s="247"/>
      <c r="E1" s="247"/>
      <c r="F1" s="247"/>
      <c r="G1" s="247"/>
    </row>
    <row r="2" spans="1:7" ht="24.95" customHeight="1" x14ac:dyDescent="0.2">
      <c r="A2" s="49" t="s">
        <v>7</v>
      </c>
      <c r="B2" s="48"/>
      <c r="C2" s="249"/>
      <c r="D2" s="249"/>
      <c r="E2" s="249"/>
      <c r="F2" s="249"/>
      <c r="G2" s="250"/>
    </row>
    <row r="3" spans="1:7" ht="24.95" customHeight="1" x14ac:dyDescent="0.2">
      <c r="A3" s="49" t="s">
        <v>8</v>
      </c>
      <c r="B3" s="48"/>
      <c r="C3" s="249"/>
      <c r="D3" s="249"/>
      <c r="E3" s="249"/>
      <c r="F3" s="249"/>
      <c r="G3" s="250"/>
    </row>
    <row r="4" spans="1:7" ht="24.95" customHeight="1" x14ac:dyDescent="0.2">
      <c r="A4" s="49" t="s">
        <v>9</v>
      </c>
      <c r="B4" s="48"/>
      <c r="C4" s="249"/>
      <c r="D4" s="249"/>
      <c r="E4" s="249"/>
      <c r="F4" s="249"/>
      <c r="G4" s="250"/>
    </row>
    <row r="5" spans="1:7" x14ac:dyDescent="0.2">
      <c r="B5" s="4"/>
      <c r="C5" s="5"/>
      <c r="D5" s="6"/>
    </row>
  </sheetData>
  <sheetProtection algorithmName="SHA-512" hashValue="a8yLFaxek71MWk/ANVOFeLoNC67t9iD5kAR44wFVpjzX30AuNQtfQHHhLD5Gh/asrONiznwwjjvLkM/1ssp+WQ==" saltValue="GzL+GAaYcLv8SmsGbwdh+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57</v>
      </c>
      <c r="C3" s="252" t="s">
        <v>58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59</v>
      </c>
      <c r="C4" s="255" t="s">
        <v>60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161</v>
      </c>
      <c r="C8" s="181" t="s">
        <v>27</v>
      </c>
      <c r="D8" s="162"/>
      <c r="E8" s="163"/>
      <c r="F8" s="164"/>
      <c r="G8" s="164">
        <f>SUMIF(AG9:AG12,"&lt;&gt;NOR",G9:G12)</f>
        <v>0</v>
      </c>
      <c r="H8" s="164"/>
      <c r="I8" s="164">
        <f>SUM(I9:I12)</f>
        <v>0</v>
      </c>
      <c r="J8" s="164"/>
      <c r="K8" s="164">
        <f>SUM(K9:K12)</f>
        <v>0</v>
      </c>
      <c r="L8" s="164"/>
      <c r="M8" s="164">
        <f>SUM(M9:M12)</f>
        <v>0</v>
      </c>
      <c r="N8" s="163"/>
      <c r="O8" s="163">
        <f>SUM(O9:O12)</f>
        <v>0</v>
      </c>
      <c r="P8" s="163"/>
      <c r="Q8" s="163">
        <f>SUM(Q9:Q12)</f>
        <v>0</v>
      </c>
      <c r="R8" s="164"/>
      <c r="S8" s="164"/>
      <c r="T8" s="165"/>
      <c r="U8" s="159"/>
      <c r="V8" s="159">
        <f>SUM(V9:V12)</f>
        <v>0</v>
      </c>
      <c r="W8" s="159"/>
      <c r="X8" s="159"/>
      <c r="Y8" s="159"/>
      <c r="AG8" t="s">
        <v>191</v>
      </c>
    </row>
    <row r="9" spans="1:60" outlineLevel="1" x14ac:dyDescent="0.2">
      <c r="A9" s="174">
        <v>1</v>
      </c>
      <c r="B9" s="175" t="s">
        <v>192</v>
      </c>
      <c r="C9" s="182" t="s">
        <v>193</v>
      </c>
      <c r="D9" s="176" t="s">
        <v>194</v>
      </c>
      <c r="E9" s="177">
        <v>1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9"/>
      <c r="S9" s="179" t="s">
        <v>195</v>
      </c>
      <c r="T9" s="180" t="s">
        <v>196</v>
      </c>
      <c r="U9" s="158">
        <v>0</v>
      </c>
      <c r="V9" s="158">
        <f>ROUND(E9*U9,2)</f>
        <v>0</v>
      </c>
      <c r="W9" s="158"/>
      <c r="X9" s="158" t="s">
        <v>60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198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4">
        <v>2</v>
      </c>
      <c r="B10" s="175" t="s">
        <v>199</v>
      </c>
      <c r="C10" s="182" t="s">
        <v>200</v>
      </c>
      <c r="D10" s="176" t="s">
        <v>194</v>
      </c>
      <c r="E10" s="177">
        <v>1</v>
      </c>
      <c r="F10" s="178"/>
      <c r="G10" s="179">
        <f>ROUND(E10*F10,2)</f>
        <v>0</v>
      </c>
      <c r="H10" s="178"/>
      <c r="I10" s="179">
        <f>ROUND(E10*H10,2)</f>
        <v>0</v>
      </c>
      <c r="J10" s="178"/>
      <c r="K10" s="179">
        <f>ROUND(E10*J10,2)</f>
        <v>0</v>
      </c>
      <c r="L10" s="179">
        <v>21</v>
      </c>
      <c r="M10" s="179">
        <f>G10*(1+L10/100)</f>
        <v>0</v>
      </c>
      <c r="N10" s="177">
        <v>0</v>
      </c>
      <c r="O10" s="177">
        <f>ROUND(E10*N10,2)</f>
        <v>0</v>
      </c>
      <c r="P10" s="177">
        <v>0</v>
      </c>
      <c r="Q10" s="177">
        <f>ROUND(E10*P10,2)</f>
        <v>0</v>
      </c>
      <c r="R10" s="179"/>
      <c r="S10" s="179" t="s">
        <v>195</v>
      </c>
      <c r="T10" s="180" t="s">
        <v>196</v>
      </c>
      <c r="U10" s="158">
        <v>0</v>
      </c>
      <c r="V10" s="158">
        <f>ROUND(E10*U10,2)</f>
        <v>0</v>
      </c>
      <c r="W10" s="158"/>
      <c r="X10" s="158" t="s">
        <v>60</v>
      </c>
      <c r="Y10" s="158" t="s">
        <v>197</v>
      </c>
      <c r="Z10" s="148"/>
      <c r="AA10" s="148"/>
      <c r="AB10" s="148"/>
      <c r="AC10" s="148"/>
      <c r="AD10" s="148"/>
      <c r="AE10" s="148"/>
      <c r="AF10" s="148"/>
      <c r="AG10" s="148" t="s">
        <v>198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4">
        <v>3</v>
      </c>
      <c r="B11" s="175" t="s">
        <v>201</v>
      </c>
      <c r="C11" s="182" t="s">
        <v>202</v>
      </c>
      <c r="D11" s="176" t="s">
        <v>194</v>
      </c>
      <c r="E11" s="177">
        <v>1</v>
      </c>
      <c r="F11" s="178"/>
      <c r="G11" s="179">
        <f>ROUND(E11*F11,2)</f>
        <v>0</v>
      </c>
      <c r="H11" s="178"/>
      <c r="I11" s="179">
        <f>ROUND(E11*H11,2)</f>
        <v>0</v>
      </c>
      <c r="J11" s="178"/>
      <c r="K11" s="179">
        <f>ROUND(E11*J11,2)</f>
        <v>0</v>
      </c>
      <c r="L11" s="179">
        <v>21</v>
      </c>
      <c r="M11" s="179">
        <f>G11*(1+L11/100)</f>
        <v>0</v>
      </c>
      <c r="N11" s="177">
        <v>0</v>
      </c>
      <c r="O11" s="177">
        <f>ROUND(E11*N11,2)</f>
        <v>0</v>
      </c>
      <c r="P11" s="177">
        <v>0</v>
      </c>
      <c r="Q11" s="177">
        <f>ROUND(E11*P11,2)</f>
        <v>0</v>
      </c>
      <c r="R11" s="179"/>
      <c r="S11" s="179" t="s">
        <v>195</v>
      </c>
      <c r="T11" s="180" t="s">
        <v>196</v>
      </c>
      <c r="U11" s="158">
        <v>0</v>
      </c>
      <c r="V11" s="158">
        <f>ROUND(E11*U11,2)</f>
        <v>0</v>
      </c>
      <c r="W11" s="158"/>
      <c r="X11" s="158" t="s">
        <v>60</v>
      </c>
      <c r="Y11" s="158" t="s">
        <v>197</v>
      </c>
      <c r="Z11" s="148"/>
      <c r="AA11" s="148"/>
      <c r="AB11" s="148"/>
      <c r="AC11" s="148"/>
      <c r="AD11" s="148"/>
      <c r="AE11" s="148"/>
      <c r="AF11" s="148"/>
      <c r="AG11" s="148" t="s">
        <v>198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4">
        <v>4</v>
      </c>
      <c r="B12" s="175" t="s">
        <v>203</v>
      </c>
      <c r="C12" s="182" t="s">
        <v>204</v>
      </c>
      <c r="D12" s="176" t="s">
        <v>194</v>
      </c>
      <c r="E12" s="177">
        <v>1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21</v>
      </c>
      <c r="M12" s="179">
        <f>G12*(1+L12/100)</f>
        <v>0</v>
      </c>
      <c r="N12" s="177">
        <v>0</v>
      </c>
      <c r="O12" s="177">
        <f>ROUND(E12*N12,2)</f>
        <v>0</v>
      </c>
      <c r="P12" s="177">
        <v>0</v>
      </c>
      <c r="Q12" s="177">
        <f>ROUND(E12*P12,2)</f>
        <v>0</v>
      </c>
      <c r="R12" s="179"/>
      <c r="S12" s="179" t="s">
        <v>195</v>
      </c>
      <c r="T12" s="180" t="s">
        <v>196</v>
      </c>
      <c r="U12" s="158">
        <v>0</v>
      </c>
      <c r="V12" s="158">
        <f>ROUND(E12*U12,2)</f>
        <v>0</v>
      </c>
      <c r="W12" s="158"/>
      <c r="X12" s="158" t="s">
        <v>60</v>
      </c>
      <c r="Y12" s="158" t="s">
        <v>197</v>
      </c>
      <c r="Z12" s="148"/>
      <c r="AA12" s="148"/>
      <c r="AB12" s="148"/>
      <c r="AC12" s="148"/>
      <c r="AD12" s="148"/>
      <c r="AE12" s="148"/>
      <c r="AF12" s="148"/>
      <c r="AG12" s="148" t="s">
        <v>198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0" t="s">
        <v>190</v>
      </c>
      <c r="B13" s="161" t="s">
        <v>162</v>
      </c>
      <c r="C13" s="181" t="s">
        <v>28</v>
      </c>
      <c r="D13" s="162"/>
      <c r="E13" s="163"/>
      <c r="F13" s="164"/>
      <c r="G13" s="164">
        <f>SUMIF(AG14:AG18,"&lt;&gt;NOR",G14:G18)</f>
        <v>0</v>
      </c>
      <c r="H13" s="164"/>
      <c r="I13" s="164">
        <f>SUM(I14:I18)</f>
        <v>0</v>
      </c>
      <c r="J13" s="164"/>
      <c r="K13" s="164">
        <f>SUM(K14:K18)</f>
        <v>0</v>
      </c>
      <c r="L13" s="164"/>
      <c r="M13" s="164">
        <f>SUM(M14:M18)</f>
        <v>0</v>
      </c>
      <c r="N13" s="163"/>
      <c r="O13" s="163">
        <f>SUM(O14:O18)</f>
        <v>0</v>
      </c>
      <c r="P13" s="163"/>
      <c r="Q13" s="163">
        <f>SUM(Q14:Q18)</f>
        <v>0</v>
      </c>
      <c r="R13" s="164"/>
      <c r="S13" s="164"/>
      <c r="T13" s="165"/>
      <c r="U13" s="159"/>
      <c r="V13" s="159">
        <f>SUM(V14:V18)</f>
        <v>0</v>
      </c>
      <c r="W13" s="159"/>
      <c r="X13" s="159"/>
      <c r="Y13" s="159"/>
      <c r="AG13" t="s">
        <v>191</v>
      </c>
    </row>
    <row r="14" spans="1:60" outlineLevel="1" x14ac:dyDescent="0.2">
      <c r="A14" s="174">
        <v>5</v>
      </c>
      <c r="B14" s="175" t="s">
        <v>205</v>
      </c>
      <c r="C14" s="182" t="s">
        <v>206</v>
      </c>
      <c r="D14" s="176" t="s">
        <v>194</v>
      </c>
      <c r="E14" s="177">
        <v>1</v>
      </c>
      <c r="F14" s="178"/>
      <c r="G14" s="179">
        <f>ROUND(E14*F14,2)</f>
        <v>0</v>
      </c>
      <c r="H14" s="178"/>
      <c r="I14" s="179">
        <f>ROUND(E14*H14,2)</f>
        <v>0</v>
      </c>
      <c r="J14" s="178"/>
      <c r="K14" s="179">
        <f>ROUND(E14*J14,2)</f>
        <v>0</v>
      </c>
      <c r="L14" s="179">
        <v>21</v>
      </c>
      <c r="M14" s="179">
        <f>G14*(1+L14/100)</f>
        <v>0</v>
      </c>
      <c r="N14" s="177">
        <v>0</v>
      </c>
      <c r="O14" s="177">
        <f>ROUND(E14*N14,2)</f>
        <v>0</v>
      </c>
      <c r="P14" s="177">
        <v>0</v>
      </c>
      <c r="Q14" s="177">
        <f>ROUND(E14*P14,2)</f>
        <v>0</v>
      </c>
      <c r="R14" s="179"/>
      <c r="S14" s="179" t="s">
        <v>195</v>
      </c>
      <c r="T14" s="180" t="s">
        <v>196</v>
      </c>
      <c r="U14" s="158">
        <v>0</v>
      </c>
      <c r="V14" s="158">
        <f>ROUND(E14*U14,2)</f>
        <v>0</v>
      </c>
      <c r="W14" s="158"/>
      <c r="X14" s="158" t="s">
        <v>60</v>
      </c>
      <c r="Y14" s="158" t="s">
        <v>197</v>
      </c>
      <c r="Z14" s="148"/>
      <c r="AA14" s="148"/>
      <c r="AB14" s="148"/>
      <c r="AC14" s="148"/>
      <c r="AD14" s="148"/>
      <c r="AE14" s="148"/>
      <c r="AF14" s="148"/>
      <c r="AG14" s="148" t="s">
        <v>198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74">
        <v>6</v>
      </c>
      <c r="B15" s="175" t="s">
        <v>207</v>
      </c>
      <c r="C15" s="182" t="s">
        <v>208</v>
      </c>
      <c r="D15" s="176" t="s">
        <v>194</v>
      </c>
      <c r="E15" s="177">
        <v>1</v>
      </c>
      <c r="F15" s="178"/>
      <c r="G15" s="179">
        <f>ROUND(E15*F15,2)</f>
        <v>0</v>
      </c>
      <c r="H15" s="178"/>
      <c r="I15" s="179">
        <f>ROUND(E15*H15,2)</f>
        <v>0</v>
      </c>
      <c r="J15" s="178"/>
      <c r="K15" s="179">
        <f>ROUND(E15*J15,2)</f>
        <v>0</v>
      </c>
      <c r="L15" s="179">
        <v>21</v>
      </c>
      <c r="M15" s="179">
        <f>G15*(1+L15/100)</f>
        <v>0</v>
      </c>
      <c r="N15" s="177">
        <v>0</v>
      </c>
      <c r="O15" s="177">
        <f>ROUND(E15*N15,2)</f>
        <v>0</v>
      </c>
      <c r="P15" s="177">
        <v>0</v>
      </c>
      <c r="Q15" s="177">
        <f>ROUND(E15*P15,2)</f>
        <v>0</v>
      </c>
      <c r="R15" s="179"/>
      <c r="S15" s="179" t="s">
        <v>195</v>
      </c>
      <c r="T15" s="180" t="s">
        <v>196</v>
      </c>
      <c r="U15" s="158">
        <v>0</v>
      </c>
      <c r="V15" s="158">
        <f>ROUND(E15*U15,2)</f>
        <v>0</v>
      </c>
      <c r="W15" s="158"/>
      <c r="X15" s="158" t="s">
        <v>60</v>
      </c>
      <c r="Y15" s="158" t="s">
        <v>197</v>
      </c>
      <c r="Z15" s="148"/>
      <c r="AA15" s="148"/>
      <c r="AB15" s="148"/>
      <c r="AC15" s="148"/>
      <c r="AD15" s="148"/>
      <c r="AE15" s="148"/>
      <c r="AF15" s="148"/>
      <c r="AG15" s="148" t="s">
        <v>198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4">
        <v>7</v>
      </c>
      <c r="B16" s="175" t="s">
        <v>209</v>
      </c>
      <c r="C16" s="182" t="s">
        <v>210</v>
      </c>
      <c r="D16" s="176" t="s">
        <v>194</v>
      </c>
      <c r="E16" s="177">
        <v>1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7">
        <v>0</v>
      </c>
      <c r="O16" s="177">
        <f>ROUND(E16*N16,2)</f>
        <v>0</v>
      </c>
      <c r="P16" s="177">
        <v>0</v>
      </c>
      <c r="Q16" s="177">
        <f>ROUND(E16*P16,2)</f>
        <v>0</v>
      </c>
      <c r="R16" s="179"/>
      <c r="S16" s="179" t="s">
        <v>195</v>
      </c>
      <c r="T16" s="180" t="s">
        <v>196</v>
      </c>
      <c r="U16" s="158">
        <v>0</v>
      </c>
      <c r="V16" s="158">
        <f>ROUND(E16*U16,2)</f>
        <v>0</v>
      </c>
      <c r="W16" s="158"/>
      <c r="X16" s="158" t="s">
        <v>60</v>
      </c>
      <c r="Y16" s="158" t="s">
        <v>197</v>
      </c>
      <c r="Z16" s="148"/>
      <c r="AA16" s="148"/>
      <c r="AB16" s="148"/>
      <c r="AC16" s="148"/>
      <c r="AD16" s="148"/>
      <c r="AE16" s="148"/>
      <c r="AF16" s="148"/>
      <c r="AG16" s="148" t="s">
        <v>198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4">
        <v>8</v>
      </c>
      <c r="B17" s="175" t="s">
        <v>211</v>
      </c>
      <c r="C17" s="182" t="s">
        <v>212</v>
      </c>
      <c r="D17" s="176" t="s">
        <v>194</v>
      </c>
      <c r="E17" s="177">
        <v>1</v>
      </c>
      <c r="F17" s="178"/>
      <c r="G17" s="179">
        <f>ROUND(E17*F17,2)</f>
        <v>0</v>
      </c>
      <c r="H17" s="178"/>
      <c r="I17" s="179">
        <f>ROUND(E17*H17,2)</f>
        <v>0</v>
      </c>
      <c r="J17" s="178"/>
      <c r="K17" s="179">
        <f>ROUND(E17*J17,2)</f>
        <v>0</v>
      </c>
      <c r="L17" s="179">
        <v>21</v>
      </c>
      <c r="M17" s="179">
        <f>G17*(1+L17/100)</f>
        <v>0</v>
      </c>
      <c r="N17" s="177">
        <v>0</v>
      </c>
      <c r="O17" s="177">
        <f>ROUND(E17*N17,2)</f>
        <v>0</v>
      </c>
      <c r="P17" s="177">
        <v>0</v>
      </c>
      <c r="Q17" s="177">
        <f>ROUND(E17*P17,2)</f>
        <v>0</v>
      </c>
      <c r="R17" s="179"/>
      <c r="S17" s="179" t="s">
        <v>195</v>
      </c>
      <c r="T17" s="180" t="s">
        <v>196</v>
      </c>
      <c r="U17" s="158">
        <v>0</v>
      </c>
      <c r="V17" s="158">
        <f>ROUND(E17*U17,2)</f>
        <v>0</v>
      </c>
      <c r="W17" s="158"/>
      <c r="X17" s="158" t="s">
        <v>60</v>
      </c>
      <c r="Y17" s="158" t="s">
        <v>197</v>
      </c>
      <c r="Z17" s="148"/>
      <c r="AA17" s="148"/>
      <c r="AB17" s="148"/>
      <c r="AC17" s="148"/>
      <c r="AD17" s="148"/>
      <c r="AE17" s="148"/>
      <c r="AF17" s="148"/>
      <c r="AG17" s="148" t="s">
        <v>198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67">
        <v>9</v>
      </c>
      <c r="B18" s="168" t="s">
        <v>213</v>
      </c>
      <c r="C18" s="183" t="s">
        <v>214</v>
      </c>
      <c r="D18" s="169" t="s">
        <v>194</v>
      </c>
      <c r="E18" s="170">
        <v>1</v>
      </c>
      <c r="F18" s="171"/>
      <c r="G18" s="172">
        <f>ROUND(E18*F18,2)</f>
        <v>0</v>
      </c>
      <c r="H18" s="171"/>
      <c r="I18" s="172">
        <f>ROUND(E18*H18,2)</f>
        <v>0</v>
      </c>
      <c r="J18" s="171"/>
      <c r="K18" s="172">
        <f>ROUND(E18*J18,2)</f>
        <v>0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/>
      <c r="S18" s="172" t="s">
        <v>195</v>
      </c>
      <c r="T18" s="173" t="s">
        <v>196</v>
      </c>
      <c r="U18" s="158">
        <v>0</v>
      </c>
      <c r="V18" s="158">
        <f>ROUND(E18*U18,2)</f>
        <v>0</v>
      </c>
      <c r="W18" s="158"/>
      <c r="X18" s="158" t="s">
        <v>60</v>
      </c>
      <c r="Y18" s="158" t="s">
        <v>197</v>
      </c>
      <c r="Z18" s="148"/>
      <c r="AA18" s="148"/>
      <c r="AB18" s="148"/>
      <c r="AC18" s="148"/>
      <c r="AD18" s="148"/>
      <c r="AE18" s="148"/>
      <c r="AF18" s="148"/>
      <c r="AG18" s="148" t="s">
        <v>198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x14ac:dyDescent="0.2">
      <c r="A19" s="3"/>
      <c r="B19" s="4"/>
      <c r="C19" s="184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176</v>
      </c>
    </row>
    <row r="20" spans="1:60" x14ac:dyDescent="0.2">
      <c r="A20" s="151"/>
      <c r="B20" s="152" t="s">
        <v>29</v>
      </c>
      <c r="C20" s="185"/>
      <c r="D20" s="153"/>
      <c r="E20" s="154"/>
      <c r="F20" s="154"/>
      <c r="G20" s="166">
        <f>G8+G13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215</v>
      </c>
    </row>
    <row r="21" spans="1:60" x14ac:dyDescent="0.2">
      <c r="C21" s="186"/>
      <c r="D21" s="10"/>
      <c r="AG21" t="s">
        <v>216</v>
      </c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+bHZU6NTAuJ2ezNgujLFq1F5GIAnBmusewTLxGB5zi4DYTegfVGUAts1HC2NCNv9r2JZLm38nWW4nMq9TTYgHg==" saltValue="cARtkMBlJJ0A9YCppSg2R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57</v>
      </c>
      <c r="C3" s="252" t="s">
        <v>58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61</v>
      </c>
      <c r="C4" s="255" t="s">
        <v>62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61</v>
      </c>
      <c r="C8" s="181" t="s">
        <v>90</v>
      </c>
      <c r="D8" s="162"/>
      <c r="E8" s="163"/>
      <c r="F8" s="164"/>
      <c r="G8" s="164">
        <f>SUMIF(AG9:AG12,"&lt;&gt;NOR",G9:G12)</f>
        <v>0</v>
      </c>
      <c r="H8" s="164"/>
      <c r="I8" s="164">
        <f>SUM(I9:I12)</f>
        <v>0</v>
      </c>
      <c r="J8" s="164"/>
      <c r="K8" s="164">
        <f>SUM(K9:K12)</f>
        <v>0</v>
      </c>
      <c r="L8" s="164"/>
      <c r="M8" s="164">
        <f>SUM(M9:M12)</f>
        <v>0</v>
      </c>
      <c r="N8" s="163"/>
      <c r="O8" s="163">
        <f>SUM(O9:O12)</f>
        <v>0</v>
      </c>
      <c r="P8" s="163"/>
      <c r="Q8" s="163">
        <f>SUM(Q9:Q12)</f>
        <v>1.48</v>
      </c>
      <c r="R8" s="164"/>
      <c r="S8" s="164"/>
      <c r="T8" s="165"/>
      <c r="U8" s="159"/>
      <c r="V8" s="159">
        <f>SUM(V9:V12)</f>
        <v>8.6999999999999993</v>
      </c>
      <c r="W8" s="159"/>
      <c r="X8" s="159"/>
      <c r="Y8" s="159"/>
      <c r="AG8" t="s">
        <v>191</v>
      </c>
    </row>
    <row r="9" spans="1:60" outlineLevel="1" x14ac:dyDescent="0.2">
      <c r="A9" s="167">
        <v>1</v>
      </c>
      <c r="B9" s="168" t="s">
        <v>217</v>
      </c>
      <c r="C9" s="183" t="s">
        <v>218</v>
      </c>
      <c r="D9" s="169" t="s">
        <v>219</v>
      </c>
      <c r="E9" s="170">
        <v>20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2.4E-2</v>
      </c>
      <c r="Q9" s="170">
        <f>ROUND(E9*P9,2)</f>
        <v>0.48</v>
      </c>
      <c r="R9" s="172" t="s">
        <v>220</v>
      </c>
      <c r="S9" s="172" t="s">
        <v>221</v>
      </c>
      <c r="T9" s="173" t="s">
        <v>222</v>
      </c>
      <c r="U9" s="158">
        <v>0.23</v>
      </c>
      <c r="V9" s="158">
        <f>ROUND(E9*U9,2)</f>
        <v>4.5999999999999996</v>
      </c>
      <c r="W9" s="158"/>
      <c r="X9" s="158" t="s">
        <v>223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224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58" t="s">
        <v>225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7">
        <v>2</v>
      </c>
      <c r="B11" s="168" t="s">
        <v>227</v>
      </c>
      <c r="C11" s="183" t="s">
        <v>228</v>
      </c>
      <c r="D11" s="169" t="s">
        <v>219</v>
      </c>
      <c r="E11" s="170">
        <v>10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70">
        <v>0</v>
      </c>
      <c r="O11" s="170">
        <f>ROUND(E11*N11,2)</f>
        <v>0</v>
      </c>
      <c r="P11" s="170">
        <v>0.1</v>
      </c>
      <c r="Q11" s="170">
        <f>ROUND(E11*P11,2)</f>
        <v>1</v>
      </c>
      <c r="R11" s="172" t="s">
        <v>220</v>
      </c>
      <c r="S11" s="172" t="s">
        <v>221</v>
      </c>
      <c r="T11" s="173" t="s">
        <v>222</v>
      </c>
      <c r="U11" s="158">
        <v>0.41</v>
      </c>
      <c r="V11" s="158">
        <f>ROUND(E11*U11,2)</f>
        <v>4.0999999999999996</v>
      </c>
      <c r="W11" s="158"/>
      <c r="X11" s="158" t="s">
        <v>223</v>
      </c>
      <c r="Y11" s="158" t="s">
        <v>197</v>
      </c>
      <c r="Z11" s="148"/>
      <c r="AA11" s="148"/>
      <c r="AB11" s="148"/>
      <c r="AC11" s="148"/>
      <c r="AD11" s="148"/>
      <c r="AE11" s="148"/>
      <c r="AF11" s="148"/>
      <c r="AG11" s="148" t="s">
        <v>224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">
      <c r="A12" s="155"/>
      <c r="B12" s="156"/>
      <c r="C12" s="258" t="s">
        <v>225</v>
      </c>
      <c r="D12" s="259"/>
      <c r="E12" s="259"/>
      <c r="F12" s="259"/>
      <c r="G12" s="259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226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x14ac:dyDescent="0.2">
      <c r="A13" s="160" t="s">
        <v>190</v>
      </c>
      <c r="B13" s="161" t="s">
        <v>110</v>
      </c>
      <c r="C13" s="181" t="s">
        <v>111</v>
      </c>
      <c r="D13" s="162"/>
      <c r="E13" s="163"/>
      <c r="F13" s="164"/>
      <c r="G13" s="164">
        <f>SUMIF(AG14:AG87,"&lt;&gt;NOR",G14:G87)</f>
        <v>0</v>
      </c>
      <c r="H13" s="164"/>
      <c r="I13" s="164">
        <f>SUM(I14:I87)</f>
        <v>0</v>
      </c>
      <c r="J13" s="164"/>
      <c r="K13" s="164">
        <f>SUM(K14:K87)</f>
        <v>0</v>
      </c>
      <c r="L13" s="164"/>
      <c r="M13" s="164">
        <f>SUM(M14:M87)</f>
        <v>0</v>
      </c>
      <c r="N13" s="163"/>
      <c r="O13" s="163">
        <f>SUM(O14:O87)</f>
        <v>0.01</v>
      </c>
      <c r="P13" s="163"/>
      <c r="Q13" s="163">
        <f>SUM(Q14:Q87)</f>
        <v>35.06</v>
      </c>
      <c r="R13" s="164"/>
      <c r="S13" s="164"/>
      <c r="T13" s="165"/>
      <c r="U13" s="159"/>
      <c r="V13" s="159">
        <f>SUM(V14:V87)</f>
        <v>145.21</v>
      </c>
      <c r="W13" s="159"/>
      <c r="X13" s="159"/>
      <c r="Y13" s="159"/>
      <c r="AG13" t="s">
        <v>191</v>
      </c>
    </row>
    <row r="14" spans="1:60" outlineLevel="1" x14ac:dyDescent="0.2">
      <c r="A14" s="167">
        <v>3</v>
      </c>
      <c r="B14" s="168" t="s">
        <v>229</v>
      </c>
      <c r="C14" s="183" t="s">
        <v>230</v>
      </c>
      <c r="D14" s="169" t="s">
        <v>231</v>
      </c>
      <c r="E14" s="170">
        <v>178.8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21</v>
      </c>
      <c r="M14" s="172">
        <f>G14*(1+L14/100)</f>
        <v>0</v>
      </c>
      <c r="N14" s="170">
        <v>0</v>
      </c>
      <c r="O14" s="170">
        <f>ROUND(E14*N14,2)</f>
        <v>0</v>
      </c>
      <c r="P14" s="170">
        <v>0.02</v>
      </c>
      <c r="Q14" s="170">
        <f>ROUND(E14*P14,2)</f>
        <v>3.58</v>
      </c>
      <c r="R14" s="172" t="s">
        <v>232</v>
      </c>
      <c r="S14" s="172" t="s">
        <v>221</v>
      </c>
      <c r="T14" s="173" t="s">
        <v>222</v>
      </c>
      <c r="U14" s="158">
        <v>7.8E-2</v>
      </c>
      <c r="V14" s="158">
        <f>ROUND(E14*U14,2)</f>
        <v>13.95</v>
      </c>
      <c r="W14" s="158"/>
      <c r="X14" s="158" t="s">
        <v>223</v>
      </c>
      <c r="Y14" s="158" t="s">
        <v>197</v>
      </c>
      <c r="Z14" s="148"/>
      <c r="AA14" s="148"/>
      <c r="AB14" s="148"/>
      <c r="AC14" s="148"/>
      <c r="AD14" s="148"/>
      <c r="AE14" s="148"/>
      <c r="AF14" s="148"/>
      <c r="AG14" s="148" t="s">
        <v>224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2" x14ac:dyDescent="0.2">
      <c r="A15" s="155"/>
      <c r="B15" s="156"/>
      <c r="C15" s="258" t="s">
        <v>233</v>
      </c>
      <c r="D15" s="259"/>
      <c r="E15" s="259"/>
      <c r="F15" s="259"/>
      <c r="G15" s="259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226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190" t="s">
        <v>234</v>
      </c>
      <c r="D16" s="187"/>
      <c r="E16" s="188">
        <v>16.5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235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">
      <c r="A17" s="155"/>
      <c r="B17" s="156"/>
      <c r="C17" s="190" t="s">
        <v>236</v>
      </c>
      <c r="D17" s="187"/>
      <c r="E17" s="188">
        <v>17.3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235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3" x14ac:dyDescent="0.2">
      <c r="A18" s="155"/>
      <c r="B18" s="156"/>
      <c r="C18" s="190" t="s">
        <v>237</v>
      </c>
      <c r="D18" s="187"/>
      <c r="E18" s="188">
        <v>16.5</v>
      </c>
      <c r="F18" s="158"/>
      <c r="G18" s="158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235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90" t="s">
        <v>238</v>
      </c>
      <c r="D19" s="187"/>
      <c r="E19" s="188">
        <v>16.5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235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90" t="s">
        <v>239</v>
      </c>
      <c r="D20" s="187"/>
      <c r="E20" s="188">
        <v>42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235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90" t="s">
        <v>240</v>
      </c>
      <c r="D21" s="187"/>
      <c r="E21" s="188"/>
      <c r="F21" s="158"/>
      <c r="G21" s="158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235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3" x14ac:dyDescent="0.2">
      <c r="A22" s="155"/>
      <c r="B22" s="156"/>
      <c r="C22" s="190" t="s">
        <v>241</v>
      </c>
      <c r="D22" s="187"/>
      <c r="E22" s="188">
        <v>70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235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67">
        <v>4</v>
      </c>
      <c r="B23" s="168" t="s">
        <v>242</v>
      </c>
      <c r="C23" s="183" t="s">
        <v>243</v>
      </c>
      <c r="D23" s="169" t="s">
        <v>231</v>
      </c>
      <c r="E23" s="170">
        <v>178.8</v>
      </c>
      <c r="F23" s="171"/>
      <c r="G23" s="172">
        <f>ROUND(E23*F23,2)</f>
        <v>0</v>
      </c>
      <c r="H23" s="171"/>
      <c r="I23" s="172">
        <f>ROUND(E23*H23,2)</f>
        <v>0</v>
      </c>
      <c r="J23" s="171"/>
      <c r="K23" s="172">
        <f>ROUND(E23*J23,2)</f>
        <v>0</v>
      </c>
      <c r="L23" s="172">
        <v>21</v>
      </c>
      <c r="M23" s="172">
        <f>G23*(1+L23/100)</f>
        <v>0</v>
      </c>
      <c r="N23" s="170">
        <v>0</v>
      </c>
      <c r="O23" s="170">
        <f>ROUND(E23*N23,2)</f>
        <v>0</v>
      </c>
      <c r="P23" s="170">
        <v>2.5510000000000001E-2</v>
      </c>
      <c r="Q23" s="170">
        <f>ROUND(E23*P23,2)</f>
        <v>4.5599999999999996</v>
      </c>
      <c r="R23" s="172" t="s">
        <v>232</v>
      </c>
      <c r="S23" s="172" t="s">
        <v>221</v>
      </c>
      <c r="T23" s="173" t="s">
        <v>222</v>
      </c>
      <c r="U23" s="158">
        <v>0.12</v>
      </c>
      <c r="V23" s="158">
        <f>ROUND(E23*U23,2)</f>
        <v>21.46</v>
      </c>
      <c r="W23" s="158"/>
      <c r="X23" s="158" t="s">
        <v>223</v>
      </c>
      <c r="Y23" s="158" t="s">
        <v>197</v>
      </c>
      <c r="Z23" s="148"/>
      <c r="AA23" s="148"/>
      <c r="AB23" s="148"/>
      <c r="AC23" s="148"/>
      <c r="AD23" s="148"/>
      <c r="AE23" s="148"/>
      <c r="AF23" s="148"/>
      <c r="AG23" s="148" t="s">
        <v>224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190" t="s">
        <v>244</v>
      </c>
      <c r="D24" s="187"/>
      <c r="E24" s="188">
        <v>178.8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235</v>
      </c>
      <c r="AH24" s="148">
        <v>5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67">
        <v>5</v>
      </c>
      <c r="B25" s="168" t="s">
        <v>245</v>
      </c>
      <c r="C25" s="183" t="s">
        <v>246</v>
      </c>
      <c r="D25" s="169" t="s">
        <v>219</v>
      </c>
      <c r="E25" s="170">
        <v>167.7</v>
      </c>
      <c r="F25" s="171"/>
      <c r="G25" s="172">
        <f>ROUND(E25*F25,2)</f>
        <v>0</v>
      </c>
      <c r="H25" s="171"/>
      <c r="I25" s="172">
        <f>ROUND(E25*H25,2)</f>
        <v>0</v>
      </c>
      <c r="J25" s="171"/>
      <c r="K25" s="172">
        <f>ROUND(E25*J25,2)</f>
        <v>0</v>
      </c>
      <c r="L25" s="172">
        <v>21</v>
      </c>
      <c r="M25" s="172">
        <f>G25*(1+L25/100)</f>
        <v>0</v>
      </c>
      <c r="N25" s="170">
        <v>0</v>
      </c>
      <c r="O25" s="170">
        <f>ROUND(E25*N25,2)</f>
        <v>0</v>
      </c>
      <c r="P25" s="170">
        <v>4.0000000000000002E-4</v>
      </c>
      <c r="Q25" s="170">
        <f>ROUND(E25*P25,2)</f>
        <v>7.0000000000000007E-2</v>
      </c>
      <c r="R25" s="172" t="s">
        <v>232</v>
      </c>
      <c r="S25" s="172" t="s">
        <v>221</v>
      </c>
      <c r="T25" s="173" t="s">
        <v>222</v>
      </c>
      <c r="U25" s="158">
        <v>7.0000000000000007E-2</v>
      </c>
      <c r="V25" s="158">
        <f>ROUND(E25*U25,2)</f>
        <v>11.74</v>
      </c>
      <c r="W25" s="158"/>
      <c r="X25" s="158" t="s">
        <v>223</v>
      </c>
      <c r="Y25" s="158" t="s">
        <v>197</v>
      </c>
      <c r="Z25" s="148"/>
      <c r="AA25" s="148"/>
      <c r="AB25" s="148"/>
      <c r="AC25" s="148"/>
      <c r="AD25" s="148"/>
      <c r="AE25" s="148"/>
      <c r="AF25" s="148"/>
      <c r="AG25" s="148" t="s">
        <v>224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2" x14ac:dyDescent="0.2">
      <c r="A26" s="155"/>
      <c r="B26" s="156"/>
      <c r="C26" s="258" t="s">
        <v>233</v>
      </c>
      <c r="D26" s="259"/>
      <c r="E26" s="259"/>
      <c r="F26" s="259"/>
      <c r="G26" s="259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8"/>
      <c r="AA26" s="148"/>
      <c r="AB26" s="148"/>
      <c r="AC26" s="148"/>
      <c r="AD26" s="148"/>
      <c r="AE26" s="148"/>
      <c r="AF26" s="148"/>
      <c r="AG26" s="148" t="s">
        <v>226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190" t="s">
        <v>247</v>
      </c>
      <c r="D27" s="187"/>
      <c r="E27" s="188">
        <v>13.8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235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3" x14ac:dyDescent="0.2">
      <c r="A28" s="155"/>
      <c r="B28" s="156"/>
      <c r="C28" s="190" t="s">
        <v>248</v>
      </c>
      <c r="D28" s="187"/>
      <c r="E28" s="188">
        <v>12.9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235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3" x14ac:dyDescent="0.2">
      <c r="A29" s="155"/>
      <c r="B29" s="156"/>
      <c r="C29" s="190" t="s">
        <v>249</v>
      </c>
      <c r="D29" s="187"/>
      <c r="E29" s="188">
        <v>14.7</v>
      </c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235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3" x14ac:dyDescent="0.2">
      <c r="A30" s="155"/>
      <c r="B30" s="156"/>
      <c r="C30" s="190" t="s">
        <v>250</v>
      </c>
      <c r="D30" s="187"/>
      <c r="E30" s="188">
        <v>14.7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235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3" x14ac:dyDescent="0.2">
      <c r="A31" s="155"/>
      <c r="B31" s="156"/>
      <c r="C31" s="190" t="s">
        <v>251</v>
      </c>
      <c r="D31" s="187"/>
      <c r="E31" s="188">
        <v>54.7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235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3" x14ac:dyDescent="0.2">
      <c r="A32" s="155"/>
      <c r="B32" s="156"/>
      <c r="C32" s="190" t="s">
        <v>252</v>
      </c>
      <c r="D32" s="187"/>
      <c r="E32" s="188">
        <v>-9.9</v>
      </c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235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3" x14ac:dyDescent="0.2">
      <c r="A33" s="155"/>
      <c r="B33" s="156"/>
      <c r="C33" s="190" t="s">
        <v>253</v>
      </c>
      <c r="D33" s="187"/>
      <c r="E33" s="188">
        <v>26.8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235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3" x14ac:dyDescent="0.2">
      <c r="A34" s="155"/>
      <c r="B34" s="156"/>
      <c r="C34" s="190" t="s">
        <v>240</v>
      </c>
      <c r="D34" s="187"/>
      <c r="E34" s="188"/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235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3" x14ac:dyDescent="0.2">
      <c r="A35" s="155"/>
      <c r="B35" s="156"/>
      <c r="C35" s="190" t="s">
        <v>254</v>
      </c>
      <c r="D35" s="187"/>
      <c r="E35" s="188">
        <v>40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235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 x14ac:dyDescent="0.2">
      <c r="A36" s="167">
        <v>6</v>
      </c>
      <c r="B36" s="168" t="s">
        <v>255</v>
      </c>
      <c r="C36" s="183" t="s">
        <v>256</v>
      </c>
      <c r="D36" s="169" t="s">
        <v>231</v>
      </c>
      <c r="E36" s="170">
        <v>97.5</v>
      </c>
      <c r="F36" s="171"/>
      <c r="G36" s="172">
        <f>ROUND(E36*F36,2)</f>
        <v>0</v>
      </c>
      <c r="H36" s="171"/>
      <c r="I36" s="172">
        <f>ROUND(E36*H36,2)</f>
        <v>0</v>
      </c>
      <c r="J36" s="171"/>
      <c r="K36" s="172">
        <f>ROUND(E36*J36,2)</f>
        <v>0</v>
      </c>
      <c r="L36" s="172">
        <v>21</v>
      </c>
      <c r="M36" s="172">
        <f>G36*(1+L36/100)</f>
        <v>0</v>
      </c>
      <c r="N36" s="170">
        <v>0</v>
      </c>
      <c r="O36" s="170">
        <f>ROUND(E36*N36,2)</f>
        <v>0</v>
      </c>
      <c r="P36" s="170">
        <v>6.8000000000000005E-2</v>
      </c>
      <c r="Q36" s="170">
        <f>ROUND(E36*P36,2)</f>
        <v>6.63</v>
      </c>
      <c r="R36" s="172" t="s">
        <v>232</v>
      </c>
      <c r="S36" s="172" t="s">
        <v>221</v>
      </c>
      <c r="T36" s="173" t="s">
        <v>222</v>
      </c>
      <c r="U36" s="158">
        <v>0.3</v>
      </c>
      <c r="V36" s="158">
        <f>ROUND(E36*U36,2)</f>
        <v>29.25</v>
      </c>
      <c r="W36" s="158"/>
      <c r="X36" s="158" t="s">
        <v>223</v>
      </c>
      <c r="Y36" s="158" t="s">
        <v>197</v>
      </c>
      <c r="Z36" s="148"/>
      <c r="AA36" s="148"/>
      <c r="AB36" s="148"/>
      <c r="AC36" s="148"/>
      <c r="AD36" s="148"/>
      <c r="AE36" s="148"/>
      <c r="AF36" s="148"/>
      <c r="AG36" s="148" t="s">
        <v>224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258" t="s">
        <v>257</v>
      </c>
      <c r="D37" s="259"/>
      <c r="E37" s="259"/>
      <c r="F37" s="259"/>
      <c r="G37" s="259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226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90" t="s">
        <v>258</v>
      </c>
      <c r="D38" s="187"/>
      <c r="E38" s="188">
        <v>9.18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235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">
      <c r="A39" s="155"/>
      <c r="B39" s="156"/>
      <c r="C39" s="190" t="s">
        <v>259</v>
      </c>
      <c r="D39" s="187"/>
      <c r="E39" s="188">
        <v>6.3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235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3" x14ac:dyDescent="0.2">
      <c r="A40" s="155"/>
      <c r="B40" s="156"/>
      <c r="C40" s="190" t="s">
        <v>260</v>
      </c>
      <c r="D40" s="187"/>
      <c r="E40" s="188">
        <v>8.1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235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3" x14ac:dyDescent="0.2">
      <c r="A41" s="155"/>
      <c r="B41" s="156"/>
      <c r="C41" s="190" t="s">
        <v>261</v>
      </c>
      <c r="D41" s="187"/>
      <c r="E41" s="188">
        <v>12.96</v>
      </c>
      <c r="F41" s="158"/>
      <c r="G41" s="158"/>
      <c r="H41" s="158"/>
      <c r="I41" s="158"/>
      <c r="J41" s="158"/>
      <c r="K41" s="158"/>
      <c r="L41" s="158"/>
      <c r="M41" s="158"/>
      <c r="N41" s="157"/>
      <c r="O41" s="157"/>
      <c r="P41" s="157"/>
      <c r="Q41" s="157"/>
      <c r="R41" s="158"/>
      <c r="S41" s="158"/>
      <c r="T41" s="158"/>
      <c r="U41" s="158"/>
      <c r="V41" s="158"/>
      <c r="W41" s="158"/>
      <c r="X41" s="158"/>
      <c r="Y41" s="158"/>
      <c r="Z41" s="148"/>
      <c r="AA41" s="148"/>
      <c r="AB41" s="148"/>
      <c r="AC41" s="148"/>
      <c r="AD41" s="148"/>
      <c r="AE41" s="148"/>
      <c r="AF41" s="148"/>
      <c r="AG41" s="148" t="s">
        <v>235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3" x14ac:dyDescent="0.2">
      <c r="A42" s="155"/>
      <c r="B42" s="156"/>
      <c r="C42" s="190" t="s">
        <v>262</v>
      </c>
      <c r="D42" s="187"/>
      <c r="E42" s="188">
        <v>9.18</v>
      </c>
      <c r="F42" s="158"/>
      <c r="G42" s="158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235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">
      <c r="A43" s="155"/>
      <c r="B43" s="156"/>
      <c r="C43" s="190" t="s">
        <v>259</v>
      </c>
      <c r="D43" s="187"/>
      <c r="E43" s="188">
        <v>6.3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235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3" x14ac:dyDescent="0.2">
      <c r="A44" s="155"/>
      <c r="B44" s="156"/>
      <c r="C44" s="190" t="s">
        <v>263</v>
      </c>
      <c r="D44" s="187"/>
      <c r="E44" s="188">
        <v>9.18</v>
      </c>
      <c r="F44" s="158"/>
      <c r="G44" s="158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235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3" x14ac:dyDescent="0.2">
      <c r="A45" s="155"/>
      <c r="B45" s="156"/>
      <c r="C45" s="190" t="s">
        <v>259</v>
      </c>
      <c r="D45" s="187"/>
      <c r="E45" s="188">
        <v>6.3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235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">
      <c r="A46" s="155"/>
      <c r="B46" s="156"/>
      <c r="C46" s="190" t="s">
        <v>240</v>
      </c>
      <c r="D46" s="187"/>
      <c r="E46" s="188"/>
      <c r="F46" s="158"/>
      <c r="G46" s="158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235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">
      <c r="A47" s="155"/>
      <c r="B47" s="156"/>
      <c r="C47" s="190" t="s">
        <v>264</v>
      </c>
      <c r="D47" s="187"/>
      <c r="E47" s="188">
        <v>30</v>
      </c>
      <c r="F47" s="158"/>
      <c r="G47" s="158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235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 x14ac:dyDescent="0.2">
      <c r="A48" s="167">
        <v>7</v>
      </c>
      <c r="B48" s="168" t="s">
        <v>242</v>
      </c>
      <c r="C48" s="183" t="s">
        <v>243</v>
      </c>
      <c r="D48" s="169" t="s">
        <v>231</v>
      </c>
      <c r="E48" s="170">
        <v>97.5</v>
      </c>
      <c r="F48" s="171"/>
      <c r="G48" s="172">
        <f>ROUND(E48*F48,2)</f>
        <v>0</v>
      </c>
      <c r="H48" s="171"/>
      <c r="I48" s="172">
        <f>ROUND(E48*H48,2)</f>
        <v>0</v>
      </c>
      <c r="J48" s="171"/>
      <c r="K48" s="172">
        <f>ROUND(E48*J48,2)</f>
        <v>0</v>
      </c>
      <c r="L48" s="172">
        <v>21</v>
      </c>
      <c r="M48" s="172">
        <f>G48*(1+L48/100)</f>
        <v>0</v>
      </c>
      <c r="N48" s="170">
        <v>0</v>
      </c>
      <c r="O48" s="170">
        <f>ROUND(E48*N48,2)</f>
        <v>0</v>
      </c>
      <c r="P48" s="170">
        <v>2.5510000000000001E-2</v>
      </c>
      <c r="Q48" s="170">
        <f>ROUND(E48*P48,2)</f>
        <v>2.4900000000000002</v>
      </c>
      <c r="R48" s="172" t="s">
        <v>232</v>
      </c>
      <c r="S48" s="172" t="s">
        <v>221</v>
      </c>
      <c r="T48" s="173" t="s">
        <v>222</v>
      </c>
      <c r="U48" s="158">
        <v>0.12</v>
      </c>
      <c r="V48" s="158">
        <f>ROUND(E48*U48,2)</f>
        <v>11.7</v>
      </c>
      <c r="W48" s="158"/>
      <c r="X48" s="158" t="s">
        <v>223</v>
      </c>
      <c r="Y48" s="158" t="s">
        <v>197</v>
      </c>
      <c r="Z48" s="148"/>
      <c r="AA48" s="148"/>
      <c r="AB48" s="148"/>
      <c r="AC48" s="148"/>
      <c r="AD48" s="148"/>
      <c r="AE48" s="148"/>
      <c r="AF48" s="148"/>
      <c r="AG48" s="148" t="s">
        <v>224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90" t="s">
        <v>265</v>
      </c>
      <c r="D49" s="187"/>
      <c r="E49" s="188">
        <v>97.5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235</v>
      </c>
      <c r="AH49" s="148">
        <v>5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ht="22.5" outlineLevel="1" x14ac:dyDescent="0.2">
      <c r="A50" s="167">
        <v>8</v>
      </c>
      <c r="B50" s="168" t="s">
        <v>266</v>
      </c>
      <c r="C50" s="183" t="s">
        <v>267</v>
      </c>
      <c r="D50" s="169" t="s">
        <v>268</v>
      </c>
      <c r="E50" s="170">
        <v>1.44E-2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0">
        <v>0</v>
      </c>
      <c r="O50" s="170">
        <f>ROUND(E50*N50,2)</f>
        <v>0</v>
      </c>
      <c r="P50" s="170">
        <v>2.2000000000000002</v>
      </c>
      <c r="Q50" s="170">
        <f>ROUND(E50*P50,2)</f>
        <v>0.03</v>
      </c>
      <c r="R50" s="172" t="s">
        <v>232</v>
      </c>
      <c r="S50" s="172" t="s">
        <v>221</v>
      </c>
      <c r="T50" s="173" t="s">
        <v>222</v>
      </c>
      <c r="U50" s="158">
        <v>14.85</v>
      </c>
      <c r="V50" s="158">
        <f>ROUND(E50*U50,2)</f>
        <v>0.21</v>
      </c>
      <c r="W50" s="158"/>
      <c r="X50" s="158" t="s">
        <v>223</v>
      </c>
      <c r="Y50" s="158" t="s">
        <v>197</v>
      </c>
      <c r="Z50" s="148"/>
      <c r="AA50" s="148"/>
      <c r="AB50" s="148"/>
      <c r="AC50" s="148"/>
      <c r="AD50" s="148"/>
      <c r="AE50" s="148"/>
      <c r="AF50" s="148"/>
      <c r="AG50" s="148" t="s">
        <v>224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90" t="s">
        <v>269</v>
      </c>
      <c r="D51" s="187"/>
      <c r="E51" s="188">
        <v>1.44E-2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235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67">
        <v>9</v>
      </c>
      <c r="B52" s="168" t="s">
        <v>270</v>
      </c>
      <c r="C52" s="183" t="s">
        <v>271</v>
      </c>
      <c r="D52" s="169" t="s">
        <v>231</v>
      </c>
      <c r="E52" s="170">
        <v>161.88999999999999</v>
      </c>
      <c r="F52" s="171"/>
      <c r="G52" s="172">
        <f>ROUND(E52*F52,2)</f>
        <v>0</v>
      </c>
      <c r="H52" s="171"/>
      <c r="I52" s="172">
        <f>ROUND(E52*H52,2)</f>
        <v>0</v>
      </c>
      <c r="J52" s="171"/>
      <c r="K52" s="172">
        <f>ROUND(E52*J52,2)</f>
        <v>0</v>
      </c>
      <c r="L52" s="172">
        <v>21</v>
      </c>
      <c r="M52" s="172">
        <f>G52*(1+L52/100)</f>
        <v>0</v>
      </c>
      <c r="N52" s="170">
        <v>0</v>
      </c>
      <c r="O52" s="170">
        <f>ROUND(E52*N52,2)</f>
        <v>0</v>
      </c>
      <c r="P52" s="170">
        <v>0</v>
      </c>
      <c r="Q52" s="170">
        <f>ROUND(E52*P52,2)</f>
        <v>0</v>
      </c>
      <c r="R52" s="172" t="s">
        <v>272</v>
      </c>
      <c r="S52" s="172" t="s">
        <v>221</v>
      </c>
      <c r="T52" s="173" t="s">
        <v>222</v>
      </c>
      <c r="U52" s="158">
        <v>1.6E-2</v>
      </c>
      <c r="V52" s="158">
        <f>ROUND(E52*U52,2)</f>
        <v>2.59</v>
      </c>
      <c r="W52" s="158"/>
      <c r="X52" s="158" t="s">
        <v>223</v>
      </c>
      <c r="Y52" s="158" t="s">
        <v>197</v>
      </c>
      <c r="Z52" s="148"/>
      <c r="AA52" s="148"/>
      <c r="AB52" s="148"/>
      <c r="AC52" s="148"/>
      <c r="AD52" s="148"/>
      <c r="AE52" s="148"/>
      <c r="AF52" s="148"/>
      <c r="AG52" s="148" t="s">
        <v>224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90" t="s">
        <v>273</v>
      </c>
      <c r="D53" s="187"/>
      <c r="E53" s="188">
        <v>33.65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235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3" x14ac:dyDescent="0.2">
      <c r="A54" s="155"/>
      <c r="B54" s="156"/>
      <c r="C54" s="190" t="s">
        <v>274</v>
      </c>
      <c r="D54" s="187"/>
      <c r="E54" s="188">
        <v>53.36</v>
      </c>
      <c r="F54" s="158"/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235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3" x14ac:dyDescent="0.2">
      <c r="A55" s="155"/>
      <c r="B55" s="156"/>
      <c r="C55" s="190" t="s">
        <v>275</v>
      </c>
      <c r="D55" s="187"/>
      <c r="E55" s="188"/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235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">
      <c r="A56" s="155"/>
      <c r="B56" s="156"/>
      <c r="C56" s="190" t="s">
        <v>276</v>
      </c>
      <c r="D56" s="187"/>
      <c r="E56" s="188">
        <v>16.440000000000001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235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">
      <c r="A57" s="155"/>
      <c r="B57" s="156"/>
      <c r="C57" s="190" t="s">
        <v>277</v>
      </c>
      <c r="D57" s="187"/>
      <c r="E57" s="188"/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235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">
      <c r="A58" s="155"/>
      <c r="B58" s="156"/>
      <c r="C58" s="190" t="s">
        <v>276</v>
      </c>
      <c r="D58" s="187"/>
      <c r="E58" s="188">
        <v>16.440000000000001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235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3" x14ac:dyDescent="0.2">
      <c r="A59" s="155"/>
      <c r="B59" s="156"/>
      <c r="C59" s="190" t="s">
        <v>278</v>
      </c>
      <c r="D59" s="187"/>
      <c r="E59" s="188">
        <v>42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235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67">
        <v>10</v>
      </c>
      <c r="B60" s="168" t="s">
        <v>279</v>
      </c>
      <c r="C60" s="183" t="s">
        <v>280</v>
      </c>
      <c r="D60" s="169" t="s">
        <v>281</v>
      </c>
      <c r="E60" s="170">
        <v>10</v>
      </c>
      <c r="F60" s="171"/>
      <c r="G60" s="172">
        <f>ROUND(E60*F60,2)</f>
        <v>0</v>
      </c>
      <c r="H60" s="171"/>
      <c r="I60" s="172">
        <f>ROUND(E60*H60,2)</f>
        <v>0</v>
      </c>
      <c r="J60" s="171"/>
      <c r="K60" s="172">
        <f>ROUND(E60*J60,2)</f>
        <v>0</v>
      </c>
      <c r="L60" s="172">
        <v>21</v>
      </c>
      <c r="M60" s="172">
        <f>G60*(1+L60/100)</f>
        <v>0</v>
      </c>
      <c r="N60" s="170">
        <v>0</v>
      </c>
      <c r="O60" s="170">
        <f>ROUND(E60*N60,2)</f>
        <v>0</v>
      </c>
      <c r="P60" s="170">
        <v>0</v>
      </c>
      <c r="Q60" s="170">
        <f>ROUND(E60*P60,2)</f>
        <v>0</v>
      </c>
      <c r="R60" s="172" t="s">
        <v>232</v>
      </c>
      <c r="S60" s="172" t="s">
        <v>221</v>
      </c>
      <c r="T60" s="173" t="s">
        <v>222</v>
      </c>
      <c r="U60" s="158">
        <v>0.05</v>
      </c>
      <c r="V60" s="158">
        <f>ROUND(E60*U60,2)</f>
        <v>0.5</v>
      </c>
      <c r="W60" s="158"/>
      <c r="X60" s="158" t="s">
        <v>223</v>
      </c>
      <c r="Y60" s="158" t="s">
        <v>197</v>
      </c>
      <c r="Z60" s="148"/>
      <c r="AA60" s="148"/>
      <c r="AB60" s="148"/>
      <c r="AC60" s="148"/>
      <c r="AD60" s="148"/>
      <c r="AE60" s="148"/>
      <c r="AF60" s="148"/>
      <c r="AG60" s="148" t="s">
        <v>224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258" t="s">
        <v>282</v>
      </c>
      <c r="D61" s="259"/>
      <c r="E61" s="259"/>
      <c r="F61" s="259"/>
      <c r="G61" s="259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226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190" t="s">
        <v>283</v>
      </c>
      <c r="D62" s="187"/>
      <c r="E62" s="188">
        <v>4</v>
      </c>
      <c r="F62" s="158"/>
      <c r="G62" s="158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235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3" x14ac:dyDescent="0.2">
      <c r="A63" s="155"/>
      <c r="B63" s="156"/>
      <c r="C63" s="190" t="s">
        <v>284</v>
      </c>
      <c r="D63" s="187"/>
      <c r="E63" s="188">
        <v>2</v>
      </c>
      <c r="F63" s="158"/>
      <c r="G63" s="158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235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90" t="s">
        <v>285</v>
      </c>
      <c r="D64" s="187"/>
      <c r="E64" s="188">
        <v>2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235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90" t="s">
        <v>286</v>
      </c>
      <c r="D65" s="187"/>
      <c r="E65" s="188">
        <v>2</v>
      </c>
      <c r="F65" s="158"/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235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67">
        <v>11</v>
      </c>
      <c r="B66" s="168" t="s">
        <v>287</v>
      </c>
      <c r="C66" s="183" t="s">
        <v>288</v>
      </c>
      <c r="D66" s="169" t="s">
        <v>281</v>
      </c>
      <c r="E66" s="170">
        <v>10</v>
      </c>
      <c r="F66" s="171"/>
      <c r="G66" s="172">
        <f>ROUND(E66*F66,2)</f>
        <v>0</v>
      </c>
      <c r="H66" s="171"/>
      <c r="I66" s="172">
        <f>ROUND(E66*H66,2)</f>
        <v>0</v>
      </c>
      <c r="J66" s="171"/>
      <c r="K66" s="172">
        <f>ROUND(E66*J66,2)</f>
        <v>0</v>
      </c>
      <c r="L66" s="172">
        <v>21</v>
      </c>
      <c r="M66" s="172">
        <f>G66*(1+L66/100)</f>
        <v>0</v>
      </c>
      <c r="N66" s="170">
        <v>0</v>
      </c>
      <c r="O66" s="170">
        <f>ROUND(E66*N66,2)</f>
        <v>0</v>
      </c>
      <c r="P66" s="170">
        <v>0</v>
      </c>
      <c r="Q66" s="170">
        <f>ROUND(E66*P66,2)</f>
        <v>0</v>
      </c>
      <c r="R66" s="172"/>
      <c r="S66" s="172" t="s">
        <v>195</v>
      </c>
      <c r="T66" s="173" t="s">
        <v>196</v>
      </c>
      <c r="U66" s="158">
        <v>0.05</v>
      </c>
      <c r="V66" s="158">
        <f>ROUND(E66*U66,2)</f>
        <v>0.5</v>
      </c>
      <c r="W66" s="158"/>
      <c r="X66" s="158" t="s">
        <v>223</v>
      </c>
      <c r="Y66" s="158" t="s">
        <v>197</v>
      </c>
      <c r="Z66" s="148"/>
      <c r="AA66" s="148"/>
      <c r="AB66" s="148"/>
      <c r="AC66" s="148"/>
      <c r="AD66" s="148"/>
      <c r="AE66" s="148"/>
      <c r="AF66" s="148"/>
      <c r="AG66" s="148" t="s">
        <v>224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190" t="s">
        <v>289</v>
      </c>
      <c r="D67" s="187"/>
      <c r="E67" s="188">
        <v>10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235</v>
      </c>
      <c r="AH67" s="148">
        <v>5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2.5" outlineLevel="1" x14ac:dyDescent="0.2">
      <c r="A68" s="167">
        <v>12</v>
      </c>
      <c r="B68" s="168" t="s">
        <v>290</v>
      </c>
      <c r="C68" s="183" t="s">
        <v>291</v>
      </c>
      <c r="D68" s="169" t="s">
        <v>268</v>
      </c>
      <c r="E68" s="170">
        <v>5.0759999999999996</v>
      </c>
      <c r="F68" s="171"/>
      <c r="G68" s="172">
        <f>ROUND(E68*F68,2)</f>
        <v>0</v>
      </c>
      <c r="H68" s="171"/>
      <c r="I68" s="172">
        <f>ROUND(E68*H68,2)</f>
        <v>0</v>
      </c>
      <c r="J68" s="171"/>
      <c r="K68" s="172">
        <f>ROUND(E68*J68,2)</f>
        <v>0</v>
      </c>
      <c r="L68" s="172">
        <v>21</v>
      </c>
      <c r="M68" s="172">
        <f>G68*(1+L68/100)</f>
        <v>0</v>
      </c>
      <c r="N68" s="170">
        <v>0</v>
      </c>
      <c r="O68" s="170">
        <f>ROUND(E68*N68,2)</f>
        <v>0</v>
      </c>
      <c r="P68" s="170">
        <v>2.2000000000000002</v>
      </c>
      <c r="Q68" s="170">
        <f>ROUND(E68*P68,2)</f>
        <v>11.17</v>
      </c>
      <c r="R68" s="172" t="s">
        <v>232</v>
      </c>
      <c r="S68" s="172" t="s">
        <v>221</v>
      </c>
      <c r="T68" s="173" t="s">
        <v>222</v>
      </c>
      <c r="U68" s="158">
        <v>4.2350000000000003</v>
      </c>
      <c r="V68" s="158">
        <f>ROUND(E68*U68,2)</f>
        <v>21.5</v>
      </c>
      <c r="W68" s="158"/>
      <c r="X68" s="158" t="s">
        <v>223</v>
      </c>
      <c r="Y68" s="158" t="s">
        <v>197</v>
      </c>
      <c r="Z68" s="148"/>
      <c r="AA68" s="148"/>
      <c r="AB68" s="148"/>
      <c r="AC68" s="148"/>
      <c r="AD68" s="148"/>
      <c r="AE68" s="148"/>
      <c r="AF68" s="148"/>
      <c r="AG68" s="148" t="s">
        <v>224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90" t="s">
        <v>292</v>
      </c>
      <c r="D69" s="187"/>
      <c r="E69" s="188">
        <v>4.8000000000000001E-2</v>
      </c>
      <c r="F69" s="158"/>
      <c r="G69" s="158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235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90" t="s">
        <v>293</v>
      </c>
      <c r="D70" s="187"/>
      <c r="E70" s="188">
        <v>0.72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235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90" t="s">
        <v>294</v>
      </c>
      <c r="D71" s="187"/>
      <c r="E71" s="188">
        <v>0.72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235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">
      <c r="A72" s="155"/>
      <c r="B72" s="156"/>
      <c r="C72" s="190" t="s">
        <v>295</v>
      </c>
      <c r="D72" s="187"/>
      <c r="E72" s="188">
        <v>0.42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235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90" t="s">
        <v>296</v>
      </c>
      <c r="D73" s="187"/>
      <c r="E73" s="188">
        <v>0.72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235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">
      <c r="A74" s="155"/>
      <c r="B74" s="156"/>
      <c r="C74" s="190" t="s">
        <v>297</v>
      </c>
      <c r="D74" s="187"/>
      <c r="E74" s="188">
        <v>0.24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235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3" x14ac:dyDescent="0.2">
      <c r="A75" s="155"/>
      <c r="B75" s="156"/>
      <c r="C75" s="190" t="s">
        <v>298</v>
      </c>
      <c r="D75" s="187"/>
      <c r="E75" s="188">
        <v>0.36</v>
      </c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235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190" t="s">
        <v>240</v>
      </c>
      <c r="D76" s="187"/>
      <c r="E76" s="188"/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235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90" t="s">
        <v>299</v>
      </c>
      <c r="D77" s="187"/>
      <c r="E77" s="188">
        <v>0.64</v>
      </c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235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90" t="s">
        <v>240</v>
      </c>
      <c r="D78" s="187"/>
      <c r="E78" s="188"/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235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">
      <c r="A79" s="155"/>
      <c r="B79" s="156"/>
      <c r="C79" s="190" t="s">
        <v>300</v>
      </c>
      <c r="D79" s="187"/>
      <c r="E79" s="188">
        <v>0.35399999999999998</v>
      </c>
      <c r="F79" s="158"/>
      <c r="G79" s="15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235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190" t="s">
        <v>301</v>
      </c>
      <c r="D80" s="187"/>
      <c r="E80" s="188">
        <v>0.35399999999999998</v>
      </c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235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90" t="s">
        <v>302</v>
      </c>
      <c r="D81" s="187"/>
      <c r="E81" s="188">
        <v>0.5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235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ht="22.5" outlineLevel="1" x14ac:dyDescent="0.2">
      <c r="A82" s="167">
        <v>13</v>
      </c>
      <c r="B82" s="168" t="s">
        <v>303</v>
      </c>
      <c r="C82" s="183" t="s">
        <v>304</v>
      </c>
      <c r="D82" s="169" t="s">
        <v>268</v>
      </c>
      <c r="E82" s="170">
        <v>5.0759999999999996</v>
      </c>
      <c r="F82" s="171"/>
      <c r="G82" s="172">
        <f>ROUND(E82*F82,2)</f>
        <v>0</v>
      </c>
      <c r="H82" s="171"/>
      <c r="I82" s="172">
        <f>ROUND(E82*H82,2)</f>
        <v>0</v>
      </c>
      <c r="J82" s="171"/>
      <c r="K82" s="172">
        <f>ROUND(E82*J82,2)</f>
        <v>0</v>
      </c>
      <c r="L82" s="172">
        <v>21</v>
      </c>
      <c r="M82" s="172">
        <f>G82*(1+L82/100)</f>
        <v>0</v>
      </c>
      <c r="N82" s="170">
        <v>0</v>
      </c>
      <c r="O82" s="170">
        <f>ROUND(E82*N82,2)</f>
        <v>0</v>
      </c>
      <c r="P82" s="170">
        <v>0</v>
      </c>
      <c r="Q82" s="170">
        <f>ROUND(E82*P82,2)</f>
        <v>0</v>
      </c>
      <c r="R82" s="172" t="s">
        <v>232</v>
      </c>
      <c r="S82" s="172" t="s">
        <v>221</v>
      </c>
      <c r="T82" s="173" t="s">
        <v>222</v>
      </c>
      <c r="U82" s="158">
        <v>4.8280000000000003</v>
      </c>
      <c r="V82" s="158">
        <f>ROUND(E82*U82,2)</f>
        <v>24.51</v>
      </c>
      <c r="W82" s="158"/>
      <c r="X82" s="158" t="s">
        <v>223</v>
      </c>
      <c r="Y82" s="158" t="s">
        <v>197</v>
      </c>
      <c r="Z82" s="148"/>
      <c r="AA82" s="148"/>
      <c r="AB82" s="148"/>
      <c r="AC82" s="148"/>
      <c r="AD82" s="148"/>
      <c r="AE82" s="148"/>
      <c r="AF82" s="148"/>
      <c r="AG82" s="148" t="s">
        <v>224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2">
      <c r="A83" s="155"/>
      <c r="B83" s="156"/>
      <c r="C83" s="190" t="s">
        <v>305</v>
      </c>
      <c r="D83" s="187"/>
      <c r="E83" s="188">
        <v>5.0759999999999996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235</v>
      </c>
      <c r="AH83" s="148">
        <v>5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 x14ac:dyDescent="0.2">
      <c r="A84" s="167">
        <v>14</v>
      </c>
      <c r="B84" s="168" t="s">
        <v>306</v>
      </c>
      <c r="C84" s="183" t="s">
        <v>307</v>
      </c>
      <c r="D84" s="169" t="s">
        <v>231</v>
      </c>
      <c r="E84" s="170">
        <v>20</v>
      </c>
      <c r="F84" s="171"/>
      <c r="G84" s="172">
        <f>ROUND(E84*F84,2)</f>
        <v>0</v>
      </c>
      <c r="H84" s="171"/>
      <c r="I84" s="172">
        <f>ROUND(E84*H84,2)</f>
        <v>0</v>
      </c>
      <c r="J84" s="171"/>
      <c r="K84" s="172">
        <f>ROUND(E84*J84,2)</f>
        <v>0</v>
      </c>
      <c r="L84" s="172">
        <v>21</v>
      </c>
      <c r="M84" s="172">
        <f>G84*(1+L84/100)</f>
        <v>0</v>
      </c>
      <c r="N84" s="170">
        <v>6.7000000000000002E-4</v>
      </c>
      <c r="O84" s="170">
        <f>ROUND(E84*N84,2)</f>
        <v>0.01</v>
      </c>
      <c r="P84" s="170">
        <v>0.31900000000000001</v>
      </c>
      <c r="Q84" s="170">
        <f>ROUND(E84*P84,2)</f>
        <v>6.38</v>
      </c>
      <c r="R84" s="172" t="s">
        <v>232</v>
      </c>
      <c r="S84" s="172" t="s">
        <v>221</v>
      </c>
      <c r="T84" s="173" t="s">
        <v>222</v>
      </c>
      <c r="U84" s="158">
        <v>0.317</v>
      </c>
      <c r="V84" s="158">
        <f>ROUND(E84*U84,2)</f>
        <v>6.34</v>
      </c>
      <c r="W84" s="158"/>
      <c r="X84" s="158" t="s">
        <v>223</v>
      </c>
      <c r="Y84" s="158" t="s">
        <v>197</v>
      </c>
      <c r="Z84" s="148"/>
      <c r="AA84" s="148"/>
      <c r="AB84" s="148"/>
      <c r="AC84" s="148"/>
      <c r="AD84" s="148"/>
      <c r="AE84" s="148"/>
      <c r="AF84" s="148"/>
      <c r="AG84" s="148" t="s">
        <v>224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ht="22.5" outlineLevel="2" x14ac:dyDescent="0.2">
      <c r="A85" s="155"/>
      <c r="B85" s="156"/>
      <c r="C85" s="258" t="s">
        <v>308</v>
      </c>
      <c r="D85" s="259"/>
      <c r="E85" s="259"/>
      <c r="F85" s="259"/>
      <c r="G85" s="259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226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89" t="str">
        <f>C85</f>
        <v>nebo vybourání otvorů průřezové plochy přes 4 m2 v příčkách, včetně pomocného lešení o výšce podlahy do 1900 mm a pro zatížení do 1,5 kPa  (150 kg/m2),</v>
      </c>
      <c r="BB85" s="148"/>
      <c r="BC85" s="148"/>
      <c r="BD85" s="148"/>
      <c r="BE85" s="148"/>
      <c r="BF85" s="148"/>
      <c r="BG85" s="148"/>
      <c r="BH85" s="148"/>
    </row>
    <row r="86" spans="1:60" outlineLevel="2" x14ac:dyDescent="0.2">
      <c r="A86" s="155"/>
      <c r="B86" s="156"/>
      <c r="C86" s="190" t="s">
        <v>309</v>
      </c>
      <c r="D86" s="187"/>
      <c r="E86" s="188">
        <v>20</v>
      </c>
      <c r="F86" s="158"/>
      <c r="G86" s="158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Z86" s="148"/>
      <c r="AA86" s="148"/>
      <c r="AB86" s="148"/>
      <c r="AC86" s="148"/>
      <c r="AD86" s="148"/>
      <c r="AE86" s="148"/>
      <c r="AF86" s="148"/>
      <c r="AG86" s="148" t="s">
        <v>235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4">
        <v>15</v>
      </c>
      <c r="B87" s="175" t="s">
        <v>310</v>
      </c>
      <c r="C87" s="182" t="s">
        <v>311</v>
      </c>
      <c r="D87" s="176" t="s">
        <v>281</v>
      </c>
      <c r="E87" s="177">
        <v>3</v>
      </c>
      <c r="F87" s="178"/>
      <c r="G87" s="179">
        <f>ROUND(E87*F87,2)</f>
        <v>0</v>
      </c>
      <c r="H87" s="178"/>
      <c r="I87" s="179">
        <f>ROUND(E87*H87,2)</f>
        <v>0</v>
      </c>
      <c r="J87" s="178"/>
      <c r="K87" s="179">
        <f>ROUND(E87*J87,2)</f>
        <v>0</v>
      </c>
      <c r="L87" s="179">
        <v>21</v>
      </c>
      <c r="M87" s="179">
        <f>G87*(1+L87/100)</f>
        <v>0</v>
      </c>
      <c r="N87" s="177">
        <v>0</v>
      </c>
      <c r="O87" s="177">
        <f>ROUND(E87*N87,2)</f>
        <v>0</v>
      </c>
      <c r="P87" s="177">
        <v>0.05</v>
      </c>
      <c r="Q87" s="177">
        <f>ROUND(E87*P87,2)</f>
        <v>0.15</v>
      </c>
      <c r="R87" s="179"/>
      <c r="S87" s="179" t="s">
        <v>195</v>
      </c>
      <c r="T87" s="180" t="s">
        <v>196</v>
      </c>
      <c r="U87" s="158">
        <v>0.32</v>
      </c>
      <c r="V87" s="158">
        <f>ROUND(E87*U87,2)</f>
        <v>0.96</v>
      </c>
      <c r="W87" s="158"/>
      <c r="X87" s="158" t="s">
        <v>223</v>
      </c>
      <c r="Y87" s="158" t="s">
        <v>197</v>
      </c>
      <c r="Z87" s="148"/>
      <c r="AA87" s="148"/>
      <c r="AB87" s="148"/>
      <c r="AC87" s="148"/>
      <c r="AD87" s="148"/>
      <c r="AE87" s="148"/>
      <c r="AF87" s="148"/>
      <c r="AG87" s="148" t="s">
        <v>224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x14ac:dyDescent="0.2">
      <c r="A88" s="160" t="s">
        <v>190</v>
      </c>
      <c r="B88" s="161" t="s">
        <v>134</v>
      </c>
      <c r="C88" s="181" t="s">
        <v>135</v>
      </c>
      <c r="D88" s="162"/>
      <c r="E88" s="163"/>
      <c r="F88" s="164"/>
      <c r="G88" s="164">
        <f>SUMIF(AG89:AG95,"&lt;&gt;NOR",G89:G95)</f>
        <v>0</v>
      </c>
      <c r="H88" s="164"/>
      <c r="I88" s="164">
        <f>SUM(I89:I95)</f>
        <v>0</v>
      </c>
      <c r="J88" s="164"/>
      <c r="K88" s="164">
        <f>SUM(K89:K95)</f>
        <v>0</v>
      </c>
      <c r="L88" s="164"/>
      <c r="M88" s="164">
        <f>SUM(M89:M95)</f>
        <v>0</v>
      </c>
      <c r="N88" s="163"/>
      <c r="O88" s="163">
        <f>SUM(O89:O95)</f>
        <v>0</v>
      </c>
      <c r="P88" s="163"/>
      <c r="Q88" s="163">
        <f>SUM(Q89:Q95)</f>
        <v>0.21</v>
      </c>
      <c r="R88" s="164"/>
      <c r="S88" s="164"/>
      <c r="T88" s="165"/>
      <c r="U88" s="159"/>
      <c r="V88" s="159">
        <f>SUM(V89:V95)</f>
        <v>5.8</v>
      </c>
      <c r="W88" s="159"/>
      <c r="X88" s="159"/>
      <c r="Y88" s="159"/>
      <c r="AG88" t="s">
        <v>191</v>
      </c>
    </row>
    <row r="89" spans="1:60" outlineLevel="1" x14ac:dyDescent="0.2">
      <c r="A89" s="167">
        <v>16</v>
      </c>
      <c r="B89" s="168" t="s">
        <v>312</v>
      </c>
      <c r="C89" s="183" t="s">
        <v>313</v>
      </c>
      <c r="D89" s="169" t="s">
        <v>219</v>
      </c>
      <c r="E89" s="170">
        <v>4</v>
      </c>
      <c r="F89" s="171"/>
      <c r="G89" s="172">
        <f>ROUND(E89*F89,2)</f>
        <v>0</v>
      </c>
      <c r="H89" s="171"/>
      <c r="I89" s="172">
        <f>ROUND(E89*H89,2)</f>
        <v>0</v>
      </c>
      <c r="J89" s="171"/>
      <c r="K89" s="172">
        <f>ROUND(E89*J89,2)</f>
        <v>0</v>
      </c>
      <c r="L89" s="172">
        <v>21</v>
      </c>
      <c r="M89" s="172">
        <f>G89*(1+L89/100)</f>
        <v>0</v>
      </c>
      <c r="N89" s="170">
        <v>0</v>
      </c>
      <c r="O89" s="170">
        <f>ROUND(E89*N89,2)</f>
        <v>0</v>
      </c>
      <c r="P89" s="170">
        <v>2.0999999999999999E-3</v>
      </c>
      <c r="Q89" s="170">
        <f>ROUND(E89*P89,2)</f>
        <v>0.01</v>
      </c>
      <c r="R89" s="172" t="s">
        <v>314</v>
      </c>
      <c r="S89" s="172" t="s">
        <v>221</v>
      </c>
      <c r="T89" s="173" t="s">
        <v>222</v>
      </c>
      <c r="U89" s="158">
        <v>3.1E-2</v>
      </c>
      <c r="V89" s="158">
        <f>ROUND(E89*U89,2)</f>
        <v>0.12</v>
      </c>
      <c r="W89" s="158"/>
      <c r="X89" s="158" t="s">
        <v>223</v>
      </c>
      <c r="Y89" s="158" t="s">
        <v>197</v>
      </c>
      <c r="Z89" s="148"/>
      <c r="AA89" s="148"/>
      <c r="AB89" s="148"/>
      <c r="AC89" s="148"/>
      <c r="AD89" s="148"/>
      <c r="AE89" s="148"/>
      <c r="AF89" s="148"/>
      <c r="AG89" s="148" t="s">
        <v>224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2" x14ac:dyDescent="0.2">
      <c r="A90" s="155"/>
      <c r="B90" s="156"/>
      <c r="C90" s="258" t="s">
        <v>315</v>
      </c>
      <c r="D90" s="259"/>
      <c r="E90" s="259"/>
      <c r="F90" s="259"/>
      <c r="G90" s="259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8"/>
      <c r="AA90" s="148"/>
      <c r="AB90" s="148"/>
      <c r="AC90" s="148"/>
      <c r="AD90" s="148"/>
      <c r="AE90" s="148"/>
      <c r="AF90" s="148"/>
      <c r="AG90" s="148" t="s">
        <v>226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67">
        <v>17</v>
      </c>
      <c r="B91" s="168" t="s">
        <v>316</v>
      </c>
      <c r="C91" s="183" t="s">
        <v>317</v>
      </c>
      <c r="D91" s="169" t="s">
        <v>219</v>
      </c>
      <c r="E91" s="170">
        <v>4</v>
      </c>
      <c r="F91" s="171"/>
      <c r="G91" s="172">
        <f>ROUND(E91*F91,2)</f>
        <v>0</v>
      </c>
      <c r="H91" s="171"/>
      <c r="I91" s="172">
        <f>ROUND(E91*H91,2)</f>
        <v>0</v>
      </c>
      <c r="J91" s="171"/>
      <c r="K91" s="172">
        <f>ROUND(E91*J91,2)</f>
        <v>0</v>
      </c>
      <c r="L91" s="172">
        <v>21</v>
      </c>
      <c r="M91" s="172">
        <f>G91*(1+L91/100)</f>
        <v>0</v>
      </c>
      <c r="N91" s="170">
        <v>0</v>
      </c>
      <c r="O91" s="170">
        <f>ROUND(E91*N91,2)</f>
        <v>0</v>
      </c>
      <c r="P91" s="170">
        <v>1.98E-3</v>
      </c>
      <c r="Q91" s="170">
        <f>ROUND(E91*P91,2)</f>
        <v>0.01</v>
      </c>
      <c r="R91" s="172" t="s">
        <v>314</v>
      </c>
      <c r="S91" s="172" t="s">
        <v>221</v>
      </c>
      <c r="T91" s="173" t="s">
        <v>222</v>
      </c>
      <c r="U91" s="158">
        <v>8.3000000000000004E-2</v>
      </c>
      <c r="V91" s="158">
        <f>ROUND(E91*U91,2)</f>
        <v>0.33</v>
      </c>
      <c r="W91" s="158"/>
      <c r="X91" s="158" t="s">
        <v>223</v>
      </c>
      <c r="Y91" s="158" t="s">
        <v>197</v>
      </c>
      <c r="Z91" s="148"/>
      <c r="AA91" s="148"/>
      <c r="AB91" s="148"/>
      <c r="AC91" s="148"/>
      <c r="AD91" s="148"/>
      <c r="AE91" s="148"/>
      <c r="AF91" s="148"/>
      <c r="AG91" s="148" t="s">
        <v>224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258" t="s">
        <v>315</v>
      </c>
      <c r="D92" s="259"/>
      <c r="E92" s="259"/>
      <c r="F92" s="259"/>
      <c r="G92" s="259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226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 x14ac:dyDescent="0.2">
      <c r="A93" s="167">
        <v>18</v>
      </c>
      <c r="B93" s="168" t="s">
        <v>318</v>
      </c>
      <c r="C93" s="183" t="s">
        <v>319</v>
      </c>
      <c r="D93" s="169" t="s">
        <v>219</v>
      </c>
      <c r="E93" s="170">
        <v>8</v>
      </c>
      <c r="F93" s="171"/>
      <c r="G93" s="172">
        <f>ROUND(E93*F93,2)</f>
        <v>0</v>
      </c>
      <c r="H93" s="171"/>
      <c r="I93" s="172">
        <f>ROUND(E93*H93,2)</f>
        <v>0</v>
      </c>
      <c r="J93" s="171"/>
      <c r="K93" s="172">
        <f>ROUND(E93*J93,2)</f>
        <v>0</v>
      </c>
      <c r="L93" s="172">
        <v>21</v>
      </c>
      <c r="M93" s="172">
        <f>G93*(1+L93/100)</f>
        <v>0</v>
      </c>
      <c r="N93" s="170">
        <v>0</v>
      </c>
      <c r="O93" s="170">
        <f>ROUND(E93*N93,2)</f>
        <v>0</v>
      </c>
      <c r="P93" s="170">
        <v>1.4919999999999999E-2</v>
      </c>
      <c r="Q93" s="170">
        <f>ROUND(E93*P93,2)</f>
        <v>0.12</v>
      </c>
      <c r="R93" s="172" t="s">
        <v>314</v>
      </c>
      <c r="S93" s="172" t="s">
        <v>221</v>
      </c>
      <c r="T93" s="173" t="s">
        <v>222</v>
      </c>
      <c r="U93" s="158">
        <v>0.41299999999999998</v>
      </c>
      <c r="V93" s="158">
        <f>ROUND(E93*U93,2)</f>
        <v>3.3</v>
      </c>
      <c r="W93" s="158"/>
      <c r="X93" s="158" t="s">
        <v>223</v>
      </c>
      <c r="Y93" s="158" t="s">
        <v>197</v>
      </c>
      <c r="Z93" s="148"/>
      <c r="AA93" s="148"/>
      <c r="AB93" s="148"/>
      <c r="AC93" s="148"/>
      <c r="AD93" s="148"/>
      <c r="AE93" s="148"/>
      <c r="AF93" s="148"/>
      <c r="AG93" s="148" t="s">
        <v>224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2" x14ac:dyDescent="0.2">
      <c r="A94" s="155"/>
      <c r="B94" s="156"/>
      <c r="C94" s="258" t="s">
        <v>320</v>
      </c>
      <c r="D94" s="259"/>
      <c r="E94" s="259"/>
      <c r="F94" s="259"/>
      <c r="G94" s="259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226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74">
        <v>19</v>
      </c>
      <c r="B95" s="175" t="s">
        <v>321</v>
      </c>
      <c r="C95" s="182" t="s">
        <v>322</v>
      </c>
      <c r="D95" s="176" t="s">
        <v>219</v>
      </c>
      <c r="E95" s="177">
        <v>5</v>
      </c>
      <c r="F95" s="178"/>
      <c r="G95" s="179">
        <f>ROUND(E95*F95,2)</f>
        <v>0</v>
      </c>
      <c r="H95" s="178"/>
      <c r="I95" s="179">
        <f>ROUND(E95*H95,2)</f>
        <v>0</v>
      </c>
      <c r="J95" s="178"/>
      <c r="K95" s="179">
        <f>ROUND(E95*J95,2)</f>
        <v>0</v>
      </c>
      <c r="L95" s="179">
        <v>21</v>
      </c>
      <c r="M95" s="179">
        <f>G95*(1+L95/100)</f>
        <v>0</v>
      </c>
      <c r="N95" s="177">
        <v>0</v>
      </c>
      <c r="O95" s="177">
        <f>ROUND(E95*N95,2)</f>
        <v>0</v>
      </c>
      <c r="P95" s="177">
        <v>1.4919999999999999E-2</v>
      </c>
      <c r="Q95" s="177">
        <f>ROUND(E95*P95,2)</f>
        <v>7.0000000000000007E-2</v>
      </c>
      <c r="R95" s="179"/>
      <c r="S95" s="179" t="s">
        <v>195</v>
      </c>
      <c r="T95" s="180" t="s">
        <v>196</v>
      </c>
      <c r="U95" s="158">
        <v>0.41</v>
      </c>
      <c r="V95" s="158">
        <f>ROUND(E95*U95,2)</f>
        <v>2.0499999999999998</v>
      </c>
      <c r="W95" s="158"/>
      <c r="X95" s="158" t="s">
        <v>223</v>
      </c>
      <c r="Y95" s="158" t="s">
        <v>197</v>
      </c>
      <c r="Z95" s="148"/>
      <c r="AA95" s="148"/>
      <c r="AB95" s="148"/>
      <c r="AC95" s="148"/>
      <c r="AD95" s="148"/>
      <c r="AE95" s="148"/>
      <c r="AF95" s="148"/>
      <c r="AG95" s="148" t="s">
        <v>224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x14ac:dyDescent="0.2">
      <c r="A96" s="160" t="s">
        <v>190</v>
      </c>
      <c r="B96" s="161" t="s">
        <v>140</v>
      </c>
      <c r="C96" s="181" t="s">
        <v>141</v>
      </c>
      <c r="D96" s="162"/>
      <c r="E96" s="163"/>
      <c r="F96" s="164"/>
      <c r="G96" s="164">
        <f>SUMIF(AG97:AG106,"&lt;&gt;NOR",G97:G106)</f>
        <v>0</v>
      </c>
      <c r="H96" s="164"/>
      <c r="I96" s="164">
        <f>SUM(I97:I106)</f>
        <v>0</v>
      </c>
      <c r="J96" s="164"/>
      <c r="K96" s="164">
        <f>SUM(K97:K106)</f>
        <v>0</v>
      </c>
      <c r="L96" s="164"/>
      <c r="M96" s="164">
        <f>SUM(M97:M106)</f>
        <v>0</v>
      </c>
      <c r="N96" s="163"/>
      <c r="O96" s="163">
        <f>SUM(O97:O106)</f>
        <v>0</v>
      </c>
      <c r="P96" s="163"/>
      <c r="Q96" s="163">
        <f>SUM(Q97:Q106)</f>
        <v>0.57000000000000006</v>
      </c>
      <c r="R96" s="164"/>
      <c r="S96" s="164"/>
      <c r="T96" s="165"/>
      <c r="U96" s="159"/>
      <c r="V96" s="159">
        <f>SUM(V97:V106)</f>
        <v>15.92</v>
      </c>
      <c r="W96" s="159"/>
      <c r="X96" s="159"/>
      <c r="Y96" s="159"/>
      <c r="AG96" t="s">
        <v>191</v>
      </c>
    </row>
    <row r="97" spans="1:60" outlineLevel="1" x14ac:dyDescent="0.2">
      <c r="A97" s="174">
        <v>20</v>
      </c>
      <c r="B97" s="175" t="s">
        <v>323</v>
      </c>
      <c r="C97" s="182" t="s">
        <v>324</v>
      </c>
      <c r="D97" s="176" t="s">
        <v>325</v>
      </c>
      <c r="E97" s="177">
        <v>10</v>
      </c>
      <c r="F97" s="178"/>
      <c r="G97" s="179">
        <f>ROUND(E97*F97,2)</f>
        <v>0</v>
      </c>
      <c r="H97" s="178"/>
      <c r="I97" s="179">
        <f>ROUND(E97*H97,2)</f>
        <v>0</v>
      </c>
      <c r="J97" s="178"/>
      <c r="K97" s="179">
        <f>ROUND(E97*J97,2)</f>
        <v>0</v>
      </c>
      <c r="L97" s="179">
        <v>21</v>
      </c>
      <c r="M97" s="179">
        <f>G97*(1+L97/100)</f>
        <v>0</v>
      </c>
      <c r="N97" s="177">
        <v>0</v>
      </c>
      <c r="O97" s="177">
        <f>ROUND(E97*N97,2)</f>
        <v>0</v>
      </c>
      <c r="P97" s="177">
        <v>1.933E-2</v>
      </c>
      <c r="Q97" s="177">
        <f>ROUND(E97*P97,2)</f>
        <v>0.19</v>
      </c>
      <c r="R97" s="179" t="s">
        <v>314</v>
      </c>
      <c r="S97" s="179" t="s">
        <v>221</v>
      </c>
      <c r="T97" s="180" t="s">
        <v>222</v>
      </c>
      <c r="U97" s="158">
        <v>0.59</v>
      </c>
      <c r="V97" s="158">
        <f>ROUND(E97*U97,2)</f>
        <v>5.9</v>
      </c>
      <c r="W97" s="158"/>
      <c r="X97" s="158" t="s">
        <v>223</v>
      </c>
      <c r="Y97" s="158" t="s">
        <v>197</v>
      </c>
      <c r="Z97" s="148"/>
      <c r="AA97" s="148"/>
      <c r="AB97" s="148"/>
      <c r="AC97" s="148"/>
      <c r="AD97" s="148"/>
      <c r="AE97" s="148"/>
      <c r="AF97" s="148"/>
      <c r="AG97" s="148" t="s">
        <v>224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4">
        <v>21</v>
      </c>
      <c r="B98" s="175" t="s">
        <v>326</v>
      </c>
      <c r="C98" s="182" t="s">
        <v>327</v>
      </c>
      <c r="D98" s="176" t="s">
        <v>325</v>
      </c>
      <c r="E98" s="177">
        <v>12</v>
      </c>
      <c r="F98" s="178"/>
      <c r="G98" s="179">
        <f>ROUND(E98*F98,2)</f>
        <v>0</v>
      </c>
      <c r="H98" s="178"/>
      <c r="I98" s="179">
        <f>ROUND(E98*H98,2)</f>
        <v>0</v>
      </c>
      <c r="J98" s="178"/>
      <c r="K98" s="179">
        <f>ROUND(E98*J98,2)</f>
        <v>0</v>
      </c>
      <c r="L98" s="179">
        <v>21</v>
      </c>
      <c r="M98" s="179">
        <f>G98*(1+L98/100)</f>
        <v>0</v>
      </c>
      <c r="N98" s="177">
        <v>0</v>
      </c>
      <c r="O98" s="177">
        <f>ROUND(E98*N98,2)</f>
        <v>0</v>
      </c>
      <c r="P98" s="177">
        <v>1.9460000000000002E-2</v>
      </c>
      <c r="Q98" s="177">
        <f>ROUND(E98*P98,2)</f>
        <v>0.23</v>
      </c>
      <c r="R98" s="179" t="s">
        <v>314</v>
      </c>
      <c r="S98" s="179" t="s">
        <v>221</v>
      </c>
      <c r="T98" s="180" t="s">
        <v>222</v>
      </c>
      <c r="U98" s="158">
        <v>0.38200000000000001</v>
      </c>
      <c r="V98" s="158">
        <f>ROUND(E98*U98,2)</f>
        <v>4.58</v>
      </c>
      <c r="W98" s="158"/>
      <c r="X98" s="158" t="s">
        <v>223</v>
      </c>
      <c r="Y98" s="158" t="s">
        <v>197</v>
      </c>
      <c r="Z98" s="148"/>
      <c r="AA98" s="148"/>
      <c r="AB98" s="148"/>
      <c r="AC98" s="148"/>
      <c r="AD98" s="148"/>
      <c r="AE98" s="148"/>
      <c r="AF98" s="148"/>
      <c r="AG98" s="148" t="s">
        <v>224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67">
        <v>22</v>
      </c>
      <c r="B99" s="168" t="s">
        <v>328</v>
      </c>
      <c r="C99" s="183" t="s">
        <v>329</v>
      </c>
      <c r="D99" s="169" t="s">
        <v>325</v>
      </c>
      <c r="E99" s="170">
        <v>12</v>
      </c>
      <c r="F99" s="171"/>
      <c r="G99" s="172">
        <f>ROUND(E99*F99,2)</f>
        <v>0</v>
      </c>
      <c r="H99" s="171"/>
      <c r="I99" s="172">
        <f>ROUND(E99*H99,2)</f>
        <v>0</v>
      </c>
      <c r="J99" s="171"/>
      <c r="K99" s="172">
        <f>ROUND(E99*J99,2)</f>
        <v>0</v>
      </c>
      <c r="L99" s="172">
        <v>21</v>
      </c>
      <c r="M99" s="172">
        <f>G99*(1+L99/100)</f>
        <v>0</v>
      </c>
      <c r="N99" s="170">
        <v>0</v>
      </c>
      <c r="O99" s="170">
        <f>ROUND(E99*N99,2)</f>
        <v>0</v>
      </c>
      <c r="P99" s="170">
        <v>1.56E-3</v>
      </c>
      <c r="Q99" s="170">
        <f>ROUND(E99*P99,2)</f>
        <v>0.02</v>
      </c>
      <c r="R99" s="172" t="s">
        <v>314</v>
      </c>
      <c r="S99" s="172" t="s">
        <v>221</v>
      </c>
      <c r="T99" s="173" t="s">
        <v>222</v>
      </c>
      <c r="U99" s="158">
        <v>0.217</v>
      </c>
      <c r="V99" s="158">
        <f>ROUND(E99*U99,2)</f>
        <v>2.6</v>
      </c>
      <c r="W99" s="158"/>
      <c r="X99" s="158" t="s">
        <v>223</v>
      </c>
      <c r="Y99" s="158" t="s">
        <v>197</v>
      </c>
      <c r="Z99" s="148"/>
      <c r="AA99" s="148"/>
      <c r="AB99" s="148"/>
      <c r="AC99" s="148"/>
      <c r="AD99" s="148"/>
      <c r="AE99" s="148"/>
      <c r="AF99" s="148"/>
      <c r="AG99" s="148" t="s">
        <v>224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2" x14ac:dyDescent="0.2">
      <c r="A100" s="155"/>
      <c r="B100" s="156"/>
      <c r="C100" s="190" t="s">
        <v>330</v>
      </c>
      <c r="D100" s="187"/>
      <c r="E100" s="188">
        <v>12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235</v>
      </c>
      <c r="AH100" s="148">
        <v>5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2">
      <c r="A101" s="174">
        <v>23</v>
      </c>
      <c r="B101" s="175" t="s">
        <v>331</v>
      </c>
      <c r="C101" s="182" t="s">
        <v>332</v>
      </c>
      <c r="D101" s="176" t="s">
        <v>325</v>
      </c>
      <c r="E101" s="177">
        <v>1</v>
      </c>
      <c r="F101" s="178"/>
      <c r="G101" s="179">
        <f>ROUND(E101*F101,2)</f>
        <v>0</v>
      </c>
      <c r="H101" s="178"/>
      <c r="I101" s="179">
        <f>ROUND(E101*H101,2)</f>
        <v>0</v>
      </c>
      <c r="J101" s="178"/>
      <c r="K101" s="179">
        <f>ROUND(E101*J101,2)</f>
        <v>0</v>
      </c>
      <c r="L101" s="179">
        <v>21</v>
      </c>
      <c r="M101" s="179">
        <f>G101*(1+L101/100)</f>
        <v>0</v>
      </c>
      <c r="N101" s="177">
        <v>0</v>
      </c>
      <c r="O101" s="177">
        <f>ROUND(E101*N101,2)</f>
        <v>0</v>
      </c>
      <c r="P101" s="177">
        <v>0.11088000000000001</v>
      </c>
      <c r="Q101" s="177">
        <f>ROUND(E101*P101,2)</f>
        <v>0.11</v>
      </c>
      <c r="R101" s="179" t="s">
        <v>314</v>
      </c>
      <c r="S101" s="179" t="s">
        <v>221</v>
      </c>
      <c r="T101" s="180" t="s">
        <v>222</v>
      </c>
      <c r="U101" s="158">
        <v>1.83</v>
      </c>
      <c r="V101" s="158">
        <f>ROUND(E101*U101,2)</f>
        <v>1.83</v>
      </c>
      <c r="W101" s="158"/>
      <c r="X101" s="158" t="s">
        <v>223</v>
      </c>
      <c r="Y101" s="158" t="s">
        <v>197</v>
      </c>
      <c r="Z101" s="148"/>
      <c r="AA101" s="148"/>
      <c r="AB101" s="148"/>
      <c r="AC101" s="148"/>
      <c r="AD101" s="148"/>
      <c r="AE101" s="148"/>
      <c r="AF101" s="148"/>
      <c r="AG101" s="148" t="s">
        <v>224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67">
        <v>24</v>
      </c>
      <c r="B102" s="168" t="s">
        <v>333</v>
      </c>
      <c r="C102" s="183" t="s">
        <v>334</v>
      </c>
      <c r="D102" s="169" t="s">
        <v>325</v>
      </c>
      <c r="E102" s="170">
        <v>1</v>
      </c>
      <c r="F102" s="171"/>
      <c r="G102" s="172">
        <f>ROUND(E102*F102,2)</f>
        <v>0</v>
      </c>
      <c r="H102" s="171"/>
      <c r="I102" s="172">
        <f>ROUND(E102*H102,2)</f>
        <v>0</v>
      </c>
      <c r="J102" s="171"/>
      <c r="K102" s="172">
        <f>ROUND(E102*J102,2)</f>
        <v>0</v>
      </c>
      <c r="L102" s="172">
        <v>21</v>
      </c>
      <c r="M102" s="172">
        <f>G102*(1+L102/100)</f>
        <v>0</v>
      </c>
      <c r="N102" s="170">
        <v>0</v>
      </c>
      <c r="O102" s="170">
        <f>ROUND(E102*N102,2)</f>
        <v>0</v>
      </c>
      <c r="P102" s="170">
        <v>1.8800000000000001E-2</v>
      </c>
      <c r="Q102" s="170">
        <f>ROUND(E102*P102,2)</f>
        <v>0.02</v>
      </c>
      <c r="R102" s="172" t="s">
        <v>314</v>
      </c>
      <c r="S102" s="172" t="s">
        <v>221</v>
      </c>
      <c r="T102" s="173" t="s">
        <v>222</v>
      </c>
      <c r="U102" s="158">
        <v>0.57899999999999996</v>
      </c>
      <c r="V102" s="158">
        <f>ROUND(E102*U102,2)</f>
        <v>0.57999999999999996</v>
      </c>
      <c r="W102" s="158"/>
      <c r="X102" s="158" t="s">
        <v>223</v>
      </c>
      <c r="Y102" s="158" t="s">
        <v>197</v>
      </c>
      <c r="Z102" s="148"/>
      <c r="AA102" s="148"/>
      <c r="AB102" s="148"/>
      <c r="AC102" s="148"/>
      <c r="AD102" s="148"/>
      <c r="AE102" s="148"/>
      <c r="AF102" s="148"/>
      <c r="AG102" s="148" t="s">
        <v>224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">
      <c r="A103" s="155"/>
      <c r="B103" s="156"/>
      <c r="C103" s="258" t="s">
        <v>335</v>
      </c>
      <c r="D103" s="259"/>
      <c r="E103" s="259"/>
      <c r="F103" s="259"/>
      <c r="G103" s="259"/>
      <c r="H103" s="158"/>
      <c r="I103" s="158"/>
      <c r="J103" s="158"/>
      <c r="K103" s="158"/>
      <c r="L103" s="158"/>
      <c r="M103" s="158"/>
      <c r="N103" s="157"/>
      <c r="O103" s="157"/>
      <c r="P103" s="157"/>
      <c r="Q103" s="157"/>
      <c r="R103" s="158"/>
      <c r="S103" s="158"/>
      <c r="T103" s="158"/>
      <c r="U103" s="158"/>
      <c r="V103" s="158"/>
      <c r="W103" s="158"/>
      <c r="X103" s="158"/>
      <c r="Y103" s="158"/>
      <c r="Z103" s="148"/>
      <c r="AA103" s="148"/>
      <c r="AB103" s="148"/>
      <c r="AC103" s="148"/>
      <c r="AD103" s="148"/>
      <c r="AE103" s="148"/>
      <c r="AF103" s="148"/>
      <c r="AG103" s="148" t="s">
        <v>226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74">
        <v>25</v>
      </c>
      <c r="B104" s="175" t="s">
        <v>328</v>
      </c>
      <c r="C104" s="182" t="s">
        <v>329</v>
      </c>
      <c r="D104" s="176" t="s">
        <v>325</v>
      </c>
      <c r="E104" s="177">
        <v>2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7">
        <v>0</v>
      </c>
      <c r="O104" s="177">
        <f>ROUND(E104*N104,2)</f>
        <v>0</v>
      </c>
      <c r="P104" s="177">
        <v>1.56E-3</v>
      </c>
      <c r="Q104" s="177">
        <f>ROUND(E104*P104,2)</f>
        <v>0</v>
      </c>
      <c r="R104" s="179" t="s">
        <v>314</v>
      </c>
      <c r="S104" s="179" t="s">
        <v>221</v>
      </c>
      <c r="T104" s="180" t="s">
        <v>222</v>
      </c>
      <c r="U104" s="158">
        <v>0.217</v>
      </c>
      <c r="V104" s="158">
        <f>ROUND(E104*U104,2)</f>
        <v>0.43</v>
      </c>
      <c r="W104" s="158"/>
      <c r="X104" s="158" t="s">
        <v>223</v>
      </c>
      <c r="Y104" s="158" t="s">
        <v>197</v>
      </c>
      <c r="Z104" s="148"/>
      <c r="AA104" s="148"/>
      <c r="AB104" s="148"/>
      <c r="AC104" s="148"/>
      <c r="AD104" s="148"/>
      <c r="AE104" s="148"/>
      <c r="AF104" s="148"/>
      <c r="AG104" s="148" t="s">
        <v>224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67">
        <v>26</v>
      </c>
      <c r="B105" s="168" t="s">
        <v>336</v>
      </c>
      <c r="C105" s="183" t="s">
        <v>337</v>
      </c>
      <c r="D105" s="169" t="s">
        <v>194</v>
      </c>
      <c r="E105" s="170">
        <v>1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21</v>
      </c>
      <c r="M105" s="172">
        <f>G105*(1+L105/100)</f>
        <v>0</v>
      </c>
      <c r="N105" s="170">
        <v>0</v>
      </c>
      <c r="O105" s="170">
        <f>ROUND(E105*N105,2)</f>
        <v>0</v>
      </c>
      <c r="P105" s="170">
        <v>0</v>
      </c>
      <c r="Q105" s="170">
        <f>ROUND(E105*P105,2)</f>
        <v>0</v>
      </c>
      <c r="R105" s="172"/>
      <c r="S105" s="172" t="s">
        <v>195</v>
      </c>
      <c r="T105" s="173" t="s">
        <v>196</v>
      </c>
      <c r="U105" s="158">
        <v>0</v>
      </c>
      <c r="V105" s="158">
        <f>ROUND(E105*U105,2)</f>
        <v>0</v>
      </c>
      <c r="W105" s="158"/>
      <c r="X105" s="158" t="s">
        <v>60</v>
      </c>
      <c r="Y105" s="158" t="s">
        <v>197</v>
      </c>
      <c r="Z105" s="148"/>
      <c r="AA105" s="148"/>
      <c r="AB105" s="148"/>
      <c r="AC105" s="148"/>
      <c r="AD105" s="148"/>
      <c r="AE105" s="148"/>
      <c r="AF105" s="148"/>
      <c r="AG105" s="148" t="s">
        <v>198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ht="22.5" outlineLevel="2" x14ac:dyDescent="0.2">
      <c r="A106" s="155"/>
      <c r="B106" s="156"/>
      <c r="C106" s="260" t="s">
        <v>338</v>
      </c>
      <c r="D106" s="261"/>
      <c r="E106" s="261"/>
      <c r="F106" s="261"/>
      <c r="G106" s="261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339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89" t="str">
        <f>C106</f>
        <v>Náklady zhotovitele, související s prováděním zkoušek a revizí předepsaných technickými normami nebo objednatelem a které jsou pro provedení díla nezbytné.</v>
      </c>
      <c r="BB106" s="148"/>
      <c r="BC106" s="148"/>
      <c r="BD106" s="148"/>
      <c r="BE106" s="148"/>
      <c r="BF106" s="148"/>
      <c r="BG106" s="148"/>
      <c r="BH106" s="148"/>
    </row>
    <row r="107" spans="1:60" x14ac:dyDescent="0.2">
      <c r="A107" s="160" t="s">
        <v>190</v>
      </c>
      <c r="B107" s="161" t="s">
        <v>143</v>
      </c>
      <c r="C107" s="181" t="s">
        <v>144</v>
      </c>
      <c r="D107" s="162"/>
      <c r="E107" s="163"/>
      <c r="F107" s="164"/>
      <c r="G107" s="164">
        <f>SUMIF(AG108:AG108,"&lt;&gt;NOR",G108:G108)</f>
        <v>0</v>
      </c>
      <c r="H107" s="164"/>
      <c r="I107" s="164">
        <f>SUM(I108:I108)</f>
        <v>0</v>
      </c>
      <c r="J107" s="164"/>
      <c r="K107" s="164">
        <f>SUM(K108:K108)</f>
        <v>0</v>
      </c>
      <c r="L107" s="164"/>
      <c r="M107" s="164">
        <f>SUM(M108:M108)</f>
        <v>0</v>
      </c>
      <c r="N107" s="163"/>
      <c r="O107" s="163">
        <f>SUM(O108:O108)</f>
        <v>0</v>
      </c>
      <c r="P107" s="163"/>
      <c r="Q107" s="163">
        <f>SUM(Q108:Q108)</f>
        <v>0.02</v>
      </c>
      <c r="R107" s="164"/>
      <c r="S107" s="164"/>
      <c r="T107" s="165"/>
      <c r="U107" s="159"/>
      <c r="V107" s="159">
        <f>SUM(V108:V108)</f>
        <v>0.99</v>
      </c>
      <c r="W107" s="159"/>
      <c r="X107" s="159"/>
      <c r="Y107" s="159"/>
      <c r="AG107" t="s">
        <v>191</v>
      </c>
    </row>
    <row r="108" spans="1:60" outlineLevel="1" x14ac:dyDescent="0.2">
      <c r="A108" s="174">
        <v>27</v>
      </c>
      <c r="B108" s="175" t="s">
        <v>340</v>
      </c>
      <c r="C108" s="182" t="s">
        <v>341</v>
      </c>
      <c r="D108" s="176" t="s">
        <v>281</v>
      </c>
      <c r="E108" s="177">
        <v>9</v>
      </c>
      <c r="F108" s="178"/>
      <c r="G108" s="179">
        <f>ROUND(E108*F108,2)</f>
        <v>0</v>
      </c>
      <c r="H108" s="178"/>
      <c r="I108" s="179">
        <f>ROUND(E108*H108,2)</f>
        <v>0</v>
      </c>
      <c r="J108" s="178"/>
      <c r="K108" s="179">
        <f>ROUND(E108*J108,2)</f>
        <v>0</v>
      </c>
      <c r="L108" s="179">
        <v>21</v>
      </c>
      <c r="M108" s="179">
        <f>G108*(1+L108/100)</f>
        <v>0</v>
      </c>
      <c r="N108" s="177">
        <v>0</v>
      </c>
      <c r="O108" s="177">
        <f>ROUND(E108*N108,2)</f>
        <v>0</v>
      </c>
      <c r="P108" s="177">
        <v>1.8E-3</v>
      </c>
      <c r="Q108" s="177">
        <f>ROUND(E108*P108,2)</f>
        <v>0.02</v>
      </c>
      <c r="R108" s="179" t="s">
        <v>342</v>
      </c>
      <c r="S108" s="179" t="s">
        <v>221</v>
      </c>
      <c r="T108" s="180" t="s">
        <v>222</v>
      </c>
      <c r="U108" s="158">
        <v>0.11</v>
      </c>
      <c r="V108" s="158">
        <f>ROUND(E108*U108,2)</f>
        <v>0.99</v>
      </c>
      <c r="W108" s="158"/>
      <c r="X108" s="158" t="s">
        <v>223</v>
      </c>
      <c r="Y108" s="158" t="s">
        <v>197</v>
      </c>
      <c r="Z108" s="148"/>
      <c r="AA108" s="148"/>
      <c r="AB108" s="148"/>
      <c r="AC108" s="148"/>
      <c r="AD108" s="148"/>
      <c r="AE108" s="148"/>
      <c r="AF108" s="148"/>
      <c r="AG108" s="148" t="s">
        <v>224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x14ac:dyDescent="0.2">
      <c r="A109" s="160" t="s">
        <v>190</v>
      </c>
      <c r="B109" s="161" t="s">
        <v>145</v>
      </c>
      <c r="C109" s="181" t="s">
        <v>146</v>
      </c>
      <c r="D109" s="162"/>
      <c r="E109" s="163"/>
      <c r="F109" s="164"/>
      <c r="G109" s="164">
        <f>SUMIF(AG110:AG114,"&lt;&gt;NOR",G110:G114)</f>
        <v>0</v>
      </c>
      <c r="H109" s="164"/>
      <c r="I109" s="164">
        <f>SUM(I110:I114)</f>
        <v>0</v>
      </c>
      <c r="J109" s="164"/>
      <c r="K109" s="164">
        <f>SUM(K110:K114)</f>
        <v>0</v>
      </c>
      <c r="L109" s="164"/>
      <c r="M109" s="164">
        <f>SUM(M110:M114)</f>
        <v>0</v>
      </c>
      <c r="N109" s="163"/>
      <c r="O109" s="163">
        <f>SUM(O110:O114)</f>
        <v>0</v>
      </c>
      <c r="P109" s="163"/>
      <c r="Q109" s="163">
        <f>SUM(Q110:Q114)</f>
        <v>0.32</v>
      </c>
      <c r="R109" s="164"/>
      <c r="S109" s="164"/>
      <c r="T109" s="165"/>
      <c r="U109" s="159"/>
      <c r="V109" s="159">
        <f>SUM(V110:V114)</f>
        <v>15.86</v>
      </c>
      <c r="W109" s="159"/>
      <c r="X109" s="159"/>
      <c r="Y109" s="159"/>
      <c r="AG109" t="s">
        <v>191</v>
      </c>
    </row>
    <row r="110" spans="1:60" outlineLevel="1" x14ac:dyDescent="0.2">
      <c r="A110" s="167">
        <v>28</v>
      </c>
      <c r="B110" s="168" t="s">
        <v>343</v>
      </c>
      <c r="C110" s="183" t="s">
        <v>344</v>
      </c>
      <c r="D110" s="169" t="s">
        <v>231</v>
      </c>
      <c r="E110" s="170">
        <v>17.82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21</v>
      </c>
      <c r="M110" s="172">
        <f>G110*(1+L110/100)</f>
        <v>0</v>
      </c>
      <c r="N110" s="170">
        <v>0</v>
      </c>
      <c r="O110" s="170">
        <f>ROUND(E110*N110,2)</f>
        <v>0</v>
      </c>
      <c r="P110" s="170">
        <v>1.7999999999999999E-2</v>
      </c>
      <c r="Q110" s="170">
        <f>ROUND(E110*P110,2)</f>
        <v>0.32</v>
      </c>
      <c r="R110" s="172"/>
      <c r="S110" s="172" t="s">
        <v>195</v>
      </c>
      <c r="T110" s="173" t="s">
        <v>196</v>
      </c>
      <c r="U110" s="158">
        <v>0.89</v>
      </c>
      <c r="V110" s="158">
        <f>ROUND(E110*U110,2)</f>
        <v>15.86</v>
      </c>
      <c r="W110" s="158"/>
      <c r="X110" s="158" t="s">
        <v>223</v>
      </c>
      <c r="Y110" s="158" t="s">
        <v>197</v>
      </c>
      <c r="Z110" s="148"/>
      <c r="AA110" s="148"/>
      <c r="AB110" s="148"/>
      <c r="AC110" s="148"/>
      <c r="AD110" s="148"/>
      <c r="AE110" s="148"/>
      <c r="AF110" s="148"/>
      <c r="AG110" s="148" t="s">
        <v>224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">
      <c r="A111" s="155"/>
      <c r="B111" s="156"/>
      <c r="C111" s="190" t="s">
        <v>345</v>
      </c>
      <c r="D111" s="187"/>
      <c r="E111" s="188">
        <v>4.8600000000000003</v>
      </c>
      <c r="F111" s="158"/>
      <c r="G111" s="158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8"/>
      <c r="AA111" s="148"/>
      <c r="AB111" s="148"/>
      <c r="AC111" s="148"/>
      <c r="AD111" s="148"/>
      <c r="AE111" s="148"/>
      <c r="AF111" s="148"/>
      <c r="AG111" s="148" t="s">
        <v>235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90" t="s">
        <v>346</v>
      </c>
      <c r="D112" s="187"/>
      <c r="E112" s="188">
        <v>3.24</v>
      </c>
      <c r="F112" s="158"/>
      <c r="G112" s="158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235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90" t="s">
        <v>347</v>
      </c>
      <c r="D113" s="187"/>
      <c r="E113" s="188">
        <v>4.8600000000000003</v>
      </c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235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190" t="s">
        <v>348</v>
      </c>
      <c r="D114" s="187"/>
      <c r="E114" s="188">
        <v>4.8600000000000003</v>
      </c>
      <c r="F114" s="158"/>
      <c r="G114" s="158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235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x14ac:dyDescent="0.2">
      <c r="A115" s="160" t="s">
        <v>190</v>
      </c>
      <c r="B115" s="161" t="s">
        <v>149</v>
      </c>
      <c r="C115" s="181" t="s">
        <v>150</v>
      </c>
      <c r="D115" s="162"/>
      <c r="E115" s="163"/>
      <c r="F115" s="164"/>
      <c r="G115" s="164">
        <f>SUMIF(AG116:AG120,"&lt;&gt;NOR",G116:G120)</f>
        <v>0</v>
      </c>
      <c r="H115" s="164"/>
      <c r="I115" s="164">
        <f>SUM(I116:I120)</f>
        <v>0</v>
      </c>
      <c r="J115" s="164"/>
      <c r="K115" s="164">
        <f>SUM(K116:K120)</f>
        <v>0</v>
      </c>
      <c r="L115" s="164"/>
      <c r="M115" s="164">
        <f>SUM(M116:M120)</f>
        <v>0</v>
      </c>
      <c r="N115" s="163"/>
      <c r="O115" s="163">
        <f>SUM(O116:O120)</f>
        <v>0</v>
      </c>
      <c r="P115" s="163"/>
      <c r="Q115" s="163">
        <f>SUM(Q116:Q120)</f>
        <v>0.3</v>
      </c>
      <c r="R115" s="164"/>
      <c r="S115" s="164"/>
      <c r="T115" s="165"/>
      <c r="U115" s="159"/>
      <c r="V115" s="159">
        <f>SUM(V116:V120)</f>
        <v>13.41</v>
      </c>
      <c r="W115" s="159"/>
      <c r="X115" s="159"/>
      <c r="Y115" s="159"/>
      <c r="AG115" t="s">
        <v>191</v>
      </c>
    </row>
    <row r="116" spans="1:60" outlineLevel="1" x14ac:dyDescent="0.2">
      <c r="A116" s="167">
        <v>29</v>
      </c>
      <c r="B116" s="168" t="s">
        <v>349</v>
      </c>
      <c r="C116" s="183" t="s">
        <v>350</v>
      </c>
      <c r="D116" s="169" t="s">
        <v>231</v>
      </c>
      <c r="E116" s="170">
        <v>86.5</v>
      </c>
      <c r="F116" s="171"/>
      <c r="G116" s="172">
        <f>ROUND(E116*F116,2)</f>
        <v>0</v>
      </c>
      <c r="H116" s="171"/>
      <c r="I116" s="172">
        <f>ROUND(E116*H116,2)</f>
        <v>0</v>
      </c>
      <c r="J116" s="171"/>
      <c r="K116" s="172">
        <f>ROUND(E116*J116,2)</f>
        <v>0</v>
      </c>
      <c r="L116" s="172">
        <v>21</v>
      </c>
      <c r="M116" s="172">
        <f>G116*(1+L116/100)</f>
        <v>0</v>
      </c>
      <c r="N116" s="170">
        <v>0</v>
      </c>
      <c r="O116" s="170">
        <f>ROUND(E116*N116,2)</f>
        <v>0</v>
      </c>
      <c r="P116" s="170">
        <v>0</v>
      </c>
      <c r="Q116" s="170">
        <f>ROUND(E116*P116,2)</f>
        <v>0</v>
      </c>
      <c r="R116" s="172"/>
      <c r="S116" s="172" t="s">
        <v>195</v>
      </c>
      <c r="T116" s="173" t="s">
        <v>196</v>
      </c>
      <c r="U116" s="158">
        <v>0.05</v>
      </c>
      <c r="V116" s="158">
        <f>ROUND(E116*U116,2)</f>
        <v>4.33</v>
      </c>
      <c r="W116" s="158"/>
      <c r="X116" s="158" t="s">
        <v>223</v>
      </c>
      <c r="Y116" s="158" t="s">
        <v>197</v>
      </c>
      <c r="Z116" s="148"/>
      <c r="AA116" s="148"/>
      <c r="AB116" s="148"/>
      <c r="AC116" s="148"/>
      <c r="AD116" s="148"/>
      <c r="AE116" s="148"/>
      <c r="AF116" s="148"/>
      <c r="AG116" s="148" t="s">
        <v>224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2" x14ac:dyDescent="0.2">
      <c r="A117" s="155"/>
      <c r="B117" s="156"/>
      <c r="C117" s="190" t="s">
        <v>351</v>
      </c>
      <c r="D117" s="187"/>
      <c r="E117" s="188">
        <v>54</v>
      </c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58"/>
      <c r="Z117" s="148"/>
      <c r="AA117" s="148"/>
      <c r="AB117" s="148"/>
      <c r="AC117" s="148"/>
      <c r="AD117" s="148"/>
      <c r="AE117" s="148"/>
      <c r="AF117" s="148"/>
      <c r="AG117" s="148" t="s">
        <v>235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90" t="s">
        <v>352</v>
      </c>
      <c r="D118" s="187"/>
      <c r="E118" s="188">
        <v>32.5</v>
      </c>
      <c r="F118" s="158"/>
      <c r="G118" s="158"/>
      <c r="H118" s="158"/>
      <c r="I118" s="158"/>
      <c r="J118" s="158"/>
      <c r="K118" s="158"/>
      <c r="L118" s="158"/>
      <c r="M118" s="158"/>
      <c r="N118" s="157"/>
      <c r="O118" s="157"/>
      <c r="P118" s="157"/>
      <c r="Q118" s="157"/>
      <c r="R118" s="158"/>
      <c r="S118" s="158"/>
      <c r="T118" s="158"/>
      <c r="U118" s="158"/>
      <c r="V118" s="158"/>
      <c r="W118" s="158"/>
      <c r="X118" s="158"/>
      <c r="Y118" s="158"/>
      <c r="Z118" s="148"/>
      <c r="AA118" s="148"/>
      <c r="AB118" s="148"/>
      <c r="AC118" s="148"/>
      <c r="AD118" s="148"/>
      <c r="AE118" s="148"/>
      <c r="AF118" s="148"/>
      <c r="AG118" s="148" t="s">
        <v>235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ht="22.5" outlineLevel="1" x14ac:dyDescent="0.2">
      <c r="A119" s="167">
        <v>30</v>
      </c>
      <c r="B119" s="168" t="s">
        <v>353</v>
      </c>
      <c r="C119" s="183" t="s">
        <v>354</v>
      </c>
      <c r="D119" s="169" t="s">
        <v>231</v>
      </c>
      <c r="E119" s="170">
        <v>86.5</v>
      </c>
      <c r="F119" s="171"/>
      <c r="G119" s="172">
        <f>ROUND(E119*F119,2)</f>
        <v>0</v>
      </c>
      <c r="H119" s="171"/>
      <c r="I119" s="172">
        <f>ROUND(E119*H119,2)</f>
        <v>0</v>
      </c>
      <c r="J119" s="171"/>
      <c r="K119" s="172">
        <f>ROUND(E119*J119,2)</f>
        <v>0</v>
      </c>
      <c r="L119" s="172">
        <v>21</v>
      </c>
      <c r="M119" s="172">
        <f>G119*(1+L119/100)</f>
        <v>0</v>
      </c>
      <c r="N119" s="170">
        <v>0</v>
      </c>
      <c r="O119" s="170">
        <f>ROUND(E119*N119,2)</f>
        <v>0</v>
      </c>
      <c r="P119" s="170">
        <v>3.5000000000000001E-3</v>
      </c>
      <c r="Q119" s="170">
        <f>ROUND(E119*P119,2)</f>
        <v>0.3</v>
      </c>
      <c r="R119" s="172" t="s">
        <v>355</v>
      </c>
      <c r="S119" s="172" t="s">
        <v>221</v>
      </c>
      <c r="T119" s="173" t="s">
        <v>222</v>
      </c>
      <c r="U119" s="158">
        <v>0.105</v>
      </c>
      <c r="V119" s="158">
        <f>ROUND(E119*U119,2)</f>
        <v>9.08</v>
      </c>
      <c r="W119" s="158"/>
      <c r="X119" s="158" t="s">
        <v>223</v>
      </c>
      <c r="Y119" s="158" t="s">
        <v>197</v>
      </c>
      <c r="Z119" s="148"/>
      <c r="AA119" s="148"/>
      <c r="AB119" s="148"/>
      <c r="AC119" s="148"/>
      <c r="AD119" s="148"/>
      <c r="AE119" s="148"/>
      <c r="AF119" s="148"/>
      <c r="AG119" s="148" t="s">
        <v>224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2" x14ac:dyDescent="0.2">
      <c r="A120" s="155"/>
      <c r="B120" s="156"/>
      <c r="C120" s="190" t="s">
        <v>356</v>
      </c>
      <c r="D120" s="187"/>
      <c r="E120" s="188">
        <v>86.5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235</v>
      </c>
      <c r="AH120" s="148">
        <v>5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x14ac:dyDescent="0.2">
      <c r="A121" s="160" t="s">
        <v>190</v>
      </c>
      <c r="B121" s="161" t="s">
        <v>157</v>
      </c>
      <c r="C121" s="181" t="s">
        <v>158</v>
      </c>
      <c r="D121" s="162"/>
      <c r="E121" s="163"/>
      <c r="F121" s="164"/>
      <c r="G121" s="164">
        <f>SUMIF(AG122:AG124,"&lt;&gt;NOR",G122:G124)</f>
        <v>0</v>
      </c>
      <c r="H121" s="164"/>
      <c r="I121" s="164">
        <f>SUM(I122:I124)</f>
        <v>0</v>
      </c>
      <c r="J121" s="164"/>
      <c r="K121" s="164">
        <f>SUM(K122:K124)</f>
        <v>0</v>
      </c>
      <c r="L121" s="164"/>
      <c r="M121" s="164">
        <f>SUM(M122:M124)</f>
        <v>0</v>
      </c>
      <c r="N121" s="163"/>
      <c r="O121" s="163">
        <f>SUM(O122:O124)</f>
        <v>0</v>
      </c>
      <c r="P121" s="163"/>
      <c r="Q121" s="163">
        <f>SUM(Q122:Q124)</f>
        <v>0</v>
      </c>
      <c r="R121" s="164"/>
      <c r="S121" s="164"/>
      <c r="T121" s="165"/>
      <c r="U121" s="159"/>
      <c r="V121" s="159">
        <f>SUM(V122:V124)</f>
        <v>10.15</v>
      </c>
      <c r="W121" s="159"/>
      <c r="X121" s="159"/>
      <c r="Y121" s="159"/>
      <c r="AG121" t="s">
        <v>191</v>
      </c>
    </row>
    <row r="122" spans="1:60" outlineLevel="1" x14ac:dyDescent="0.2">
      <c r="A122" s="167">
        <v>31</v>
      </c>
      <c r="B122" s="168" t="s">
        <v>357</v>
      </c>
      <c r="C122" s="183" t="s">
        <v>358</v>
      </c>
      <c r="D122" s="169" t="s">
        <v>219</v>
      </c>
      <c r="E122" s="170">
        <v>70</v>
      </c>
      <c r="F122" s="171"/>
      <c r="G122" s="172">
        <f>ROUND(E122*F122,2)</f>
        <v>0</v>
      </c>
      <c r="H122" s="171"/>
      <c r="I122" s="172">
        <f>ROUND(E122*H122,2)</f>
        <v>0</v>
      </c>
      <c r="J122" s="171"/>
      <c r="K122" s="172">
        <f>ROUND(E122*J122,2)</f>
        <v>0</v>
      </c>
      <c r="L122" s="172">
        <v>21</v>
      </c>
      <c r="M122" s="172">
        <f>G122*(1+L122/100)</f>
        <v>0</v>
      </c>
      <c r="N122" s="170">
        <v>0</v>
      </c>
      <c r="O122" s="170">
        <f>ROUND(E122*N122,2)</f>
        <v>0</v>
      </c>
      <c r="P122" s="170">
        <v>0</v>
      </c>
      <c r="Q122" s="170">
        <f>ROUND(E122*P122,2)</f>
        <v>0</v>
      </c>
      <c r="R122" s="172"/>
      <c r="S122" s="172" t="s">
        <v>221</v>
      </c>
      <c r="T122" s="173" t="s">
        <v>222</v>
      </c>
      <c r="U122" s="158">
        <v>0.14499999999999999</v>
      </c>
      <c r="V122" s="158">
        <f>ROUND(E122*U122,2)</f>
        <v>10.15</v>
      </c>
      <c r="W122" s="158"/>
      <c r="X122" s="158" t="s">
        <v>223</v>
      </c>
      <c r="Y122" s="158" t="s">
        <v>197</v>
      </c>
      <c r="Z122" s="148"/>
      <c r="AA122" s="148"/>
      <c r="AB122" s="148"/>
      <c r="AC122" s="148"/>
      <c r="AD122" s="148"/>
      <c r="AE122" s="148"/>
      <c r="AF122" s="148"/>
      <c r="AG122" s="148" t="s">
        <v>224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90" t="s">
        <v>359</v>
      </c>
      <c r="D123" s="187"/>
      <c r="E123" s="188">
        <v>40</v>
      </c>
      <c r="F123" s="158"/>
      <c r="G123" s="158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58"/>
      <c r="Z123" s="148"/>
      <c r="AA123" s="148"/>
      <c r="AB123" s="148"/>
      <c r="AC123" s="148"/>
      <c r="AD123" s="148"/>
      <c r="AE123" s="148"/>
      <c r="AF123" s="148"/>
      <c r="AG123" s="148" t="s">
        <v>235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">
      <c r="A124" s="155"/>
      <c r="B124" s="156"/>
      <c r="C124" s="190" t="s">
        <v>360</v>
      </c>
      <c r="D124" s="187"/>
      <c r="E124" s="188">
        <v>30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235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x14ac:dyDescent="0.2">
      <c r="A125" s="160" t="s">
        <v>190</v>
      </c>
      <c r="B125" s="161" t="s">
        <v>159</v>
      </c>
      <c r="C125" s="181" t="s">
        <v>113</v>
      </c>
      <c r="D125" s="162"/>
      <c r="E125" s="163"/>
      <c r="F125" s="164"/>
      <c r="G125" s="164">
        <f>SUMIF(AG126:AG191,"&lt;&gt;NOR",G126:G191)</f>
        <v>0</v>
      </c>
      <c r="H125" s="164"/>
      <c r="I125" s="164">
        <f>SUM(I126:I191)</f>
        <v>0</v>
      </c>
      <c r="J125" s="164"/>
      <c r="K125" s="164">
        <f>SUM(K126:K191)</f>
        <v>0</v>
      </c>
      <c r="L125" s="164"/>
      <c r="M125" s="164">
        <f>SUM(M126:M191)</f>
        <v>0</v>
      </c>
      <c r="N125" s="163"/>
      <c r="O125" s="163">
        <f>SUM(O126:O191)</f>
        <v>0</v>
      </c>
      <c r="P125" s="163"/>
      <c r="Q125" s="163">
        <f>SUM(Q126:Q191)</f>
        <v>0</v>
      </c>
      <c r="R125" s="164"/>
      <c r="S125" s="164"/>
      <c r="T125" s="165"/>
      <c r="U125" s="159"/>
      <c r="V125" s="159">
        <f>SUM(V126:V191)</f>
        <v>122.82</v>
      </c>
      <c r="W125" s="159"/>
      <c r="X125" s="159"/>
      <c r="Y125" s="159"/>
      <c r="AG125" t="s">
        <v>191</v>
      </c>
    </row>
    <row r="126" spans="1:60" outlineLevel="1" x14ac:dyDescent="0.2">
      <c r="A126" s="167">
        <v>32</v>
      </c>
      <c r="B126" s="168" t="s">
        <v>361</v>
      </c>
      <c r="C126" s="183" t="s">
        <v>362</v>
      </c>
      <c r="D126" s="169" t="s">
        <v>363</v>
      </c>
      <c r="E126" s="170">
        <v>37.942500000000003</v>
      </c>
      <c r="F126" s="171"/>
      <c r="G126" s="172">
        <f>ROUND(E126*F126,2)</f>
        <v>0</v>
      </c>
      <c r="H126" s="171"/>
      <c r="I126" s="172">
        <f>ROUND(E126*H126,2)</f>
        <v>0</v>
      </c>
      <c r="J126" s="171"/>
      <c r="K126" s="172">
        <f>ROUND(E126*J126,2)</f>
        <v>0</v>
      </c>
      <c r="L126" s="172">
        <v>21</v>
      </c>
      <c r="M126" s="172">
        <f>G126*(1+L126/100)</f>
        <v>0</v>
      </c>
      <c r="N126" s="170">
        <v>0</v>
      </c>
      <c r="O126" s="170">
        <f>ROUND(E126*N126,2)</f>
        <v>0</v>
      </c>
      <c r="P126" s="170">
        <v>0</v>
      </c>
      <c r="Q126" s="170">
        <f>ROUND(E126*P126,2)</f>
        <v>0</v>
      </c>
      <c r="R126" s="172" t="s">
        <v>232</v>
      </c>
      <c r="S126" s="172" t="s">
        <v>221</v>
      </c>
      <c r="T126" s="173" t="s">
        <v>222</v>
      </c>
      <c r="U126" s="158">
        <v>0.94</v>
      </c>
      <c r="V126" s="158">
        <f>ROUND(E126*U126,2)</f>
        <v>35.67</v>
      </c>
      <c r="W126" s="158"/>
      <c r="X126" s="158" t="s">
        <v>223</v>
      </c>
      <c r="Y126" s="158" t="s">
        <v>197</v>
      </c>
      <c r="Z126" s="148"/>
      <c r="AA126" s="148"/>
      <c r="AB126" s="148"/>
      <c r="AC126" s="148"/>
      <c r="AD126" s="148"/>
      <c r="AE126" s="148"/>
      <c r="AF126" s="148"/>
      <c r="AG126" s="148" t="s">
        <v>224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2" x14ac:dyDescent="0.2">
      <c r="A127" s="155"/>
      <c r="B127" s="156"/>
      <c r="C127" s="190" t="s">
        <v>364</v>
      </c>
      <c r="D127" s="187"/>
      <c r="E127" s="188">
        <v>0.48</v>
      </c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235</v>
      </c>
      <c r="AH127" s="148">
        <v>7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90" t="s">
        <v>365</v>
      </c>
      <c r="D128" s="187"/>
      <c r="E128" s="188">
        <v>1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235</v>
      </c>
      <c r="AH128" s="148">
        <v>7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90" t="s">
        <v>366</v>
      </c>
      <c r="D129" s="187"/>
      <c r="E129" s="188">
        <v>3.5760000000000001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235</v>
      </c>
      <c r="AH129" s="148">
        <v>7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90" t="s">
        <v>367</v>
      </c>
      <c r="D130" s="187"/>
      <c r="E130" s="188">
        <v>4.5611899999999999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235</v>
      </c>
      <c r="AH130" s="148">
        <v>7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90" t="s">
        <v>368</v>
      </c>
      <c r="D131" s="187"/>
      <c r="E131" s="188">
        <v>6.7080000000000001E-2</v>
      </c>
      <c r="F131" s="158"/>
      <c r="G131" s="158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58"/>
      <c r="Z131" s="148"/>
      <c r="AA131" s="148"/>
      <c r="AB131" s="148"/>
      <c r="AC131" s="148"/>
      <c r="AD131" s="148"/>
      <c r="AE131" s="148"/>
      <c r="AF131" s="148"/>
      <c r="AG131" s="148" t="s">
        <v>235</v>
      </c>
      <c r="AH131" s="148">
        <v>7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">
      <c r="A132" s="155"/>
      <c r="B132" s="156"/>
      <c r="C132" s="190" t="s">
        <v>369</v>
      </c>
      <c r="D132" s="187"/>
      <c r="E132" s="188">
        <v>6.63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235</v>
      </c>
      <c r="AH132" s="148">
        <v>7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90" t="s">
        <v>370</v>
      </c>
      <c r="D133" s="187"/>
      <c r="E133" s="188">
        <v>2.4872299999999998</v>
      </c>
      <c r="F133" s="158"/>
      <c r="G133" s="158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58"/>
      <c r="Z133" s="148"/>
      <c r="AA133" s="148"/>
      <c r="AB133" s="148"/>
      <c r="AC133" s="148"/>
      <c r="AD133" s="148"/>
      <c r="AE133" s="148"/>
      <c r="AF133" s="148"/>
      <c r="AG133" s="148" t="s">
        <v>235</v>
      </c>
      <c r="AH133" s="148">
        <v>7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90" t="s">
        <v>371</v>
      </c>
      <c r="D134" s="187"/>
      <c r="E134" s="188">
        <v>3.168E-2</v>
      </c>
      <c r="F134" s="158"/>
      <c r="G134" s="158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235</v>
      </c>
      <c r="AH134" s="148">
        <v>7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90" t="s">
        <v>372</v>
      </c>
      <c r="D135" s="187"/>
      <c r="E135" s="188"/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235</v>
      </c>
      <c r="AH135" s="148">
        <v>7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90" t="s">
        <v>373</v>
      </c>
      <c r="D136" s="187"/>
      <c r="E136" s="188"/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235</v>
      </c>
      <c r="AH136" s="148">
        <v>7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90" t="s">
        <v>374</v>
      </c>
      <c r="D137" s="187"/>
      <c r="E137" s="188"/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235</v>
      </c>
      <c r="AH137" s="148">
        <v>7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90" t="s">
        <v>375</v>
      </c>
      <c r="D138" s="187"/>
      <c r="E138" s="188">
        <v>11.167199999999999</v>
      </c>
      <c r="F138" s="158"/>
      <c r="G138" s="15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235</v>
      </c>
      <c r="AH138" s="148">
        <v>7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90" t="s">
        <v>376</v>
      </c>
      <c r="D139" s="187"/>
      <c r="E139" s="188"/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235</v>
      </c>
      <c r="AH139" s="148">
        <v>7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90" t="s">
        <v>377</v>
      </c>
      <c r="D140" s="187"/>
      <c r="E140" s="188">
        <v>6.38</v>
      </c>
      <c r="F140" s="158"/>
      <c r="G140" s="158"/>
      <c r="H140" s="158"/>
      <c r="I140" s="158"/>
      <c r="J140" s="158"/>
      <c r="K140" s="158"/>
      <c r="L140" s="158"/>
      <c r="M140" s="158"/>
      <c r="N140" s="157"/>
      <c r="O140" s="157"/>
      <c r="P140" s="157"/>
      <c r="Q140" s="157"/>
      <c r="R140" s="158"/>
      <c r="S140" s="158"/>
      <c r="T140" s="158"/>
      <c r="U140" s="158"/>
      <c r="V140" s="158"/>
      <c r="W140" s="158"/>
      <c r="X140" s="158"/>
      <c r="Y140" s="158"/>
      <c r="Z140" s="148"/>
      <c r="AA140" s="148"/>
      <c r="AB140" s="148"/>
      <c r="AC140" s="148"/>
      <c r="AD140" s="148"/>
      <c r="AE140" s="148"/>
      <c r="AF140" s="148"/>
      <c r="AG140" s="148" t="s">
        <v>235</v>
      </c>
      <c r="AH140" s="148">
        <v>7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3" x14ac:dyDescent="0.2">
      <c r="A141" s="155"/>
      <c r="B141" s="156"/>
      <c r="C141" s="190" t="s">
        <v>378</v>
      </c>
      <c r="D141" s="187"/>
      <c r="E141" s="188">
        <v>8.3999999999999995E-3</v>
      </c>
      <c r="F141" s="158"/>
      <c r="G141" s="158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58"/>
      <c r="Z141" s="148"/>
      <c r="AA141" s="148"/>
      <c r="AB141" s="148"/>
      <c r="AC141" s="148"/>
      <c r="AD141" s="148"/>
      <c r="AE141" s="148"/>
      <c r="AF141" s="148"/>
      <c r="AG141" s="148" t="s">
        <v>235</v>
      </c>
      <c r="AH141" s="148">
        <v>7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3" x14ac:dyDescent="0.2">
      <c r="A142" s="155"/>
      <c r="B142" s="156"/>
      <c r="C142" s="190" t="s">
        <v>379</v>
      </c>
      <c r="D142" s="187"/>
      <c r="E142" s="188">
        <v>7.92E-3</v>
      </c>
      <c r="F142" s="158"/>
      <c r="G142" s="158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235</v>
      </c>
      <c r="AH142" s="148">
        <v>7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">
      <c r="A143" s="155"/>
      <c r="B143" s="156"/>
      <c r="C143" s="190" t="s">
        <v>380</v>
      </c>
      <c r="D143" s="187"/>
      <c r="E143" s="188">
        <v>0.11935999999999999</v>
      </c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235</v>
      </c>
      <c r="AH143" s="148">
        <v>7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90" t="s">
        <v>381</v>
      </c>
      <c r="D144" s="187"/>
      <c r="E144" s="188">
        <v>7.46E-2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58"/>
      <c r="Z144" s="148"/>
      <c r="AA144" s="148"/>
      <c r="AB144" s="148"/>
      <c r="AC144" s="148"/>
      <c r="AD144" s="148"/>
      <c r="AE144" s="148"/>
      <c r="AF144" s="148"/>
      <c r="AG144" s="148" t="s">
        <v>235</v>
      </c>
      <c r="AH144" s="148">
        <v>7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90" t="s">
        <v>382</v>
      </c>
      <c r="D145" s="187"/>
      <c r="E145" s="188">
        <v>0.1933</v>
      </c>
      <c r="F145" s="158"/>
      <c r="G145" s="158"/>
      <c r="H145" s="158"/>
      <c r="I145" s="158"/>
      <c r="J145" s="158"/>
      <c r="K145" s="158"/>
      <c r="L145" s="158"/>
      <c r="M145" s="158"/>
      <c r="N145" s="157"/>
      <c r="O145" s="157"/>
      <c r="P145" s="157"/>
      <c r="Q145" s="157"/>
      <c r="R145" s="158"/>
      <c r="S145" s="158"/>
      <c r="T145" s="158"/>
      <c r="U145" s="158"/>
      <c r="V145" s="158"/>
      <c r="W145" s="158"/>
      <c r="X145" s="158"/>
      <c r="Y145" s="158"/>
      <c r="Z145" s="148"/>
      <c r="AA145" s="148"/>
      <c r="AB145" s="148"/>
      <c r="AC145" s="148"/>
      <c r="AD145" s="148"/>
      <c r="AE145" s="148"/>
      <c r="AF145" s="148"/>
      <c r="AG145" s="148" t="s">
        <v>235</v>
      </c>
      <c r="AH145" s="148">
        <v>7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90" t="s">
        <v>383</v>
      </c>
      <c r="D146" s="187"/>
      <c r="E146" s="188">
        <v>0.23352000000000001</v>
      </c>
      <c r="F146" s="158"/>
      <c r="G146" s="158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235</v>
      </c>
      <c r="AH146" s="148">
        <v>7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90" t="s">
        <v>384</v>
      </c>
      <c r="D147" s="187"/>
      <c r="E147" s="188">
        <v>1.8720000000000001E-2</v>
      </c>
      <c r="F147" s="158"/>
      <c r="G147" s="158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58"/>
      <c r="Z147" s="148"/>
      <c r="AA147" s="148"/>
      <c r="AB147" s="148"/>
      <c r="AC147" s="148"/>
      <c r="AD147" s="148"/>
      <c r="AE147" s="148"/>
      <c r="AF147" s="148"/>
      <c r="AG147" s="148" t="s">
        <v>235</v>
      </c>
      <c r="AH147" s="148">
        <v>7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">
      <c r="A148" s="155"/>
      <c r="B148" s="156"/>
      <c r="C148" s="190" t="s">
        <v>385</v>
      </c>
      <c r="D148" s="187"/>
      <c r="E148" s="188">
        <v>0.11088000000000001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58"/>
      <c r="Z148" s="148"/>
      <c r="AA148" s="148"/>
      <c r="AB148" s="148"/>
      <c r="AC148" s="148"/>
      <c r="AD148" s="148"/>
      <c r="AE148" s="148"/>
      <c r="AF148" s="148"/>
      <c r="AG148" s="148" t="s">
        <v>235</v>
      </c>
      <c r="AH148" s="148">
        <v>7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">
      <c r="A149" s="155"/>
      <c r="B149" s="156"/>
      <c r="C149" s="190" t="s">
        <v>386</v>
      </c>
      <c r="D149" s="187"/>
      <c r="E149" s="188">
        <v>1.8800000000000001E-2</v>
      </c>
      <c r="F149" s="158"/>
      <c r="G149" s="158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235</v>
      </c>
      <c r="AH149" s="148">
        <v>7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">
      <c r="A150" s="155"/>
      <c r="B150" s="156"/>
      <c r="C150" s="190" t="s">
        <v>387</v>
      </c>
      <c r="D150" s="187"/>
      <c r="E150" s="188">
        <v>3.1199999999999999E-3</v>
      </c>
      <c r="F150" s="158"/>
      <c r="G150" s="158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235</v>
      </c>
      <c r="AH150" s="148">
        <v>7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">
      <c r="A151" s="155"/>
      <c r="B151" s="156"/>
      <c r="C151" s="190" t="s">
        <v>388</v>
      </c>
      <c r="D151" s="187"/>
      <c r="E151" s="188"/>
      <c r="F151" s="158"/>
      <c r="G151" s="158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235</v>
      </c>
      <c r="AH151" s="148">
        <v>7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">
      <c r="A152" s="155"/>
      <c r="B152" s="156"/>
      <c r="C152" s="190" t="s">
        <v>389</v>
      </c>
      <c r="D152" s="187"/>
      <c r="E152" s="188">
        <v>0.32075999999999999</v>
      </c>
      <c r="F152" s="158"/>
      <c r="G152" s="158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58"/>
      <c r="Z152" s="148"/>
      <c r="AA152" s="148"/>
      <c r="AB152" s="148"/>
      <c r="AC152" s="148"/>
      <c r="AD152" s="148"/>
      <c r="AE152" s="148"/>
      <c r="AF152" s="148"/>
      <c r="AG152" s="148" t="s">
        <v>235</v>
      </c>
      <c r="AH152" s="148">
        <v>7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3" x14ac:dyDescent="0.2">
      <c r="A153" s="155"/>
      <c r="B153" s="156"/>
      <c r="C153" s="190" t="s">
        <v>390</v>
      </c>
      <c r="D153" s="187"/>
      <c r="E153" s="188"/>
      <c r="F153" s="158"/>
      <c r="G153" s="158"/>
      <c r="H153" s="158"/>
      <c r="I153" s="158"/>
      <c r="J153" s="158"/>
      <c r="K153" s="158"/>
      <c r="L153" s="158"/>
      <c r="M153" s="158"/>
      <c r="N153" s="157"/>
      <c r="O153" s="157"/>
      <c r="P153" s="157"/>
      <c r="Q153" s="157"/>
      <c r="R153" s="158"/>
      <c r="S153" s="158"/>
      <c r="T153" s="158"/>
      <c r="U153" s="158"/>
      <c r="V153" s="158"/>
      <c r="W153" s="158"/>
      <c r="X153" s="158"/>
      <c r="Y153" s="158"/>
      <c r="Z153" s="148"/>
      <c r="AA153" s="148"/>
      <c r="AB153" s="148"/>
      <c r="AC153" s="148"/>
      <c r="AD153" s="148"/>
      <c r="AE153" s="148"/>
      <c r="AF153" s="148"/>
      <c r="AG153" s="148" t="s">
        <v>235</v>
      </c>
      <c r="AH153" s="148">
        <v>7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90" t="s">
        <v>391</v>
      </c>
      <c r="D154" s="187"/>
      <c r="E154" s="188">
        <v>0.30275000000000002</v>
      </c>
      <c r="F154" s="158"/>
      <c r="G154" s="158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235</v>
      </c>
      <c r="AH154" s="148">
        <v>7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90" t="s">
        <v>392</v>
      </c>
      <c r="D155" s="187"/>
      <c r="E155" s="188">
        <v>0.15</v>
      </c>
      <c r="F155" s="158"/>
      <c r="G155" s="158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235</v>
      </c>
      <c r="AH155" s="148">
        <v>7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 x14ac:dyDescent="0.2">
      <c r="A156" s="167">
        <v>33</v>
      </c>
      <c r="B156" s="168" t="s">
        <v>393</v>
      </c>
      <c r="C156" s="183" t="s">
        <v>394</v>
      </c>
      <c r="D156" s="169" t="s">
        <v>363</v>
      </c>
      <c r="E156" s="170">
        <v>75.885009999999994</v>
      </c>
      <c r="F156" s="171"/>
      <c r="G156" s="172">
        <f>ROUND(E156*F156,2)</f>
        <v>0</v>
      </c>
      <c r="H156" s="171"/>
      <c r="I156" s="172">
        <f>ROUND(E156*H156,2)</f>
        <v>0</v>
      </c>
      <c r="J156" s="171"/>
      <c r="K156" s="172">
        <f>ROUND(E156*J156,2)</f>
        <v>0</v>
      </c>
      <c r="L156" s="172">
        <v>21</v>
      </c>
      <c r="M156" s="172">
        <f>G156*(1+L156/100)</f>
        <v>0</v>
      </c>
      <c r="N156" s="170">
        <v>0</v>
      </c>
      <c r="O156" s="170">
        <f>ROUND(E156*N156,2)</f>
        <v>0</v>
      </c>
      <c r="P156" s="170">
        <v>0</v>
      </c>
      <c r="Q156" s="170">
        <f>ROUND(E156*P156,2)</f>
        <v>0</v>
      </c>
      <c r="R156" s="172" t="s">
        <v>232</v>
      </c>
      <c r="S156" s="172" t="s">
        <v>221</v>
      </c>
      <c r="T156" s="173" t="s">
        <v>222</v>
      </c>
      <c r="U156" s="158">
        <v>0.11</v>
      </c>
      <c r="V156" s="158">
        <f>ROUND(E156*U156,2)</f>
        <v>8.35</v>
      </c>
      <c r="W156" s="158"/>
      <c r="X156" s="158" t="s">
        <v>223</v>
      </c>
      <c r="Y156" s="158" t="s">
        <v>197</v>
      </c>
      <c r="Z156" s="148"/>
      <c r="AA156" s="148"/>
      <c r="AB156" s="148"/>
      <c r="AC156" s="148"/>
      <c r="AD156" s="148"/>
      <c r="AE156" s="148"/>
      <c r="AF156" s="148"/>
      <c r="AG156" s="148" t="s">
        <v>224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2" x14ac:dyDescent="0.2">
      <c r="A157" s="155"/>
      <c r="B157" s="156"/>
      <c r="C157" s="190" t="s">
        <v>395</v>
      </c>
      <c r="D157" s="187"/>
      <c r="E157" s="188">
        <v>75.885009999999994</v>
      </c>
      <c r="F157" s="158"/>
      <c r="G157" s="158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235</v>
      </c>
      <c r="AH157" s="148">
        <v>5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 x14ac:dyDescent="0.2">
      <c r="A158" s="174">
        <v>34</v>
      </c>
      <c r="B158" s="175" t="s">
        <v>396</v>
      </c>
      <c r="C158" s="182" t="s">
        <v>397</v>
      </c>
      <c r="D158" s="176" t="s">
        <v>363</v>
      </c>
      <c r="E158" s="177">
        <v>37.9587</v>
      </c>
      <c r="F158" s="178"/>
      <c r="G158" s="179">
        <f>ROUND(E158*F158,2)</f>
        <v>0</v>
      </c>
      <c r="H158" s="178"/>
      <c r="I158" s="179">
        <f>ROUND(E158*H158,2)</f>
        <v>0</v>
      </c>
      <c r="J158" s="178"/>
      <c r="K158" s="179">
        <f>ROUND(E158*J158,2)</f>
        <v>0</v>
      </c>
      <c r="L158" s="179">
        <v>21</v>
      </c>
      <c r="M158" s="179">
        <f>G158*(1+L158/100)</f>
        <v>0</v>
      </c>
      <c r="N158" s="177">
        <v>0</v>
      </c>
      <c r="O158" s="177">
        <f>ROUND(E158*N158,2)</f>
        <v>0</v>
      </c>
      <c r="P158" s="177">
        <v>0</v>
      </c>
      <c r="Q158" s="177">
        <f>ROUND(E158*P158,2)</f>
        <v>0</v>
      </c>
      <c r="R158" s="179" t="s">
        <v>232</v>
      </c>
      <c r="S158" s="179" t="s">
        <v>221</v>
      </c>
      <c r="T158" s="180" t="s">
        <v>222</v>
      </c>
      <c r="U158" s="158">
        <v>0.93300000000000005</v>
      </c>
      <c r="V158" s="158">
        <f>ROUND(E158*U158,2)</f>
        <v>35.42</v>
      </c>
      <c r="W158" s="158"/>
      <c r="X158" s="158" t="s">
        <v>398</v>
      </c>
      <c r="Y158" s="158" t="s">
        <v>197</v>
      </c>
      <c r="Z158" s="148"/>
      <c r="AA158" s="148"/>
      <c r="AB158" s="148"/>
      <c r="AC158" s="148"/>
      <c r="AD158" s="148"/>
      <c r="AE158" s="148"/>
      <c r="AF158" s="148"/>
      <c r="AG158" s="148" t="s">
        <v>399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">
      <c r="A159" s="174">
        <v>35</v>
      </c>
      <c r="B159" s="175" t="s">
        <v>400</v>
      </c>
      <c r="C159" s="182" t="s">
        <v>401</v>
      </c>
      <c r="D159" s="176" t="s">
        <v>363</v>
      </c>
      <c r="E159" s="177">
        <v>37.9587</v>
      </c>
      <c r="F159" s="178"/>
      <c r="G159" s="179">
        <f>ROUND(E159*F159,2)</f>
        <v>0</v>
      </c>
      <c r="H159" s="178"/>
      <c r="I159" s="179">
        <f>ROUND(E159*H159,2)</f>
        <v>0</v>
      </c>
      <c r="J159" s="178"/>
      <c r="K159" s="179">
        <f>ROUND(E159*J159,2)</f>
        <v>0</v>
      </c>
      <c r="L159" s="179">
        <v>21</v>
      </c>
      <c r="M159" s="179">
        <f>G159*(1+L159/100)</f>
        <v>0</v>
      </c>
      <c r="N159" s="177">
        <v>0</v>
      </c>
      <c r="O159" s="177">
        <f>ROUND(E159*N159,2)</f>
        <v>0</v>
      </c>
      <c r="P159" s="177">
        <v>0</v>
      </c>
      <c r="Q159" s="177">
        <f>ROUND(E159*P159,2)</f>
        <v>0</v>
      </c>
      <c r="R159" s="179" t="s">
        <v>232</v>
      </c>
      <c r="S159" s="179" t="s">
        <v>221</v>
      </c>
      <c r="T159" s="180" t="s">
        <v>222</v>
      </c>
      <c r="U159" s="158">
        <v>0.65300000000000002</v>
      </c>
      <c r="V159" s="158">
        <f>ROUND(E159*U159,2)</f>
        <v>24.79</v>
      </c>
      <c r="W159" s="158"/>
      <c r="X159" s="158" t="s">
        <v>398</v>
      </c>
      <c r="Y159" s="158" t="s">
        <v>197</v>
      </c>
      <c r="Z159" s="148"/>
      <c r="AA159" s="148"/>
      <c r="AB159" s="148"/>
      <c r="AC159" s="148"/>
      <c r="AD159" s="148"/>
      <c r="AE159" s="148"/>
      <c r="AF159" s="148"/>
      <c r="AG159" s="148" t="s">
        <v>399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67">
        <v>36</v>
      </c>
      <c r="B160" s="168" t="s">
        <v>402</v>
      </c>
      <c r="C160" s="183" t="s">
        <v>403</v>
      </c>
      <c r="D160" s="169" t="s">
        <v>363</v>
      </c>
      <c r="E160" s="170">
        <v>37.942500000000003</v>
      </c>
      <c r="F160" s="171"/>
      <c r="G160" s="172">
        <f>ROUND(E160*F160,2)</f>
        <v>0</v>
      </c>
      <c r="H160" s="171"/>
      <c r="I160" s="172">
        <f>ROUND(E160*H160,2)</f>
        <v>0</v>
      </c>
      <c r="J160" s="171"/>
      <c r="K160" s="172">
        <f>ROUND(E160*J160,2)</f>
        <v>0</v>
      </c>
      <c r="L160" s="172">
        <v>21</v>
      </c>
      <c r="M160" s="172">
        <f>G160*(1+L160/100)</f>
        <v>0</v>
      </c>
      <c r="N160" s="170">
        <v>0</v>
      </c>
      <c r="O160" s="170">
        <f>ROUND(E160*N160,2)</f>
        <v>0</v>
      </c>
      <c r="P160" s="170">
        <v>0</v>
      </c>
      <c r="Q160" s="170">
        <f>ROUND(E160*P160,2)</f>
        <v>0</v>
      </c>
      <c r="R160" s="172" t="s">
        <v>232</v>
      </c>
      <c r="S160" s="172" t="s">
        <v>221</v>
      </c>
      <c r="T160" s="173" t="s">
        <v>222</v>
      </c>
      <c r="U160" s="158">
        <v>0.49</v>
      </c>
      <c r="V160" s="158">
        <f>ROUND(E160*U160,2)</f>
        <v>18.59</v>
      </c>
      <c r="W160" s="158"/>
      <c r="X160" s="158" t="s">
        <v>223</v>
      </c>
      <c r="Y160" s="158" t="s">
        <v>197</v>
      </c>
      <c r="Z160" s="148"/>
      <c r="AA160" s="148"/>
      <c r="AB160" s="148"/>
      <c r="AC160" s="148"/>
      <c r="AD160" s="148"/>
      <c r="AE160" s="148"/>
      <c r="AF160" s="148"/>
      <c r="AG160" s="148" t="s">
        <v>224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2">
      <c r="A161" s="155"/>
      <c r="B161" s="156"/>
      <c r="C161" s="260" t="s">
        <v>404</v>
      </c>
      <c r="D161" s="261"/>
      <c r="E161" s="261"/>
      <c r="F161" s="261"/>
      <c r="G161" s="261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339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2" x14ac:dyDescent="0.2">
      <c r="A162" s="155"/>
      <c r="B162" s="156"/>
      <c r="C162" s="190" t="s">
        <v>405</v>
      </c>
      <c r="D162" s="187"/>
      <c r="E162" s="188">
        <v>37.942500000000003</v>
      </c>
      <c r="F162" s="158"/>
      <c r="G162" s="158"/>
      <c r="H162" s="158"/>
      <c r="I162" s="158"/>
      <c r="J162" s="158"/>
      <c r="K162" s="158"/>
      <c r="L162" s="158"/>
      <c r="M162" s="158"/>
      <c r="N162" s="157"/>
      <c r="O162" s="157"/>
      <c r="P162" s="157"/>
      <c r="Q162" s="157"/>
      <c r="R162" s="158"/>
      <c r="S162" s="158"/>
      <c r="T162" s="158"/>
      <c r="U162" s="158"/>
      <c r="V162" s="158"/>
      <c r="W162" s="158"/>
      <c r="X162" s="158"/>
      <c r="Y162" s="158"/>
      <c r="Z162" s="148"/>
      <c r="AA162" s="148"/>
      <c r="AB162" s="148"/>
      <c r="AC162" s="148"/>
      <c r="AD162" s="148"/>
      <c r="AE162" s="148"/>
      <c r="AF162" s="148"/>
      <c r="AG162" s="148" t="s">
        <v>235</v>
      </c>
      <c r="AH162" s="148">
        <v>5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 x14ac:dyDescent="0.2">
      <c r="A163" s="167">
        <v>37</v>
      </c>
      <c r="B163" s="168" t="s">
        <v>406</v>
      </c>
      <c r="C163" s="183" t="s">
        <v>407</v>
      </c>
      <c r="D163" s="169" t="s">
        <v>363</v>
      </c>
      <c r="E163" s="170">
        <v>379.42502999999999</v>
      </c>
      <c r="F163" s="171"/>
      <c r="G163" s="172">
        <f>ROUND(E163*F163,2)</f>
        <v>0</v>
      </c>
      <c r="H163" s="171"/>
      <c r="I163" s="172">
        <f>ROUND(E163*H163,2)</f>
        <v>0</v>
      </c>
      <c r="J163" s="171"/>
      <c r="K163" s="172">
        <f>ROUND(E163*J163,2)</f>
        <v>0</v>
      </c>
      <c r="L163" s="172">
        <v>21</v>
      </c>
      <c r="M163" s="172">
        <f>G163*(1+L163/100)</f>
        <v>0</v>
      </c>
      <c r="N163" s="170">
        <v>0</v>
      </c>
      <c r="O163" s="170">
        <f>ROUND(E163*N163,2)</f>
        <v>0</v>
      </c>
      <c r="P163" s="170">
        <v>0</v>
      </c>
      <c r="Q163" s="170">
        <f>ROUND(E163*P163,2)</f>
        <v>0</v>
      </c>
      <c r="R163" s="172" t="s">
        <v>232</v>
      </c>
      <c r="S163" s="172" t="s">
        <v>221</v>
      </c>
      <c r="T163" s="173" t="s">
        <v>222</v>
      </c>
      <c r="U163" s="158">
        <v>0</v>
      </c>
      <c r="V163" s="158">
        <f>ROUND(E163*U163,2)</f>
        <v>0</v>
      </c>
      <c r="W163" s="158"/>
      <c r="X163" s="158" t="s">
        <v>223</v>
      </c>
      <c r="Y163" s="158" t="s">
        <v>197</v>
      </c>
      <c r="Z163" s="148"/>
      <c r="AA163" s="148"/>
      <c r="AB163" s="148"/>
      <c r="AC163" s="148"/>
      <c r="AD163" s="148"/>
      <c r="AE163" s="148"/>
      <c r="AF163" s="148"/>
      <c r="AG163" s="148" t="s">
        <v>224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2" x14ac:dyDescent="0.2">
      <c r="A164" s="155"/>
      <c r="B164" s="156"/>
      <c r="C164" s="190" t="s">
        <v>408</v>
      </c>
      <c r="D164" s="187"/>
      <c r="E164" s="188">
        <v>379.42502999999999</v>
      </c>
      <c r="F164" s="158"/>
      <c r="G164" s="158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58"/>
      <c r="Z164" s="148"/>
      <c r="AA164" s="148"/>
      <c r="AB164" s="148"/>
      <c r="AC164" s="148"/>
      <c r="AD164" s="148"/>
      <c r="AE164" s="148"/>
      <c r="AF164" s="148"/>
      <c r="AG164" s="148" t="s">
        <v>235</v>
      </c>
      <c r="AH164" s="148">
        <v>5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 x14ac:dyDescent="0.2">
      <c r="A165" s="167">
        <v>38</v>
      </c>
      <c r="B165" s="168" t="s">
        <v>409</v>
      </c>
      <c r="C165" s="183" t="s">
        <v>410</v>
      </c>
      <c r="D165" s="169" t="s">
        <v>363</v>
      </c>
      <c r="E165" s="170">
        <v>35.530369999999998</v>
      </c>
      <c r="F165" s="171"/>
      <c r="G165" s="172">
        <f>ROUND(E165*F165,2)</f>
        <v>0</v>
      </c>
      <c r="H165" s="171"/>
      <c r="I165" s="172">
        <f>ROUND(E165*H165,2)</f>
        <v>0</v>
      </c>
      <c r="J165" s="171"/>
      <c r="K165" s="172">
        <f>ROUND(E165*J165,2)</f>
        <v>0</v>
      </c>
      <c r="L165" s="172">
        <v>21</v>
      </c>
      <c r="M165" s="172">
        <f>G165*(1+L165/100)</f>
        <v>0</v>
      </c>
      <c r="N165" s="170">
        <v>0</v>
      </c>
      <c r="O165" s="170">
        <f>ROUND(E165*N165,2)</f>
        <v>0</v>
      </c>
      <c r="P165" s="170">
        <v>0</v>
      </c>
      <c r="Q165" s="170">
        <f>ROUND(E165*P165,2)</f>
        <v>0</v>
      </c>
      <c r="R165" s="172" t="s">
        <v>232</v>
      </c>
      <c r="S165" s="172" t="s">
        <v>221</v>
      </c>
      <c r="T165" s="173" t="s">
        <v>222</v>
      </c>
      <c r="U165" s="158">
        <v>0</v>
      </c>
      <c r="V165" s="158">
        <f>ROUND(E165*U165,2)</f>
        <v>0</v>
      </c>
      <c r="W165" s="158"/>
      <c r="X165" s="158" t="s">
        <v>223</v>
      </c>
      <c r="Y165" s="158" t="s">
        <v>197</v>
      </c>
      <c r="Z165" s="148"/>
      <c r="AA165" s="148"/>
      <c r="AB165" s="148"/>
      <c r="AC165" s="148"/>
      <c r="AD165" s="148"/>
      <c r="AE165" s="148"/>
      <c r="AF165" s="148"/>
      <c r="AG165" s="148" t="s">
        <v>224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2" x14ac:dyDescent="0.2">
      <c r="A166" s="155"/>
      <c r="B166" s="156"/>
      <c r="C166" s="260" t="s">
        <v>411</v>
      </c>
      <c r="D166" s="261"/>
      <c r="E166" s="261"/>
      <c r="F166" s="261"/>
      <c r="G166" s="261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58"/>
      <c r="Z166" s="148"/>
      <c r="AA166" s="148"/>
      <c r="AB166" s="148"/>
      <c r="AC166" s="148"/>
      <c r="AD166" s="148"/>
      <c r="AE166" s="148"/>
      <c r="AF166" s="148"/>
      <c r="AG166" s="148" t="s">
        <v>339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2" x14ac:dyDescent="0.2">
      <c r="A167" s="155"/>
      <c r="B167" s="156"/>
      <c r="C167" s="190" t="s">
        <v>364</v>
      </c>
      <c r="D167" s="187"/>
      <c r="E167" s="188">
        <v>0.48</v>
      </c>
      <c r="F167" s="158"/>
      <c r="G167" s="158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58"/>
      <c r="Z167" s="148"/>
      <c r="AA167" s="148"/>
      <c r="AB167" s="148"/>
      <c r="AC167" s="148"/>
      <c r="AD167" s="148"/>
      <c r="AE167" s="148"/>
      <c r="AF167" s="148"/>
      <c r="AG167" s="148" t="s">
        <v>235</v>
      </c>
      <c r="AH167" s="148">
        <v>7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90" t="s">
        <v>366</v>
      </c>
      <c r="D168" s="187"/>
      <c r="E168" s="188">
        <v>3.5760000000000001</v>
      </c>
      <c r="F168" s="158"/>
      <c r="G168" s="158"/>
      <c r="H168" s="158"/>
      <c r="I168" s="158"/>
      <c r="J168" s="158"/>
      <c r="K168" s="158"/>
      <c r="L168" s="158"/>
      <c r="M168" s="158"/>
      <c r="N168" s="157"/>
      <c r="O168" s="157"/>
      <c r="P168" s="157"/>
      <c r="Q168" s="157"/>
      <c r="R168" s="158"/>
      <c r="S168" s="158"/>
      <c r="T168" s="158"/>
      <c r="U168" s="158"/>
      <c r="V168" s="158"/>
      <c r="W168" s="158"/>
      <c r="X168" s="158"/>
      <c r="Y168" s="158"/>
      <c r="Z168" s="148"/>
      <c r="AA168" s="148"/>
      <c r="AB168" s="148"/>
      <c r="AC168" s="148"/>
      <c r="AD168" s="148"/>
      <c r="AE168" s="148"/>
      <c r="AF168" s="148"/>
      <c r="AG168" s="148" t="s">
        <v>235</v>
      </c>
      <c r="AH168" s="148">
        <v>7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">
      <c r="A169" s="155"/>
      <c r="B169" s="156"/>
      <c r="C169" s="190" t="s">
        <v>367</v>
      </c>
      <c r="D169" s="187"/>
      <c r="E169" s="188">
        <v>4.5611899999999999</v>
      </c>
      <c r="F169" s="158"/>
      <c r="G169" s="158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235</v>
      </c>
      <c r="AH169" s="148">
        <v>7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">
      <c r="A170" s="155"/>
      <c r="B170" s="156"/>
      <c r="C170" s="190" t="s">
        <v>368</v>
      </c>
      <c r="D170" s="187"/>
      <c r="E170" s="188">
        <v>6.7080000000000001E-2</v>
      </c>
      <c r="F170" s="158"/>
      <c r="G170" s="158"/>
      <c r="H170" s="158"/>
      <c r="I170" s="158"/>
      <c r="J170" s="158"/>
      <c r="K170" s="158"/>
      <c r="L170" s="158"/>
      <c r="M170" s="158"/>
      <c r="N170" s="157"/>
      <c r="O170" s="157"/>
      <c r="P170" s="157"/>
      <c r="Q170" s="157"/>
      <c r="R170" s="158"/>
      <c r="S170" s="158"/>
      <c r="T170" s="158"/>
      <c r="U170" s="158"/>
      <c r="V170" s="158"/>
      <c r="W170" s="158"/>
      <c r="X170" s="158"/>
      <c r="Y170" s="158"/>
      <c r="Z170" s="148"/>
      <c r="AA170" s="148"/>
      <c r="AB170" s="148"/>
      <c r="AC170" s="148"/>
      <c r="AD170" s="148"/>
      <c r="AE170" s="148"/>
      <c r="AF170" s="148"/>
      <c r="AG170" s="148" t="s">
        <v>235</v>
      </c>
      <c r="AH170" s="148">
        <v>7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">
      <c r="A171" s="155"/>
      <c r="B171" s="156"/>
      <c r="C171" s="190" t="s">
        <v>369</v>
      </c>
      <c r="D171" s="187"/>
      <c r="E171" s="188">
        <v>6.63</v>
      </c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235</v>
      </c>
      <c r="AH171" s="148">
        <v>7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90" t="s">
        <v>370</v>
      </c>
      <c r="D172" s="187"/>
      <c r="E172" s="188">
        <v>2.4872299999999998</v>
      </c>
      <c r="F172" s="158"/>
      <c r="G172" s="158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48"/>
      <c r="AA172" s="148"/>
      <c r="AB172" s="148"/>
      <c r="AC172" s="148"/>
      <c r="AD172" s="148"/>
      <c r="AE172" s="148"/>
      <c r="AF172" s="148"/>
      <c r="AG172" s="148" t="s">
        <v>235</v>
      </c>
      <c r="AH172" s="148">
        <v>7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90" t="s">
        <v>371</v>
      </c>
      <c r="D173" s="187"/>
      <c r="E173" s="188">
        <v>3.168E-2</v>
      </c>
      <c r="F173" s="158"/>
      <c r="G173" s="15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235</v>
      </c>
      <c r="AH173" s="148">
        <v>7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90" t="s">
        <v>372</v>
      </c>
      <c r="D174" s="187"/>
      <c r="E174" s="188"/>
      <c r="F174" s="158"/>
      <c r="G174" s="158"/>
      <c r="H174" s="158"/>
      <c r="I174" s="158"/>
      <c r="J174" s="158"/>
      <c r="K174" s="158"/>
      <c r="L174" s="158"/>
      <c r="M174" s="158"/>
      <c r="N174" s="157"/>
      <c r="O174" s="157"/>
      <c r="P174" s="157"/>
      <c r="Q174" s="157"/>
      <c r="R174" s="158"/>
      <c r="S174" s="158"/>
      <c r="T174" s="158"/>
      <c r="U174" s="158"/>
      <c r="V174" s="158"/>
      <c r="W174" s="158"/>
      <c r="X174" s="158"/>
      <c r="Y174" s="158"/>
      <c r="Z174" s="148"/>
      <c r="AA174" s="148"/>
      <c r="AB174" s="148"/>
      <c r="AC174" s="148"/>
      <c r="AD174" s="148"/>
      <c r="AE174" s="148"/>
      <c r="AF174" s="148"/>
      <c r="AG174" s="148" t="s">
        <v>235</v>
      </c>
      <c r="AH174" s="148">
        <v>7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90" t="s">
        <v>375</v>
      </c>
      <c r="D175" s="187"/>
      <c r="E175" s="188">
        <v>11.167199999999999</v>
      </c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235</v>
      </c>
      <c r="AH175" s="148">
        <v>7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90" t="s">
        <v>376</v>
      </c>
      <c r="D176" s="187"/>
      <c r="E176" s="188"/>
      <c r="F176" s="158"/>
      <c r="G176" s="158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58"/>
      <c r="Z176" s="148"/>
      <c r="AA176" s="148"/>
      <c r="AB176" s="148"/>
      <c r="AC176" s="148"/>
      <c r="AD176" s="148"/>
      <c r="AE176" s="148"/>
      <c r="AF176" s="148"/>
      <c r="AG176" s="148" t="s">
        <v>235</v>
      </c>
      <c r="AH176" s="148">
        <v>7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90" t="s">
        <v>377</v>
      </c>
      <c r="D177" s="187"/>
      <c r="E177" s="188">
        <v>6.38</v>
      </c>
      <c r="F177" s="158"/>
      <c r="G177" s="15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58"/>
      <c r="Z177" s="148"/>
      <c r="AA177" s="148"/>
      <c r="AB177" s="148"/>
      <c r="AC177" s="148"/>
      <c r="AD177" s="148"/>
      <c r="AE177" s="148"/>
      <c r="AF177" s="148"/>
      <c r="AG177" s="148" t="s">
        <v>235</v>
      </c>
      <c r="AH177" s="148">
        <v>7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90" t="s">
        <v>392</v>
      </c>
      <c r="D178" s="187"/>
      <c r="E178" s="188">
        <v>0.15</v>
      </c>
      <c r="F178" s="158"/>
      <c r="G178" s="158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58"/>
      <c r="Z178" s="148"/>
      <c r="AA178" s="148"/>
      <c r="AB178" s="148"/>
      <c r="AC178" s="148"/>
      <c r="AD178" s="148"/>
      <c r="AE178" s="148"/>
      <c r="AF178" s="148"/>
      <c r="AG178" s="148" t="s">
        <v>235</v>
      </c>
      <c r="AH178" s="148">
        <v>7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 x14ac:dyDescent="0.2">
      <c r="A179" s="174">
        <v>39</v>
      </c>
      <c r="B179" s="175" t="s">
        <v>412</v>
      </c>
      <c r="C179" s="182" t="s">
        <v>413</v>
      </c>
      <c r="D179" s="176" t="s">
        <v>363</v>
      </c>
      <c r="E179" s="177">
        <v>0.2</v>
      </c>
      <c r="F179" s="178"/>
      <c r="G179" s="179">
        <f>ROUND(E179*F179,2)</f>
        <v>0</v>
      </c>
      <c r="H179" s="178"/>
      <c r="I179" s="179">
        <f>ROUND(E179*H179,2)</f>
        <v>0</v>
      </c>
      <c r="J179" s="178"/>
      <c r="K179" s="179">
        <f>ROUND(E179*J179,2)</f>
        <v>0</v>
      </c>
      <c r="L179" s="179">
        <v>21</v>
      </c>
      <c r="M179" s="179">
        <f>G179*(1+L179/100)</f>
        <v>0</v>
      </c>
      <c r="N179" s="177">
        <v>0</v>
      </c>
      <c r="O179" s="177">
        <f>ROUND(E179*N179,2)</f>
        <v>0</v>
      </c>
      <c r="P179" s="177">
        <v>0</v>
      </c>
      <c r="Q179" s="177">
        <f>ROUND(E179*P179,2)</f>
        <v>0</v>
      </c>
      <c r="R179" s="179" t="s">
        <v>232</v>
      </c>
      <c r="S179" s="179" t="s">
        <v>221</v>
      </c>
      <c r="T179" s="180" t="s">
        <v>222</v>
      </c>
      <c r="U179" s="158">
        <v>0</v>
      </c>
      <c r="V179" s="158">
        <f>ROUND(E179*U179,2)</f>
        <v>0</v>
      </c>
      <c r="W179" s="158"/>
      <c r="X179" s="158" t="s">
        <v>223</v>
      </c>
      <c r="Y179" s="158" t="s">
        <v>197</v>
      </c>
      <c r="Z179" s="148"/>
      <c r="AA179" s="148"/>
      <c r="AB179" s="148"/>
      <c r="AC179" s="148"/>
      <c r="AD179" s="148"/>
      <c r="AE179" s="148"/>
      <c r="AF179" s="148"/>
      <c r="AG179" s="148" t="s">
        <v>224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 x14ac:dyDescent="0.2">
      <c r="A180" s="167">
        <v>40</v>
      </c>
      <c r="B180" s="168" t="s">
        <v>414</v>
      </c>
      <c r="C180" s="183" t="s">
        <v>415</v>
      </c>
      <c r="D180" s="169" t="s">
        <v>363</v>
      </c>
      <c r="E180" s="170">
        <v>0.30275000000000002</v>
      </c>
      <c r="F180" s="171"/>
      <c r="G180" s="172">
        <f>ROUND(E180*F180,2)</f>
        <v>0</v>
      </c>
      <c r="H180" s="171"/>
      <c r="I180" s="172">
        <f>ROUND(E180*H180,2)</f>
        <v>0</v>
      </c>
      <c r="J180" s="171"/>
      <c r="K180" s="172">
        <f>ROUND(E180*J180,2)</f>
        <v>0</v>
      </c>
      <c r="L180" s="172">
        <v>21</v>
      </c>
      <c r="M180" s="172">
        <f>G180*(1+L180/100)</f>
        <v>0</v>
      </c>
      <c r="N180" s="170">
        <v>0</v>
      </c>
      <c r="O180" s="170">
        <f>ROUND(E180*N180,2)</f>
        <v>0</v>
      </c>
      <c r="P180" s="170">
        <v>0</v>
      </c>
      <c r="Q180" s="170">
        <f>ROUND(E180*P180,2)</f>
        <v>0</v>
      </c>
      <c r="R180" s="172" t="s">
        <v>232</v>
      </c>
      <c r="S180" s="172" t="s">
        <v>221</v>
      </c>
      <c r="T180" s="173" t="s">
        <v>222</v>
      </c>
      <c r="U180" s="158">
        <v>0</v>
      </c>
      <c r="V180" s="158">
        <f>ROUND(E180*U180,2)</f>
        <v>0</v>
      </c>
      <c r="W180" s="158"/>
      <c r="X180" s="158" t="s">
        <v>223</v>
      </c>
      <c r="Y180" s="158" t="s">
        <v>197</v>
      </c>
      <c r="Z180" s="148"/>
      <c r="AA180" s="148"/>
      <c r="AB180" s="148"/>
      <c r="AC180" s="148"/>
      <c r="AD180" s="148"/>
      <c r="AE180" s="148"/>
      <c r="AF180" s="148"/>
      <c r="AG180" s="148" t="s">
        <v>224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2" x14ac:dyDescent="0.2">
      <c r="A181" s="155"/>
      <c r="B181" s="156"/>
      <c r="C181" s="190" t="s">
        <v>390</v>
      </c>
      <c r="D181" s="187"/>
      <c r="E181" s="188"/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235</v>
      </c>
      <c r="AH181" s="148">
        <v>7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90" t="s">
        <v>391</v>
      </c>
      <c r="D182" s="187"/>
      <c r="E182" s="188">
        <v>0.30275000000000002</v>
      </c>
      <c r="F182" s="158"/>
      <c r="G182" s="158"/>
      <c r="H182" s="158"/>
      <c r="I182" s="158"/>
      <c r="J182" s="158"/>
      <c r="K182" s="158"/>
      <c r="L182" s="158"/>
      <c r="M182" s="158"/>
      <c r="N182" s="157"/>
      <c r="O182" s="157"/>
      <c r="P182" s="157"/>
      <c r="Q182" s="157"/>
      <c r="R182" s="158"/>
      <c r="S182" s="158"/>
      <c r="T182" s="158"/>
      <c r="U182" s="158"/>
      <c r="V182" s="158"/>
      <c r="W182" s="158"/>
      <c r="X182" s="158"/>
      <c r="Y182" s="158"/>
      <c r="Z182" s="148"/>
      <c r="AA182" s="148"/>
      <c r="AB182" s="148"/>
      <c r="AC182" s="148"/>
      <c r="AD182" s="148"/>
      <c r="AE182" s="148"/>
      <c r="AF182" s="148"/>
      <c r="AG182" s="148" t="s">
        <v>235</v>
      </c>
      <c r="AH182" s="148">
        <v>7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1" x14ac:dyDescent="0.2">
      <c r="A183" s="167">
        <v>41</v>
      </c>
      <c r="B183" s="168" t="s">
        <v>416</v>
      </c>
      <c r="C183" s="183" t="s">
        <v>417</v>
      </c>
      <c r="D183" s="169" t="s">
        <v>363</v>
      </c>
      <c r="E183" s="170">
        <v>0.21027999999999999</v>
      </c>
      <c r="F183" s="171"/>
      <c r="G183" s="172">
        <f>ROUND(E183*F183,2)</f>
        <v>0</v>
      </c>
      <c r="H183" s="171"/>
      <c r="I183" s="172">
        <f>ROUND(E183*H183,2)</f>
        <v>0</v>
      </c>
      <c r="J183" s="171"/>
      <c r="K183" s="172">
        <f>ROUND(E183*J183,2)</f>
        <v>0</v>
      </c>
      <c r="L183" s="172">
        <v>21</v>
      </c>
      <c r="M183" s="172">
        <f>G183*(1+L183/100)</f>
        <v>0</v>
      </c>
      <c r="N183" s="170">
        <v>0</v>
      </c>
      <c r="O183" s="170">
        <f>ROUND(E183*N183,2)</f>
        <v>0</v>
      </c>
      <c r="P183" s="170">
        <v>0</v>
      </c>
      <c r="Q183" s="170">
        <f>ROUND(E183*P183,2)</f>
        <v>0</v>
      </c>
      <c r="R183" s="172"/>
      <c r="S183" s="172" t="s">
        <v>195</v>
      </c>
      <c r="T183" s="173" t="s">
        <v>196</v>
      </c>
      <c r="U183" s="158">
        <v>0</v>
      </c>
      <c r="V183" s="158">
        <f>ROUND(E183*U183,2)</f>
        <v>0</v>
      </c>
      <c r="W183" s="158"/>
      <c r="X183" s="158" t="s">
        <v>223</v>
      </c>
      <c r="Y183" s="158" t="s">
        <v>197</v>
      </c>
      <c r="Z183" s="148"/>
      <c r="AA183" s="148"/>
      <c r="AB183" s="148"/>
      <c r="AC183" s="148"/>
      <c r="AD183" s="148"/>
      <c r="AE183" s="148"/>
      <c r="AF183" s="148"/>
      <c r="AG183" s="148" t="s">
        <v>224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2" x14ac:dyDescent="0.2">
      <c r="A184" s="155"/>
      <c r="B184" s="156"/>
      <c r="C184" s="190" t="s">
        <v>378</v>
      </c>
      <c r="D184" s="187"/>
      <c r="E184" s="188">
        <v>8.3999999999999995E-3</v>
      </c>
      <c r="F184" s="158"/>
      <c r="G184" s="158"/>
      <c r="H184" s="158"/>
      <c r="I184" s="158"/>
      <c r="J184" s="158"/>
      <c r="K184" s="158"/>
      <c r="L184" s="158"/>
      <c r="M184" s="158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8"/>
      <c r="Y184" s="158"/>
      <c r="Z184" s="148"/>
      <c r="AA184" s="148"/>
      <c r="AB184" s="148"/>
      <c r="AC184" s="148"/>
      <c r="AD184" s="148"/>
      <c r="AE184" s="148"/>
      <c r="AF184" s="148"/>
      <c r="AG184" s="148" t="s">
        <v>235</v>
      </c>
      <c r="AH184" s="148">
        <v>7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3" x14ac:dyDescent="0.2">
      <c r="A185" s="155"/>
      <c r="B185" s="156"/>
      <c r="C185" s="190" t="s">
        <v>379</v>
      </c>
      <c r="D185" s="187"/>
      <c r="E185" s="188">
        <v>7.92E-3</v>
      </c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235</v>
      </c>
      <c r="AH185" s="148">
        <v>7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">
      <c r="A186" s="155"/>
      <c r="B186" s="156"/>
      <c r="C186" s="190" t="s">
        <v>380</v>
      </c>
      <c r="D186" s="187"/>
      <c r="E186" s="188">
        <v>0.11935999999999999</v>
      </c>
      <c r="F186" s="158"/>
      <c r="G186" s="158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58"/>
      <c r="Z186" s="148"/>
      <c r="AA186" s="148"/>
      <c r="AB186" s="148"/>
      <c r="AC186" s="148"/>
      <c r="AD186" s="148"/>
      <c r="AE186" s="148"/>
      <c r="AF186" s="148"/>
      <c r="AG186" s="148" t="s">
        <v>235</v>
      </c>
      <c r="AH186" s="148">
        <v>7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90" t="s">
        <v>381</v>
      </c>
      <c r="D187" s="187"/>
      <c r="E187" s="188">
        <v>7.46E-2</v>
      </c>
      <c r="F187" s="158"/>
      <c r="G187" s="15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235</v>
      </c>
      <c r="AH187" s="148">
        <v>7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 x14ac:dyDescent="0.2">
      <c r="A188" s="167">
        <v>42</v>
      </c>
      <c r="B188" s="168" t="s">
        <v>418</v>
      </c>
      <c r="C188" s="183" t="s">
        <v>419</v>
      </c>
      <c r="D188" s="169" t="s">
        <v>363</v>
      </c>
      <c r="E188" s="170">
        <v>0.53769999999999996</v>
      </c>
      <c r="F188" s="171"/>
      <c r="G188" s="172">
        <f>ROUND(E188*F188,2)</f>
        <v>0</v>
      </c>
      <c r="H188" s="171"/>
      <c r="I188" s="172">
        <f>ROUND(E188*H188,2)</f>
        <v>0</v>
      </c>
      <c r="J188" s="171"/>
      <c r="K188" s="172">
        <f>ROUND(E188*J188,2)</f>
        <v>0</v>
      </c>
      <c r="L188" s="172">
        <v>21</v>
      </c>
      <c r="M188" s="172">
        <f>G188*(1+L188/100)</f>
        <v>0</v>
      </c>
      <c r="N188" s="170">
        <v>0</v>
      </c>
      <c r="O188" s="170">
        <f>ROUND(E188*N188,2)</f>
        <v>0</v>
      </c>
      <c r="P188" s="170">
        <v>0</v>
      </c>
      <c r="Q188" s="170">
        <f>ROUND(E188*P188,2)</f>
        <v>0</v>
      </c>
      <c r="R188" s="172"/>
      <c r="S188" s="172" t="s">
        <v>195</v>
      </c>
      <c r="T188" s="173" t="s">
        <v>222</v>
      </c>
      <c r="U188" s="158">
        <v>0</v>
      </c>
      <c r="V188" s="158">
        <f>ROUND(E188*U188,2)</f>
        <v>0</v>
      </c>
      <c r="W188" s="158"/>
      <c r="X188" s="158" t="s">
        <v>223</v>
      </c>
      <c r="Y188" s="158" t="s">
        <v>197</v>
      </c>
      <c r="Z188" s="148"/>
      <c r="AA188" s="148"/>
      <c r="AB188" s="148"/>
      <c r="AC188" s="148"/>
      <c r="AD188" s="148"/>
      <c r="AE188" s="148"/>
      <c r="AF188" s="148"/>
      <c r="AG188" s="148" t="s">
        <v>224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2" x14ac:dyDescent="0.2">
      <c r="A189" s="155"/>
      <c r="B189" s="156"/>
      <c r="C189" s="190" t="s">
        <v>382</v>
      </c>
      <c r="D189" s="187"/>
      <c r="E189" s="188">
        <v>0.1933</v>
      </c>
      <c r="F189" s="158"/>
      <c r="G189" s="15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58"/>
      <c r="Z189" s="148"/>
      <c r="AA189" s="148"/>
      <c r="AB189" s="148"/>
      <c r="AC189" s="148"/>
      <c r="AD189" s="148"/>
      <c r="AE189" s="148"/>
      <c r="AF189" s="148"/>
      <c r="AG189" s="148" t="s">
        <v>235</v>
      </c>
      <c r="AH189" s="148">
        <v>7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">
      <c r="A190" s="155"/>
      <c r="B190" s="156"/>
      <c r="C190" s="190" t="s">
        <v>383</v>
      </c>
      <c r="D190" s="187"/>
      <c r="E190" s="188">
        <v>0.23352000000000001</v>
      </c>
      <c r="F190" s="158"/>
      <c r="G190" s="158"/>
      <c r="H190" s="158"/>
      <c r="I190" s="158"/>
      <c r="J190" s="158"/>
      <c r="K190" s="158"/>
      <c r="L190" s="158"/>
      <c r="M190" s="158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8"/>
      <c r="Y190" s="158"/>
      <c r="Z190" s="148"/>
      <c r="AA190" s="148"/>
      <c r="AB190" s="148"/>
      <c r="AC190" s="148"/>
      <c r="AD190" s="148"/>
      <c r="AE190" s="148"/>
      <c r="AF190" s="148"/>
      <c r="AG190" s="148" t="s">
        <v>235</v>
      </c>
      <c r="AH190" s="148">
        <v>7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">
      <c r="A191" s="155"/>
      <c r="B191" s="156"/>
      <c r="C191" s="190" t="s">
        <v>385</v>
      </c>
      <c r="D191" s="187"/>
      <c r="E191" s="188">
        <v>0.11088000000000001</v>
      </c>
      <c r="F191" s="158"/>
      <c r="G191" s="158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58"/>
      <c r="Z191" s="148"/>
      <c r="AA191" s="148"/>
      <c r="AB191" s="148"/>
      <c r="AC191" s="148"/>
      <c r="AD191" s="148"/>
      <c r="AE191" s="148"/>
      <c r="AF191" s="148"/>
      <c r="AG191" s="148" t="s">
        <v>235</v>
      </c>
      <c r="AH191" s="148">
        <v>7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x14ac:dyDescent="0.2">
      <c r="A192" s="3"/>
      <c r="B192" s="4"/>
      <c r="C192" s="184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AE192">
        <v>12</v>
      </c>
      <c r="AF192">
        <v>21</v>
      </c>
      <c r="AG192" t="s">
        <v>176</v>
      </c>
    </row>
    <row r="193" spans="1:33" x14ac:dyDescent="0.2">
      <c r="A193" s="151"/>
      <c r="B193" s="152" t="s">
        <v>29</v>
      </c>
      <c r="C193" s="185"/>
      <c r="D193" s="153"/>
      <c r="E193" s="154"/>
      <c r="F193" s="154"/>
      <c r="G193" s="166">
        <f>G8+G13+G88+G96+G107+G109+G115+G121+G125</f>
        <v>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AE193">
        <f>SUMIF(L7:L191,AE192,G7:G191)</f>
        <v>0</v>
      </c>
      <c r="AF193">
        <f>SUMIF(L7:L191,AF192,G7:G191)</f>
        <v>0</v>
      </c>
      <c r="AG193" t="s">
        <v>215</v>
      </c>
    </row>
    <row r="194" spans="1:33" x14ac:dyDescent="0.2">
      <c r="C194" s="186"/>
      <c r="D194" s="10"/>
      <c r="AG194" t="s">
        <v>216</v>
      </c>
    </row>
    <row r="195" spans="1:33" x14ac:dyDescent="0.2">
      <c r="D195" s="10"/>
    </row>
    <row r="196" spans="1:33" x14ac:dyDescent="0.2">
      <c r="D196" s="10"/>
    </row>
    <row r="197" spans="1:33" x14ac:dyDescent="0.2">
      <c r="D197" s="10"/>
    </row>
    <row r="198" spans="1:33" x14ac:dyDescent="0.2">
      <c r="D198" s="10"/>
    </row>
    <row r="199" spans="1:33" x14ac:dyDescent="0.2">
      <c r="D199" s="10"/>
    </row>
    <row r="200" spans="1:33" x14ac:dyDescent="0.2">
      <c r="D200" s="10"/>
    </row>
    <row r="201" spans="1:33" x14ac:dyDescent="0.2">
      <c r="D201" s="10"/>
    </row>
    <row r="202" spans="1:33" x14ac:dyDescent="0.2">
      <c r="D202" s="10"/>
    </row>
    <row r="203" spans="1:33" x14ac:dyDescent="0.2">
      <c r="D203" s="10"/>
    </row>
    <row r="204" spans="1:33" x14ac:dyDescent="0.2">
      <c r="D204" s="10"/>
    </row>
    <row r="205" spans="1:33" x14ac:dyDescent="0.2">
      <c r="D205" s="10"/>
    </row>
    <row r="206" spans="1:33" x14ac:dyDescent="0.2">
      <c r="D206" s="10"/>
    </row>
    <row r="207" spans="1:33" x14ac:dyDescent="0.2">
      <c r="D207" s="10"/>
    </row>
    <row r="208" spans="1:33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chmoHejoIx5fRxOolprHUw7SO/cATw/jvHJ1Z/OfYXTS8Ox3/wmp6xUwitF553urAvokFyyg7lDHg7nl0ikbsg==" saltValue="JA+atI+2TCTA5t06LJBzzQ==" spinCount="100000" sheet="1" formatRows="0"/>
  <mergeCells count="18">
    <mergeCell ref="C12:G12"/>
    <mergeCell ref="A1:G1"/>
    <mergeCell ref="C2:G2"/>
    <mergeCell ref="C3:G3"/>
    <mergeCell ref="C4:G4"/>
    <mergeCell ref="C10:G10"/>
    <mergeCell ref="C166:G166"/>
    <mergeCell ref="C15:G15"/>
    <mergeCell ref="C26:G26"/>
    <mergeCell ref="C37:G37"/>
    <mergeCell ref="C61:G61"/>
    <mergeCell ref="C85:G85"/>
    <mergeCell ref="C90:G90"/>
    <mergeCell ref="C92:G92"/>
    <mergeCell ref="C94:G94"/>
    <mergeCell ref="C103:G103"/>
    <mergeCell ref="C106:G106"/>
    <mergeCell ref="C161:G16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57</v>
      </c>
      <c r="C3" s="252" t="s">
        <v>58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63</v>
      </c>
      <c r="C4" s="255" t="s">
        <v>64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70</v>
      </c>
      <c r="C8" s="181" t="s">
        <v>91</v>
      </c>
      <c r="D8" s="162"/>
      <c r="E8" s="163"/>
      <c r="F8" s="164"/>
      <c r="G8" s="164">
        <f>SUMIF(AG9:AG11,"&lt;&gt;NOR",G9:G11)</f>
        <v>0</v>
      </c>
      <c r="H8" s="164"/>
      <c r="I8" s="164">
        <f>SUM(I9:I11)</f>
        <v>0</v>
      </c>
      <c r="J8" s="164"/>
      <c r="K8" s="164">
        <f>SUM(K9:K11)</f>
        <v>0</v>
      </c>
      <c r="L8" s="164"/>
      <c r="M8" s="164">
        <f>SUM(M9:M11)</f>
        <v>0</v>
      </c>
      <c r="N8" s="163"/>
      <c r="O8" s="163">
        <f>SUM(O9:O11)</f>
        <v>2.2599999999999998</v>
      </c>
      <c r="P8" s="163"/>
      <c r="Q8" s="163">
        <f>SUM(Q9:Q11)</f>
        <v>0</v>
      </c>
      <c r="R8" s="164"/>
      <c r="S8" s="164"/>
      <c r="T8" s="165"/>
      <c r="U8" s="159"/>
      <c r="V8" s="159">
        <f>SUM(V9:V11)</f>
        <v>11.1</v>
      </c>
      <c r="W8" s="159"/>
      <c r="X8" s="159"/>
      <c r="Y8" s="159"/>
      <c r="AG8" t="s">
        <v>191</v>
      </c>
    </row>
    <row r="9" spans="1:60" outlineLevel="1" x14ac:dyDescent="0.2">
      <c r="A9" s="167">
        <v>1</v>
      </c>
      <c r="B9" s="168" t="s">
        <v>420</v>
      </c>
      <c r="C9" s="183" t="s">
        <v>421</v>
      </c>
      <c r="D9" s="169" t="s">
        <v>231</v>
      </c>
      <c r="E9" s="170">
        <v>20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0">
        <v>0.11312999999999999</v>
      </c>
      <c r="O9" s="170">
        <f>ROUND(E9*N9,2)</f>
        <v>2.2599999999999998</v>
      </c>
      <c r="P9" s="170">
        <v>0</v>
      </c>
      <c r="Q9" s="170">
        <f>ROUND(E9*P9,2)</f>
        <v>0</v>
      </c>
      <c r="R9" s="172" t="s">
        <v>422</v>
      </c>
      <c r="S9" s="172" t="s">
        <v>221</v>
      </c>
      <c r="T9" s="173" t="s">
        <v>222</v>
      </c>
      <c r="U9" s="158">
        <v>0.55488999999999999</v>
      </c>
      <c r="V9" s="158">
        <f>ROUND(E9*U9,2)</f>
        <v>11.1</v>
      </c>
      <c r="W9" s="158"/>
      <c r="X9" s="158" t="s">
        <v>223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224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58" t="s">
        <v>423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">
      <c r="A11" s="155"/>
      <c r="B11" s="156"/>
      <c r="C11" s="190" t="s">
        <v>424</v>
      </c>
      <c r="D11" s="187"/>
      <c r="E11" s="188">
        <v>20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235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x14ac:dyDescent="0.2">
      <c r="A12" s="160" t="s">
        <v>190</v>
      </c>
      <c r="B12" s="161" t="s">
        <v>94</v>
      </c>
      <c r="C12" s="181" t="s">
        <v>95</v>
      </c>
      <c r="D12" s="162"/>
      <c r="E12" s="163"/>
      <c r="F12" s="164"/>
      <c r="G12" s="164">
        <f>SUMIF(AG13:AG14,"&lt;&gt;NOR",G13:G14)</f>
        <v>0</v>
      </c>
      <c r="H12" s="164"/>
      <c r="I12" s="164">
        <f>SUM(I13:I14)</f>
        <v>0</v>
      </c>
      <c r="J12" s="164"/>
      <c r="K12" s="164">
        <f>SUM(K13:K14)</f>
        <v>0</v>
      </c>
      <c r="L12" s="164"/>
      <c r="M12" s="164">
        <f>SUM(M13:M14)</f>
        <v>0</v>
      </c>
      <c r="N12" s="163"/>
      <c r="O12" s="163">
        <f>SUM(O13:O14)</f>
        <v>0.24</v>
      </c>
      <c r="P12" s="163"/>
      <c r="Q12" s="163">
        <f>SUM(Q13:Q14)</f>
        <v>0</v>
      </c>
      <c r="R12" s="164"/>
      <c r="S12" s="164"/>
      <c r="T12" s="165"/>
      <c r="U12" s="159"/>
      <c r="V12" s="159">
        <f>SUM(V13:V14)</f>
        <v>20.22</v>
      </c>
      <c r="W12" s="159"/>
      <c r="X12" s="159"/>
      <c r="Y12" s="159"/>
      <c r="AG12" t="s">
        <v>191</v>
      </c>
    </row>
    <row r="13" spans="1:60" ht="33.75" outlineLevel="1" x14ac:dyDescent="0.2">
      <c r="A13" s="167">
        <v>2</v>
      </c>
      <c r="B13" s="168" t="s">
        <v>425</v>
      </c>
      <c r="C13" s="183" t="s">
        <v>426</v>
      </c>
      <c r="D13" s="169" t="s">
        <v>231</v>
      </c>
      <c r="E13" s="170">
        <v>20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0">
        <v>1.2149999999999999E-2</v>
      </c>
      <c r="O13" s="170">
        <f>ROUND(E13*N13,2)</f>
        <v>0.24</v>
      </c>
      <c r="P13" s="170">
        <v>0</v>
      </c>
      <c r="Q13" s="170">
        <f>ROUND(E13*P13,2)</f>
        <v>0</v>
      </c>
      <c r="R13" s="172" t="s">
        <v>422</v>
      </c>
      <c r="S13" s="172" t="s">
        <v>221</v>
      </c>
      <c r="T13" s="173" t="s">
        <v>222</v>
      </c>
      <c r="U13" s="158">
        <v>1.0109999999999999</v>
      </c>
      <c r="V13" s="158">
        <f>ROUND(E13*U13,2)</f>
        <v>20.22</v>
      </c>
      <c r="W13" s="158"/>
      <c r="X13" s="158" t="s">
        <v>223</v>
      </c>
      <c r="Y13" s="158" t="s">
        <v>197</v>
      </c>
      <c r="Z13" s="148"/>
      <c r="AA13" s="148"/>
      <c r="AB13" s="148"/>
      <c r="AC13" s="148"/>
      <c r="AD13" s="148"/>
      <c r="AE13" s="148"/>
      <c r="AF13" s="148"/>
      <c r="AG13" s="148" t="s">
        <v>224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2" x14ac:dyDescent="0.2">
      <c r="A14" s="155"/>
      <c r="B14" s="156"/>
      <c r="C14" s="190" t="s">
        <v>427</v>
      </c>
      <c r="D14" s="187"/>
      <c r="E14" s="188">
        <v>20</v>
      </c>
      <c r="F14" s="158"/>
      <c r="G14" s="158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235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0" t="s">
        <v>190</v>
      </c>
      <c r="B15" s="161" t="s">
        <v>96</v>
      </c>
      <c r="C15" s="181" t="s">
        <v>97</v>
      </c>
      <c r="D15" s="162"/>
      <c r="E15" s="163"/>
      <c r="F15" s="164"/>
      <c r="G15" s="164">
        <f>SUMIF(AG16:AG19,"&lt;&gt;NOR",G16:G19)</f>
        <v>0</v>
      </c>
      <c r="H15" s="164"/>
      <c r="I15" s="164">
        <f>SUM(I16:I19)</f>
        <v>0</v>
      </c>
      <c r="J15" s="164"/>
      <c r="K15" s="164">
        <f>SUM(K16:K19)</f>
        <v>0</v>
      </c>
      <c r="L15" s="164"/>
      <c r="M15" s="164">
        <f>SUM(M16:M19)</f>
        <v>0</v>
      </c>
      <c r="N15" s="163"/>
      <c r="O15" s="163">
        <f>SUM(O16:O19)</f>
        <v>0.56000000000000005</v>
      </c>
      <c r="P15" s="163"/>
      <c r="Q15" s="163">
        <f>SUM(Q16:Q19)</f>
        <v>0</v>
      </c>
      <c r="R15" s="164"/>
      <c r="S15" s="164"/>
      <c r="T15" s="165"/>
      <c r="U15" s="159"/>
      <c r="V15" s="159">
        <f>SUM(V16:V19)</f>
        <v>10.199999999999999</v>
      </c>
      <c r="W15" s="159"/>
      <c r="X15" s="159"/>
      <c r="Y15" s="159"/>
      <c r="AG15" t="s">
        <v>191</v>
      </c>
    </row>
    <row r="16" spans="1:60" ht="22.5" outlineLevel="1" x14ac:dyDescent="0.2">
      <c r="A16" s="167">
        <v>3</v>
      </c>
      <c r="B16" s="168" t="s">
        <v>428</v>
      </c>
      <c r="C16" s="183" t="s">
        <v>429</v>
      </c>
      <c r="D16" s="169" t="s">
        <v>231</v>
      </c>
      <c r="E16" s="170">
        <v>20</v>
      </c>
      <c r="F16" s="171"/>
      <c r="G16" s="172">
        <f>ROUND(E16*F16,2)</f>
        <v>0</v>
      </c>
      <c r="H16" s="171"/>
      <c r="I16" s="172">
        <f>ROUND(E16*H16,2)</f>
        <v>0</v>
      </c>
      <c r="J16" s="171"/>
      <c r="K16" s="172">
        <f>ROUND(E16*J16,2)</f>
        <v>0</v>
      </c>
      <c r="L16" s="172">
        <v>21</v>
      </c>
      <c r="M16" s="172">
        <f>G16*(1+L16/100)</f>
        <v>0</v>
      </c>
      <c r="N16" s="170">
        <v>2.8129999999999999E-2</v>
      </c>
      <c r="O16" s="170">
        <f>ROUND(E16*N16,2)</f>
        <v>0.56000000000000005</v>
      </c>
      <c r="P16" s="170">
        <v>0</v>
      </c>
      <c r="Q16" s="170">
        <f>ROUND(E16*P16,2)</f>
        <v>0</v>
      </c>
      <c r="R16" s="172" t="s">
        <v>422</v>
      </c>
      <c r="S16" s="172" t="s">
        <v>221</v>
      </c>
      <c r="T16" s="173" t="s">
        <v>222</v>
      </c>
      <c r="U16" s="158">
        <v>0.51</v>
      </c>
      <c r="V16" s="158">
        <f>ROUND(E16*U16,2)</f>
        <v>10.199999999999999</v>
      </c>
      <c r="W16" s="158"/>
      <c r="X16" s="158" t="s">
        <v>223</v>
      </c>
      <c r="Y16" s="158" t="s">
        <v>197</v>
      </c>
      <c r="Z16" s="148"/>
      <c r="AA16" s="148"/>
      <c r="AB16" s="148"/>
      <c r="AC16" s="148"/>
      <c r="AD16" s="148"/>
      <c r="AE16" s="148"/>
      <c r="AF16" s="148"/>
      <c r="AG16" s="148" t="s">
        <v>224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258" t="s">
        <v>430</v>
      </c>
      <c r="D17" s="259"/>
      <c r="E17" s="259"/>
      <c r="F17" s="259"/>
      <c r="G17" s="259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226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262" t="s">
        <v>431</v>
      </c>
      <c r="D18" s="263"/>
      <c r="E18" s="263"/>
      <c r="F18" s="263"/>
      <c r="G18" s="263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339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190" t="s">
        <v>432</v>
      </c>
      <c r="D19" s="187"/>
      <c r="E19" s="188">
        <v>20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235</v>
      </c>
      <c r="AH19" s="148">
        <v>5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x14ac:dyDescent="0.2">
      <c r="A20" s="160" t="s">
        <v>190</v>
      </c>
      <c r="B20" s="161" t="s">
        <v>98</v>
      </c>
      <c r="C20" s="181" t="s">
        <v>99</v>
      </c>
      <c r="D20" s="162"/>
      <c r="E20" s="163"/>
      <c r="F20" s="164"/>
      <c r="G20" s="164">
        <f>SUMIF(AG21:AG48,"&lt;&gt;NOR",G21:G48)</f>
        <v>0</v>
      </c>
      <c r="H20" s="164"/>
      <c r="I20" s="164">
        <f>SUM(I21:I48)</f>
        <v>0</v>
      </c>
      <c r="J20" s="164"/>
      <c r="K20" s="164">
        <f>SUM(K21:K48)</f>
        <v>0</v>
      </c>
      <c r="L20" s="164"/>
      <c r="M20" s="164">
        <f>SUM(M21:M48)</f>
        <v>0</v>
      </c>
      <c r="N20" s="163"/>
      <c r="O20" s="163">
        <f>SUM(O21:O48)</f>
        <v>1.6500000000000001</v>
      </c>
      <c r="P20" s="163"/>
      <c r="Q20" s="163">
        <f>SUM(Q21:Q48)</f>
        <v>0</v>
      </c>
      <c r="R20" s="164"/>
      <c r="S20" s="164"/>
      <c r="T20" s="165"/>
      <c r="U20" s="159"/>
      <c r="V20" s="159">
        <f>SUM(V21:V48)</f>
        <v>84.19</v>
      </c>
      <c r="W20" s="159"/>
      <c r="X20" s="159"/>
      <c r="Y20" s="159"/>
      <c r="AG20" t="s">
        <v>191</v>
      </c>
    </row>
    <row r="21" spans="1:60" ht="22.5" outlineLevel="1" x14ac:dyDescent="0.2">
      <c r="A21" s="167">
        <v>4</v>
      </c>
      <c r="B21" s="168" t="s">
        <v>433</v>
      </c>
      <c r="C21" s="183" t="s">
        <v>434</v>
      </c>
      <c r="D21" s="169" t="s">
        <v>231</v>
      </c>
      <c r="E21" s="170">
        <v>179.7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0">
        <v>3.63E-3</v>
      </c>
      <c r="O21" s="170">
        <f>ROUND(E21*N21,2)</f>
        <v>0.65</v>
      </c>
      <c r="P21" s="170">
        <v>0</v>
      </c>
      <c r="Q21" s="170">
        <f>ROUND(E21*P21,2)</f>
        <v>0</v>
      </c>
      <c r="R21" s="172" t="s">
        <v>435</v>
      </c>
      <c r="S21" s="172" t="s">
        <v>221</v>
      </c>
      <c r="T21" s="173" t="s">
        <v>222</v>
      </c>
      <c r="U21" s="158">
        <v>0.17016000000000001</v>
      </c>
      <c r="V21" s="158">
        <f>ROUND(E21*U21,2)</f>
        <v>30.58</v>
      </c>
      <c r="W21" s="158"/>
      <c r="X21" s="158" t="s">
        <v>223</v>
      </c>
      <c r="Y21" s="158" t="s">
        <v>197</v>
      </c>
      <c r="Z21" s="148"/>
      <c r="AA21" s="148"/>
      <c r="AB21" s="148"/>
      <c r="AC21" s="148"/>
      <c r="AD21" s="148"/>
      <c r="AE21" s="148"/>
      <c r="AF21" s="148"/>
      <c r="AG21" s="148" t="s">
        <v>224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190" t="s">
        <v>436</v>
      </c>
      <c r="D22" s="187"/>
      <c r="E22" s="188">
        <v>37.924999999999997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235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3" x14ac:dyDescent="0.2">
      <c r="A23" s="155"/>
      <c r="B23" s="156"/>
      <c r="C23" s="190" t="s">
        <v>437</v>
      </c>
      <c r="D23" s="187"/>
      <c r="E23" s="188">
        <v>30.725000000000001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235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">
      <c r="A24" s="155"/>
      <c r="B24" s="156"/>
      <c r="C24" s="190" t="s">
        <v>438</v>
      </c>
      <c r="D24" s="187"/>
      <c r="E24" s="188">
        <v>35.6</v>
      </c>
      <c r="F24" s="158"/>
      <c r="G24" s="158"/>
      <c r="H24" s="158"/>
      <c r="I24" s="158"/>
      <c r="J24" s="158"/>
      <c r="K24" s="158"/>
      <c r="L24" s="158"/>
      <c r="M24" s="158"/>
      <c r="N24" s="157"/>
      <c r="O24" s="157"/>
      <c r="P24" s="157"/>
      <c r="Q24" s="157"/>
      <c r="R24" s="158"/>
      <c r="S24" s="158"/>
      <c r="T24" s="158"/>
      <c r="U24" s="158"/>
      <c r="V24" s="158"/>
      <c r="W24" s="158"/>
      <c r="X24" s="158"/>
      <c r="Y24" s="158"/>
      <c r="Z24" s="148"/>
      <c r="AA24" s="148"/>
      <c r="AB24" s="148"/>
      <c r="AC24" s="148"/>
      <c r="AD24" s="148"/>
      <c r="AE24" s="148"/>
      <c r="AF24" s="148"/>
      <c r="AG24" s="148" t="s">
        <v>235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3" x14ac:dyDescent="0.2">
      <c r="A25" s="155"/>
      <c r="B25" s="156"/>
      <c r="C25" s="190" t="s">
        <v>439</v>
      </c>
      <c r="D25" s="187"/>
      <c r="E25" s="188">
        <v>35.65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235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3" x14ac:dyDescent="0.2">
      <c r="A26" s="155"/>
      <c r="B26" s="156"/>
      <c r="C26" s="190" t="s">
        <v>240</v>
      </c>
      <c r="D26" s="187"/>
      <c r="E26" s="188"/>
      <c r="F26" s="158"/>
      <c r="G26" s="158"/>
      <c r="H26" s="158"/>
      <c r="I26" s="158"/>
      <c r="J26" s="158"/>
      <c r="K26" s="158"/>
      <c r="L26" s="158"/>
      <c r="M26" s="158"/>
      <c r="N26" s="157"/>
      <c r="O26" s="157"/>
      <c r="P26" s="157"/>
      <c r="Q26" s="157"/>
      <c r="R26" s="158"/>
      <c r="S26" s="158"/>
      <c r="T26" s="158"/>
      <c r="U26" s="158"/>
      <c r="V26" s="158"/>
      <c r="W26" s="158"/>
      <c r="X26" s="158"/>
      <c r="Y26" s="158"/>
      <c r="Z26" s="148"/>
      <c r="AA26" s="148"/>
      <c r="AB26" s="148"/>
      <c r="AC26" s="148"/>
      <c r="AD26" s="148"/>
      <c r="AE26" s="148"/>
      <c r="AF26" s="148"/>
      <c r="AG26" s="148" t="s">
        <v>235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3" x14ac:dyDescent="0.2">
      <c r="A27" s="155"/>
      <c r="B27" s="156"/>
      <c r="C27" s="190" t="s">
        <v>440</v>
      </c>
      <c r="D27" s="187"/>
      <c r="E27" s="188">
        <v>37.924999999999997</v>
      </c>
      <c r="F27" s="158"/>
      <c r="G27" s="158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235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3" x14ac:dyDescent="0.2">
      <c r="A28" s="155"/>
      <c r="B28" s="156"/>
      <c r="C28" s="190" t="s">
        <v>437</v>
      </c>
      <c r="D28" s="187"/>
      <c r="E28" s="188">
        <v>30.725000000000001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235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3" x14ac:dyDescent="0.2">
      <c r="A29" s="155"/>
      <c r="B29" s="156"/>
      <c r="C29" s="190" t="s">
        <v>240</v>
      </c>
      <c r="D29" s="187"/>
      <c r="E29" s="188"/>
      <c r="F29" s="158"/>
      <c r="G29" s="158"/>
      <c r="H29" s="158"/>
      <c r="I29" s="158"/>
      <c r="J29" s="158"/>
      <c r="K29" s="158"/>
      <c r="L29" s="158"/>
      <c r="M29" s="158"/>
      <c r="N29" s="157"/>
      <c r="O29" s="157"/>
      <c r="P29" s="157"/>
      <c r="Q29" s="157"/>
      <c r="R29" s="158"/>
      <c r="S29" s="158"/>
      <c r="T29" s="158"/>
      <c r="U29" s="158"/>
      <c r="V29" s="158"/>
      <c r="W29" s="158"/>
      <c r="X29" s="158"/>
      <c r="Y29" s="158"/>
      <c r="Z29" s="148"/>
      <c r="AA29" s="148"/>
      <c r="AB29" s="148"/>
      <c r="AC29" s="148"/>
      <c r="AD29" s="148"/>
      <c r="AE29" s="148"/>
      <c r="AF29" s="148"/>
      <c r="AG29" s="148" t="s">
        <v>235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3" x14ac:dyDescent="0.2">
      <c r="A30" s="155"/>
      <c r="B30" s="156"/>
      <c r="C30" s="190" t="s">
        <v>441</v>
      </c>
      <c r="D30" s="187"/>
      <c r="E30" s="188">
        <v>37.924999999999997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235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3" x14ac:dyDescent="0.2">
      <c r="A31" s="155"/>
      <c r="B31" s="156"/>
      <c r="C31" s="190" t="s">
        <v>437</v>
      </c>
      <c r="D31" s="187"/>
      <c r="E31" s="188">
        <v>30.725000000000001</v>
      </c>
      <c r="F31" s="158"/>
      <c r="G31" s="158"/>
      <c r="H31" s="158"/>
      <c r="I31" s="158"/>
      <c r="J31" s="158"/>
      <c r="K31" s="158"/>
      <c r="L31" s="158"/>
      <c r="M31" s="158"/>
      <c r="N31" s="157"/>
      <c r="O31" s="157"/>
      <c r="P31" s="157"/>
      <c r="Q31" s="157"/>
      <c r="R31" s="158"/>
      <c r="S31" s="158"/>
      <c r="T31" s="158"/>
      <c r="U31" s="158"/>
      <c r="V31" s="158"/>
      <c r="W31" s="158"/>
      <c r="X31" s="158"/>
      <c r="Y31" s="158"/>
      <c r="Z31" s="148"/>
      <c r="AA31" s="148"/>
      <c r="AB31" s="148"/>
      <c r="AC31" s="148"/>
      <c r="AD31" s="148"/>
      <c r="AE31" s="148"/>
      <c r="AF31" s="148"/>
      <c r="AG31" s="148" t="s">
        <v>235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3" x14ac:dyDescent="0.2">
      <c r="A32" s="155"/>
      <c r="B32" s="156"/>
      <c r="C32" s="190" t="s">
        <v>240</v>
      </c>
      <c r="D32" s="187"/>
      <c r="E32" s="188"/>
      <c r="F32" s="158"/>
      <c r="G32" s="158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235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3" x14ac:dyDescent="0.2">
      <c r="A33" s="155"/>
      <c r="B33" s="156"/>
      <c r="C33" s="190" t="s">
        <v>442</v>
      </c>
      <c r="D33" s="187"/>
      <c r="E33" s="188">
        <v>-97.5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235</v>
      </c>
      <c r="AH33" s="148">
        <v>5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33.75" outlineLevel="1" x14ac:dyDescent="0.2">
      <c r="A34" s="167">
        <v>5</v>
      </c>
      <c r="B34" s="168" t="s">
        <v>443</v>
      </c>
      <c r="C34" s="183" t="s">
        <v>444</v>
      </c>
      <c r="D34" s="169" t="s">
        <v>231</v>
      </c>
      <c r="E34" s="170">
        <v>100.95</v>
      </c>
      <c r="F34" s="171"/>
      <c r="G34" s="172">
        <f>ROUND(E34*F34,2)</f>
        <v>0</v>
      </c>
      <c r="H34" s="171"/>
      <c r="I34" s="172">
        <f>ROUND(E34*H34,2)</f>
        <v>0</v>
      </c>
      <c r="J34" s="171"/>
      <c r="K34" s="172">
        <f>ROUND(E34*J34,2)</f>
        <v>0</v>
      </c>
      <c r="L34" s="172">
        <v>21</v>
      </c>
      <c r="M34" s="172">
        <f>G34*(1+L34/100)</f>
        <v>0</v>
      </c>
      <c r="N34" s="170">
        <v>4.1900000000000001E-3</v>
      </c>
      <c r="O34" s="170">
        <f>ROUND(E34*N34,2)</f>
        <v>0.42</v>
      </c>
      <c r="P34" s="170">
        <v>0</v>
      </c>
      <c r="Q34" s="170">
        <f>ROUND(E34*P34,2)</f>
        <v>0</v>
      </c>
      <c r="R34" s="172" t="s">
        <v>435</v>
      </c>
      <c r="S34" s="172" t="s">
        <v>221</v>
      </c>
      <c r="T34" s="173" t="s">
        <v>222</v>
      </c>
      <c r="U34" s="158">
        <v>0.19350999999999999</v>
      </c>
      <c r="V34" s="158">
        <f>ROUND(E34*U34,2)</f>
        <v>19.53</v>
      </c>
      <c r="W34" s="158"/>
      <c r="X34" s="158" t="s">
        <v>223</v>
      </c>
      <c r="Y34" s="158" t="s">
        <v>197</v>
      </c>
      <c r="Z34" s="148"/>
      <c r="AA34" s="148"/>
      <c r="AB34" s="148"/>
      <c r="AC34" s="148"/>
      <c r="AD34" s="148"/>
      <c r="AE34" s="148"/>
      <c r="AF34" s="148"/>
      <c r="AG34" s="148" t="s">
        <v>224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260" t="s">
        <v>445</v>
      </c>
      <c r="D35" s="261"/>
      <c r="E35" s="261"/>
      <c r="F35" s="261"/>
      <c r="G35" s="261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339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2" x14ac:dyDescent="0.2">
      <c r="A36" s="155"/>
      <c r="B36" s="156"/>
      <c r="C36" s="190" t="s">
        <v>446</v>
      </c>
      <c r="D36" s="187"/>
      <c r="E36" s="188">
        <v>33.65</v>
      </c>
      <c r="F36" s="158"/>
      <c r="G36" s="158"/>
      <c r="H36" s="158"/>
      <c r="I36" s="158"/>
      <c r="J36" s="158"/>
      <c r="K36" s="158"/>
      <c r="L36" s="158"/>
      <c r="M36" s="158"/>
      <c r="N36" s="157"/>
      <c r="O36" s="157"/>
      <c r="P36" s="157"/>
      <c r="Q36" s="157"/>
      <c r="R36" s="158"/>
      <c r="S36" s="158"/>
      <c r="T36" s="158"/>
      <c r="U36" s="158"/>
      <c r="V36" s="158"/>
      <c r="W36" s="158"/>
      <c r="X36" s="158"/>
      <c r="Y36" s="158"/>
      <c r="Z36" s="148"/>
      <c r="AA36" s="148"/>
      <c r="AB36" s="148"/>
      <c r="AC36" s="148"/>
      <c r="AD36" s="148"/>
      <c r="AE36" s="148"/>
      <c r="AF36" s="148"/>
      <c r="AG36" s="148" t="s">
        <v>235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90" t="s">
        <v>447</v>
      </c>
      <c r="D37" s="187"/>
      <c r="E37" s="188">
        <v>33.65</v>
      </c>
      <c r="F37" s="158"/>
      <c r="G37" s="158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235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90" t="s">
        <v>447</v>
      </c>
      <c r="D38" s="187"/>
      <c r="E38" s="188">
        <v>33.65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235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67">
        <v>6</v>
      </c>
      <c r="B39" s="168" t="s">
        <v>448</v>
      </c>
      <c r="C39" s="183" t="s">
        <v>449</v>
      </c>
      <c r="D39" s="169" t="s">
        <v>219</v>
      </c>
      <c r="E39" s="170">
        <v>90</v>
      </c>
      <c r="F39" s="171"/>
      <c r="G39" s="172">
        <f>ROUND(E39*F39,2)</f>
        <v>0</v>
      </c>
      <c r="H39" s="171"/>
      <c r="I39" s="172">
        <f>ROUND(E39*H39,2)</f>
        <v>0</v>
      </c>
      <c r="J39" s="171"/>
      <c r="K39" s="172">
        <f>ROUND(E39*J39,2)</f>
        <v>0</v>
      </c>
      <c r="L39" s="172">
        <v>21</v>
      </c>
      <c r="M39" s="172">
        <f>G39*(1+L39/100)</f>
        <v>0</v>
      </c>
      <c r="N39" s="170">
        <v>2.5100000000000001E-3</v>
      </c>
      <c r="O39" s="170">
        <f>ROUND(E39*N39,2)</f>
        <v>0.23</v>
      </c>
      <c r="P39" s="170">
        <v>0</v>
      </c>
      <c r="Q39" s="170">
        <f>ROUND(E39*P39,2)</f>
        <v>0</v>
      </c>
      <c r="R39" s="172" t="s">
        <v>435</v>
      </c>
      <c r="S39" s="172" t="s">
        <v>221</v>
      </c>
      <c r="T39" s="173" t="s">
        <v>222</v>
      </c>
      <c r="U39" s="158">
        <v>0.18232999999999999</v>
      </c>
      <c r="V39" s="158">
        <f>ROUND(E39*U39,2)</f>
        <v>16.41</v>
      </c>
      <c r="W39" s="158"/>
      <c r="X39" s="158" t="s">
        <v>223</v>
      </c>
      <c r="Y39" s="158" t="s">
        <v>197</v>
      </c>
      <c r="Z39" s="148"/>
      <c r="AA39" s="148"/>
      <c r="AB39" s="148"/>
      <c r="AC39" s="148"/>
      <c r="AD39" s="148"/>
      <c r="AE39" s="148"/>
      <c r="AF39" s="148"/>
      <c r="AG39" s="148" t="s">
        <v>224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90" t="s">
        <v>450</v>
      </c>
      <c r="D40" s="187"/>
      <c r="E40" s="188">
        <v>90</v>
      </c>
      <c r="F40" s="158"/>
      <c r="G40" s="158"/>
      <c r="H40" s="158"/>
      <c r="I40" s="158"/>
      <c r="J40" s="158"/>
      <c r="K40" s="158"/>
      <c r="L40" s="158"/>
      <c r="M40" s="158"/>
      <c r="N40" s="157"/>
      <c r="O40" s="157"/>
      <c r="P40" s="157"/>
      <c r="Q40" s="157"/>
      <c r="R40" s="158"/>
      <c r="S40" s="158"/>
      <c r="T40" s="158"/>
      <c r="U40" s="158"/>
      <c r="V40" s="158"/>
      <c r="W40" s="158"/>
      <c r="X40" s="158"/>
      <c r="Y40" s="158"/>
      <c r="Z40" s="148"/>
      <c r="AA40" s="148"/>
      <c r="AB40" s="148"/>
      <c r="AC40" s="148"/>
      <c r="AD40" s="148"/>
      <c r="AE40" s="148"/>
      <c r="AF40" s="148"/>
      <c r="AG40" s="148" t="s">
        <v>235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67">
        <v>7</v>
      </c>
      <c r="B41" s="168" t="s">
        <v>451</v>
      </c>
      <c r="C41" s="183" t="s">
        <v>452</v>
      </c>
      <c r="D41" s="169" t="s">
        <v>281</v>
      </c>
      <c r="E41" s="170">
        <v>10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21</v>
      </c>
      <c r="M41" s="172">
        <f>G41*(1+L41/100)</f>
        <v>0</v>
      </c>
      <c r="N41" s="170">
        <v>3.2799999999999999E-3</v>
      </c>
      <c r="O41" s="170">
        <f>ROUND(E41*N41,2)</f>
        <v>0.03</v>
      </c>
      <c r="P41" s="170">
        <v>0</v>
      </c>
      <c r="Q41" s="170">
        <f>ROUND(E41*P41,2)</f>
        <v>0</v>
      </c>
      <c r="R41" s="172" t="s">
        <v>435</v>
      </c>
      <c r="S41" s="172" t="s">
        <v>221</v>
      </c>
      <c r="T41" s="173" t="s">
        <v>222</v>
      </c>
      <c r="U41" s="158">
        <v>0.22498000000000001</v>
      </c>
      <c r="V41" s="158">
        <f>ROUND(E41*U41,2)</f>
        <v>2.25</v>
      </c>
      <c r="W41" s="158"/>
      <c r="X41" s="158" t="s">
        <v>223</v>
      </c>
      <c r="Y41" s="158" t="s">
        <v>197</v>
      </c>
      <c r="Z41" s="148"/>
      <c r="AA41" s="148"/>
      <c r="AB41" s="148"/>
      <c r="AC41" s="148"/>
      <c r="AD41" s="148"/>
      <c r="AE41" s="148"/>
      <c r="AF41" s="148"/>
      <c r="AG41" s="148" t="s">
        <v>224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258" t="s">
        <v>453</v>
      </c>
      <c r="D42" s="259"/>
      <c r="E42" s="259"/>
      <c r="F42" s="259"/>
      <c r="G42" s="259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226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89" t="str">
        <f>C42</f>
        <v>jakoukoliv maltou, z pomocného pracovního lešení o výšce podlahy do 1900 mm a pro zatížení do 1,5 kPa,</v>
      </c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67">
        <v>8</v>
      </c>
      <c r="B43" s="168" t="s">
        <v>454</v>
      </c>
      <c r="C43" s="183" t="s">
        <v>455</v>
      </c>
      <c r="D43" s="169" t="s">
        <v>281</v>
      </c>
      <c r="E43" s="170">
        <v>12</v>
      </c>
      <c r="F43" s="171"/>
      <c r="G43" s="172">
        <f>ROUND(E43*F43,2)</f>
        <v>0</v>
      </c>
      <c r="H43" s="171"/>
      <c r="I43" s="172">
        <f>ROUND(E43*H43,2)</f>
        <v>0</v>
      </c>
      <c r="J43" s="171"/>
      <c r="K43" s="172">
        <f>ROUND(E43*J43,2)</f>
        <v>0</v>
      </c>
      <c r="L43" s="172">
        <v>21</v>
      </c>
      <c r="M43" s="172">
        <f>G43*(1+L43/100)</f>
        <v>0</v>
      </c>
      <c r="N43" s="170">
        <v>8.8699999999999994E-3</v>
      </c>
      <c r="O43" s="170">
        <f>ROUND(E43*N43,2)</f>
        <v>0.11</v>
      </c>
      <c r="P43" s="170">
        <v>0</v>
      </c>
      <c r="Q43" s="170">
        <f>ROUND(E43*P43,2)</f>
        <v>0</v>
      </c>
      <c r="R43" s="172" t="s">
        <v>435</v>
      </c>
      <c r="S43" s="172" t="s">
        <v>221</v>
      </c>
      <c r="T43" s="173" t="s">
        <v>222</v>
      </c>
      <c r="U43" s="158">
        <v>0.35974</v>
      </c>
      <c r="V43" s="158">
        <f>ROUND(E43*U43,2)</f>
        <v>4.32</v>
      </c>
      <c r="W43" s="158"/>
      <c r="X43" s="158" t="s">
        <v>223</v>
      </c>
      <c r="Y43" s="158" t="s">
        <v>197</v>
      </c>
      <c r="Z43" s="148"/>
      <c r="AA43" s="148"/>
      <c r="AB43" s="148"/>
      <c r="AC43" s="148"/>
      <c r="AD43" s="148"/>
      <c r="AE43" s="148"/>
      <c r="AF43" s="148"/>
      <c r="AG43" s="148" t="s">
        <v>224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258" t="s">
        <v>453</v>
      </c>
      <c r="D44" s="259"/>
      <c r="E44" s="259"/>
      <c r="F44" s="259"/>
      <c r="G44" s="259"/>
      <c r="H44" s="158"/>
      <c r="I44" s="158"/>
      <c r="J44" s="158"/>
      <c r="K44" s="158"/>
      <c r="L44" s="158"/>
      <c r="M44" s="158"/>
      <c r="N44" s="157"/>
      <c r="O44" s="157"/>
      <c r="P44" s="157"/>
      <c r="Q44" s="157"/>
      <c r="R44" s="158"/>
      <c r="S44" s="158"/>
      <c r="T44" s="158"/>
      <c r="U44" s="158"/>
      <c r="V44" s="158"/>
      <c r="W44" s="158"/>
      <c r="X44" s="158"/>
      <c r="Y44" s="158"/>
      <c r="Z44" s="148"/>
      <c r="AA44" s="148"/>
      <c r="AB44" s="148"/>
      <c r="AC44" s="148"/>
      <c r="AD44" s="148"/>
      <c r="AE44" s="148"/>
      <c r="AF44" s="148"/>
      <c r="AG44" s="148" t="s">
        <v>226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89" t="str">
        <f>C44</f>
        <v>jakoukoliv maltou, z pomocného pracovního lešení o výšce podlahy do 1900 mm a pro zatížení do 1,5 kPa,</v>
      </c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67">
        <v>9</v>
      </c>
      <c r="B45" s="168" t="s">
        <v>456</v>
      </c>
      <c r="C45" s="183" t="s">
        <v>457</v>
      </c>
      <c r="D45" s="169" t="s">
        <v>281</v>
      </c>
      <c r="E45" s="170">
        <v>10</v>
      </c>
      <c r="F45" s="171"/>
      <c r="G45" s="172">
        <f>ROUND(E45*F45,2)</f>
        <v>0</v>
      </c>
      <c r="H45" s="171"/>
      <c r="I45" s="172">
        <f>ROUND(E45*H45,2)</f>
        <v>0</v>
      </c>
      <c r="J45" s="171"/>
      <c r="K45" s="172">
        <f>ROUND(E45*J45,2)</f>
        <v>0</v>
      </c>
      <c r="L45" s="172">
        <v>21</v>
      </c>
      <c r="M45" s="172">
        <f>G45*(1+L45/100)</f>
        <v>0</v>
      </c>
      <c r="N45" s="170">
        <v>4.9199999999999999E-3</v>
      </c>
      <c r="O45" s="170">
        <f>ROUND(E45*N45,2)</f>
        <v>0.05</v>
      </c>
      <c r="P45" s="170">
        <v>0</v>
      </c>
      <c r="Q45" s="170">
        <f>ROUND(E45*P45,2)</f>
        <v>0</v>
      </c>
      <c r="R45" s="172" t="s">
        <v>435</v>
      </c>
      <c r="S45" s="172" t="s">
        <v>221</v>
      </c>
      <c r="T45" s="173" t="s">
        <v>222</v>
      </c>
      <c r="U45" s="158">
        <v>0.34181</v>
      </c>
      <c r="V45" s="158">
        <f>ROUND(E45*U45,2)</f>
        <v>3.42</v>
      </c>
      <c r="W45" s="158"/>
      <c r="X45" s="158" t="s">
        <v>223</v>
      </c>
      <c r="Y45" s="158" t="s">
        <v>197</v>
      </c>
      <c r="Z45" s="148"/>
      <c r="AA45" s="148"/>
      <c r="AB45" s="148"/>
      <c r="AC45" s="148"/>
      <c r="AD45" s="148"/>
      <c r="AE45" s="148"/>
      <c r="AF45" s="148"/>
      <c r="AG45" s="148" t="s">
        <v>224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258" t="s">
        <v>453</v>
      </c>
      <c r="D46" s="259"/>
      <c r="E46" s="259"/>
      <c r="F46" s="259"/>
      <c r="G46" s="259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226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89" t="str">
        <f>C46</f>
        <v>jakoukoliv maltou, z pomocného pracovního lešení o výšce podlahy do 1900 mm a pro zatížení do 1,5 kPa,</v>
      </c>
      <c r="BB46" s="148"/>
      <c r="BC46" s="148"/>
      <c r="BD46" s="148"/>
      <c r="BE46" s="148"/>
      <c r="BF46" s="148"/>
      <c r="BG46" s="148"/>
      <c r="BH46" s="148"/>
    </row>
    <row r="47" spans="1:60" outlineLevel="1" x14ac:dyDescent="0.2">
      <c r="A47" s="167">
        <v>10</v>
      </c>
      <c r="B47" s="168" t="s">
        <v>458</v>
      </c>
      <c r="C47" s="183" t="s">
        <v>459</v>
      </c>
      <c r="D47" s="169" t="s">
        <v>281</v>
      </c>
      <c r="E47" s="170">
        <v>15</v>
      </c>
      <c r="F47" s="171"/>
      <c r="G47" s="172">
        <f>ROUND(E47*F47,2)</f>
        <v>0</v>
      </c>
      <c r="H47" s="171"/>
      <c r="I47" s="172">
        <f>ROUND(E47*H47,2)</f>
        <v>0</v>
      </c>
      <c r="J47" s="171"/>
      <c r="K47" s="172">
        <f>ROUND(E47*J47,2)</f>
        <v>0</v>
      </c>
      <c r="L47" s="172">
        <v>21</v>
      </c>
      <c r="M47" s="172">
        <f>G47*(1+L47/100)</f>
        <v>0</v>
      </c>
      <c r="N47" s="170">
        <v>1.091E-2</v>
      </c>
      <c r="O47" s="170">
        <f>ROUND(E47*N47,2)</f>
        <v>0.16</v>
      </c>
      <c r="P47" s="170">
        <v>0</v>
      </c>
      <c r="Q47" s="170">
        <f>ROUND(E47*P47,2)</f>
        <v>0</v>
      </c>
      <c r="R47" s="172" t="s">
        <v>435</v>
      </c>
      <c r="S47" s="172" t="s">
        <v>221</v>
      </c>
      <c r="T47" s="173" t="s">
        <v>222</v>
      </c>
      <c r="U47" s="158">
        <v>0.51171</v>
      </c>
      <c r="V47" s="158">
        <f>ROUND(E47*U47,2)</f>
        <v>7.68</v>
      </c>
      <c r="W47" s="158"/>
      <c r="X47" s="158" t="s">
        <v>223</v>
      </c>
      <c r="Y47" s="158" t="s">
        <v>197</v>
      </c>
      <c r="Z47" s="148"/>
      <c r="AA47" s="148"/>
      <c r="AB47" s="148"/>
      <c r="AC47" s="148"/>
      <c r="AD47" s="148"/>
      <c r="AE47" s="148"/>
      <c r="AF47" s="148"/>
      <c r="AG47" s="148" t="s">
        <v>224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258" t="s">
        <v>453</v>
      </c>
      <c r="D48" s="259"/>
      <c r="E48" s="259"/>
      <c r="F48" s="259"/>
      <c r="G48" s="259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226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89" t="str">
        <f>C48</f>
        <v>jakoukoliv maltou, z pomocného pracovního lešení o výšce podlahy do 1900 mm a pro zatížení do 1,5 kPa,</v>
      </c>
      <c r="BB48" s="148"/>
      <c r="BC48" s="148"/>
      <c r="BD48" s="148"/>
      <c r="BE48" s="148"/>
      <c r="BF48" s="148"/>
      <c r="BG48" s="148"/>
      <c r="BH48" s="148"/>
    </row>
    <row r="49" spans="1:60" x14ac:dyDescent="0.2">
      <c r="A49" s="160" t="s">
        <v>190</v>
      </c>
      <c r="B49" s="161" t="s">
        <v>100</v>
      </c>
      <c r="C49" s="181" t="s">
        <v>101</v>
      </c>
      <c r="D49" s="162"/>
      <c r="E49" s="163"/>
      <c r="F49" s="164"/>
      <c r="G49" s="164">
        <f>SUMIF(AG50:AG100,"&lt;&gt;NOR",G50:G100)</f>
        <v>0</v>
      </c>
      <c r="H49" s="164"/>
      <c r="I49" s="164">
        <f>SUM(I50:I100)</f>
        <v>0</v>
      </c>
      <c r="J49" s="164"/>
      <c r="K49" s="164">
        <f>SUM(K50:K100)</f>
        <v>0</v>
      </c>
      <c r="L49" s="164"/>
      <c r="M49" s="164">
        <f>SUM(M50:M100)</f>
        <v>0</v>
      </c>
      <c r="N49" s="163"/>
      <c r="O49" s="163">
        <f>SUM(O50:O100)</f>
        <v>14.84</v>
      </c>
      <c r="P49" s="163"/>
      <c r="Q49" s="163">
        <f>SUM(Q50:Q100)</f>
        <v>0</v>
      </c>
      <c r="R49" s="164"/>
      <c r="S49" s="164"/>
      <c r="T49" s="165"/>
      <c r="U49" s="159"/>
      <c r="V49" s="159">
        <f>SUM(V50:V100)</f>
        <v>105.38000000000001</v>
      </c>
      <c r="W49" s="159"/>
      <c r="X49" s="159"/>
      <c r="Y49" s="159"/>
      <c r="AG49" t="s">
        <v>191</v>
      </c>
    </row>
    <row r="50" spans="1:60" ht="22.5" outlineLevel="1" x14ac:dyDescent="0.2">
      <c r="A50" s="167">
        <v>11</v>
      </c>
      <c r="B50" s="168" t="s">
        <v>460</v>
      </c>
      <c r="C50" s="183" t="s">
        <v>461</v>
      </c>
      <c r="D50" s="169" t="s">
        <v>231</v>
      </c>
      <c r="E50" s="170">
        <v>108.53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0">
        <v>9.1400000000000006E-3</v>
      </c>
      <c r="O50" s="170">
        <f>ROUND(E50*N50,2)</f>
        <v>0.99</v>
      </c>
      <c r="P50" s="170">
        <v>0</v>
      </c>
      <c r="Q50" s="170">
        <f>ROUND(E50*P50,2)</f>
        <v>0</v>
      </c>
      <c r="R50" s="172" t="s">
        <v>422</v>
      </c>
      <c r="S50" s="172" t="s">
        <v>221</v>
      </c>
      <c r="T50" s="173" t="s">
        <v>222</v>
      </c>
      <c r="U50" s="158">
        <v>0.34775</v>
      </c>
      <c r="V50" s="158">
        <f>ROUND(E50*U50,2)</f>
        <v>37.74</v>
      </c>
      <c r="W50" s="158"/>
      <c r="X50" s="158" t="s">
        <v>223</v>
      </c>
      <c r="Y50" s="158" t="s">
        <v>197</v>
      </c>
      <c r="Z50" s="148"/>
      <c r="AA50" s="148"/>
      <c r="AB50" s="148"/>
      <c r="AC50" s="148"/>
      <c r="AD50" s="148"/>
      <c r="AE50" s="148"/>
      <c r="AF50" s="148"/>
      <c r="AG50" s="148" t="s">
        <v>224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258" t="s">
        <v>462</v>
      </c>
      <c r="D51" s="259"/>
      <c r="E51" s="259"/>
      <c r="F51" s="259"/>
      <c r="G51" s="259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226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 x14ac:dyDescent="0.2">
      <c r="A52" s="155"/>
      <c r="B52" s="156"/>
      <c r="C52" s="262" t="s">
        <v>463</v>
      </c>
      <c r="D52" s="263"/>
      <c r="E52" s="263"/>
      <c r="F52" s="263"/>
      <c r="G52" s="263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339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90" t="s">
        <v>464</v>
      </c>
      <c r="D53" s="187"/>
      <c r="E53" s="188"/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235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3" x14ac:dyDescent="0.2">
      <c r="A54" s="155"/>
      <c r="B54" s="156"/>
      <c r="C54" s="190" t="s">
        <v>273</v>
      </c>
      <c r="D54" s="187"/>
      <c r="E54" s="188">
        <v>33.65</v>
      </c>
      <c r="F54" s="158"/>
      <c r="G54" s="158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235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3" x14ac:dyDescent="0.2">
      <c r="A55" s="155"/>
      <c r="B55" s="156"/>
      <c r="C55" s="190" t="s">
        <v>275</v>
      </c>
      <c r="D55" s="187"/>
      <c r="E55" s="188"/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235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">
      <c r="A56" s="155"/>
      <c r="B56" s="156"/>
      <c r="C56" s="190" t="s">
        <v>276</v>
      </c>
      <c r="D56" s="187"/>
      <c r="E56" s="188">
        <v>16.440000000000001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235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">
      <c r="A57" s="155"/>
      <c r="B57" s="156"/>
      <c r="C57" s="190" t="s">
        <v>277</v>
      </c>
      <c r="D57" s="187"/>
      <c r="E57" s="188"/>
      <c r="F57" s="158"/>
      <c r="G57" s="158"/>
      <c r="H57" s="158"/>
      <c r="I57" s="158"/>
      <c r="J57" s="158"/>
      <c r="K57" s="158"/>
      <c r="L57" s="158"/>
      <c r="M57" s="158"/>
      <c r="N57" s="157"/>
      <c r="O57" s="157"/>
      <c r="P57" s="157"/>
      <c r="Q57" s="157"/>
      <c r="R57" s="158"/>
      <c r="S57" s="158"/>
      <c r="T57" s="158"/>
      <c r="U57" s="158"/>
      <c r="V57" s="158"/>
      <c r="W57" s="158"/>
      <c r="X57" s="158"/>
      <c r="Y57" s="158"/>
      <c r="Z57" s="148"/>
      <c r="AA57" s="148"/>
      <c r="AB57" s="148"/>
      <c r="AC57" s="148"/>
      <c r="AD57" s="148"/>
      <c r="AE57" s="148"/>
      <c r="AF57" s="148"/>
      <c r="AG57" s="148" t="s">
        <v>235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">
      <c r="A58" s="155"/>
      <c r="B58" s="156"/>
      <c r="C58" s="190" t="s">
        <v>276</v>
      </c>
      <c r="D58" s="187"/>
      <c r="E58" s="188">
        <v>16.440000000000001</v>
      </c>
      <c r="F58" s="158"/>
      <c r="G58" s="158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235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3" x14ac:dyDescent="0.2">
      <c r="A59" s="155"/>
      <c r="B59" s="156"/>
      <c r="C59" s="190" t="s">
        <v>240</v>
      </c>
      <c r="D59" s="187"/>
      <c r="E59" s="188"/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235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3" x14ac:dyDescent="0.2">
      <c r="A60" s="155"/>
      <c r="B60" s="156"/>
      <c r="C60" s="190" t="s">
        <v>278</v>
      </c>
      <c r="D60" s="187"/>
      <c r="E60" s="188">
        <v>42</v>
      </c>
      <c r="F60" s="158"/>
      <c r="G60" s="158"/>
      <c r="H60" s="158"/>
      <c r="I60" s="158"/>
      <c r="J60" s="158"/>
      <c r="K60" s="158"/>
      <c r="L60" s="158"/>
      <c r="M60" s="158"/>
      <c r="N60" s="157"/>
      <c r="O60" s="157"/>
      <c r="P60" s="157"/>
      <c r="Q60" s="157"/>
      <c r="R60" s="158"/>
      <c r="S60" s="158"/>
      <c r="T60" s="158"/>
      <c r="U60" s="158"/>
      <c r="V60" s="158"/>
      <c r="W60" s="158"/>
      <c r="X60" s="158"/>
      <c r="Y60" s="158"/>
      <c r="Z60" s="148"/>
      <c r="AA60" s="148"/>
      <c r="AB60" s="148"/>
      <c r="AC60" s="148"/>
      <c r="AD60" s="148"/>
      <c r="AE60" s="148"/>
      <c r="AF60" s="148"/>
      <c r="AG60" s="148" t="s">
        <v>235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ht="22.5" outlineLevel="1" x14ac:dyDescent="0.2">
      <c r="A61" s="167">
        <v>12</v>
      </c>
      <c r="B61" s="168" t="s">
        <v>465</v>
      </c>
      <c r="C61" s="183" t="s">
        <v>466</v>
      </c>
      <c r="D61" s="169" t="s">
        <v>231</v>
      </c>
      <c r="E61" s="170">
        <v>156.5</v>
      </c>
      <c r="F61" s="171"/>
      <c r="G61" s="172">
        <f>ROUND(E61*F61,2)</f>
        <v>0</v>
      </c>
      <c r="H61" s="171"/>
      <c r="I61" s="172">
        <f>ROUND(E61*H61,2)</f>
        <v>0</v>
      </c>
      <c r="J61" s="171"/>
      <c r="K61" s="172">
        <f>ROUND(E61*J61,2)</f>
        <v>0</v>
      </c>
      <c r="L61" s="172">
        <v>21</v>
      </c>
      <c r="M61" s="172">
        <f>G61*(1+L61/100)</f>
        <v>0</v>
      </c>
      <c r="N61" s="170">
        <v>5.5700000000000003E-3</v>
      </c>
      <c r="O61" s="170">
        <f>ROUND(E61*N61,2)</f>
        <v>0.87</v>
      </c>
      <c r="P61" s="170">
        <v>0</v>
      </c>
      <c r="Q61" s="170">
        <f>ROUND(E61*P61,2)</f>
        <v>0</v>
      </c>
      <c r="R61" s="172" t="s">
        <v>422</v>
      </c>
      <c r="S61" s="172" t="s">
        <v>221</v>
      </c>
      <c r="T61" s="173" t="s">
        <v>222</v>
      </c>
      <c r="U61" s="158">
        <v>0.34300000000000003</v>
      </c>
      <c r="V61" s="158">
        <f>ROUND(E61*U61,2)</f>
        <v>53.68</v>
      </c>
      <c r="W61" s="158"/>
      <c r="X61" s="158" t="s">
        <v>223</v>
      </c>
      <c r="Y61" s="158" t="s">
        <v>197</v>
      </c>
      <c r="Z61" s="148"/>
      <c r="AA61" s="148"/>
      <c r="AB61" s="148"/>
      <c r="AC61" s="148"/>
      <c r="AD61" s="148"/>
      <c r="AE61" s="148"/>
      <c r="AF61" s="148"/>
      <c r="AG61" s="148" t="s">
        <v>224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258" t="s">
        <v>462</v>
      </c>
      <c r="D62" s="259"/>
      <c r="E62" s="259"/>
      <c r="F62" s="259"/>
      <c r="G62" s="259"/>
      <c r="H62" s="158"/>
      <c r="I62" s="158"/>
      <c r="J62" s="158"/>
      <c r="K62" s="158"/>
      <c r="L62" s="158"/>
      <c r="M62" s="158"/>
      <c r="N62" s="157"/>
      <c r="O62" s="157"/>
      <c r="P62" s="157"/>
      <c r="Q62" s="157"/>
      <c r="R62" s="158"/>
      <c r="S62" s="158"/>
      <c r="T62" s="158"/>
      <c r="U62" s="158"/>
      <c r="V62" s="158"/>
      <c r="W62" s="158"/>
      <c r="X62" s="158"/>
      <c r="Y62" s="158"/>
      <c r="Z62" s="148"/>
      <c r="AA62" s="148"/>
      <c r="AB62" s="148"/>
      <c r="AC62" s="148"/>
      <c r="AD62" s="148"/>
      <c r="AE62" s="148"/>
      <c r="AF62" s="148"/>
      <c r="AG62" s="148" t="s">
        <v>226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262" t="s">
        <v>463</v>
      </c>
      <c r="D63" s="263"/>
      <c r="E63" s="263"/>
      <c r="F63" s="263"/>
      <c r="G63" s="263"/>
      <c r="H63" s="158"/>
      <c r="I63" s="158"/>
      <c r="J63" s="158"/>
      <c r="K63" s="158"/>
      <c r="L63" s="158"/>
      <c r="M63" s="158"/>
      <c r="N63" s="157"/>
      <c r="O63" s="157"/>
      <c r="P63" s="157"/>
      <c r="Q63" s="157"/>
      <c r="R63" s="158"/>
      <c r="S63" s="158"/>
      <c r="T63" s="158"/>
      <c r="U63" s="158"/>
      <c r="V63" s="158"/>
      <c r="W63" s="158"/>
      <c r="X63" s="158"/>
      <c r="Y63" s="158"/>
      <c r="Z63" s="148"/>
      <c r="AA63" s="148"/>
      <c r="AB63" s="148"/>
      <c r="AC63" s="148"/>
      <c r="AD63" s="148"/>
      <c r="AE63" s="148"/>
      <c r="AF63" s="148"/>
      <c r="AG63" s="148" t="s">
        <v>339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190" t="s">
        <v>467</v>
      </c>
      <c r="D64" s="187"/>
      <c r="E64" s="188">
        <v>54</v>
      </c>
      <c r="F64" s="158"/>
      <c r="G64" s="158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235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90" t="s">
        <v>468</v>
      </c>
      <c r="D65" s="187"/>
      <c r="E65" s="188">
        <v>32.5</v>
      </c>
      <c r="F65" s="158"/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235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">
      <c r="A66" s="155"/>
      <c r="B66" s="156"/>
      <c r="C66" s="190" t="s">
        <v>240</v>
      </c>
      <c r="D66" s="187"/>
      <c r="E66" s="188"/>
      <c r="F66" s="158"/>
      <c r="G66" s="158"/>
      <c r="H66" s="158"/>
      <c r="I66" s="158"/>
      <c r="J66" s="158"/>
      <c r="K66" s="158"/>
      <c r="L66" s="158"/>
      <c r="M66" s="158"/>
      <c r="N66" s="157"/>
      <c r="O66" s="157"/>
      <c r="P66" s="157"/>
      <c r="Q66" s="157"/>
      <c r="R66" s="158"/>
      <c r="S66" s="158"/>
      <c r="T66" s="158"/>
      <c r="U66" s="158"/>
      <c r="V66" s="158"/>
      <c r="W66" s="158"/>
      <c r="X66" s="158"/>
      <c r="Y66" s="158"/>
      <c r="Z66" s="148"/>
      <c r="AA66" s="148"/>
      <c r="AB66" s="148"/>
      <c r="AC66" s="148"/>
      <c r="AD66" s="148"/>
      <c r="AE66" s="148"/>
      <c r="AF66" s="148"/>
      <c r="AG66" s="148" t="s">
        <v>235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">
      <c r="A67" s="155"/>
      <c r="B67" s="156"/>
      <c r="C67" s="190" t="s">
        <v>241</v>
      </c>
      <c r="D67" s="187"/>
      <c r="E67" s="188">
        <v>70</v>
      </c>
      <c r="F67" s="158"/>
      <c r="G67" s="158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235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67">
        <v>13</v>
      </c>
      <c r="B68" s="168" t="s">
        <v>469</v>
      </c>
      <c r="C68" s="183" t="s">
        <v>470</v>
      </c>
      <c r="D68" s="169" t="s">
        <v>268</v>
      </c>
      <c r="E68" s="170">
        <v>5.0759999999999996</v>
      </c>
      <c r="F68" s="171"/>
      <c r="G68" s="172">
        <f>ROUND(E68*F68,2)</f>
        <v>0</v>
      </c>
      <c r="H68" s="171"/>
      <c r="I68" s="172">
        <f>ROUND(E68*H68,2)</f>
        <v>0</v>
      </c>
      <c r="J68" s="171"/>
      <c r="K68" s="172">
        <f>ROUND(E68*J68,2)</f>
        <v>0</v>
      </c>
      <c r="L68" s="172">
        <v>21</v>
      </c>
      <c r="M68" s="172">
        <f>G68*(1+L68/100)</f>
        <v>0</v>
      </c>
      <c r="N68" s="170">
        <v>2.5249999999999999</v>
      </c>
      <c r="O68" s="170">
        <f>ROUND(E68*N68,2)</f>
        <v>12.82</v>
      </c>
      <c r="P68" s="170">
        <v>0</v>
      </c>
      <c r="Q68" s="170">
        <f>ROUND(E68*P68,2)</f>
        <v>0</v>
      </c>
      <c r="R68" s="172" t="s">
        <v>422</v>
      </c>
      <c r="S68" s="172" t="s">
        <v>221</v>
      </c>
      <c r="T68" s="173" t="s">
        <v>222</v>
      </c>
      <c r="U68" s="158">
        <v>2.3170000000000002</v>
      </c>
      <c r="V68" s="158">
        <f>ROUND(E68*U68,2)</f>
        <v>11.76</v>
      </c>
      <c r="W68" s="158"/>
      <c r="X68" s="158" t="s">
        <v>223</v>
      </c>
      <c r="Y68" s="158" t="s">
        <v>197</v>
      </c>
      <c r="Z68" s="148"/>
      <c r="AA68" s="148"/>
      <c r="AB68" s="148"/>
      <c r="AC68" s="148"/>
      <c r="AD68" s="148"/>
      <c r="AE68" s="148"/>
      <c r="AF68" s="148"/>
      <c r="AG68" s="148" t="s">
        <v>224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258" t="s">
        <v>471</v>
      </c>
      <c r="D69" s="259"/>
      <c r="E69" s="259"/>
      <c r="F69" s="259"/>
      <c r="G69" s="259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226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2" x14ac:dyDescent="0.2">
      <c r="A70" s="155"/>
      <c r="B70" s="156"/>
      <c r="C70" s="262" t="s">
        <v>472</v>
      </c>
      <c r="D70" s="263"/>
      <c r="E70" s="263"/>
      <c r="F70" s="263"/>
      <c r="G70" s="263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339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2" x14ac:dyDescent="0.2">
      <c r="A71" s="155"/>
      <c r="B71" s="156"/>
      <c r="C71" s="190" t="s">
        <v>292</v>
      </c>
      <c r="D71" s="187"/>
      <c r="E71" s="188">
        <v>4.8000000000000001E-2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235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">
      <c r="A72" s="155"/>
      <c r="B72" s="156"/>
      <c r="C72" s="190" t="s">
        <v>293</v>
      </c>
      <c r="D72" s="187"/>
      <c r="E72" s="188">
        <v>0.72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235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90" t="s">
        <v>294</v>
      </c>
      <c r="D73" s="187"/>
      <c r="E73" s="188">
        <v>0.72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235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">
      <c r="A74" s="155"/>
      <c r="B74" s="156"/>
      <c r="C74" s="190" t="s">
        <v>295</v>
      </c>
      <c r="D74" s="187"/>
      <c r="E74" s="188">
        <v>0.42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235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3" x14ac:dyDescent="0.2">
      <c r="A75" s="155"/>
      <c r="B75" s="156"/>
      <c r="C75" s="190" t="s">
        <v>296</v>
      </c>
      <c r="D75" s="187"/>
      <c r="E75" s="188">
        <v>0.72</v>
      </c>
      <c r="F75" s="158"/>
      <c r="G75" s="158"/>
      <c r="H75" s="158"/>
      <c r="I75" s="158"/>
      <c r="J75" s="158"/>
      <c r="K75" s="158"/>
      <c r="L75" s="158"/>
      <c r="M75" s="158"/>
      <c r="N75" s="157"/>
      <c r="O75" s="157"/>
      <c r="P75" s="157"/>
      <c r="Q75" s="157"/>
      <c r="R75" s="158"/>
      <c r="S75" s="158"/>
      <c r="T75" s="158"/>
      <c r="U75" s="158"/>
      <c r="V75" s="158"/>
      <c r="W75" s="158"/>
      <c r="X75" s="158"/>
      <c r="Y75" s="158"/>
      <c r="Z75" s="148"/>
      <c r="AA75" s="148"/>
      <c r="AB75" s="148"/>
      <c r="AC75" s="148"/>
      <c r="AD75" s="148"/>
      <c r="AE75" s="148"/>
      <c r="AF75" s="148"/>
      <c r="AG75" s="148" t="s">
        <v>235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190" t="s">
        <v>297</v>
      </c>
      <c r="D76" s="187"/>
      <c r="E76" s="188">
        <v>0.24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235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90" t="s">
        <v>298</v>
      </c>
      <c r="D77" s="187"/>
      <c r="E77" s="188">
        <v>0.36</v>
      </c>
      <c r="F77" s="158"/>
      <c r="G77" s="158"/>
      <c r="H77" s="158"/>
      <c r="I77" s="158"/>
      <c r="J77" s="158"/>
      <c r="K77" s="158"/>
      <c r="L77" s="158"/>
      <c r="M77" s="158"/>
      <c r="N77" s="157"/>
      <c r="O77" s="157"/>
      <c r="P77" s="157"/>
      <c r="Q77" s="157"/>
      <c r="R77" s="158"/>
      <c r="S77" s="158"/>
      <c r="T77" s="158"/>
      <c r="U77" s="158"/>
      <c r="V77" s="158"/>
      <c r="W77" s="158"/>
      <c r="X77" s="158"/>
      <c r="Y77" s="158"/>
      <c r="Z77" s="148"/>
      <c r="AA77" s="148"/>
      <c r="AB77" s="148"/>
      <c r="AC77" s="148"/>
      <c r="AD77" s="148"/>
      <c r="AE77" s="148"/>
      <c r="AF77" s="148"/>
      <c r="AG77" s="148" t="s">
        <v>235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90" t="s">
        <v>240</v>
      </c>
      <c r="D78" s="187"/>
      <c r="E78" s="188"/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235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">
      <c r="A79" s="155"/>
      <c r="B79" s="156"/>
      <c r="C79" s="190" t="s">
        <v>299</v>
      </c>
      <c r="D79" s="187"/>
      <c r="E79" s="188">
        <v>0.64</v>
      </c>
      <c r="F79" s="158"/>
      <c r="G79" s="158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235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190" t="s">
        <v>240</v>
      </c>
      <c r="D80" s="187"/>
      <c r="E80" s="188"/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235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90" t="s">
        <v>300</v>
      </c>
      <c r="D81" s="187"/>
      <c r="E81" s="188">
        <v>0.35399999999999998</v>
      </c>
      <c r="F81" s="158"/>
      <c r="G81" s="158"/>
      <c r="H81" s="158"/>
      <c r="I81" s="158"/>
      <c r="J81" s="158"/>
      <c r="K81" s="158"/>
      <c r="L81" s="158"/>
      <c r="M81" s="158"/>
      <c r="N81" s="157"/>
      <c r="O81" s="157"/>
      <c r="P81" s="157"/>
      <c r="Q81" s="157"/>
      <c r="R81" s="158"/>
      <c r="S81" s="158"/>
      <c r="T81" s="158"/>
      <c r="U81" s="158"/>
      <c r="V81" s="158"/>
      <c r="W81" s="158"/>
      <c r="X81" s="158"/>
      <c r="Y81" s="158"/>
      <c r="Z81" s="148"/>
      <c r="AA81" s="148"/>
      <c r="AB81" s="148"/>
      <c r="AC81" s="148"/>
      <c r="AD81" s="148"/>
      <c r="AE81" s="148"/>
      <c r="AF81" s="148"/>
      <c r="AG81" s="148" t="s">
        <v>235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90" t="s">
        <v>301</v>
      </c>
      <c r="D82" s="187"/>
      <c r="E82" s="188">
        <v>0.35399999999999998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235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">
      <c r="A83" s="155"/>
      <c r="B83" s="156"/>
      <c r="C83" s="190" t="s">
        <v>302</v>
      </c>
      <c r="D83" s="187"/>
      <c r="E83" s="188">
        <v>0.5</v>
      </c>
      <c r="F83" s="158"/>
      <c r="G83" s="158"/>
      <c r="H83" s="158"/>
      <c r="I83" s="158"/>
      <c r="J83" s="158"/>
      <c r="K83" s="158"/>
      <c r="L83" s="158"/>
      <c r="M83" s="158"/>
      <c r="N83" s="157"/>
      <c r="O83" s="157"/>
      <c r="P83" s="157"/>
      <c r="Q83" s="157"/>
      <c r="R83" s="158"/>
      <c r="S83" s="158"/>
      <c r="T83" s="158"/>
      <c r="U83" s="158"/>
      <c r="V83" s="158"/>
      <c r="W83" s="158"/>
      <c r="X83" s="158"/>
      <c r="Y83" s="158"/>
      <c r="Z83" s="148"/>
      <c r="AA83" s="148"/>
      <c r="AB83" s="148"/>
      <c r="AC83" s="148"/>
      <c r="AD83" s="148"/>
      <c r="AE83" s="148"/>
      <c r="AF83" s="148"/>
      <c r="AG83" s="148" t="s">
        <v>235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 x14ac:dyDescent="0.2">
      <c r="A84" s="167">
        <v>14</v>
      </c>
      <c r="B84" s="168" t="s">
        <v>473</v>
      </c>
      <c r="C84" s="183" t="s">
        <v>474</v>
      </c>
      <c r="D84" s="169" t="s">
        <v>363</v>
      </c>
      <c r="E84" s="170">
        <v>0.14466999999999999</v>
      </c>
      <c r="F84" s="171"/>
      <c r="G84" s="172">
        <f>ROUND(E84*F84,2)</f>
        <v>0</v>
      </c>
      <c r="H84" s="171"/>
      <c r="I84" s="172">
        <f>ROUND(E84*H84,2)</f>
        <v>0</v>
      </c>
      <c r="J84" s="171"/>
      <c r="K84" s="172">
        <f>ROUND(E84*J84,2)</f>
        <v>0</v>
      </c>
      <c r="L84" s="172">
        <v>21</v>
      </c>
      <c r="M84" s="172">
        <f>G84*(1+L84/100)</f>
        <v>0</v>
      </c>
      <c r="N84" s="170">
        <v>1.08961</v>
      </c>
      <c r="O84" s="170">
        <f>ROUND(E84*N84,2)</f>
        <v>0.16</v>
      </c>
      <c r="P84" s="170">
        <v>0</v>
      </c>
      <c r="Q84" s="170">
        <f>ROUND(E84*P84,2)</f>
        <v>0</v>
      </c>
      <c r="R84" s="172" t="s">
        <v>422</v>
      </c>
      <c r="S84" s="172" t="s">
        <v>221</v>
      </c>
      <c r="T84" s="173" t="s">
        <v>222</v>
      </c>
      <c r="U84" s="158">
        <v>15.23</v>
      </c>
      <c r="V84" s="158">
        <f>ROUND(E84*U84,2)</f>
        <v>2.2000000000000002</v>
      </c>
      <c r="W84" s="158"/>
      <c r="X84" s="158" t="s">
        <v>223</v>
      </c>
      <c r="Y84" s="158" t="s">
        <v>197</v>
      </c>
      <c r="Z84" s="148"/>
      <c r="AA84" s="148"/>
      <c r="AB84" s="148"/>
      <c r="AC84" s="148"/>
      <c r="AD84" s="148"/>
      <c r="AE84" s="148"/>
      <c r="AF84" s="148"/>
      <c r="AG84" s="148" t="s">
        <v>224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2" x14ac:dyDescent="0.2">
      <c r="A85" s="155"/>
      <c r="B85" s="156"/>
      <c r="C85" s="258" t="s">
        <v>475</v>
      </c>
      <c r="D85" s="259"/>
      <c r="E85" s="259"/>
      <c r="F85" s="259"/>
      <c r="G85" s="259"/>
      <c r="H85" s="158"/>
      <c r="I85" s="158"/>
      <c r="J85" s="158"/>
      <c r="K85" s="158"/>
      <c r="L85" s="158"/>
      <c r="M85" s="158"/>
      <c r="N85" s="157"/>
      <c r="O85" s="157"/>
      <c r="P85" s="157"/>
      <c r="Q85" s="157"/>
      <c r="R85" s="158"/>
      <c r="S85" s="158"/>
      <c r="T85" s="158"/>
      <c r="U85" s="158"/>
      <c r="V85" s="158"/>
      <c r="W85" s="158"/>
      <c r="X85" s="158"/>
      <c r="Y85" s="158"/>
      <c r="Z85" s="148"/>
      <c r="AA85" s="148"/>
      <c r="AB85" s="148"/>
      <c r="AC85" s="148"/>
      <c r="AD85" s="148"/>
      <c r="AE85" s="148"/>
      <c r="AF85" s="148"/>
      <c r="AG85" s="148" t="s">
        <v>226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2" x14ac:dyDescent="0.2">
      <c r="A86" s="155"/>
      <c r="B86" s="156"/>
      <c r="C86" s="190" t="s">
        <v>476</v>
      </c>
      <c r="D86" s="187"/>
      <c r="E86" s="188"/>
      <c r="F86" s="158"/>
      <c r="G86" s="158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Z86" s="148"/>
      <c r="AA86" s="148"/>
      <c r="AB86" s="148"/>
      <c r="AC86" s="148"/>
      <c r="AD86" s="148"/>
      <c r="AE86" s="148"/>
      <c r="AF86" s="148"/>
      <c r="AG86" s="148" t="s">
        <v>235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90" t="s">
        <v>477</v>
      </c>
      <c r="D87" s="187"/>
      <c r="E87" s="188">
        <v>1.06E-3</v>
      </c>
      <c r="F87" s="158"/>
      <c r="G87" s="158"/>
      <c r="H87" s="158"/>
      <c r="I87" s="158"/>
      <c r="J87" s="158"/>
      <c r="K87" s="158"/>
      <c r="L87" s="158"/>
      <c r="M87" s="158"/>
      <c r="N87" s="157"/>
      <c r="O87" s="157"/>
      <c r="P87" s="157"/>
      <c r="Q87" s="157"/>
      <c r="R87" s="158"/>
      <c r="S87" s="158"/>
      <c r="T87" s="158"/>
      <c r="U87" s="158"/>
      <c r="V87" s="158"/>
      <c r="W87" s="158"/>
      <c r="X87" s="158"/>
      <c r="Y87" s="158"/>
      <c r="Z87" s="148"/>
      <c r="AA87" s="148"/>
      <c r="AB87" s="148"/>
      <c r="AC87" s="148"/>
      <c r="AD87" s="148"/>
      <c r="AE87" s="148"/>
      <c r="AF87" s="148"/>
      <c r="AG87" s="148" t="s">
        <v>235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3" x14ac:dyDescent="0.2">
      <c r="A88" s="155"/>
      <c r="B88" s="156"/>
      <c r="C88" s="190" t="s">
        <v>478</v>
      </c>
      <c r="D88" s="187"/>
      <c r="E88" s="188">
        <v>1.584E-2</v>
      </c>
      <c r="F88" s="158"/>
      <c r="G88" s="158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235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">
      <c r="A89" s="155"/>
      <c r="B89" s="156"/>
      <c r="C89" s="190" t="s">
        <v>479</v>
      </c>
      <c r="D89" s="187"/>
      <c r="E89" s="188">
        <v>1.584E-2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235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90" t="s">
        <v>480</v>
      </c>
      <c r="D90" s="187"/>
      <c r="E90" s="188">
        <v>9.2399999999999999E-3</v>
      </c>
      <c r="F90" s="158"/>
      <c r="G90" s="158"/>
      <c r="H90" s="158"/>
      <c r="I90" s="158"/>
      <c r="J90" s="158"/>
      <c r="K90" s="158"/>
      <c r="L90" s="158"/>
      <c r="M90" s="158"/>
      <c r="N90" s="157"/>
      <c r="O90" s="157"/>
      <c r="P90" s="157"/>
      <c r="Q90" s="157"/>
      <c r="R90" s="158"/>
      <c r="S90" s="158"/>
      <c r="T90" s="158"/>
      <c r="U90" s="158"/>
      <c r="V90" s="158"/>
      <c r="W90" s="158"/>
      <c r="X90" s="158"/>
      <c r="Y90" s="158"/>
      <c r="Z90" s="148"/>
      <c r="AA90" s="148"/>
      <c r="AB90" s="148"/>
      <c r="AC90" s="148"/>
      <c r="AD90" s="148"/>
      <c r="AE90" s="148"/>
      <c r="AF90" s="148"/>
      <c r="AG90" s="148" t="s">
        <v>235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90" t="s">
        <v>481</v>
      </c>
      <c r="D91" s="187"/>
      <c r="E91" s="188">
        <v>1.584E-2</v>
      </c>
      <c r="F91" s="158"/>
      <c r="G91" s="158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235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">
      <c r="A92" s="155"/>
      <c r="B92" s="156"/>
      <c r="C92" s="190" t="s">
        <v>482</v>
      </c>
      <c r="D92" s="187"/>
      <c r="E92" s="188">
        <v>5.28E-3</v>
      </c>
      <c r="F92" s="158"/>
      <c r="G92" s="158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235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90" t="s">
        <v>483</v>
      </c>
      <c r="D93" s="187"/>
      <c r="E93" s="188">
        <v>7.92E-3</v>
      </c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235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90" t="s">
        <v>240</v>
      </c>
      <c r="D94" s="187"/>
      <c r="E94" s="188"/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235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90" t="s">
        <v>484</v>
      </c>
      <c r="D95" s="187"/>
      <c r="E95" s="188">
        <v>1.4080000000000001E-2</v>
      </c>
      <c r="F95" s="158"/>
      <c r="G95" s="158"/>
      <c r="H95" s="158"/>
      <c r="I95" s="158"/>
      <c r="J95" s="158"/>
      <c r="K95" s="158"/>
      <c r="L95" s="158"/>
      <c r="M95" s="158"/>
      <c r="N95" s="157"/>
      <c r="O95" s="157"/>
      <c r="P95" s="157"/>
      <c r="Q95" s="157"/>
      <c r="R95" s="158"/>
      <c r="S95" s="158"/>
      <c r="T95" s="158"/>
      <c r="U95" s="158"/>
      <c r="V95" s="158"/>
      <c r="W95" s="158"/>
      <c r="X95" s="158"/>
      <c r="Y95" s="158"/>
      <c r="Z95" s="148"/>
      <c r="AA95" s="148"/>
      <c r="AB95" s="148"/>
      <c r="AC95" s="148"/>
      <c r="AD95" s="148"/>
      <c r="AE95" s="148"/>
      <c r="AF95" s="148"/>
      <c r="AG95" s="148" t="s">
        <v>235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3" x14ac:dyDescent="0.2">
      <c r="A96" s="155"/>
      <c r="B96" s="156"/>
      <c r="C96" s="190" t="s">
        <v>240</v>
      </c>
      <c r="D96" s="187"/>
      <c r="E96" s="188"/>
      <c r="F96" s="158"/>
      <c r="G96" s="158"/>
      <c r="H96" s="158"/>
      <c r="I96" s="158"/>
      <c r="J96" s="158"/>
      <c r="K96" s="158"/>
      <c r="L96" s="158"/>
      <c r="M96" s="158"/>
      <c r="N96" s="157"/>
      <c r="O96" s="157"/>
      <c r="P96" s="157"/>
      <c r="Q96" s="157"/>
      <c r="R96" s="158"/>
      <c r="S96" s="158"/>
      <c r="T96" s="158"/>
      <c r="U96" s="158"/>
      <c r="V96" s="158"/>
      <c r="W96" s="158"/>
      <c r="X96" s="158"/>
      <c r="Y96" s="158"/>
      <c r="Z96" s="148"/>
      <c r="AA96" s="148"/>
      <c r="AB96" s="148"/>
      <c r="AC96" s="148"/>
      <c r="AD96" s="148"/>
      <c r="AE96" s="148"/>
      <c r="AF96" s="148"/>
      <c r="AG96" s="148" t="s">
        <v>235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90" t="s">
        <v>485</v>
      </c>
      <c r="D97" s="187"/>
      <c r="E97" s="188">
        <v>7.79E-3</v>
      </c>
      <c r="F97" s="158"/>
      <c r="G97" s="158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235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90" t="s">
        <v>486</v>
      </c>
      <c r="D98" s="187"/>
      <c r="E98" s="188">
        <v>7.79E-3</v>
      </c>
      <c r="F98" s="158"/>
      <c r="G98" s="158"/>
      <c r="H98" s="158"/>
      <c r="I98" s="158"/>
      <c r="J98" s="158"/>
      <c r="K98" s="158"/>
      <c r="L98" s="158"/>
      <c r="M98" s="158"/>
      <c r="N98" s="157"/>
      <c r="O98" s="157"/>
      <c r="P98" s="157"/>
      <c r="Q98" s="157"/>
      <c r="R98" s="158"/>
      <c r="S98" s="158"/>
      <c r="T98" s="158"/>
      <c r="U98" s="158"/>
      <c r="V98" s="158"/>
      <c r="W98" s="158"/>
      <c r="X98" s="158"/>
      <c r="Y98" s="158"/>
      <c r="Z98" s="148"/>
      <c r="AA98" s="148"/>
      <c r="AB98" s="148"/>
      <c r="AC98" s="148"/>
      <c r="AD98" s="148"/>
      <c r="AE98" s="148"/>
      <c r="AF98" s="148"/>
      <c r="AG98" s="148" t="s">
        <v>235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90" t="s">
        <v>240</v>
      </c>
      <c r="D99" s="187"/>
      <c r="E99" s="188"/>
      <c r="F99" s="158"/>
      <c r="G99" s="158"/>
      <c r="H99" s="158"/>
      <c r="I99" s="158"/>
      <c r="J99" s="158"/>
      <c r="K99" s="158"/>
      <c r="L99" s="158"/>
      <c r="M99" s="158"/>
      <c r="N99" s="157"/>
      <c r="O99" s="157"/>
      <c r="P99" s="157"/>
      <c r="Q99" s="157"/>
      <c r="R99" s="158"/>
      <c r="S99" s="158"/>
      <c r="T99" s="158"/>
      <c r="U99" s="158"/>
      <c r="V99" s="158"/>
      <c r="W99" s="158"/>
      <c r="X99" s="158"/>
      <c r="Y99" s="158"/>
      <c r="Z99" s="148"/>
      <c r="AA99" s="148"/>
      <c r="AB99" s="148"/>
      <c r="AC99" s="148"/>
      <c r="AD99" s="148"/>
      <c r="AE99" s="148"/>
      <c r="AF99" s="148"/>
      <c r="AG99" s="148" t="s">
        <v>235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">
      <c r="A100" s="155"/>
      <c r="B100" s="156"/>
      <c r="C100" s="190" t="s">
        <v>487</v>
      </c>
      <c r="D100" s="187"/>
      <c r="E100" s="188">
        <v>4.3999999999999997E-2</v>
      </c>
      <c r="F100" s="158"/>
      <c r="G100" s="158"/>
      <c r="H100" s="158"/>
      <c r="I100" s="158"/>
      <c r="J100" s="158"/>
      <c r="K100" s="158"/>
      <c r="L100" s="158"/>
      <c r="M100" s="158"/>
      <c r="N100" s="157"/>
      <c r="O100" s="157"/>
      <c r="P100" s="157"/>
      <c r="Q100" s="157"/>
      <c r="R100" s="158"/>
      <c r="S100" s="158"/>
      <c r="T100" s="158"/>
      <c r="U100" s="158"/>
      <c r="V100" s="158"/>
      <c r="W100" s="158"/>
      <c r="X100" s="158"/>
      <c r="Y100" s="158"/>
      <c r="Z100" s="148"/>
      <c r="AA100" s="148"/>
      <c r="AB100" s="148"/>
      <c r="AC100" s="148"/>
      <c r="AD100" s="148"/>
      <c r="AE100" s="148"/>
      <c r="AF100" s="148"/>
      <c r="AG100" s="148" t="s">
        <v>235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x14ac:dyDescent="0.2">
      <c r="A101" s="160" t="s">
        <v>190</v>
      </c>
      <c r="B101" s="161" t="s">
        <v>104</v>
      </c>
      <c r="C101" s="181" t="s">
        <v>105</v>
      </c>
      <c r="D101" s="162"/>
      <c r="E101" s="163"/>
      <c r="F101" s="164"/>
      <c r="G101" s="164">
        <f>SUMIF(AG102:AG102,"&lt;&gt;NOR",G102:G102)</f>
        <v>0</v>
      </c>
      <c r="H101" s="164"/>
      <c r="I101" s="164">
        <f>SUM(I102:I102)</f>
        <v>0</v>
      </c>
      <c r="J101" s="164"/>
      <c r="K101" s="164">
        <f>SUM(K102:K102)</f>
        <v>0</v>
      </c>
      <c r="L101" s="164"/>
      <c r="M101" s="164">
        <f>SUM(M102:M102)</f>
        <v>0</v>
      </c>
      <c r="N101" s="163"/>
      <c r="O101" s="163">
        <f>SUM(O102:O102)</f>
        <v>0.02</v>
      </c>
      <c r="P101" s="163"/>
      <c r="Q101" s="163">
        <f>SUM(Q102:Q102)</f>
        <v>0</v>
      </c>
      <c r="R101" s="164"/>
      <c r="S101" s="164"/>
      <c r="T101" s="165"/>
      <c r="U101" s="159"/>
      <c r="V101" s="159">
        <f>SUM(V102:V102)</f>
        <v>2.14</v>
      </c>
      <c r="W101" s="159"/>
      <c r="X101" s="159"/>
      <c r="Y101" s="159"/>
      <c r="AG101" t="s">
        <v>191</v>
      </c>
    </row>
    <row r="102" spans="1:60" outlineLevel="1" x14ac:dyDescent="0.2">
      <c r="A102" s="174">
        <v>15</v>
      </c>
      <c r="B102" s="175" t="s">
        <v>488</v>
      </c>
      <c r="C102" s="182" t="s">
        <v>489</v>
      </c>
      <c r="D102" s="176" t="s">
        <v>231</v>
      </c>
      <c r="E102" s="177">
        <v>10</v>
      </c>
      <c r="F102" s="178"/>
      <c r="G102" s="179">
        <f>ROUND(E102*F102,2)</f>
        <v>0</v>
      </c>
      <c r="H102" s="178"/>
      <c r="I102" s="179">
        <f>ROUND(E102*H102,2)</f>
        <v>0</v>
      </c>
      <c r="J102" s="178"/>
      <c r="K102" s="179">
        <f>ROUND(E102*J102,2)</f>
        <v>0</v>
      </c>
      <c r="L102" s="179">
        <v>21</v>
      </c>
      <c r="M102" s="179">
        <f>G102*(1+L102/100)</f>
        <v>0</v>
      </c>
      <c r="N102" s="177">
        <v>1.58E-3</v>
      </c>
      <c r="O102" s="177">
        <f>ROUND(E102*N102,2)</f>
        <v>0.02</v>
      </c>
      <c r="P102" s="177">
        <v>0</v>
      </c>
      <c r="Q102" s="177">
        <f>ROUND(E102*P102,2)</f>
        <v>0</v>
      </c>
      <c r="R102" s="179" t="s">
        <v>490</v>
      </c>
      <c r="S102" s="179" t="s">
        <v>221</v>
      </c>
      <c r="T102" s="180" t="s">
        <v>222</v>
      </c>
      <c r="U102" s="158">
        <v>0.214</v>
      </c>
      <c r="V102" s="158">
        <f>ROUND(E102*U102,2)</f>
        <v>2.14</v>
      </c>
      <c r="W102" s="158"/>
      <c r="X102" s="158" t="s">
        <v>223</v>
      </c>
      <c r="Y102" s="158" t="s">
        <v>197</v>
      </c>
      <c r="Z102" s="148"/>
      <c r="AA102" s="148"/>
      <c r="AB102" s="148"/>
      <c r="AC102" s="148"/>
      <c r="AD102" s="148"/>
      <c r="AE102" s="148"/>
      <c r="AF102" s="148"/>
      <c r="AG102" s="148" t="s">
        <v>224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x14ac:dyDescent="0.2">
      <c r="A103" s="160" t="s">
        <v>190</v>
      </c>
      <c r="B103" s="161" t="s">
        <v>106</v>
      </c>
      <c r="C103" s="181" t="s">
        <v>107</v>
      </c>
      <c r="D103" s="162"/>
      <c r="E103" s="163"/>
      <c r="F103" s="164"/>
      <c r="G103" s="164">
        <f>SUMIF(AG104:AG108,"&lt;&gt;NOR",G104:G108)</f>
        <v>0</v>
      </c>
      <c r="H103" s="164"/>
      <c r="I103" s="164">
        <f>SUM(I104:I108)</f>
        <v>0</v>
      </c>
      <c r="J103" s="164"/>
      <c r="K103" s="164">
        <f>SUM(K104:K108)</f>
        <v>0</v>
      </c>
      <c r="L103" s="164"/>
      <c r="M103" s="164">
        <f>SUM(M104:M108)</f>
        <v>0</v>
      </c>
      <c r="N103" s="163"/>
      <c r="O103" s="163">
        <f>SUM(O104:O108)</f>
        <v>0.01</v>
      </c>
      <c r="P103" s="163"/>
      <c r="Q103" s="163">
        <f>SUM(Q104:Q108)</f>
        <v>0</v>
      </c>
      <c r="R103" s="164"/>
      <c r="S103" s="164"/>
      <c r="T103" s="165"/>
      <c r="U103" s="159"/>
      <c r="V103" s="159">
        <f>SUM(V104:V108)</f>
        <v>83.17</v>
      </c>
      <c r="W103" s="159"/>
      <c r="X103" s="159"/>
      <c r="Y103" s="159"/>
      <c r="AG103" t="s">
        <v>191</v>
      </c>
    </row>
    <row r="104" spans="1:60" ht="56.25" outlineLevel="1" x14ac:dyDescent="0.2">
      <c r="A104" s="167">
        <v>16</v>
      </c>
      <c r="B104" s="168" t="s">
        <v>491</v>
      </c>
      <c r="C104" s="183" t="s">
        <v>492</v>
      </c>
      <c r="D104" s="169" t="s">
        <v>231</v>
      </c>
      <c r="E104" s="170">
        <v>270.04000000000002</v>
      </c>
      <c r="F104" s="171"/>
      <c r="G104" s="172">
        <f>ROUND(E104*F104,2)</f>
        <v>0</v>
      </c>
      <c r="H104" s="171"/>
      <c r="I104" s="172">
        <f>ROUND(E104*H104,2)</f>
        <v>0</v>
      </c>
      <c r="J104" s="171"/>
      <c r="K104" s="172">
        <f>ROUND(E104*J104,2)</f>
        <v>0</v>
      </c>
      <c r="L104" s="172">
        <v>21</v>
      </c>
      <c r="M104" s="172">
        <f>G104*(1+L104/100)</f>
        <v>0</v>
      </c>
      <c r="N104" s="170">
        <v>4.0000000000000003E-5</v>
      </c>
      <c r="O104" s="170">
        <f>ROUND(E104*N104,2)</f>
        <v>0.01</v>
      </c>
      <c r="P104" s="170">
        <v>0</v>
      </c>
      <c r="Q104" s="170">
        <f>ROUND(E104*P104,2)</f>
        <v>0</v>
      </c>
      <c r="R104" s="172" t="s">
        <v>422</v>
      </c>
      <c r="S104" s="172" t="s">
        <v>221</v>
      </c>
      <c r="T104" s="173" t="s">
        <v>222</v>
      </c>
      <c r="U104" s="158">
        <v>0.308</v>
      </c>
      <c r="V104" s="158">
        <f>ROUND(E104*U104,2)</f>
        <v>83.17</v>
      </c>
      <c r="W104" s="158"/>
      <c r="X104" s="158" t="s">
        <v>223</v>
      </c>
      <c r="Y104" s="158" t="s">
        <v>197</v>
      </c>
      <c r="Z104" s="148"/>
      <c r="AA104" s="148"/>
      <c r="AB104" s="148"/>
      <c r="AC104" s="148"/>
      <c r="AD104" s="148"/>
      <c r="AE104" s="148"/>
      <c r="AF104" s="148"/>
      <c r="AG104" s="148" t="s">
        <v>224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2">
      <c r="A105" s="155"/>
      <c r="B105" s="156"/>
      <c r="C105" s="190" t="s">
        <v>493</v>
      </c>
      <c r="D105" s="187"/>
      <c r="E105" s="188">
        <v>109.62</v>
      </c>
      <c r="F105" s="158"/>
      <c r="G105" s="158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235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">
      <c r="A106" s="155"/>
      <c r="B106" s="156"/>
      <c r="C106" s="190" t="s">
        <v>494</v>
      </c>
      <c r="D106" s="187"/>
      <c r="E106" s="188">
        <v>42</v>
      </c>
      <c r="F106" s="158"/>
      <c r="G106" s="158"/>
      <c r="H106" s="158"/>
      <c r="I106" s="158"/>
      <c r="J106" s="158"/>
      <c r="K106" s="158"/>
      <c r="L106" s="158"/>
      <c r="M106" s="158"/>
      <c r="N106" s="157"/>
      <c r="O106" s="157"/>
      <c r="P106" s="157"/>
      <c r="Q106" s="157"/>
      <c r="R106" s="158"/>
      <c r="S106" s="158"/>
      <c r="T106" s="158"/>
      <c r="U106" s="158"/>
      <c r="V106" s="158"/>
      <c r="W106" s="158"/>
      <c r="X106" s="158"/>
      <c r="Y106" s="158"/>
      <c r="Z106" s="148"/>
      <c r="AA106" s="148"/>
      <c r="AB106" s="148"/>
      <c r="AC106" s="148"/>
      <c r="AD106" s="148"/>
      <c r="AE106" s="148"/>
      <c r="AF106" s="148"/>
      <c r="AG106" s="148" t="s">
        <v>235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90" t="s">
        <v>495</v>
      </c>
      <c r="D107" s="187"/>
      <c r="E107" s="188">
        <v>59.21</v>
      </c>
      <c r="F107" s="158"/>
      <c r="G107" s="158"/>
      <c r="H107" s="158"/>
      <c r="I107" s="158"/>
      <c r="J107" s="158"/>
      <c r="K107" s="158"/>
      <c r="L107" s="158"/>
      <c r="M107" s="158"/>
      <c r="N107" s="157"/>
      <c r="O107" s="157"/>
      <c r="P107" s="157"/>
      <c r="Q107" s="157"/>
      <c r="R107" s="158"/>
      <c r="S107" s="158"/>
      <c r="T107" s="158"/>
      <c r="U107" s="158"/>
      <c r="V107" s="158"/>
      <c r="W107" s="158"/>
      <c r="X107" s="158"/>
      <c r="Y107" s="158"/>
      <c r="Z107" s="148"/>
      <c r="AA107" s="148"/>
      <c r="AB107" s="148"/>
      <c r="AC107" s="148"/>
      <c r="AD107" s="148"/>
      <c r="AE107" s="148"/>
      <c r="AF107" s="148"/>
      <c r="AG107" s="148" t="s">
        <v>235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90" t="s">
        <v>496</v>
      </c>
      <c r="D108" s="187"/>
      <c r="E108" s="188">
        <v>59.21</v>
      </c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235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x14ac:dyDescent="0.2">
      <c r="A109" s="160" t="s">
        <v>190</v>
      </c>
      <c r="B109" s="161" t="s">
        <v>108</v>
      </c>
      <c r="C109" s="181" t="s">
        <v>109</v>
      </c>
      <c r="D109" s="162"/>
      <c r="E109" s="163"/>
      <c r="F109" s="164"/>
      <c r="G109" s="164">
        <f>SUMIF(AG110:AG117,"&lt;&gt;NOR",G110:G117)</f>
        <v>0</v>
      </c>
      <c r="H109" s="164"/>
      <c r="I109" s="164">
        <f>SUM(I110:I117)</f>
        <v>0</v>
      </c>
      <c r="J109" s="164"/>
      <c r="K109" s="164">
        <f>SUM(K110:K117)</f>
        <v>0</v>
      </c>
      <c r="L109" s="164"/>
      <c r="M109" s="164">
        <f>SUM(M110:M117)</f>
        <v>0</v>
      </c>
      <c r="N109" s="163"/>
      <c r="O109" s="163">
        <f>SUM(O110:O117)</f>
        <v>0.14000000000000001</v>
      </c>
      <c r="P109" s="163"/>
      <c r="Q109" s="163">
        <f>SUM(Q110:Q117)</f>
        <v>0</v>
      </c>
      <c r="R109" s="164"/>
      <c r="S109" s="164"/>
      <c r="T109" s="165"/>
      <c r="U109" s="159"/>
      <c r="V109" s="159">
        <f>SUM(V110:V117)</f>
        <v>9.08</v>
      </c>
      <c r="W109" s="159"/>
      <c r="X109" s="159"/>
      <c r="Y109" s="159"/>
      <c r="AG109" t="s">
        <v>191</v>
      </c>
    </row>
    <row r="110" spans="1:60" ht="22.5" outlineLevel="1" x14ac:dyDescent="0.2">
      <c r="A110" s="167">
        <v>17</v>
      </c>
      <c r="B110" s="168" t="s">
        <v>497</v>
      </c>
      <c r="C110" s="183" t="s">
        <v>498</v>
      </c>
      <c r="D110" s="169" t="s">
        <v>219</v>
      </c>
      <c r="E110" s="170">
        <v>16.25</v>
      </c>
      <c r="F110" s="171"/>
      <c r="G110" s="172">
        <f>ROUND(E110*F110,2)</f>
        <v>0</v>
      </c>
      <c r="H110" s="171"/>
      <c r="I110" s="172">
        <f>ROUND(E110*H110,2)</f>
        <v>0</v>
      </c>
      <c r="J110" s="171"/>
      <c r="K110" s="172">
        <f>ROUND(E110*J110,2)</f>
        <v>0</v>
      </c>
      <c r="L110" s="172">
        <v>21</v>
      </c>
      <c r="M110" s="172">
        <f>G110*(1+L110/100)</f>
        <v>0</v>
      </c>
      <c r="N110" s="170">
        <v>8.6999999999999994E-3</v>
      </c>
      <c r="O110" s="170">
        <f>ROUND(E110*N110,2)</f>
        <v>0.14000000000000001</v>
      </c>
      <c r="P110" s="170">
        <v>0</v>
      </c>
      <c r="Q110" s="170">
        <f>ROUND(E110*P110,2)</f>
        <v>0</v>
      </c>
      <c r="R110" s="172" t="s">
        <v>422</v>
      </c>
      <c r="S110" s="172" t="s">
        <v>221</v>
      </c>
      <c r="T110" s="173" t="s">
        <v>222</v>
      </c>
      <c r="U110" s="158">
        <v>0.55900000000000005</v>
      </c>
      <c r="V110" s="158">
        <f>ROUND(E110*U110,2)</f>
        <v>9.08</v>
      </c>
      <c r="W110" s="158"/>
      <c r="X110" s="158" t="s">
        <v>223</v>
      </c>
      <c r="Y110" s="158" t="s">
        <v>197</v>
      </c>
      <c r="Z110" s="148"/>
      <c r="AA110" s="148"/>
      <c r="AB110" s="148"/>
      <c r="AC110" s="148"/>
      <c r="AD110" s="148"/>
      <c r="AE110" s="148"/>
      <c r="AF110" s="148"/>
      <c r="AG110" s="148" t="s">
        <v>224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">
      <c r="A111" s="155"/>
      <c r="B111" s="156"/>
      <c r="C111" s="260" t="s">
        <v>727</v>
      </c>
      <c r="D111" s="261"/>
      <c r="E111" s="261"/>
      <c r="F111" s="261"/>
      <c r="G111" s="261"/>
      <c r="H111" s="158"/>
      <c r="I111" s="158"/>
      <c r="J111" s="158"/>
      <c r="K111" s="158"/>
      <c r="L111" s="158"/>
      <c r="M111" s="158"/>
      <c r="N111" s="157"/>
      <c r="O111" s="157"/>
      <c r="P111" s="157"/>
      <c r="Q111" s="157"/>
      <c r="R111" s="158"/>
      <c r="S111" s="158"/>
      <c r="T111" s="158"/>
      <c r="U111" s="158"/>
      <c r="V111" s="158"/>
      <c r="W111" s="158"/>
      <c r="X111" s="158"/>
      <c r="Y111" s="158"/>
      <c r="Z111" s="148"/>
      <c r="AA111" s="148"/>
      <c r="AB111" s="148"/>
      <c r="AC111" s="148"/>
      <c r="AD111" s="148"/>
      <c r="AE111" s="148"/>
      <c r="AF111" s="148"/>
      <c r="AG111" s="148" t="s">
        <v>339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262" t="s">
        <v>499</v>
      </c>
      <c r="D112" s="263"/>
      <c r="E112" s="263"/>
      <c r="F112" s="263"/>
      <c r="G112" s="263"/>
      <c r="H112" s="158"/>
      <c r="I112" s="158"/>
      <c r="J112" s="158"/>
      <c r="K112" s="158"/>
      <c r="L112" s="158"/>
      <c r="M112" s="158"/>
      <c r="N112" s="157"/>
      <c r="O112" s="157"/>
      <c r="P112" s="157"/>
      <c r="Q112" s="157"/>
      <c r="R112" s="158"/>
      <c r="S112" s="158"/>
      <c r="T112" s="158"/>
      <c r="U112" s="158"/>
      <c r="V112" s="158"/>
      <c r="W112" s="158"/>
      <c r="X112" s="158"/>
      <c r="Y112" s="158"/>
      <c r="Z112" s="148"/>
      <c r="AA112" s="148"/>
      <c r="AB112" s="148"/>
      <c r="AC112" s="148"/>
      <c r="AD112" s="148"/>
      <c r="AE112" s="148"/>
      <c r="AF112" s="148"/>
      <c r="AG112" s="148" t="s">
        <v>339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262" t="s">
        <v>500</v>
      </c>
      <c r="D113" s="263"/>
      <c r="E113" s="263"/>
      <c r="F113" s="263"/>
      <c r="G113" s="263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339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262" t="s">
        <v>501</v>
      </c>
      <c r="D114" s="263"/>
      <c r="E114" s="263"/>
      <c r="F114" s="263"/>
      <c r="G114" s="263"/>
      <c r="H114" s="158"/>
      <c r="I114" s="158"/>
      <c r="J114" s="158"/>
      <c r="K114" s="158"/>
      <c r="L114" s="158"/>
      <c r="M114" s="158"/>
      <c r="N114" s="157"/>
      <c r="O114" s="157"/>
      <c r="P114" s="157"/>
      <c r="Q114" s="157"/>
      <c r="R114" s="158"/>
      <c r="S114" s="158"/>
      <c r="T114" s="158"/>
      <c r="U114" s="158"/>
      <c r="V114" s="158"/>
      <c r="W114" s="158"/>
      <c r="X114" s="158"/>
      <c r="Y114" s="158"/>
      <c r="Z114" s="148"/>
      <c r="AA114" s="148"/>
      <c r="AB114" s="148"/>
      <c r="AC114" s="148"/>
      <c r="AD114" s="148"/>
      <c r="AE114" s="148"/>
      <c r="AF114" s="148"/>
      <c r="AG114" s="148" t="s">
        <v>339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89" t="str">
        <f>C114</f>
        <v>- standardního tmelení Q2, to je: základní tmelení Q1+ dodatečné tmelení (tmelení najemno) a případné přebroušení.</v>
      </c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190" t="s">
        <v>502</v>
      </c>
      <c r="D115" s="187"/>
      <c r="E115" s="188">
        <v>9.75</v>
      </c>
      <c r="F115" s="158"/>
      <c r="G115" s="158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58"/>
      <c r="Z115" s="148"/>
      <c r="AA115" s="148"/>
      <c r="AB115" s="148"/>
      <c r="AC115" s="148"/>
      <c r="AD115" s="148"/>
      <c r="AE115" s="148"/>
      <c r="AF115" s="148"/>
      <c r="AG115" s="148" t="s">
        <v>235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">
      <c r="A116" s="155"/>
      <c r="B116" s="156"/>
      <c r="C116" s="190" t="s">
        <v>503</v>
      </c>
      <c r="D116" s="187"/>
      <c r="E116" s="188">
        <v>3.25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235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90" t="s">
        <v>504</v>
      </c>
      <c r="D117" s="187"/>
      <c r="E117" s="188">
        <v>3.25</v>
      </c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58"/>
      <c r="Z117" s="148"/>
      <c r="AA117" s="148"/>
      <c r="AB117" s="148"/>
      <c r="AC117" s="148"/>
      <c r="AD117" s="148"/>
      <c r="AE117" s="148"/>
      <c r="AF117" s="148"/>
      <c r="AG117" s="148" t="s">
        <v>235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x14ac:dyDescent="0.2">
      <c r="A118" s="160" t="s">
        <v>190</v>
      </c>
      <c r="B118" s="161" t="s">
        <v>114</v>
      </c>
      <c r="C118" s="181" t="s">
        <v>115</v>
      </c>
      <c r="D118" s="162"/>
      <c r="E118" s="163"/>
      <c r="F118" s="164"/>
      <c r="G118" s="164">
        <f>SUMIF(AG119:AG120,"&lt;&gt;NOR",G119:G120)</f>
        <v>0</v>
      </c>
      <c r="H118" s="164"/>
      <c r="I118" s="164">
        <f>SUM(I119:I120)</f>
        <v>0</v>
      </c>
      <c r="J118" s="164"/>
      <c r="K118" s="164">
        <f>SUM(K119:K120)</f>
        <v>0</v>
      </c>
      <c r="L118" s="164"/>
      <c r="M118" s="164">
        <f>SUM(M119:M120)</f>
        <v>0</v>
      </c>
      <c r="N118" s="163"/>
      <c r="O118" s="163">
        <f>SUM(O119:O120)</f>
        <v>0</v>
      </c>
      <c r="P118" s="163"/>
      <c r="Q118" s="163">
        <f>SUM(Q119:Q120)</f>
        <v>0</v>
      </c>
      <c r="R118" s="164"/>
      <c r="S118" s="164"/>
      <c r="T118" s="165"/>
      <c r="U118" s="159"/>
      <c r="V118" s="159">
        <f>SUM(V119:V120)</f>
        <v>37.32</v>
      </c>
      <c r="W118" s="159"/>
      <c r="X118" s="159"/>
      <c r="Y118" s="159"/>
      <c r="AG118" t="s">
        <v>191</v>
      </c>
    </row>
    <row r="119" spans="1:60" ht="22.5" outlineLevel="1" x14ac:dyDescent="0.2">
      <c r="A119" s="167">
        <v>18</v>
      </c>
      <c r="B119" s="168" t="s">
        <v>505</v>
      </c>
      <c r="C119" s="183" t="s">
        <v>506</v>
      </c>
      <c r="D119" s="169" t="s">
        <v>363</v>
      </c>
      <c r="E119" s="170">
        <v>19.72766</v>
      </c>
      <c r="F119" s="171"/>
      <c r="G119" s="172">
        <f>ROUND(E119*F119,2)</f>
        <v>0</v>
      </c>
      <c r="H119" s="171"/>
      <c r="I119" s="172">
        <f>ROUND(E119*H119,2)</f>
        <v>0</v>
      </c>
      <c r="J119" s="171"/>
      <c r="K119" s="172">
        <f>ROUND(E119*J119,2)</f>
        <v>0</v>
      </c>
      <c r="L119" s="172">
        <v>21</v>
      </c>
      <c r="M119" s="172">
        <f>G119*(1+L119/100)</f>
        <v>0</v>
      </c>
      <c r="N119" s="170">
        <v>0</v>
      </c>
      <c r="O119" s="170">
        <f>ROUND(E119*N119,2)</f>
        <v>0</v>
      </c>
      <c r="P119" s="170">
        <v>0</v>
      </c>
      <c r="Q119" s="170">
        <f>ROUND(E119*P119,2)</f>
        <v>0</v>
      </c>
      <c r="R119" s="172" t="s">
        <v>435</v>
      </c>
      <c r="S119" s="172" t="s">
        <v>221</v>
      </c>
      <c r="T119" s="173" t="s">
        <v>222</v>
      </c>
      <c r="U119" s="158">
        <v>1.8919999999999999</v>
      </c>
      <c r="V119" s="158">
        <f>ROUND(E119*U119,2)</f>
        <v>37.32</v>
      </c>
      <c r="W119" s="158"/>
      <c r="X119" s="158" t="s">
        <v>507</v>
      </c>
      <c r="Y119" s="158" t="s">
        <v>197</v>
      </c>
      <c r="Z119" s="148"/>
      <c r="AA119" s="148"/>
      <c r="AB119" s="148"/>
      <c r="AC119" s="148"/>
      <c r="AD119" s="148"/>
      <c r="AE119" s="148"/>
      <c r="AF119" s="148"/>
      <c r="AG119" s="148" t="s">
        <v>508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2" x14ac:dyDescent="0.2">
      <c r="A120" s="155"/>
      <c r="B120" s="156"/>
      <c r="C120" s="258" t="s">
        <v>509</v>
      </c>
      <c r="D120" s="259"/>
      <c r="E120" s="259"/>
      <c r="F120" s="259"/>
      <c r="G120" s="259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226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x14ac:dyDescent="0.2">
      <c r="A121" s="160" t="s">
        <v>190</v>
      </c>
      <c r="B121" s="161" t="s">
        <v>128</v>
      </c>
      <c r="C121" s="181" t="s">
        <v>129</v>
      </c>
      <c r="D121" s="162"/>
      <c r="E121" s="163"/>
      <c r="F121" s="164"/>
      <c r="G121" s="164">
        <f>SUMIF(AG122:AG143,"&lt;&gt;NOR",G122:G143)</f>
        <v>0</v>
      </c>
      <c r="H121" s="164"/>
      <c r="I121" s="164">
        <f>SUM(I122:I143)</f>
        <v>0</v>
      </c>
      <c r="J121" s="164"/>
      <c r="K121" s="164">
        <f>SUM(K122:K143)</f>
        <v>0</v>
      </c>
      <c r="L121" s="164"/>
      <c r="M121" s="164">
        <f>SUM(M122:M143)</f>
        <v>0</v>
      </c>
      <c r="N121" s="163"/>
      <c r="O121" s="163">
        <f>SUM(O122:O143)</f>
        <v>0.31</v>
      </c>
      <c r="P121" s="163"/>
      <c r="Q121" s="163">
        <f>SUM(Q122:Q143)</f>
        <v>0</v>
      </c>
      <c r="R121" s="164"/>
      <c r="S121" s="164"/>
      <c r="T121" s="165"/>
      <c r="U121" s="159"/>
      <c r="V121" s="159">
        <f>SUM(V122:V143)</f>
        <v>20.94</v>
      </c>
      <c r="W121" s="159"/>
      <c r="X121" s="159"/>
      <c r="Y121" s="159"/>
      <c r="AG121" t="s">
        <v>191</v>
      </c>
    </row>
    <row r="122" spans="1:60" ht="22.5" outlineLevel="1" x14ac:dyDescent="0.2">
      <c r="A122" s="167">
        <v>19</v>
      </c>
      <c r="B122" s="168" t="s">
        <v>510</v>
      </c>
      <c r="C122" s="183" t="s">
        <v>511</v>
      </c>
      <c r="D122" s="169" t="s">
        <v>231</v>
      </c>
      <c r="E122" s="170">
        <v>52.88</v>
      </c>
      <c r="F122" s="171"/>
      <c r="G122" s="172">
        <f>ROUND(E122*F122,2)</f>
        <v>0</v>
      </c>
      <c r="H122" s="171"/>
      <c r="I122" s="172">
        <f>ROUND(E122*H122,2)</f>
        <v>0</v>
      </c>
      <c r="J122" s="171"/>
      <c r="K122" s="172">
        <f>ROUND(E122*J122,2)</f>
        <v>0</v>
      </c>
      <c r="L122" s="172">
        <v>21</v>
      </c>
      <c r="M122" s="172">
        <f>G122*(1+L122/100)</f>
        <v>0</v>
      </c>
      <c r="N122" s="170">
        <v>3.3E-4</v>
      </c>
      <c r="O122" s="170">
        <f>ROUND(E122*N122,2)</f>
        <v>0.02</v>
      </c>
      <c r="P122" s="170">
        <v>0</v>
      </c>
      <c r="Q122" s="170">
        <f>ROUND(E122*P122,2)</f>
        <v>0</v>
      </c>
      <c r="R122" s="172" t="s">
        <v>512</v>
      </c>
      <c r="S122" s="172" t="s">
        <v>221</v>
      </c>
      <c r="T122" s="173" t="s">
        <v>222</v>
      </c>
      <c r="U122" s="158">
        <v>2.75E-2</v>
      </c>
      <c r="V122" s="158">
        <f>ROUND(E122*U122,2)</f>
        <v>1.45</v>
      </c>
      <c r="W122" s="158"/>
      <c r="X122" s="158" t="s">
        <v>223</v>
      </c>
      <c r="Y122" s="158" t="s">
        <v>197</v>
      </c>
      <c r="Z122" s="148"/>
      <c r="AA122" s="148"/>
      <c r="AB122" s="148"/>
      <c r="AC122" s="148"/>
      <c r="AD122" s="148"/>
      <c r="AE122" s="148"/>
      <c r="AF122" s="148"/>
      <c r="AG122" s="148" t="s">
        <v>224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260" t="s">
        <v>513</v>
      </c>
      <c r="D123" s="261"/>
      <c r="E123" s="261"/>
      <c r="F123" s="261"/>
      <c r="G123" s="261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58"/>
      <c r="Z123" s="148"/>
      <c r="AA123" s="148"/>
      <c r="AB123" s="148"/>
      <c r="AC123" s="148"/>
      <c r="AD123" s="148"/>
      <c r="AE123" s="148"/>
      <c r="AF123" s="148"/>
      <c r="AG123" s="148" t="s">
        <v>339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2" x14ac:dyDescent="0.2">
      <c r="A124" s="155"/>
      <c r="B124" s="156"/>
      <c r="C124" s="190" t="s">
        <v>514</v>
      </c>
      <c r="D124" s="187"/>
      <c r="E124" s="188">
        <v>0.24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235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90" t="s">
        <v>515</v>
      </c>
      <c r="D125" s="187"/>
      <c r="E125" s="188">
        <v>3.6</v>
      </c>
      <c r="F125" s="158"/>
      <c r="G125" s="158"/>
      <c r="H125" s="158"/>
      <c r="I125" s="158"/>
      <c r="J125" s="158"/>
      <c r="K125" s="158"/>
      <c r="L125" s="158"/>
      <c r="M125" s="158"/>
      <c r="N125" s="157"/>
      <c r="O125" s="157"/>
      <c r="P125" s="157"/>
      <c r="Q125" s="157"/>
      <c r="R125" s="158"/>
      <c r="S125" s="158"/>
      <c r="T125" s="158"/>
      <c r="U125" s="158"/>
      <c r="V125" s="158"/>
      <c r="W125" s="158"/>
      <c r="X125" s="158"/>
      <c r="Y125" s="158"/>
      <c r="Z125" s="148"/>
      <c r="AA125" s="148"/>
      <c r="AB125" s="148"/>
      <c r="AC125" s="148"/>
      <c r="AD125" s="148"/>
      <c r="AE125" s="148"/>
      <c r="AF125" s="148"/>
      <c r="AG125" s="148" t="s">
        <v>235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90" t="s">
        <v>516</v>
      </c>
      <c r="D126" s="187"/>
      <c r="E126" s="188">
        <v>3.6</v>
      </c>
      <c r="F126" s="158"/>
      <c r="G126" s="158"/>
      <c r="H126" s="158"/>
      <c r="I126" s="158"/>
      <c r="J126" s="158"/>
      <c r="K126" s="158"/>
      <c r="L126" s="158"/>
      <c r="M126" s="158"/>
      <c r="N126" s="157"/>
      <c r="O126" s="157"/>
      <c r="P126" s="157"/>
      <c r="Q126" s="157"/>
      <c r="R126" s="158"/>
      <c r="S126" s="158"/>
      <c r="T126" s="158"/>
      <c r="U126" s="158"/>
      <c r="V126" s="158"/>
      <c r="W126" s="158"/>
      <c r="X126" s="158"/>
      <c r="Y126" s="158"/>
      <c r="Z126" s="148"/>
      <c r="AA126" s="148"/>
      <c r="AB126" s="148"/>
      <c r="AC126" s="148"/>
      <c r="AD126" s="148"/>
      <c r="AE126" s="148"/>
      <c r="AF126" s="148"/>
      <c r="AG126" s="148" t="s">
        <v>235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90" t="s">
        <v>517</v>
      </c>
      <c r="D127" s="187"/>
      <c r="E127" s="188">
        <v>2.1</v>
      </c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235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90" t="s">
        <v>518</v>
      </c>
      <c r="D128" s="187"/>
      <c r="E128" s="188">
        <v>3.6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235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90" t="s">
        <v>519</v>
      </c>
      <c r="D129" s="187"/>
      <c r="E129" s="188">
        <v>1.2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235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90" t="s">
        <v>520</v>
      </c>
      <c r="D130" s="187"/>
      <c r="E130" s="188">
        <v>1.8</v>
      </c>
      <c r="F130" s="158"/>
      <c r="G130" s="158"/>
      <c r="H130" s="158"/>
      <c r="I130" s="158"/>
      <c r="J130" s="158"/>
      <c r="K130" s="158"/>
      <c r="L130" s="158"/>
      <c r="M130" s="158"/>
      <c r="N130" s="157"/>
      <c r="O130" s="157"/>
      <c r="P130" s="157"/>
      <c r="Q130" s="157"/>
      <c r="R130" s="158"/>
      <c r="S130" s="158"/>
      <c r="T130" s="158"/>
      <c r="U130" s="158"/>
      <c r="V130" s="158"/>
      <c r="W130" s="158"/>
      <c r="X130" s="158"/>
      <c r="Y130" s="158"/>
      <c r="Z130" s="148"/>
      <c r="AA130" s="148"/>
      <c r="AB130" s="148"/>
      <c r="AC130" s="148"/>
      <c r="AD130" s="148"/>
      <c r="AE130" s="148"/>
      <c r="AF130" s="148"/>
      <c r="AG130" s="148" t="s">
        <v>235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90" t="s">
        <v>240</v>
      </c>
      <c r="D131" s="187"/>
      <c r="E131" s="188"/>
      <c r="F131" s="158"/>
      <c r="G131" s="158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58"/>
      <c r="Z131" s="148"/>
      <c r="AA131" s="148"/>
      <c r="AB131" s="148"/>
      <c r="AC131" s="148"/>
      <c r="AD131" s="148"/>
      <c r="AE131" s="148"/>
      <c r="AF131" s="148"/>
      <c r="AG131" s="148" t="s">
        <v>235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">
      <c r="A132" s="155"/>
      <c r="B132" s="156"/>
      <c r="C132" s="190" t="s">
        <v>521</v>
      </c>
      <c r="D132" s="187"/>
      <c r="E132" s="188">
        <v>3.2</v>
      </c>
      <c r="F132" s="158"/>
      <c r="G132" s="158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235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90" t="s">
        <v>240</v>
      </c>
      <c r="D133" s="187"/>
      <c r="E133" s="188"/>
      <c r="F133" s="158"/>
      <c r="G133" s="158"/>
      <c r="H133" s="158"/>
      <c r="I133" s="158"/>
      <c r="J133" s="158"/>
      <c r="K133" s="158"/>
      <c r="L133" s="158"/>
      <c r="M133" s="158"/>
      <c r="N133" s="157"/>
      <c r="O133" s="157"/>
      <c r="P133" s="157"/>
      <c r="Q133" s="157"/>
      <c r="R133" s="158"/>
      <c r="S133" s="158"/>
      <c r="T133" s="158"/>
      <c r="U133" s="158"/>
      <c r="V133" s="158"/>
      <c r="W133" s="158"/>
      <c r="X133" s="158"/>
      <c r="Y133" s="158"/>
      <c r="Z133" s="148"/>
      <c r="AA133" s="148"/>
      <c r="AB133" s="148"/>
      <c r="AC133" s="148"/>
      <c r="AD133" s="148"/>
      <c r="AE133" s="148"/>
      <c r="AF133" s="148"/>
      <c r="AG133" s="148" t="s">
        <v>235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90" t="s">
        <v>522</v>
      </c>
      <c r="D134" s="187"/>
      <c r="E134" s="188">
        <v>1.77</v>
      </c>
      <c r="F134" s="158"/>
      <c r="G134" s="158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235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90" t="s">
        <v>523</v>
      </c>
      <c r="D135" s="187"/>
      <c r="E135" s="188">
        <v>1.77</v>
      </c>
      <c r="F135" s="158"/>
      <c r="G135" s="158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235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90" t="s">
        <v>240</v>
      </c>
      <c r="D136" s="187"/>
      <c r="E136" s="188"/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235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90" t="s">
        <v>524</v>
      </c>
      <c r="D137" s="187"/>
      <c r="E137" s="188">
        <v>30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235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ht="22.5" outlineLevel="1" x14ac:dyDescent="0.2">
      <c r="A138" s="167">
        <v>20</v>
      </c>
      <c r="B138" s="168" t="s">
        <v>525</v>
      </c>
      <c r="C138" s="183" t="s">
        <v>526</v>
      </c>
      <c r="D138" s="169" t="s">
        <v>231</v>
      </c>
      <c r="E138" s="170">
        <v>52.88</v>
      </c>
      <c r="F138" s="171"/>
      <c r="G138" s="172">
        <f>ROUND(E138*F138,2)</f>
        <v>0</v>
      </c>
      <c r="H138" s="171"/>
      <c r="I138" s="172">
        <f>ROUND(E138*H138,2)</f>
        <v>0</v>
      </c>
      <c r="J138" s="171"/>
      <c r="K138" s="172">
        <f>ROUND(E138*J138,2)</f>
        <v>0</v>
      </c>
      <c r="L138" s="172">
        <v>21</v>
      </c>
      <c r="M138" s="172">
        <f>G138*(1+L138/100)</f>
        <v>0</v>
      </c>
      <c r="N138" s="170">
        <v>5.47E-3</v>
      </c>
      <c r="O138" s="170">
        <f>ROUND(E138*N138,2)</f>
        <v>0.28999999999999998</v>
      </c>
      <c r="P138" s="170">
        <v>0</v>
      </c>
      <c r="Q138" s="170">
        <f>ROUND(E138*P138,2)</f>
        <v>0</v>
      </c>
      <c r="R138" s="172" t="s">
        <v>512</v>
      </c>
      <c r="S138" s="172" t="s">
        <v>221</v>
      </c>
      <c r="T138" s="173" t="s">
        <v>222</v>
      </c>
      <c r="U138" s="158">
        <v>0.22991</v>
      </c>
      <c r="V138" s="158">
        <f>ROUND(E138*U138,2)</f>
        <v>12.16</v>
      </c>
      <c r="W138" s="158"/>
      <c r="X138" s="158" t="s">
        <v>223</v>
      </c>
      <c r="Y138" s="158" t="s">
        <v>197</v>
      </c>
      <c r="Z138" s="148"/>
      <c r="AA138" s="148"/>
      <c r="AB138" s="148"/>
      <c r="AC138" s="148"/>
      <c r="AD138" s="148"/>
      <c r="AE138" s="148"/>
      <c r="AF138" s="148"/>
      <c r="AG138" s="148" t="s">
        <v>224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2" x14ac:dyDescent="0.2">
      <c r="A139" s="155"/>
      <c r="B139" s="156"/>
      <c r="C139" s="260" t="s">
        <v>527</v>
      </c>
      <c r="D139" s="261"/>
      <c r="E139" s="261"/>
      <c r="F139" s="261"/>
      <c r="G139" s="261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339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89" t="str">
        <f>C139</f>
        <v>Provedení očištění povrchu a natavení jedné vrstvy modifikovaného asfaltového pásu včetně dodávky materiálů.</v>
      </c>
      <c r="BB139" s="148"/>
      <c r="BC139" s="148"/>
      <c r="BD139" s="148"/>
      <c r="BE139" s="148"/>
      <c r="BF139" s="148"/>
      <c r="BG139" s="148"/>
      <c r="BH139" s="148"/>
    </row>
    <row r="140" spans="1:60" outlineLevel="2" x14ac:dyDescent="0.2">
      <c r="A140" s="155"/>
      <c r="B140" s="156"/>
      <c r="C140" s="190" t="s">
        <v>528</v>
      </c>
      <c r="D140" s="187"/>
      <c r="E140" s="188">
        <v>52.88</v>
      </c>
      <c r="F140" s="158"/>
      <c r="G140" s="158"/>
      <c r="H140" s="158"/>
      <c r="I140" s="158"/>
      <c r="J140" s="158"/>
      <c r="K140" s="158"/>
      <c r="L140" s="158"/>
      <c r="M140" s="158"/>
      <c r="N140" s="157"/>
      <c r="O140" s="157"/>
      <c r="P140" s="157"/>
      <c r="Q140" s="157"/>
      <c r="R140" s="158"/>
      <c r="S140" s="158"/>
      <c r="T140" s="158"/>
      <c r="U140" s="158"/>
      <c r="V140" s="158"/>
      <c r="W140" s="158"/>
      <c r="X140" s="158"/>
      <c r="Y140" s="158"/>
      <c r="Z140" s="148"/>
      <c r="AA140" s="148"/>
      <c r="AB140" s="148"/>
      <c r="AC140" s="148"/>
      <c r="AD140" s="148"/>
      <c r="AE140" s="148"/>
      <c r="AF140" s="148"/>
      <c r="AG140" s="148" t="s">
        <v>235</v>
      </c>
      <c r="AH140" s="148">
        <v>5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ht="22.5" outlineLevel="1" x14ac:dyDescent="0.2">
      <c r="A141" s="174">
        <v>21</v>
      </c>
      <c r="B141" s="175" t="s">
        <v>529</v>
      </c>
      <c r="C141" s="182" t="s">
        <v>530</v>
      </c>
      <c r="D141" s="176" t="s">
        <v>281</v>
      </c>
      <c r="E141" s="177">
        <v>8</v>
      </c>
      <c r="F141" s="178"/>
      <c r="G141" s="179">
        <f>ROUND(E141*F141,2)</f>
        <v>0</v>
      </c>
      <c r="H141" s="178"/>
      <c r="I141" s="179">
        <f>ROUND(E141*H141,2)</f>
        <v>0</v>
      </c>
      <c r="J141" s="178"/>
      <c r="K141" s="179">
        <f>ROUND(E141*J141,2)</f>
        <v>0</v>
      </c>
      <c r="L141" s="179">
        <v>21</v>
      </c>
      <c r="M141" s="179">
        <f>G141*(1+L141/100)</f>
        <v>0</v>
      </c>
      <c r="N141" s="177">
        <v>1.8000000000000001E-4</v>
      </c>
      <c r="O141" s="177">
        <f>ROUND(E141*N141,2)</f>
        <v>0</v>
      </c>
      <c r="P141" s="177">
        <v>0</v>
      </c>
      <c r="Q141" s="177">
        <f>ROUND(E141*P141,2)</f>
        <v>0</v>
      </c>
      <c r="R141" s="179" t="s">
        <v>512</v>
      </c>
      <c r="S141" s="179" t="s">
        <v>221</v>
      </c>
      <c r="T141" s="180" t="s">
        <v>222</v>
      </c>
      <c r="U141" s="158">
        <v>0.85599999999999998</v>
      </c>
      <c r="V141" s="158">
        <f>ROUND(E141*U141,2)</f>
        <v>6.85</v>
      </c>
      <c r="W141" s="158"/>
      <c r="X141" s="158" t="s">
        <v>223</v>
      </c>
      <c r="Y141" s="158" t="s">
        <v>197</v>
      </c>
      <c r="Z141" s="148"/>
      <c r="AA141" s="148"/>
      <c r="AB141" s="148"/>
      <c r="AC141" s="148"/>
      <c r="AD141" s="148"/>
      <c r="AE141" s="148"/>
      <c r="AF141" s="148"/>
      <c r="AG141" s="148" t="s">
        <v>224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67">
        <v>22</v>
      </c>
      <c r="B142" s="168" t="s">
        <v>531</v>
      </c>
      <c r="C142" s="183" t="s">
        <v>532</v>
      </c>
      <c r="D142" s="169" t="s">
        <v>363</v>
      </c>
      <c r="E142" s="170">
        <v>0.30814000000000002</v>
      </c>
      <c r="F142" s="171"/>
      <c r="G142" s="172">
        <f>ROUND(E142*F142,2)</f>
        <v>0</v>
      </c>
      <c r="H142" s="171"/>
      <c r="I142" s="172">
        <f>ROUND(E142*H142,2)</f>
        <v>0</v>
      </c>
      <c r="J142" s="171"/>
      <c r="K142" s="172">
        <f>ROUND(E142*J142,2)</f>
        <v>0</v>
      </c>
      <c r="L142" s="172">
        <v>21</v>
      </c>
      <c r="M142" s="172">
        <f>G142*(1+L142/100)</f>
        <v>0</v>
      </c>
      <c r="N142" s="170">
        <v>0</v>
      </c>
      <c r="O142" s="170">
        <f>ROUND(E142*N142,2)</f>
        <v>0</v>
      </c>
      <c r="P142" s="170">
        <v>0</v>
      </c>
      <c r="Q142" s="170">
        <f>ROUND(E142*P142,2)</f>
        <v>0</v>
      </c>
      <c r="R142" s="172" t="s">
        <v>512</v>
      </c>
      <c r="S142" s="172" t="s">
        <v>221</v>
      </c>
      <c r="T142" s="173" t="s">
        <v>222</v>
      </c>
      <c r="U142" s="158">
        <v>1.5669999999999999</v>
      </c>
      <c r="V142" s="158">
        <f>ROUND(E142*U142,2)</f>
        <v>0.48</v>
      </c>
      <c r="W142" s="158"/>
      <c r="X142" s="158" t="s">
        <v>507</v>
      </c>
      <c r="Y142" s="158" t="s">
        <v>197</v>
      </c>
      <c r="Z142" s="148"/>
      <c r="AA142" s="148"/>
      <c r="AB142" s="148"/>
      <c r="AC142" s="148"/>
      <c r="AD142" s="148"/>
      <c r="AE142" s="148"/>
      <c r="AF142" s="148"/>
      <c r="AG142" s="148" t="s">
        <v>508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2" x14ac:dyDescent="0.2">
      <c r="A143" s="155"/>
      <c r="B143" s="156"/>
      <c r="C143" s="258" t="s">
        <v>533</v>
      </c>
      <c r="D143" s="259"/>
      <c r="E143" s="259"/>
      <c r="F143" s="259"/>
      <c r="G143" s="259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226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x14ac:dyDescent="0.2">
      <c r="A144" s="160" t="s">
        <v>190</v>
      </c>
      <c r="B144" s="161" t="s">
        <v>143</v>
      </c>
      <c r="C144" s="181" t="s">
        <v>144</v>
      </c>
      <c r="D144" s="162"/>
      <c r="E144" s="163"/>
      <c r="F144" s="164"/>
      <c r="G144" s="164">
        <f>SUMIF(AG145:AG160,"&lt;&gt;NOR",G145:G160)</f>
        <v>0</v>
      </c>
      <c r="H144" s="164"/>
      <c r="I144" s="164">
        <f>SUM(I145:I160)</f>
        <v>0</v>
      </c>
      <c r="J144" s="164"/>
      <c r="K144" s="164">
        <f>SUM(K145:K160)</f>
        <v>0</v>
      </c>
      <c r="L144" s="164"/>
      <c r="M144" s="164">
        <f>SUM(M145:M160)</f>
        <v>0</v>
      </c>
      <c r="N144" s="163"/>
      <c r="O144" s="163">
        <f>SUM(O145:O160)</f>
        <v>0.35</v>
      </c>
      <c r="P144" s="163"/>
      <c r="Q144" s="163">
        <f>SUM(Q145:Q160)</f>
        <v>0</v>
      </c>
      <c r="R144" s="164"/>
      <c r="S144" s="164"/>
      <c r="T144" s="165"/>
      <c r="U144" s="159"/>
      <c r="V144" s="159">
        <f>SUM(V145:V160)</f>
        <v>3.35</v>
      </c>
      <c r="W144" s="159"/>
      <c r="X144" s="159"/>
      <c r="Y144" s="159"/>
      <c r="AG144" t="s">
        <v>191</v>
      </c>
    </row>
    <row r="145" spans="1:60" ht="22.5" outlineLevel="1" x14ac:dyDescent="0.2">
      <c r="A145" s="167">
        <v>23</v>
      </c>
      <c r="B145" s="168" t="s">
        <v>534</v>
      </c>
      <c r="C145" s="183" t="s">
        <v>535</v>
      </c>
      <c r="D145" s="169" t="s">
        <v>325</v>
      </c>
      <c r="E145" s="170">
        <v>3</v>
      </c>
      <c r="F145" s="171"/>
      <c r="G145" s="172">
        <f>ROUND(E145*F145,2)</f>
        <v>0</v>
      </c>
      <c r="H145" s="171"/>
      <c r="I145" s="172">
        <f>ROUND(E145*H145,2)</f>
        <v>0</v>
      </c>
      <c r="J145" s="171"/>
      <c r="K145" s="172">
        <f>ROUND(E145*J145,2)</f>
        <v>0</v>
      </c>
      <c r="L145" s="172">
        <v>21</v>
      </c>
      <c r="M145" s="172">
        <f>G145*(1+L145/100)</f>
        <v>0</v>
      </c>
      <c r="N145" s="170">
        <v>0.08</v>
      </c>
      <c r="O145" s="170">
        <f>ROUND(E145*N145,2)</f>
        <v>0.24</v>
      </c>
      <c r="P145" s="170">
        <v>0</v>
      </c>
      <c r="Q145" s="170">
        <f>ROUND(E145*P145,2)</f>
        <v>0</v>
      </c>
      <c r="R145" s="172"/>
      <c r="S145" s="172" t="s">
        <v>195</v>
      </c>
      <c r="T145" s="173" t="s">
        <v>196</v>
      </c>
      <c r="U145" s="158">
        <v>0</v>
      </c>
      <c r="V145" s="158">
        <f>ROUND(E145*U145,2)</f>
        <v>0</v>
      </c>
      <c r="W145" s="158"/>
      <c r="X145" s="158" t="s">
        <v>536</v>
      </c>
      <c r="Y145" s="158" t="s">
        <v>197</v>
      </c>
      <c r="Z145" s="148"/>
      <c r="AA145" s="148"/>
      <c r="AB145" s="148"/>
      <c r="AC145" s="148"/>
      <c r="AD145" s="148"/>
      <c r="AE145" s="148"/>
      <c r="AF145" s="148"/>
      <c r="AG145" s="148" t="s">
        <v>537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2" x14ac:dyDescent="0.2">
      <c r="A146" s="155"/>
      <c r="B146" s="156"/>
      <c r="C146" s="260" t="s">
        <v>538</v>
      </c>
      <c r="D146" s="261"/>
      <c r="E146" s="261"/>
      <c r="F146" s="261"/>
      <c r="G146" s="261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339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262" t="s">
        <v>539</v>
      </c>
      <c r="D147" s="263"/>
      <c r="E147" s="263"/>
      <c r="F147" s="263"/>
      <c r="G147" s="263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58"/>
      <c r="Z147" s="148"/>
      <c r="AA147" s="148"/>
      <c r="AB147" s="148"/>
      <c r="AC147" s="148"/>
      <c r="AD147" s="148"/>
      <c r="AE147" s="148"/>
      <c r="AF147" s="148"/>
      <c r="AG147" s="148" t="s">
        <v>339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 x14ac:dyDescent="0.2">
      <c r="A148" s="167">
        <v>24</v>
      </c>
      <c r="B148" s="168" t="s">
        <v>540</v>
      </c>
      <c r="C148" s="183" t="s">
        <v>535</v>
      </c>
      <c r="D148" s="169" t="s">
        <v>325</v>
      </c>
      <c r="E148" s="170">
        <v>1</v>
      </c>
      <c r="F148" s="171"/>
      <c r="G148" s="172">
        <f>ROUND(E148*F148,2)</f>
        <v>0</v>
      </c>
      <c r="H148" s="171"/>
      <c r="I148" s="172">
        <f>ROUND(E148*H148,2)</f>
        <v>0</v>
      </c>
      <c r="J148" s="171"/>
      <c r="K148" s="172">
        <f>ROUND(E148*J148,2)</f>
        <v>0</v>
      </c>
      <c r="L148" s="172">
        <v>21</v>
      </c>
      <c r="M148" s="172">
        <f>G148*(1+L148/100)</f>
        <v>0</v>
      </c>
      <c r="N148" s="170">
        <v>8.5999999999999993E-2</v>
      </c>
      <c r="O148" s="170">
        <f>ROUND(E148*N148,2)</f>
        <v>0.09</v>
      </c>
      <c r="P148" s="170">
        <v>0</v>
      </c>
      <c r="Q148" s="170">
        <f>ROUND(E148*P148,2)</f>
        <v>0</v>
      </c>
      <c r="R148" s="172"/>
      <c r="S148" s="172" t="s">
        <v>195</v>
      </c>
      <c r="T148" s="173" t="s">
        <v>196</v>
      </c>
      <c r="U148" s="158">
        <v>0</v>
      </c>
      <c r="V148" s="158">
        <f>ROUND(E148*U148,2)</f>
        <v>0</v>
      </c>
      <c r="W148" s="158"/>
      <c r="X148" s="158" t="s">
        <v>536</v>
      </c>
      <c r="Y148" s="158" t="s">
        <v>197</v>
      </c>
      <c r="Z148" s="148"/>
      <c r="AA148" s="148"/>
      <c r="AB148" s="148"/>
      <c r="AC148" s="148"/>
      <c r="AD148" s="148"/>
      <c r="AE148" s="148"/>
      <c r="AF148" s="148"/>
      <c r="AG148" s="148" t="s">
        <v>537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2" x14ac:dyDescent="0.2">
      <c r="A149" s="155"/>
      <c r="B149" s="156"/>
      <c r="C149" s="260" t="s">
        <v>538</v>
      </c>
      <c r="D149" s="261"/>
      <c r="E149" s="261"/>
      <c r="F149" s="261"/>
      <c r="G149" s="261"/>
      <c r="H149" s="158"/>
      <c r="I149" s="158"/>
      <c r="J149" s="158"/>
      <c r="K149" s="158"/>
      <c r="L149" s="158"/>
      <c r="M149" s="158"/>
      <c r="N149" s="157"/>
      <c r="O149" s="157"/>
      <c r="P149" s="157"/>
      <c r="Q149" s="157"/>
      <c r="R149" s="158"/>
      <c r="S149" s="158"/>
      <c r="T149" s="158"/>
      <c r="U149" s="158"/>
      <c r="V149" s="158"/>
      <c r="W149" s="158"/>
      <c r="X149" s="158"/>
      <c r="Y149" s="158"/>
      <c r="Z149" s="148"/>
      <c r="AA149" s="148"/>
      <c r="AB149" s="148"/>
      <c r="AC149" s="148"/>
      <c r="AD149" s="148"/>
      <c r="AE149" s="148"/>
      <c r="AF149" s="148"/>
      <c r="AG149" s="148" t="s">
        <v>339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">
      <c r="A150" s="155"/>
      <c r="B150" s="156"/>
      <c r="C150" s="262" t="s">
        <v>541</v>
      </c>
      <c r="D150" s="263"/>
      <c r="E150" s="263"/>
      <c r="F150" s="263"/>
      <c r="G150" s="263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339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 x14ac:dyDescent="0.2">
      <c r="A151" s="167">
        <v>25</v>
      </c>
      <c r="B151" s="168" t="s">
        <v>542</v>
      </c>
      <c r="C151" s="183" t="s">
        <v>543</v>
      </c>
      <c r="D151" s="169" t="s">
        <v>325</v>
      </c>
      <c r="E151" s="170">
        <v>3</v>
      </c>
      <c r="F151" s="171"/>
      <c r="G151" s="172">
        <f>ROUND(E151*F151,2)</f>
        <v>0</v>
      </c>
      <c r="H151" s="171"/>
      <c r="I151" s="172">
        <f>ROUND(E151*H151,2)</f>
        <v>0</v>
      </c>
      <c r="J151" s="171"/>
      <c r="K151" s="172">
        <f>ROUND(E151*J151,2)</f>
        <v>0</v>
      </c>
      <c r="L151" s="172">
        <v>21</v>
      </c>
      <c r="M151" s="172">
        <f>G151*(1+L151/100)</f>
        <v>0</v>
      </c>
      <c r="N151" s="170">
        <v>2E-3</v>
      </c>
      <c r="O151" s="170">
        <f>ROUND(E151*N151,2)</f>
        <v>0.01</v>
      </c>
      <c r="P151" s="170">
        <v>0</v>
      </c>
      <c r="Q151" s="170">
        <f>ROUND(E151*P151,2)</f>
        <v>0</v>
      </c>
      <c r="R151" s="172"/>
      <c r="S151" s="172" t="s">
        <v>195</v>
      </c>
      <c r="T151" s="173" t="s">
        <v>196</v>
      </c>
      <c r="U151" s="158">
        <v>0</v>
      </c>
      <c r="V151" s="158">
        <f>ROUND(E151*U151,2)</f>
        <v>0</v>
      </c>
      <c r="W151" s="158"/>
      <c r="X151" s="158" t="s">
        <v>536</v>
      </c>
      <c r="Y151" s="158" t="s">
        <v>197</v>
      </c>
      <c r="Z151" s="148"/>
      <c r="AA151" s="148"/>
      <c r="AB151" s="148"/>
      <c r="AC151" s="148"/>
      <c r="AD151" s="148"/>
      <c r="AE151" s="148"/>
      <c r="AF151" s="148"/>
      <c r="AG151" s="148" t="s">
        <v>537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2" x14ac:dyDescent="0.2">
      <c r="A152" s="155"/>
      <c r="B152" s="156"/>
      <c r="C152" s="190" t="s">
        <v>544</v>
      </c>
      <c r="D152" s="187"/>
      <c r="E152" s="188">
        <v>3</v>
      </c>
      <c r="F152" s="158"/>
      <c r="G152" s="158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58"/>
      <c r="Z152" s="148"/>
      <c r="AA152" s="148"/>
      <c r="AB152" s="148"/>
      <c r="AC152" s="148"/>
      <c r="AD152" s="148"/>
      <c r="AE152" s="148"/>
      <c r="AF152" s="148"/>
      <c r="AG152" s="148" t="s">
        <v>235</v>
      </c>
      <c r="AH152" s="148">
        <v>5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67">
        <v>26</v>
      </c>
      <c r="B153" s="168" t="s">
        <v>545</v>
      </c>
      <c r="C153" s="183" t="s">
        <v>543</v>
      </c>
      <c r="D153" s="169" t="s">
        <v>325</v>
      </c>
      <c r="E153" s="170">
        <v>1</v>
      </c>
      <c r="F153" s="171"/>
      <c r="G153" s="172">
        <f>ROUND(E153*F153,2)</f>
        <v>0</v>
      </c>
      <c r="H153" s="171"/>
      <c r="I153" s="172">
        <f>ROUND(E153*H153,2)</f>
        <v>0</v>
      </c>
      <c r="J153" s="171"/>
      <c r="K153" s="172">
        <f>ROUND(E153*J153,2)</f>
        <v>0</v>
      </c>
      <c r="L153" s="172">
        <v>21</v>
      </c>
      <c r="M153" s="172">
        <f>G153*(1+L153/100)</f>
        <v>0</v>
      </c>
      <c r="N153" s="170">
        <v>2E-3</v>
      </c>
      <c r="O153" s="170">
        <f>ROUND(E153*N153,2)</f>
        <v>0</v>
      </c>
      <c r="P153" s="170">
        <v>0</v>
      </c>
      <c r="Q153" s="170">
        <f>ROUND(E153*P153,2)</f>
        <v>0</v>
      </c>
      <c r="R153" s="172"/>
      <c r="S153" s="172" t="s">
        <v>195</v>
      </c>
      <c r="T153" s="173" t="s">
        <v>196</v>
      </c>
      <c r="U153" s="158">
        <v>0</v>
      </c>
      <c r="V153" s="158">
        <f>ROUND(E153*U153,2)</f>
        <v>0</v>
      </c>
      <c r="W153" s="158"/>
      <c r="X153" s="158" t="s">
        <v>536</v>
      </c>
      <c r="Y153" s="158" t="s">
        <v>197</v>
      </c>
      <c r="Z153" s="148"/>
      <c r="AA153" s="148"/>
      <c r="AB153" s="148"/>
      <c r="AC153" s="148"/>
      <c r="AD153" s="148"/>
      <c r="AE153" s="148"/>
      <c r="AF153" s="148"/>
      <c r="AG153" s="148" t="s">
        <v>537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2" x14ac:dyDescent="0.2">
      <c r="A154" s="155"/>
      <c r="B154" s="156"/>
      <c r="C154" s="190" t="s">
        <v>546</v>
      </c>
      <c r="D154" s="187"/>
      <c r="E154" s="188">
        <v>1</v>
      </c>
      <c r="F154" s="158"/>
      <c r="G154" s="158"/>
      <c r="H154" s="158"/>
      <c r="I154" s="158"/>
      <c r="J154" s="158"/>
      <c r="K154" s="158"/>
      <c r="L154" s="158"/>
      <c r="M154" s="158"/>
      <c r="N154" s="157"/>
      <c r="O154" s="157"/>
      <c r="P154" s="157"/>
      <c r="Q154" s="157"/>
      <c r="R154" s="158"/>
      <c r="S154" s="158"/>
      <c r="T154" s="158"/>
      <c r="U154" s="158"/>
      <c r="V154" s="158"/>
      <c r="W154" s="158"/>
      <c r="X154" s="158"/>
      <c r="Y154" s="158"/>
      <c r="Z154" s="148"/>
      <c r="AA154" s="148"/>
      <c r="AB154" s="148"/>
      <c r="AC154" s="148"/>
      <c r="AD154" s="148"/>
      <c r="AE154" s="148"/>
      <c r="AF154" s="148"/>
      <c r="AG154" s="148" t="s">
        <v>235</v>
      </c>
      <c r="AH154" s="148">
        <v>5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67">
        <v>27</v>
      </c>
      <c r="B155" s="168" t="s">
        <v>547</v>
      </c>
      <c r="C155" s="183" t="s">
        <v>548</v>
      </c>
      <c r="D155" s="169" t="s">
        <v>281</v>
      </c>
      <c r="E155" s="170">
        <v>9</v>
      </c>
      <c r="F155" s="171"/>
      <c r="G155" s="172">
        <f>ROUND(E155*F155,2)</f>
        <v>0</v>
      </c>
      <c r="H155" s="171"/>
      <c r="I155" s="172">
        <f>ROUND(E155*H155,2)</f>
        <v>0</v>
      </c>
      <c r="J155" s="171"/>
      <c r="K155" s="172">
        <f>ROUND(E155*J155,2)</f>
        <v>0</v>
      </c>
      <c r="L155" s="172">
        <v>21</v>
      </c>
      <c r="M155" s="172">
        <f>G155*(1+L155/100)</f>
        <v>0</v>
      </c>
      <c r="N155" s="170">
        <v>1.07E-3</v>
      </c>
      <c r="O155" s="170">
        <f>ROUND(E155*N155,2)</f>
        <v>0.01</v>
      </c>
      <c r="P155" s="170">
        <v>0</v>
      </c>
      <c r="Q155" s="170">
        <f>ROUND(E155*P155,2)</f>
        <v>0</v>
      </c>
      <c r="R155" s="172" t="s">
        <v>549</v>
      </c>
      <c r="S155" s="172" t="s">
        <v>222</v>
      </c>
      <c r="T155" s="173" t="s">
        <v>222</v>
      </c>
      <c r="U155" s="158">
        <v>0</v>
      </c>
      <c r="V155" s="158">
        <f>ROUND(E155*U155,2)</f>
        <v>0</v>
      </c>
      <c r="W155" s="158"/>
      <c r="X155" s="158" t="s">
        <v>536</v>
      </c>
      <c r="Y155" s="158" t="s">
        <v>197</v>
      </c>
      <c r="Z155" s="148"/>
      <c r="AA155" s="148"/>
      <c r="AB155" s="148"/>
      <c r="AC155" s="148"/>
      <c r="AD155" s="148"/>
      <c r="AE155" s="148"/>
      <c r="AF155" s="148"/>
      <c r="AG155" s="148" t="s">
        <v>537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2" x14ac:dyDescent="0.2">
      <c r="A156" s="155"/>
      <c r="B156" s="156"/>
      <c r="C156" s="190" t="s">
        <v>550</v>
      </c>
      <c r="D156" s="187"/>
      <c r="E156" s="188">
        <v>9</v>
      </c>
      <c r="F156" s="158"/>
      <c r="G156" s="158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58"/>
      <c r="Z156" s="148"/>
      <c r="AA156" s="148"/>
      <c r="AB156" s="148"/>
      <c r="AC156" s="148"/>
      <c r="AD156" s="148"/>
      <c r="AE156" s="148"/>
      <c r="AF156" s="148"/>
      <c r="AG156" s="148" t="s">
        <v>235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 x14ac:dyDescent="0.2">
      <c r="A157" s="167">
        <v>28</v>
      </c>
      <c r="B157" s="168" t="s">
        <v>551</v>
      </c>
      <c r="C157" s="183" t="s">
        <v>552</v>
      </c>
      <c r="D157" s="169" t="s">
        <v>281</v>
      </c>
      <c r="E157" s="170">
        <v>9</v>
      </c>
      <c r="F157" s="171"/>
      <c r="G157" s="172">
        <f>ROUND(E157*F157,2)</f>
        <v>0</v>
      </c>
      <c r="H157" s="171"/>
      <c r="I157" s="172">
        <f>ROUND(E157*H157,2)</f>
        <v>0</v>
      </c>
      <c r="J157" s="171"/>
      <c r="K157" s="172">
        <f>ROUND(E157*J157,2)</f>
        <v>0</v>
      </c>
      <c r="L157" s="172">
        <v>21</v>
      </c>
      <c r="M157" s="172">
        <f>G157*(1+L157/100)</f>
        <v>0</v>
      </c>
      <c r="N157" s="170">
        <v>1.0000000000000001E-5</v>
      </c>
      <c r="O157" s="170">
        <f>ROUND(E157*N157,2)</f>
        <v>0</v>
      </c>
      <c r="P157" s="170">
        <v>0</v>
      </c>
      <c r="Q157" s="170">
        <f>ROUND(E157*P157,2)</f>
        <v>0</v>
      </c>
      <c r="R157" s="172" t="s">
        <v>342</v>
      </c>
      <c r="S157" s="172" t="s">
        <v>221</v>
      </c>
      <c r="T157" s="173" t="s">
        <v>222</v>
      </c>
      <c r="U157" s="158">
        <v>0.28000000000000003</v>
      </c>
      <c r="V157" s="158">
        <f>ROUND(E157*U157,2)</f>
        <v>2.52</v>
      </c>
      <c r="W157" s="158"/>
      <c r="X157" s="158" t="s">
        <v>223</v>
      </c>
      <c r="Y157" s="158" t="s">
        <v>197</v>
      </c>
      <c r="Z157" s="148"/>
      <c r="AA157" s="148"/>
      <c r="AB157" s="148"/>
      <c r="AC157" s="148"/>
      <c r="AD157" s="148"/>
      <c r="AE157" s="148"/>
      <c r="AF157" s="148"/>
      <c r="AG157" s="148" t="s">
        <v>224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2" x14ac:dyDescent="0.2">
      <c r="A158" s="155"/>
      <c r="B158" s="156"/>
      <c r="C158" s="190" t="s">
        <v>553</v>
      </c>
      <c r="D158" s="187"/>
      <c r="E158" s="188">
        <v>9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58"/>
      <c r="Z158" s="148"/>
      <c r="AA158" s="148"/>
      <c r="AB158" s="148"/>
      <c r="AC158" s="148"/>
      <c r="AD158" s="148"/>
      <c r="AE158" s="148"/>
      <c r="AF158" s="148"/>
      <c r="AG158" s="148" t="s">
        <v>235</v>
      </c>
      <c r="AH158" s="148">
        <v>5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">
      <c r="A159" s="167">
        <v>29</v>
      </c>
      <c r="B159" s="168" t="s">
        <v>554</v>
      </c>
      <c r="C159" s="183" t="s">
        <v>555</v>
      </c>
      <c r="D159" s="169" t="s">
        <v>363</v>
      </c>
      <c r="E159" s="170">
        <v>0.34372000000000003</v>
      </c>
      <c r="F159" s="171"/>
      <c r="G159" s="172">
        <f>ROUND(E159*F159,2)</f>
        <v>0</v>
      </c>
      <c r="H159" s="171"/>
      <c r="I159" s="172">
        <f>ROUND(E159*H159,2)</f>
        <v>0</v>
      </c>
      <c r="J159" s="171"/>
      <c r="K159" s="172">
        <f>ROUND(E159*J159,2)</f>
        <v>0</v>
      </c>
      <c r="L159" s="172">
        <v>21</v>
      </c>
      <c r="M159" s="172">
        <f>G159*(1+L159/100)</f>
        <v>0</v>
      </c>
      <c r="N159" s="170">
        <v>0</v>
      </c>
      <c r="O159" s="170">
        <f>ROUND(E159*N159,2)</f>
        <v>0</v>
      </c>
      <c r="P159" s="170">
        <v>0</v>
      </c>
      <c r="Q159" s="170">
        <f>ROUND(E159*P159,2)</f>
        <v>0</v>
      </c>
      <c r="R159" s="172" t="s">
        <v>342</v>
      </c>
      <c r="S159" s="172" t="s">
        <v>221</v>
      </c>
      <c r="T159" s="173" t="s">
        <v>222</v>
      </c>
      <c r="U159" s="158">
        <v>2.4209999999999998</v>
      </c>
      <c r="V159" s="158">
        <f>ROUND(E159*U159,2)</f>
        <v>0.83</v>
      </c>
      <c r="W159" s="158"/>
      <c r="X159" s="158" t="s">
        <v>507</v>
      </c>
      <c r="Y159" s="158" t="s">
        <v>197</v>
      </c>
      <c r="Z159" s="148"/>
      <c r="AA159" s="148"/>
      <c r="AB159" s="148"/>
      <c r="AC159" s="148"/>
      <c r="AD159" s="148"/>
      <c r="AE159" s="148"/>
      <c r="AF159" s="148"/>
      <c r="AG159" s="148" t="s">
        <v>508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2" x14ac:dyDescent="0.2">
      <c r="A160" s="155"/>
      <c r="B160" s="156"/>
      <c r="C160" s="258" t="s">
        <v>556</v>
      </c>
      <c r="D160" s="259"/>
      <c r="E160" s="259"/>
      <c r="F160" s="259"/>
      <c r="G160" s="259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58"/>
      <c r="Z160" s="148"/>
      <c r="AA160" s="148"/>
      <c r="AB160" s="148"/>
      <c r="AC160" s="148"/>
      <c r="AD160" s="148"/>
      <c r="AE160" s="148"/>
      <c r="AF160" s="148"/>
      <c r="AG160" s="148" t="s">
        <v>226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x14ac:dyDescent="0.2">
      <c r="A161" s="160" t="s">
        <v>190</v>
      </c>
      <c r="B161" s="161" t="s">
        <v>145</v>
      </c>
      <c r="C161" s="181" t="s">
        <v>146</v>
      </c>
      <c r="D161" s="162"/>
      <c r="E161" s="163"/>
      <c r="F161" s="164"/>
      <c r="G161" s="164">
        <f>SUMIF(AG162:AG168,"&lt;&gt;NOR",G162:G168)</f>
        <v>0</v>
      </c>
      <c r="H161" s="164"/>
      <c r="I161" s="164">
        <f>SUM(I162:I168)</f>
        <v>0</v>
      </c>
      <c r="J161" s="164"/>
      <c r="K161" s="164">
        <f>SUM(K162:K168)</f>
        <v>0</v>
      </c>
      <c r="L161" s="164"/>
      <c r="M161" s="164">
        <f>SUM(M162:M168)</f>
        <v>0</v>
      </c>
      <c r="N161" s="163"/>
      <c r="O161" s="163">
        <f>SUM(O162:O168)</f>
        <v>0.12</v>
      </c>
      <c r="P161" s="163"/>
      <c r="Q161" s="163">
        <f>SUM(Q162:Q168)</f>
        <v>0</v>
      </c>
      <c r="R161" s="164"/>
      <c r="S161" s="164"/>
      <c r="T161" s="165"/>
      <c r="U161" s="159"/>
      <c r="V161" s="159">
        <f>SUM(V162:V168)</f>
        <v>20.38</v>
      </c>
      <c r="W161" s="159"/>
      <c r="X161" s="159"/>
      <c r="Y161" s="159"/>
      <c r="AG161" t="s">
        <v>191</v>
      </c>
    </row>
    <row r="162" spans="1:60" outlineLevel="1" x14ac:dyDescent="0.2">
      <c r="A162" s="174">
        <v>30</v>
      </c>
      <c r="B162" s="175" t="s">
        <v>557</v>
      </c>
      <c r="C162" s="182" t="s">
        <v>558</v>
      </c>
      <c r="D162" s="176" t="s">
        <v>281</v>
      </c>
      <c r="E162" s="177">
        <v>1</v>
      </c>
      <c r="F162" s="178"/>
      <c r="G162" s="179">
        <f>ROUND(E162*F162,2)</f>
        <v>0</v>
      </c>
      <c r="H162" s="178"/>
      <c r="I162" s="179">
        <f>ROUND(E162*H162,2)</f>
        <v>0</v>
      </c>
      <c r="J162" s="178"/>
      <c r="K162" s="179">
        <f>ROUND(E162*J162,2)</f>
        <v>0</v>
      </c>
      <c r="L162" s="179">
        <v>21</v>
      </c>
      <c r="M162" s="179">
        <f>G162*(1+L162/100)</f>
        <v>0</v>
      </c>
      <c r="N162" s="177">
        <v>0.02</v>
      </c>
      <c r="O162" s="177">
        <f>ROUND(E162*N162,2)</f>
        <v>0.02</v>
      </c>
      <c r="P162" s="177">
        <v>0</v>
      </c>
      <c r="Q162" s="177">
        <f>ROUND(E162*P162,2)</f>
        <v>0</v>
      </c>
      <c r="R162" s="179"/>
      <c r="S162" s="179" t="s">
        <v>195</v>
      </c>
      <c r="T162" s="180" t="s">
        <v>196</v>
      </c>
      <c r="U162" s="158">
        <v>3.33</v>
      </c>
      <c r="V162" s="158">
        <f>ROUND(E162*U162,2)</f>
        <v>3.33</v>
      </c>
      <c r="W162" s="158"/>
      <c r="X162" s="158" t="s">
        <v>223</v>
      </c>
      <c r="Y162" s="158" t="s">
        <v>197</v>
      </c>
      <c r="Z162" s="148"/>
      <c r="AA162" s="148"/>
      <c r="AB162" s="148"/>
      <c r="AC162" s="148"/>
      <c r="AD162" s="148"/>
      <c r="AE162" s="148"/>
      <c r="AF162" s="148"/>
      <c r="AG162" s="148" t="s">
        <v>224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 x14ac:dyDescent="0.2">
      <c r="A163" s="174">
        <v>31</v>
      </c>
      <c r="B163" s="175" t="s">
        <v>559</v>
      </c>
      <c r="C163" s="182" t="s">
        <v>558</v>
      </c>
      <c r="D163" s="176" t="s">
        <v>281</v>
      </c>
      <c r="E163" s="177">
        <v>2</v>
      </c>
      <c r="F163" s="178"/>
      <c r="G163" s="179">
        <f>ROUND(E163*F163,2)</f>
        <v>0</v>
      </c>
      <c r="H163" s="178"/>
      <c r="I163" s="179">
        <f>ROUND(E163*H163,2)</f>
        <v>0</v>
      </c>
      <c r="J163" s="178"/>
      <c r="K163" s="179">
        <f>ROUND(E163*J163,2)</f>
        <v>0</v>
      </c>
      <c r="L163" s="179">
        <v>21</v>
      </c>
      <c r="M163" s="179">
        <f>G163*(1+L163/100)</f>
        <v>0</v>
      </c>
      <c r="N163" s="177">
        <v>0.02</v>
      </c>
      <c r="O163" s="177">
        <f>ROUND(E163*N163,2)</f>
        <v>0.04</v>
      </c>
      <c r="P163" s="177">
        <v>0</v>
      </c>
      <c r="Q163" s="177">
        <f>ROUND(E163*P163,2)</f>
        <v>0</v>
      </c>
      <c r="R163" s="179"/>
      <c r="S163" s="179" t="s">
        <v>195</v>
      </c>
      <c r="T163" s="180" t="s">
        <v>196</v>
      </c>
      <c r="U163" s="158">
        <v>3.33</v>
      </c>
      <c r="V163" s="158">
        <f>ROUND(E163*U163,2)</f>
        <v>6.66</v>
      </c>
      <c r="W163" s="158"/>
      <c r="X163" s="158" t="s">
        <v>223</v>
      </c>
      <c r="Y163" s="158" t="s">
        <v>197</v>
      </c>
      <c r="Z163" s="148"/>
      <c r="AA163" s="148"/>
      <c r="AB163" s="148"/>
      <c r="AC163" s="148"/>
      <c r="AD163" s="148"/>
      <c r="AE163" s="148"/>
      <c r="AF163" s="148"/>
      <c r="AG163" s="148" t="s">
        <v>224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 x14ac:dyDescent="0.2">
      <c r="A164" s="167">
        <v>32</v>
      </c>
      <c r="B164" s="168" t="s">
        <v>560</v>
      </c>
      <c r="C164" s="183" t="s">
        <v>561</v>
      </c>
      <c r="D164" s="169" t="s">
        <v>281</v>
      </c>
      <c r="E164" s="170">
        <v>3</v>
      </c>
      <c r="F164" s="171"/>
      <c r="G164" s="172">
        <f>ROUND(E164*F164,2)</f>
        <v>0</v>
      </c>
      <c r="H164" s="171"/>
      <c r="I164" s="172">
        <f>ROUND(E164*H164,2)</f>
        <v>0</v>
      </c>
      <c r="J164" s="171"/>
      <c r="K164" s="172">
        <f>ROUND(E164*J164,2)</f>
        <v>0</v>
      </c>
      <c r="L164" s="172">
        <v>21</v>
      </c>
      <c r="M164" s="172">
        <f>G164*(1+L164/100)</f>
        <v>0</v>
      </c>
      <c r="N164" s="170">
        <v>0.02</v>
      </c>
      <c r="O164" s="170">
        <f>ROUND(E164*N164,2)</f>
        <v>0.06</v>
      </c>
      <c r="P164" s="170">
        <v>0</v>
      </c>
      <c r="Q164" s="170">
        <f>ROUND(E164*P164,2)</f>
        <v>0</v>
      </c>
      <c r="R164" s="172"/>
      <c r="S164" s="172" t="s">
        <v>195</v>
      </c>
      <c r="T164" s="173" t="s">
        <v>196</v>
      </c>
      <c r="U164" s="158">
        <v>3.33</v>
      </c>
      <c r="V164" s="158">
        <f>ROUND(E164*U164,2)</f>
        <v>9.99</v>
      </c>
      <c r="W164" s="158"/>
      <c r="X164" s="158" t="s">
        <v>223</v>
      </c>
      <c r="Y164" s="158" t="s">
        <v>197</v>
      </c>
      <c r="Z164" s="148"/>
      <c r="AA164" s="148"/>
      <c r="AB164" s="148"/>
      <c r="AC164" s="148"/>
      <c r="AD164" s="148"/>
      <c r="AE164" s="148"/>
      <c r="AF164" s="148"/>
      <c r="AG164" s="148" t="s">
        <v>224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2" x14ac:dyDescent="0.2">
      <c r="A165" s="155"/>
      <c r="B165" s="156"/>
      <c r="C165" s="190" t="s">
        <v>562</v>
      </c>
      <c r="D165" s="187"/>
      <c r="E165" s="188">
        <v>1</v>
      </c>
      <c r="F165" s="158"/>
      <c r="G165" s="158"/>
      <c r="H165" s="158"/>
      <c r="I165" s="158"/>
      <c r="J165" s="158"/>
      <c r="K165" s="158"/>
      <c r="L165" s="158"/>
      <c r="M165" s="158"/>
      <c r="N165" s="157"/>
      <c r="O165" s="157"/>
      <c r="P165" s="157"/>
      <c r="Q165" s="157"/>
      <c r="R165" s="158"/>
      <c r="S165" s="158"/>
      <c r="T165" s="158"/>
      <c r="U165" s="158"/>
      <c r="V165" s="158"/>
      <c r="W165" s="158"/>
      <c r="X165" s="158"/>
      <c r="Y165" s="158"/>
      <c r="Z165" s="148"/>
      <c r="AA165" s="148"/>
      <c r="AB165" s="148"/>
      <c r="AC165" s="148"/>
      <c r="AD165" s="148"/>
      <c r="AE165" s="148"/>
      <c r="AF165" s="148"/>
      <c r="AG165" s="148" t="s">
        <v>235</v>
      </c>
      <c r="AH165" s="148">
        <v>5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90" t="s">
        <v>563</v>
      </c>
      <c r="D166" s="187"/>
      <c r="E166" s="188">
        <v>2</v>
      </c>
      <c r="F166" s="158"/>
      <c r="G166" s="158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58"/>
      <c r="Z166" s="148"/>
      <c r="AA166" s="148"/>
      <c r="AB166" s="148"/>
      <c r="AC166" s="148"/>
      <c r="AD166" s="148"/>
      <c r="AE166" s="148"/>
      <c r="AF166" s="148"/>
      <c r="AG166" s="148" t="s">
        <v>235</v>
      </c>
      <c r="AH166" s="148">
        <v>5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 x14ac:dyDescent="0.2">
      <c r="A167" s="167">
        <v>33</v>
      </c>
      <c r="B167" s="168" t="s">
        <v>564</v>
      </c>
      <c r="C167" s="183" t="s">
        <v>565</v>
      </c>
      <c r="D167" s="169" t="s">
        <v>363</v>
      </c>
      <c r="E167" s="170">
        <v>0.12</v>
      </c>
      <c r="F167" s="171"/>
      <c r="G167" s="172">
        <f>ROUND(E167*F167,2)</f>
        <v>0</v>
      </c>
      <c r="H167" s="171"/>
      <c r="I167" s="172">
        <f>ROUND(E167*H167,2)</f>
        <v>0</v>
      </c>
      <c r="J167" s="171"/>
      <c r="K167" s="172">
        <f>ROUND(E167*J167,2)</f>
        <v>0</v>
      </c>
      <c r="L167" s="172">
        <v>21</v>
      </c>
      <c r="M167" s="172">
        <f>G167*(1+L167/100)</f>
        <v>0</v>
      </c>
      <c r="N167" s="170">
        <v>0</v>
      </c>
      <c r="O167" s="170">
        <f>ROUND(E167*N167,2)</f>
        <v>0</v>
      </c>
      <c r="P167" s="170">
        <v>0</v>
      </c>
      <c r="Q167" s="170">
        <f>ROUND(E167*P167,2)</f>
        <v>0</v>
      </c>
      <c r="R167" s="172" t="s">
        <v>566</v>
      </c>
      <c r="S167" s="172" t="s">
        <v>221</v>
      </c>
      <c r="T167" s="173" t="s">
        <v>222</v>
      </c>
      <c r="U167" s="158">
        <v>3.33</v>
      </c>
      <c r="V167" s="158">
        <f>ROUND(E167*U167,2)</f>
        <v>0.4</v>
      </c>
      <c r="W167" s="158"/>
      <c r="X167" s="158" t="s">
        <v>507</v>
      </c>
      <c r="Y167" s="158" t="s">
        <v>197</v>
      </c>
      <c r="Z167" s="148"/>
      <c r="AA167" s="148"/>
      <c r="AB167" s="148"/>
      <c r="AC167" s="148"/>
      <c r="AD167" s="148"/>
      <c r="AE167" s="148"/>
      <c r="AF167" s="148"/>
      <c r="AG167" s="148" t="s">
        <v>508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2" x14ac:dyDescent="0.2">
      <c r="A168" s="155"/>
      <c r="B168" s="156"/>
      <c r="C168" s="258" t="s">
        <v>556</v>
      </c>
      <c r="D168" s="259"/>
      <c r="E168" s="259"/>
      <c r="F168" s="259"/>
      <c r="G168" s="259"/>
      <c r="H168" s="158"/>
      <c r="I168" s="158"/>
      <c r="J168" s="158"/>
      <c r="K168" s="158"/>
      <c r="L168" s="158"/>
      <c r="M168" s="158"/>
      <c r="N168" s="157"/>
      <c r="O168" s="157"/>
      <c r="P168" s="157"/>
      <c r="Q168" s="157"/>
      <c r="R168" s="158"/>
      <c r="S168" s="158"/>
      <c r="T168" s="158"/>
      <c r="U168" s="158"/>
      <c r="V168" s="158"/>
      <c r="W168" s="158"/>
      <c r="X168" s="158"/>
      <c r="Y168" s="158"/>
      <c r="Z168" s="148"/>
      <c r="AA168" s="148"/>
      <c r="AB168" s="148"/>
      <c r="AC168" s="148"/>
      <c r="AD168" s="148"/>
      <c r="AE168" s="148"/>
      <c r="AF168" s="148"/>
      <c r="AG168" s="148" t="s">
        <v>226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x14ac:dyDescent="0.2">
      <c r="A169" s="160" t="s">
        <v>190</v>
      </c>
      <c r="B169" s="161" t="s">
        <v>147</v>
      </c>
      <c r="C169" s="181" t="s">
        <v>148</v>
      </c>
      <c r="D169" s="162"/>
      <c r="E169" s="163"/>
      <c r="F169" s="164"/>
      <c r="G169" s="164">
        <f>SUMIF(AG170:AG217,"&lt;&gt;NOR",G170:G217)</f>
        <v>0</v>
      </c>
      <c r="H169" s="164"/>
      <c r="I169" s="164">
        <f>SUM(I170:I217)</f>
        <v>0</v>
      </c>
      <c r="J169" s="164"/>
      <c r="K169" s="164">
        <f>SUM(K170:K217)</f>
        <v>0</v>
      </c>
      <c r="L169" s="164"/>
      <c r="M169" s="164">
        <f>SUM(M170:M217)</f>
        <v>0</v>
      </c>
      <c r="N169" s="163"/>
      <c r="O169" s="163">
        <f>SUM(O170:O217)</f>
        <v>5.63</v>
      </c>
      <c r="P169" s="163"/>
      <c r="Q169" s="163">
        <f>SUM(Q170:Q217)</f>
        <v>0</v>
      </c>
      <c r="R169" s="164"/>
      <c r="S169" s="164"/>
      <c r="T169" s="165"/>
      <c r="U169" s="159"/>
      <c r="V169" s="159">
        <f>SUM(V170:V217)</f>
        <v>255.1</v>
      </c>
      <c r="W169" s="159"/>
      <c r="X169" s="159"/>
      <c r="Y169" s="159"/>
      <c r="AG169" t="s">
        <v>191</v>
      </c>
    </row>
    <row r="170" spans="1:60" ht="22.5" outlineLevel="1" x14ac:dyDescent="0.2">
      <c r="A170" s="167">
        <v>34</v>
      </c>
      <c r="B170" s="168" t="s">
        <v>567</v>
      </c>
      <c r="C170" s="183" t="s">
        <v>568</v>
      </c>
      <c r="D170" s="169" t="s">
        <v>231</v>
      </c>
      <c r="E170" s="170">
        <v>178.53</v>
      </c>
      <c r="F170" s="171"/>
      <c r="G170" s="172">
        <f>ROUND(E170*F170,2)</f>
        <v>0</v>
      </c>
      <c r="H170" s="171"/>
      <c r="I170" s="172">
        <f>ROUND(E170*H170,2)</f>
        <v>0</v>
      </c>
      <c r="J170" s="171"/>
      <c r="K170" s="172">
        <f>ROUND(E170*J170,2)</f>
        <v>0</v>
      </c>
      <c r="L170" s="172">
        <v>21</v>
      </c>
      <c r="M170" s="172">
        <f>G170*(1+L170/100)</f>
        <v>0</v>
      </c>
      <c r="N170" s="170">
        <v>0</v>
      </c>
      <c r="O170" s="170">
        <f>ROUND(E170*N170,2)</f>
        <v>0</v>
      </c>
      <c r="P170" s="170">
        <v>0</v>
      </c>
      <c r="Q170" s="170">
        <f>ROUND(E170*P170,2)</f>
        <v>0</v>
      </c>
      <c r="R170" s="172" t="s">
        <v>569</v>
      </c>
      <c r="S170" s="172" t="s">
        <v>221</v>
      </c>
      <c r="T170" s="173" t="s">
        <v>222</v>
      </c>
      <c r="U170" s="158">
        <v>1.6E-2</v>
      </c>
      <c r="V170" s="158">
        <f>ROUND(E170*U170,2)</f>
        <v>2.86</v>
      </c>
      <c r="W170" s="158"/>
      <c r="X170" s="158" t="s">
        <v>223</v>
      </c>
      <c r="Y170" s="158" t="s">
        <v>197</v>
      </c>
      <c r="Z170" s="148"/>
      <c r="AA170" s="148"/>
      <c r="AB170" s="148"/>
      <c r="AC170" s="148"/>
      <c r="AD170" s="148"/>
      <c r="AE170" s="148"/>
      <c r="AF170" s="148"/>
      <c r="AG170" s="148" t="s">
        <v>224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2" x14ac:dyDescent="0.2">
      <c r="A171" s="155"/>
      <c r="B171" s="156"/>
      <c r="C171" s="190" t="s">
        <v>464</v>
      </c>
      <c r="D171" s="187"/>
      <c r="E171" s="188"/>
      <c r="F171" s="158"/>
      <c r="G171" s="158"/>
      <c r="H171" s="158"/>
      <c r="I171" s="158"/>
      <c r="J171" s="158"/>
      <c r="K171" s="158"/>
      <c r="L171" s="158"/>
      <c r="M171" s="158"/>
      <c r="N171" s="157"/>
      <c r="O171" s="157"/>
      <c r="P171" s="157"/>
      <c r="Q171" s="157"/>
      <c r="R171" s="158"/>
      <c r="S171" s="158"/>
      <c r="T171" s="158"/>
      <c r="U171" s="158"/>
      <c r="V171" s="158"/>
      <c r="W171" s="158"/>
      <c r="X171" s="158"/>
      <c r="Y171" s="158"/>
      <c r="Z171" s="148"/>
      <c r="AA171" s="148"/>
      <c r="AB171" s="148"/>
      <c r="AC171" s="148"/>
      <c r="AD171" s="148"/>
      <c r="AE171" s="148"/>
      <c r="AF171" s="148"/>
      <c r="AG171" s="148" t="s">
        <v>235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90" t="s">
        <v>273</v>
      </c>
      <c r="D172" s="187"/>
      <c r="E172" s="188">
        <v>33.65</v>
      </c>
      <c r="F172" s="158"/>
      <c r="G172" s="158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48"/>
      <c r="AA172" s="148"/>
      <c r="AB172" s="148"/>
      <c r="AC172" s="148"/>
      <c r="AD172" s="148"/>
      <c r="AE172" s="148"/>
      <c r="AF172" s="148"/>
      <c r="AG172" s="148" t="s">
        <v>235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90" t="s">
        <v>275</v>
      </c>
      <c r="D173" s="187"/>
      <c r="E173" s="188"/>
      <c r="F173" s="158"/>
      <c r="G173" s="158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235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90" t="s">
        <v>276</v>
      </c>
      <c r="D174" s="187"/>
      <c r="E174" s="188">
        <v>16.440000000000001</v>
      </c>
      <c r="F174" s="158"/>
      <c r="G174" s="158"/>
      <c r="H174" s="158"/>
      <c r="I174" s="158"/>
      <c r="J174" s="158"/>
      <c r="K174" s="158"/>
      <c r="L174" s="158"/>
      <c r="M174" s="158"/>
      <c r="N174" s="157"/>
      <c r="O174" s="157"/>
      <c r="P174" s="157"/>
      <c r="Q174" s="157"/>
      <c r="R174" s="158"/>
      <c r="S174" s="158"/>
      <c r="T174" s="158"/>
      <c r="U174" s="158"/>
      <c r="V174" s="158"/>
      <c r="W174" s="158"/>
      <c r="X174" s="158"/>
      <c r="Y174" s="158"/>
      <c r="Z174" s="148"/>
      <c r="AA174" s="148"/>
      <c r="AB174" s="148"/>
      <c r="AC174" s="148"/>
      <c r="AD174" s="148"/>
      <c r="AE174" s="148"/>
      <c r="AF174" s="148"/>
      <c r="AG174" s="148" t="s">
        <v>235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90" t="s">
        <v>277</v>
      </c>
      <c r="D175" s="187"/>
      <c r="E175" s="188"/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235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90" t="s">
        <v>276</v>
      </c>
      <c r="D176" s="187"/>
      <c r="E176" s="188">
        <v>16.440000000000001</v>
      </c>
      <c r="F176" s="158"/>
      <c r="G176" s="158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58"/>
      <c r="Z176" s="148"/>
      <c r="AA176" s="148"/>
      <c r="AB176" s="148"/>
      <c r="AC176" s="148"/>
      <c r="AD176" s="148"/>
      <c r="AE176" s="148"/>
      <c r="AF176" s="148"/>
      <c r="AG176" s="148" t="s">
        <v>235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90" t="s">
        <v>278</v>
      </c>
      <c r="D177" s="187"/>
      <c r="E177" s="188">
        <v>42</v>
      </c>
      <c r="F177" s="158"/>
      <c r="G177" s="15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58"/>
      <c r="Z177" s="148"/>
      <c r="AA177" s="148"/>
      <c r="AB177" s="148"/>
      <c r="AC177" s="148"/>
      <c r="AD177" s="148"/>
      <c r="AE177" s="148"/>
      <c r="AF177" s="148"/>
      <c r="AG177" s="148" t="s">
        <v>235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90" t="s">
        <v>240</v>
      </c>
      <c r="D178" s="187"/>
      <c r="E178" s="188"/>
      <c r="F178" s="158"/>
      <c r="G178" s="158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58"/>
      <c r="Z178" s="148"/>
      <c r="AA178" s="148"/>
      <c r="AB178" s="148"/>
      <c r="AC178" s="148"/>
      <c r="AD178" s="148"/>
      <c r="AE178" s="148"/>
      <c r="AF178" s="148"/>
      <c r="AG178" s="148" t="s">
        <v>235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">
      <c r="A179" s="155"/>
      <c r="B179" s="156"/>
      <c r="C179" s="190" t="s">
        <v>570</v>
      </c>
      <c r="D179" s="187"/>
      <c r="E179" s="188">
        <v>70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235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 x14ac:dyDescent="0.2">
      <c r="A180" s="167">
        <v>35</v>
      </c>
      <c r="B180" s="168" t="s">
        <v>571</v>
      </c>
      <c r="C180" s="183" t="s">
        <v>572</v>
      </c>
      <c r="D180" s="169" t="s">
        <v>231</v>
      </c>
      <c r="E180" s="170">
        <v>178.53</v>
      </c>
      <c r="F180" s="171"/>
      <c r="G180" s="172">
        <f>ROUND(E180*F180,2)</f>
        <v>0</v>
      </c>
      <c r="H180" s="171"/>
      <c r="I180" s="172">
        <f>ROUND(E180*H180,2)</f>
        <v>0</v>
      </c>
      <c r="J180" s="171"/>
      <c r="K180" s="172">
        <f>ROUND(E180*J180,2)</f>
        <v>0</v>
      </c>
      <c r="L180" s="172">
        <v>21</v>
      </c>
      <c r="M180" s="172">
        <f>G180*(1+L180/100)</f>
        <v>0</v>
      </c>
      <c r="N180" s="170">
        <v>2.1000000000000001E-4</v>
      </c>
      <c r="O180" s="170">
        <f>ROUND(E180*N180,2)</f>
        <v>0.04</v>
      </c>
      <c r="P180" s="170">
        <v>0</v>
      </c>
      <c r="Q180" s="170">
        <f>ROUND(E180*P180,2)</f>
        <v>0</v>
      </c>
      <c r="R180" s="172" t="s">
        <v>569</v>
      </c>
      <c r="S180" s="172" t="s">
        <v>221</v>
      </c>
      <c r="T180" s="173" t="s">
        <v>222</v>
      </c>
      <c r="U180" s="158">
        <v>0.05</v>
      </c>
      <c r="V180" s="158">
        <f>ROUND(E180*U180,2)</f>
        <v>8.93</v>
      </c>
      <c r="W180" s="158"/>
      <c r="X180" s="158" t="s">
        <v>223</v>
      </c>
      <c r="Y180" s="158" t="s">
        <v>197</v>
      </c>
      <c r="Z180" s="148"/>
      <c r="AA180" s="148"/>
      <c r="AB180" s="148"/>
      <c r="AC180" s="148"/>
      <c r="AD180" s="148"/>
      <c r="AE180" s="148"/>
      <c r="AF180" s="148"/>
      <c r="AG180" s="148" t="s">
        <v>224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2" x14ac:dyDescent="0.2">
      <c r="A181" s="155"/>
      <c r="B181" s="156"/>
      <c r="C181" s="190" t="s">
        <v>573</v>
      </c>
      <c r="D181" s="187"/>
      <c r="E181" s="188">
        <v>178.53</v>
      </c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235</v>
      </c>
      <c r="AH181" s="148">
        <v>5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 x14ac:dyDescent="0.2">
      <c r="A182" s="167">
        <v>36</v>
      </c>
      <c r="B182" s="168" t="s">
        <v>574</v>
      </c>
      <c r="C182" s="183" t="s">
        <v>575</v>
      </c>
      <c r="D182" s="169" t="s">
        <v>231</v>
      </c>
      <c r="E182" s="170">
        <v>205.30950000000001</v>
      </c>
      <c r="F182" s="171"/>
      <c r="G182" s="172">
        <f>ROUND(E182*F182,2)</f>
        <v>0</v>
      </c>
      <c r="H182" s="171"/>
      <c r="I182" s="172">
        <f>ROUND(E182*H182,2)</f>
        <v>0</v>
      </c>
      <c r="J182" s="171"/>
      <c r="K182" s="172">
        <f>ROUND(E182*J182,2)</f>
        <v>0</v>
      </c>
      <c r="L182" s="172">
        <v>21</v>
      </c>
      <c r="M182" s="172">
        <f>G182*(1+L182/100)</f>
        <v>0</v>
      </c>
      <c r="N182" s="170">
        <v>1.7999999999999999E-2</v>
      </c>
      <c r="O182" s="170">
        <f>ROUND(E182*N182,2)</f>
        <v>3.7</v>
      </c>
      <c r="P182" s="170">
        <v>0</v>
      </c>
      <c r="Q182" s="170">
        <f>ROUND(E182*P182,2)</f>
        <v>0</v>
      </c>
      <c r="R182" s="172"/>
      <c r="S182" s="172" t="s">
        <v>195</v>
      </c>
      <c r="T182" s="173" t="s">
        <v>196</v>
      </c>
      <c r="U182" s="158">
        <v>0</v>
      </c>
      <c r="V182" s="158">
        <f>ROUND(E182*U182,2)</f>
        <v>0</v>
      </c>
      <c r="W182" s="158"/>
      <c r="X182" s="158" t="s">
        <v>536</v>
      </c>
      <c r="Y182" s="158" t="s">
        <v>197</v>
      </c>
      <c r="Z182" s="148"/>
      <c r="AA182" s="148"/>
      <c r="AB182" s="148"/>
      <c r="AC182" s="148"/>
      <c r="AD182" s="148"/>
      <c r="AE182" s="148"/>
      <c r="AF182" s="148"/>
      <c r="AG182" s="148" t="s">
        <v>537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2" x14ac:dyDescent="0.2">
      <c r="A183" s="155"/>
      <c r="B183" s="156"/>
      <c r="C183" s="260" t="s">
        <v>576</v>
      </c>
      <c r="D183" s="261"/>
      <c r="E183" s="261"/>
      <c r="F183" s="261"/>
      <c r="G183" s="261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339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2" x14ac:dyDescent="0.2">
      <c r="A184" s="155"/>
      <c r="B184" s="156"/>
      <c r="C184" s="190" t="s">
        <v>573</v>
      </c>
      <c r="D184" s="187"/>
      <c r="E184" s="188">
        <v>178.53</v>
      </c>
      <c r="F184" s="158"/>
      <c r="G184" s="158"/>
      <c r="H184" s="158"/>
      <c r="I184" s="158"/>
      <c r="J184" s="158"/>
      <c r="K184" s="158"/>
      <c r="L184" s="158"/>
      <c r="M184" s="158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8"/>
      <c r="Y184" s="158"/>
      <c r="Z184" s="148"/>
      <c r="AA184" s="148"/>
      <c r="AB184" s="148"/>
      <c r="AC184" s="148"/>
      <c r="AD184" s="148"/>
      <c r="AE184" s="148"/>
      <c r="AF184" s="148"/>
      <c r="AG184" s="148" t="s">
        <v>235</v>
      </c>
      <c r="AH184" s="148">
        <v>5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3" x14ac:dyDescent="0.2">
      <c r="A185" s="155"/>
      <c r="B185" s="156"/>
      <c r="C185" s="193" t="s">
        <v>577</v>
      </c>
      <c r="D185" s="191"/>
      <c r="E185" s="192">
        <v>26.779499999999999</v>
      </c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235</v>
      </c>
      <c r="AH185" s="148">
        <v>4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ht="22.5" outlineLevel="1" x14ac:dyDescent="0.2">
      <c r="A186" s="167">
        <v>37</v>
      </c>
      <c r="B186" s="168" t="s">
        <v>578</v>
      </c>
      <c r="C186" s="183" t="s">
        <v>579</v>
      </c>
      <c r="D186" s="169" t="s">
        <v>231</v>
      </c>
      <c r="E186" s="170">
        <v>178.53</v>
      </c>
      <c r="F186" s="171"/>
      <c r="G186" s="172">
        <f>ROUND(E186*F186,2)</f>
        <v>0</v>
      </c>
      <c r="H186" s="171"/>
      <c r="I186" s="172">
        <f>ROUND(E186*H186,2)</f>
        <v>0</v>
      </c>
      <c r="J186" s="171"/>
      <c r="K186" s="172">
        <f>ROUND(E186*J186,2)</f>
        <v>0</v>
      </c>
      <c r="L186" s="172">
        <v>21</v>
      </c>
      <c r="M186" s="172">
        <f>G186*(1+L186/100)</f>
        <v>0</v>
      </c>
      <c r="N186" s="170">
        <v>5.0400000000000002E-3</v>
      </c>
      <c r="O186" s="170">
        <f>ROUND(E186*N186,2)</f>
        <v>0.9</v>
      </c>
      <c r="P186" s="170">
        <v>0</v>
      </c>
      <c r="Q186" s="170">
        <f>ROUND(E186*P186,2)</f>
        <v>0</v>
      </c>
      <c r="R186" s="172" t="s">
        <v>569</v>
      </c>
      <c r="S186" s="172" t="s">
        <v>221</v>
      </c>
      <c r="T186" s="173" t="s">
        <v>222</v>
      </c>
      <c r="U186" s="158">
        <v>0.97799999999999998</v>
      </c>
      <c r="V186" s="158">
        <f>ROUND(E186*U186,2)</f>
        <v>174.6</v>
      </c>
      <c r="W186" s="158"/>
      <c r="X186" s="158" t="s">
        <v>223</v>
      </c>
      <c r="Y186" s="158" t="s">
        <v>197</v>
      </c>
      <c r="Z186" s="148"/>
      <c r="AA186" s="148"/>
      <c r="AB186" s="148"/>
      <c r="AC186" s="148"/>
      <c r="AD186" s="148"/>
      <c r="AE186" s="148"/>
      <c r="AF186" s="148"/>
      <c r="AG186" s="148" t="s">
        <v>224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2" x14ac:dyDescent="0.2">
      <c r="A187" s="155"/>
      <c r="B187" s="156"/>
      <c r="C187" s="190" t="s">
        <v>573</v>
      </c>
      <c r="D187" s="187"/>
      <c r="E187" s="188">
        <v>178.53</v>
      </c>
      <c r="F187" s="158"/>
      <c r="G187" s="158"/>
      <c r="H187" s="158"/>
      <c r="I187" s="158"/>
      <c r="J187" s="158"/>
      <c r="K187" s="158"/>
      <c r="L187" s="158"/>
      <c r="M187" s="158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8"/>
      <c r="Y187" s="158"/>
      <c r="Z187" s="148"/>
      <c r="AA187" s="148"/>
      <c r="AB187" s="148"/>
      <c r="AC187" s="148"/>
      <c r="AD187" s="148"/>
      <c r="AE187" s="148"/>
      <c r="AF187" s="148"/>
      <c r="AG187" s="148" t="s">
        <v>235</v>
      </c>
      <c r="AH187" s="148">
        <v>5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ht="22.5" outlineLevel="1" x14ac:dyDescent="0.2">
      <c r="A188" s="167">
        <v>38</v>
      </c>
      <c r="B188" s="168" t="s">
        <v>580</v>
      </c>
      <c r="C188" s="183" t="s">
        <v>581</v>
      </c>
      <c r="D188" s="169" t="s">
        <v>231</v>
      </c>
      <c r="E188" s="170">
        <v>178.53</v>
      </c>
      <c r="F188" s="171"/>
      <c r="G188" s="172">
        <f>ROUND(E188*F188,2)</f>
        <v>0</v>
      </c>
      <c r="H188" s="171"/>
      <c r="I188" s="172">
        <f>ROUND(E188*H188,2)</f>
        <v>0</v>
      </c>
      <c r="J188" s="171"/>
      <c r="K188" s="172">
        <f>ROUND(E188*J188,2)</f>
        <v>0</v>
      </c>
      <c r="L188" s="172">
        <v>21</v>
      </c>
      <c r="M188" s="172">
        <f>G188*(1+L188/100)</f>
        <v>0</v>
      </c>
      <c r="N188" s="170">
        <v>1.1999999999999999E-3</v>
      </c>
      <c r="O188" s="170">
        <f>ROUND(E188*N188,2)</f>
        <v>0.21</v>
      </c>
      <c r="P188" s="170">
        <v>0</v>
      </c>
      <c r="Q188" s="170">
        <f>ROUND(E188*P188,2)</f>
        <v>0</v>
      </c>
      <c r="R188" s="172" t="s">
        <v>569</v>
      </c>
      <c r="S188" s="172" t="s">
        <v>221</v>
      </c>
      <c r="T188" s="173" t="s">
        <v>222</v>
      </c>
      <c r="U188" s="158">
        <v>0</v>
      </c>
      <c r="V188" s="158">
        <f>ROUND(E188*U188,2)</f>
        <v>0</v>
      </c>
      <c r="W188" s="158"/>
      <c r="X188" s="158" t="s">
        <v>223</v>
      </c>
      <c r="Y188" s="158" t="s">
        <v>197</v>
      </c>
      <c r="Z188" s="148"/>
      <c r="AA188" s="148"/>
      <c r="AB188" s="148"/>
      <c r="AC188" s="148"/>
      <c r="AD188" s="148"/>
      <c r="AE188" s="148"/>
      <c r="AF188" s="148"/>
      <c r="AG188" s="148" t="s">
        <v>224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2" x14ac:dyDescent="0.2">
      <c r="A189" s="155"/>
      <c r="B189" s="156"/>
      <c r="C189" s="190" t="s">
        <v>582</v>
      </c>
      <c r="D189" s="187"/>
      <c r="E189" s="188">
        <v>178.53</v>
      </c>
      <c r="F189" s="158"/>
      <c r="G189" s="158"/>
      <c r="H189" s="158"/>
      <c r="I189" s="158"/>
      <c r="J189" s="158"/>
      <c r="K189" s="158"/>
      <c r="L189" s="158"/>
      <c r="M189" s="158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8"/>
      <c r="Y189" s="158"/>
      <c r="Z189" s="148"/>
      <c r="AA189" s="148"/>
      <c r="AB189" s="148"/>
      <c r="AC189" s="148"/>
      <c r="AD189" s="148"/>
      <c r="AE189" s="148"/>
      <c r="AF189" s="148"/>
      <c r="AG189" s="148" t="s">
        <v>235</v>
      </c>
      <c r="AH189" s="148">
        <v>5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ht="22.5" outlineLevel="1" x14ac:dyDescent="0.2">
      <c r="A190" s="167">
        <v>39</v>
      </c>
      <c r="B190" s="168" t="s">
        <v>583</v>
      </c>
      <c r="C190" s="183" t="s">
        <v>584</v>
      </c>
      <c r="D190" s="169" t="s">
        <v>219</v>
      </c>
      <c r="E190" s="170">
        <v>86.1</v>
      </c>
      <c r="F190" s="171"/>
      <c r="G190" s="172">
        <f>ROUND(E190*F190,2)</f>
        <v>0</v>
      </c>
      <c r="H190" s="171"/>
      <c r="I190" s="172">
        <f>ROUND(E190*H190,2)</f>
        <v>0</v>
      </c>
      <c r="J190" s="171"/>
      <c r="K190" s="172">
        <f>ROUND(E190*J190,2)</f>
        <v>0</v>
      </c>
      <c r="L190" s="172">
        <v>21</v>
      </c>
      <c r="M190" s="172">
        <f>G190*(1+L190/100)</f>
        <v>0</v>
      </c>
      <c r="N190" s="170">
        <v>4.0999999999999999E-4</v>
      </c>
      <c r="O190" s="170">
        <f>ROUND(E190*N190,2)</f>
        <v>0.04</v>
      </c>
      <c r="P190" s="170">
        <v>0</v>
      </c>
      <c r="Q190" s="170">
        <f>ROUND(E190*P190,2)</f>
        <v>0</v>
      </c>
      <c r="R190" s="172" t="s">
        <v>569</v>
      </c>
      <c r="S190" s="172" t="s">
        <v>221</v>
      </c>
      <c r="T190" s="173" t="s">
        <v>222</v>
      </c>
      <c r="U190" s="158">
        <v>0.23599999999999999</v>
      </c>
      <c r="V190" s="158">
        <f>ROUND(E190*U190,2)</f>
        <v>20.32</v>
      </c>
      <c r="W190" s="158"/>
      <c r="X190" s="158" t="s">
        <v>223</v>
      </c>
      <c r="Y190" s="158" t="s">
        <v>197</v>
      </c>
      <c r="Z190" s="148"/>
      <c r="AA190" s="148"/>
      <c r="AB190" s="148"/>
      <c r="AC190" s="148"/>
      <c r="AD190" s="148"/>
      <c r="AE190" s="148"/>
      <c r="AF190" s="148"/>
      <c r="AG190" s="148" t="s">
        <v>224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2" x14ac:dyDescent="0.2">
      <c r="A191" s="155"/>
      <c r="B191" s="156"/>
      <c r="C191" s="190" t="s">
        <v>247</v>
      </c>
      <c r="D191" s="187"/>
      <c r="E191" s="188">
        <v>13.8</v>
      </c>
      <c r="F191" s="158"/>
      <c r="G191" s="158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58"/>
      <c r="Z191" s="148"/>
      <c r="AA191" s="148"/>
      <c r="AB191" s="148"/>
      <c r="AC191" s="148"/>
      <c r="AD191" s="148"/>
      <c r="AE191" s="148"/>
      <c r="AF191" s="148"/>
      <c r="AG191" s="148" t="s">
        <v>235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">
      <c r="A192" s="155"/>
      <c r="B192" s="156"/>
      <c r="C192" s="190" t="s">
        <v>248</v>
      </c>
      <c r="D192" s="187"/>
      <c r="E192" s="188">
        <v>12.9</v>
      </c>
      <c r="F192" s="158"/>
      <c r="G192" s="158"/>
      <c r="H192" s="158"/>
      <c r="I192" s="158"/>
      <c r="J192" s="158"/>
      <c r="K192" s="158"/>
      <c r="L192" s="158"/>
      <c r="M192" s="158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8"/>
      <c r="Y192" s="158"/>
      <c r="Z192" s="148"/>
      <c r="AA192" s="148"/>
      <c r="AB192" s="148"/>
      <c r="AC192" s="148"/>
      <c r="AD192" s="148"/>
      <c r="AE192" s="148"/>
      <c r="AF192" s="148"/>
      <c r="AG192" s="148" t="s">
        <v>235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3" x14ac:dyDescent="0.2">
      <c r="A193" s="155"/>
      <c r="B193" s="156"/>
      <c r="C193" s="190" t="s">
        <v>249</v>
      </c>
      <c r="D193" s="187"/>
      <c r="E193" s="188">
        <v>14.7</v>
      </c>
      <c r="F193" s="158"/>
      <c r="G193" s="158"/>
      <c r="H193" s="158"/>
      <c r="I193" s="158"/>
      <c r="J193" s="158"/>
      <c r="K193" s="158"/>
      <c r="L193" s="158"/>
      <c r="M193" s="158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8"/>
      <c r="Y193" s="158"/>
      <c r="Z193" s="148"/>
      <c r="AA193" s="148"/>
      <c r="AB193" s="148"/>
      <c r="AC193" s="148"/>
      <c r="AD193" s="148"/>
      <c r="AE193" s="148"/>
      <c r="AF193" s="148"/>
      <c r="AG193" s="148" t="s">
        <v>235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3" x14ac:dyDescent="0.2">
      <c r="A194" s="155"/>
      <c r="B194" s="156"/>
      <c r="C194" s="190" t="s">
        <v>250</v>
      </c>
      <c r="D194" s="187"/>
      <c r="E194" s="188">
        <v>14.7</v>
      </c>
      <c r="F194" s="158"/>
      <c r="G194" s="158"/>
      <c r="H194" s="158"/>
      <c r="I194" s="158"/>
      <c r="J194" s="158"/>
      <c r="K194" s="158"/>
      <c r="L194" s="158"/>
      <c r="M194" s="158"/>
      <c r="N194" s="157"/>
      <c r="O194" s="157"/>
      <c r="P194" s="157"/>
      <c r="Q194" s="157"/>
      <c r="R194" s="158"/>
      <c r="S194" s="158"/>
      <c r="T194" s="158"/>
      <c r="U194" s="158"/>
      <c r="V194" s="158"/>
      <c r="W194" s="158"/>
      <c r="X194" s="158"/>
      <c r="Y194" s="158"/>
      <c r="Z194" s="148"/>
      <c r="AA194" s="148"/>
      <c r="AB194" s="148"/>
      <c r="AC194" s="148"/>
      <c r="AD194" s="148"/>
      <c r="AE194" s="148"/>
      <c r="AF194" s="148"/>
      <c r="AG194" s="148" t="s">
        <v>235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3" x14ac:dyDescent="0.2">
      <c r="A195" s="155"/>
      <c r="B195" s="156"/>
      <c r="C195" s="190" t="s">
        <v>240</v>
      </c>
      <c r="D195" s="187"/>
      <c r="E195" s="188"/>
      <c r="F195" s="158"/>
      <c r="G195" s="158"/>
      <c r="H195" s="158"/>
      <c r="I195" s="158"/>
      <c r="J195" s="158"/>
      <c r="K195" s="158"/>
      <c r="L195" s="158"/>
      <c r="M195" s="158"/>
      <c r="N195" s="157"/>
      <c r="O195" s="157"/>
      <c r="P195" s="157"/>
      <c r="Q195" s="157"/>
      <c r="R195" s="158"/>
      <c r="S195" s="158"/>
      <c r="T195" s="158"/>
      <c r="U195" s="158"/>
      <c r="V195" s="158"/>
      <c r="W195" s="158"/>
      <c r="X195" s="158"/>
      <c r="Y195" s="158"/>
      <c r="Z195" s="148"/>
      <c r="AA195" s="148"/>
      <c r="AB195" s="148"/>
      <c r="AC195" s="148"/>
      <c r="AD195" s="148"/>
      <c r="AE195" s="148"/>
      <c r="AF195" s="148"/>
      <c r="AG195" s="148" t="s">
        <v>235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3" x14ac:dyDescent="0.2">
      <c r="A196" s="155"/>
      <c r="B196" s="156"/>
      <c r="C196" s="190" t="s">
        <v>524</v>
      </c>
      <c r="D196" s="187"/>
      <c r="E196" s="188">
        <v>30</v>
      </c>
      <c r="F196" s="158"/>
      <c r="G196" s="15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58"/>
      <c r="Z196" s="148"/>
      <c r="AA196" s="148"/>
      <c r="AB196" s="148"/>
      <c r="AC196" s="148"/>
      <c r="AD196" s="148"/>
      <c r="AE196" s="148"/>
      <c r="AF196" s="148"/>
      <c r="AG196" s="148" t="s">
        <v>235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 x14ac:dyDescent="0.2">
      <c r="A197" s="167">
        <v>40</v>
      </c>
      <c r="B197" s="168" t="s">
        <v>574</v>
      </c>
      <c r="C197" s="183" t="s">
        <v>575</v>
      </c>
      <c r="D197" s="169" t="s">
        <v>231</v>
      </c>
      <c r="E197" s="170">
        <v>39.869120000000002</v>
      </c>
      <c r="F197" s="171"/>
      <c r="G197" s="172">
        <f>ROUND(E197*F197,2)</f>
        <v>0</v>
      </c>
      <c r="H197" s="171"/>
      <c r="I197" s="172">
        <f>ROUND(E197*H197,2)</f>
        <v>0</v>
      </c>
      <c r="J197" s="171"/>
      <c r="K197" s="172">
        <f>ROUND(E197*J197,2)</f>
        <v>0</v>
      </c>
      <c r="L197" s="172">
        <v>21</v>
      </c>
      <c r="M197" s="172">
        <f>G197*(1+L197/100)</f>
        <v>0</v>
      </c>
      <c r="N197" s="170">
        <v>1.7999999999999999E-2</v>
      </c>
      <c r="O197" s="170">
        <f>ROUND(E197*N197,2)</f>
        <v>0.72</v>
      </c>
      <c r="P197" s="170">
        <v>0</v>
      </c>
      <c r="Q197" s="170">
        <f>ROUND(E197*P197,2)</f>
        <v>0</v>
      </c>
      <c r="R197" s="172"/>
      <c r="S197" s="172" t="s">
        <v>195</v>
      </c>
      <c r="T197" s="173" t="s">
        <v>196</v>
      </c>
      <c r="U197" s="158">
        <v>0</v>
      </c>
      <c r="V197" s="158">
        <f>ROUND(E197*U197,2)</f>
        <v>0</v>
      </c>
      <c r="W197" s="158"/>
      <c r="X197" s="158" t="s">
        <v>536</v>
      </c>
      <c r="Y197" s="158" t="s">
        <v>197</v>
      </c>
      <c r="Z197" s="148"/>
      <c r="AA197" s="148"/>
      <c r="AB197" s="148"/>
      <c r="AC197" s="148"/>
      <c r="AD197" s="148"/>
      <c r="AE197" s="148"/>
      <c r="AF197" s="148"/>
      <c r="AG197" s="148" t="s">
        <v>537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2" x14ac:dyDescent="0.2">
      <c r="A198" s="155"/>
      <c r="B198" s="156"/>
      <c r="C198" s="260" t="s">
        <v>576</v>
      </c>
      <c r="D198" s="261"/>
      <c r="E198" s="261"/>
      <c r="F198" s="261"/>
      <c r="G198" s="261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58"/>
      <c r="Z198" s="148"/>
      <c r="AA198" s="148"/>
      <c r="AB198" s="148"/>
      <c r="AC198" s="148"/>
      <c r="AD198" s="148"/>
      <c r="AE198" s="148"/>
      <c r="AF198" s="148"/>
      <c r="AG198" s="148" t="s">
        <v>339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2" x14ac:dyDescent="0.2">
      <c r="A199" s="155"/>
      <c r="B199" s="156"/>
      <c r="C199" s="190" t="s">
        <v>585</v>
      </c>
      <c r="D199" s="187"/>
      <c r="E199" s="188">
        <v>9.8691200000000006</v>
      </c>
      <c r="F199" s="158"/>
      <c r="G199" s="158"/>
      <c r="H199" s="158"/>
      <c r="I199" s="158"/>
      <c r="J199" s="158"/>
      <c r="K199" s="158"/>
      <c r="L199" s="158"/>
      <c r="M199" s="158"/>
      <c r="N199" s="157"/>
      <c r="O199" s="157"/>
      <c r="P199" s="157"/>
      <c r="Q199" s="157"/>
      <c r="R199" s="158"/>
      <c r="S199" s="158"/>
      <c r="T199" s="158"/>
      <c r="U199" s="158"/>
      <c r="V199" s="158"/>
      <c r="W199" s="158"/>
      <c r="X199" s="158"/>
      <c r="Y199" s="158"/>
      <c r="Z199" s="148"/>
      <c r="AA199" s="148"/>
      <c r="AB199" s="148"/>
      <c r="AC199" s="148"/>
      <c r="AD199" s="148"/>
      <c r="AE199" s="148"/>
      <c r="AF199" s="148"/>
      <c r="AG199" s="148" t="s">
        <v>235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">
      <c r="A200" s="155"/>
      <c r="B200" s="156"/>
      <c r="C200" s="190" t="s">
        <v>524</v>
      </c>
      <c r="D200" s="187"/>
      <c r="E200" s="188">
        <v>30</v>
      </c>
      <c r="F200" s="158"/>
      <c r="G200" s="158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235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67">
        <v>41</v>
      </c>
      <c r="B201" s="168" t="s">
        <v>586</v>
      </c>
      <c r="C201" s="183" t="s">
        <v>587</v>
      </c>
      <c r="D201" s="169" t="s">
        <v>219</v>
      </c>
      <c r="E201" s="170">
        <v>108.44595</v>
      </c>
      <c r="F201" s="171"/>
      <c r="G201" s="172">
        <f>ROUND(E201*F201,2)</f>
        <v>0</v>
      </c>
      <c r="H201" s="171"/>
      <c r="I201" s="172">
        <f>ROUND(E201*H201,2)</f>
        <v>0</v>
      </c>
      <c r="J201" s="171"/>
      <c r="K201" s="172">
        <f>ROUND(E201*J201,2)</f>
        <v>0</v>
      </c>
      <c r="L201" s="172">
        <v>21</v>
      </c>
      <c r="M201" s="172">
        <f>G201*(1+L201/100)</f>
        <v>0</v>
      </c>
      <c r="N201" s="170">
        <v>0</v>
      </c>
      <c r="O201" s="170">
        <f>ROUND(E201*N201,2)</f>
        <v>0</v>
      </c>
      <c r="P201" s="170">
        <v>0</v>
      </c>
      <c r="Q201" s="170">
        <f>ROUND(E201*P201,2)</f>
        <v>0</v>
      </c>
      <c r="R201" s="172" t="s">
        <v>569</v>
      </c>
      <c r="S201" s="172" t="s">
        <v>221</v>
      </c>
      <c r="T201" s="173" t="s">
        <v>222</v>
      </c>
      <c r="U201" s="158">
        <v>0.154</v>
      </c>
      <c r="V201" s="158">
        <f>ROUND(E201*U201,2)</f>
        <v>16.7</v>
      </c>
      <c r="W201" s="158"/>
      <c r="X201" s="158" t="s">
        <v>223</v>
      </c>
      <c r="Y201" s="158" t="s">
        <v>197</v>
      </c>
      <c r="Z201" s="148"/>
      <c r="AA201" s="148"/>
      <c r="AB201" s="148"/>
      <c r="AC201" s="148"/>
      <c r="AD201" s="148"/>
      <c r="AE201" s="148"/>
      <c r="AF201" s="148"/>
      <c r="AG201" s="148" t="s">
        <v>224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2" x14ac:dyDescent="0.2">
      <c r="A202" s="155"/>
      <c r="B202" s="156"/>
      <c r="C202" s="190" t="s">
        <v>588</v>
      </c>
      <c r="D202" s="187"/>
      <c r="E202" s="188">
        <v>84.234229999999997</v>
      </c>
      <c r="F202" s="158"/>
      <c r="G202" s="158"/>
      <c r="H202" s="158"/>
      <c r="I202" s="158"/>
      <c r="J202" s="158"/>
      <c r="K202" s="158"/>
      <c r="L202" s="158"/>
      <c r="M202" s="158"/>
      <c r="N202" s="157"/>
      <c r="O202" s="157"/>
      <c r="P202" s="157"/>
      <c r="Q202" s="157"/>
      <c r="R202" s="158"/>
      <c r="S202" s="158"/>
      <c r="T202" s="158"/>
      <c r="U202" s="158"/>
      <c r="V202" s="158"/>
      <c r="W202" s="158"/>
      <c r="X202" s="158"/>
      <c r="Y202" s="158"/>
      <c r="Z202" s="148"/>
      <c r="AA202" s="148"/>
      <c r="AB202" s="148"/>
      <c r="AC202" s="148"/>
      <c r="AD202" s="148"/>
      <c r="AE202" s="148"/>
      <c r="AF202" s="148"/>
      <c r="AG202" s="148" t="s">
        <v>235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">
      <c r="A203" s="155"/>
      <c r="B203" s="156"/>
      <c r="C203" s="193" t="s">
        <v>589</v>
      </c>
      <c r="D203" s="191"/>
      <c r="E203" s="192">
        <v>4.2117100000000001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58"/>
      <c r="Z203" s="148"/>
      <c r="AA203" s="148"/>
      <c r="AB203" s="148"/>
      <c r="AC203" s="148"/>
      <c r="AD203" s="148"/>
      <c r="AE203" s="148"/>
      <c r="AF203" s="148"/>
      <c r="AG203" s="148" t="s">
        <v>235</v>
      </c>
      <c r="AH203" s="148">
        <v>4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">
      <c r="A204" s="155"/>
      <c r="B204" s="156"/>
      <c r="C204" s="190" t="s">
        <v>590</v>
      </c>
      <c r="D204" s="187"/>
      <c r="E204" s="188">
        <v>20</v>
      </c>
      <c r="F204" s="158"/>
      <c r="G204" s="158"/>
      <c r="H204" s="158"/>
      <c r="I204" s="158"/>
      <c r="J204" s="158"/>
      <c r="K204" s="158"/>
      <c r="L204" s="158"/>
      <c r="M204" s="158"/>
      <c r="N204" s="157"/>
      <c r="O204" s="157"/>
      <c r="P204" s="157"/>
      <c r="Q204" s="157"/>
      <c r="R204" s="158"/>
      <c r="S204" s="158"/>
      <c r="T204" s="158"/>
      <c r="U204" s="158"/>
      <c r="V204" s="158"/>
      <c r="W204" s="158"/>
      <c r="X204" s="158"/>
      <c r="Y204" s="158"/>
      <c r="Z204" s="148"/>
      <c r="AA204" s="148"/>
      <c r="AB204" s="148"/>
      <c r="AC204" s="148"/>
      <c r="AD204" s="148"/>
      <c r="AE204" s="148"/>
      <c r="AF204" s="148"/>
      <c r="AG204" s="148" t="s">
        <v>235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 x14ac:dyDescent="0.2">
      <c r="A205" s="167">
        <v>42</v>
      </c>
      <c r="B205" s="168" t="s">
        <v>591</v>
      </c>
      <c r="C205" s="183" t="s">
        <v>592</v>
      </c>
      <c r="D205" s="169" t="s">
        <v>219</v>
      </c>
      <c r="E205" s="170">
        <v>86.1</v>
      </c>
      <c r="F205" s="171"/>
      <c r="G205" s="172">
        <f>ROUND(E205*F205,2)</f>
        <v>0</v>
      </c>
      <c r="H205" s="171"/>
      <c r="I205" s="172">
        <f>ROUND(E205*H205,2)</f>
        <v>0</v>
      </c>
      <c r="J205" s="171"/>
      <c r="K205" s="172">
        <f>ROUND(E205*J205,2)</f>
        <v>0</v>
      </c>
      <c r="L205" s="172">
        <v>21</v>
      </c>
      <c r="M205" s="172">
        <f>G205*(1+L205/100)</f>
        <v>0</v>
      </c>
      <c r="N205" s="170">
        <v>1.2999999999999999E-4</v>
      </c>
      <c r="O205" s="170">
        <f>ROUND(E205*N205,2)</f>
        <v>0.01</v>
      </c>
      <c r="P205" s="170">
        <v>0</v>
      </c>
      <c r="Q205" s="170">
        <f>ROUND(E205*P205,2)</f>
        <v>0</v>
      </c>
      <c r="R205" s="172" t="s">
        <v>569</v>
      </c>
      <c r="S205" s="172" t="s">
        <v>221</v>
      </c>
      <c r="T205" s="173" t="s">
        <v>222</v>
      </c>
      <c r="U205" s="158">
        <v>0.12</v>
      </c>
      <c r="V205" s="158">
        <f>ROUND(E205*U205,2)</f>
        <v>10.33</v>
      </c>
      <c r="W205" s="158"/>
      <c r="X205" s="158" t="s">
        <v>223</v>
      </c>
      <c r="Y205" s="158" t="s">
        <v>197</v>
      </c>
      <c r="Z205" s="148"/>
      <c r="AA205" s="148"/>
      <c r="AB205" s="148"/>
      <c r="AC205" s="148"/>
      <c r="AD205" s="148"/>
      <c r="AE205" s="148"/>
      <c r="AF205" s="148"/>
      <c r="AG205" s="148" t="s">
        <v>224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2" x14ac:dyDescent="0.2">
      <c r="A206" s="155"/>
      <c r="B206" s="156"/>
      <c r="C206" s="190" t="s">
        <v>593</v>
      </c>
      <c r="D206" s="187"/>
      <c r="E206" s="188">
        <v>86.1</v>
      </c>
      <c r="F206" s="158"/>
      <c r="G206" s="15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58"/>
      <c r="Z206" s="148"/>
      <c r="AA206" s="148"/>
      <c r="AB206" s="148"/>
      <c r="AC206" s="148"/>
      <c r="AD206" s="148"/>
      <c r="AE206" s="148"/>
      <c r="AF206" s="148"/>
      <c r="AG206" s="148" t="s">
        <v>235</v>
      </c>
      <c r="AH206" s="148">
        <v>5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ht="45" outlineLevel="1" x14ac:dyDescent="0.2">
      <c r="A207" s="167">
        <v>43</v>
      </c>
      <c r="B207" s="168" t="s">
        <v>594</v>
      </c>
      <c r="C207" s="183" t="s">
        <v>595</v>
      </c>
      <c r="D207" s="169" t="s">
        <v>219</v>
      </c>
      <c r="E207" s="170">
        <v>7.2</v>
      </c>
      <c r="F207" s="171"/>
      <c r="G207" s="172">
        <f>ROUND(E207*F207,2)</f>
        <v>0</v>
      </c>
      <c r="H207" s="171"/>
      <c r="I207" s="172">
        <f>ROUND(E207*H207,2)</f>
        <v>0</v>
      </c>
      <c r="J207" s="171"/>
      <c r="K207" s="172">
        <f>ROUND(E207*J207,2)</f>
        <v>0</v>
      </c>
      <c r="L207" s="172">
        <v>21</v>
      </c>
      <c r="M207" s="172">
        <f>G207*(1+L207/100)</f>
        <v>0</v>
      </c>
      <c r="N207" s="170">
        <v>1.3999999999999999E-4</v>
      </c>
      <c r="O207" s="170">
        <f>ROUND(E207*N207,2)</f>
        <v>0</v>
      </c>
      <c r="P207" s="170">
        <v>0</v>
      </c>
      <c r="Q207" s="170">
        <f>ROUND(E207*P207,2)</f>
        <v>0</v>
      </c>
      <c r="R207" s="172" t="s">
        <v>569</v>
      </c>
      <c r="S207" s="172" t="s">
        <v>221</v>
      </c>
      <c r="T207" s="173" t="s">
        <v>222</v>
      </c>
      <c r="U207" s="158">
        <v>0.15</v>
      </c>
      <c r="V207" s="158">
        <f>ROUND(E207*U207,2)</f>
        <v>1.08</v>
      </c>
      <c r="W207" s="158"/>
      <c r="X207" s="158" t="s">
        <v>223</v>
      </c>
      <c r="Y207" s="158" t="s">
        <v>197</v>
      </c>
      <c r="Z207" s="148"/>
      <c r="AA207" s="148"/>
      <c r="AB207" s="148"/>
      <c r="AC207" s="148"/>
      <c r="AD207" s="148"/>
      <c r="AE207" s="148"/>
      <c r="AF207" s="148"/>
      <c r="AG207" s="148" t="s">
        <v>224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2" x14ac:dyDescent="0.2">
      <c r="A208" s="155"/>
      <c r="B208" s="156"/>
      <c r="C208" s="190" t="s">
        <v>596</v>
      </c>
      <c r="D208" s="187"/>
      <c r="E208" s="188">
        <v>1.6</v>
      </c>
      <c r="F208" s="158"/>
      <c r="G208" s="158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235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3" x14ac:dyDescent="0.2">
      <c r="A209" s="155"/>
      <c r="B209" s="156"/>
      <c r="C209" s="190" t="s">
        <v>597</v>
      </c>
      <c r="D209" s="187"/>
      <c r="E209" s="188">
        <v>0.8</v>
      </c>
      <c r="F209" s="158"/>
      <c r="G209" s="158"/>
      <c r="H209" s="158"/>
      <c r="I209" s="158"/>
      <c r="J209" s="158"/>
      <c r="K209" s="158"/>
      <c r="L209" s="158"/>
      <c r="M209" s="158"/>
      <c r="N209" s="157"/>
      <c r="O209" s="157"/>
      <c r="P209" s="157"/>
      <c r="Q209" s="157"/>
      <c r="R209" s="158"/>
      <c r="S209" s="158"/>
      <c r="T209" s="158"/>
      <c r="U209" s="158"/>
      <c r="V209" s="158"/>
      <c r="W209" s="158"/>
      <c r="X209" s="158"/>
      <c r="Y209" s="158"/>
      <c r="Z209" s="148"/>
      <c r="AA209" s="148"/>
      <c r="AB209" s="148"/>
      <c r="AC209" s="148"/>
      <c r="AD209" s="148"/>
      <c r="AE209" s="148"/>
      <c r="AF209" s="148"/>
      <c r="AG209" s="148" t="s">
        <v>235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3" x14ac:dyDescent="0.2">
      <c r="A210" s="155"/>
      <c r="B210" s="156"/>
      <c r="C210" s="190" t="s">
        <v>598</v>
      </c>
      <c r="D210" s="187"/>
      <c r="E210" s="188">
        <v>0.8</v>
      </c>
      <c r="F210" s="158"/>
      <c r="G210" s="158"/>
      <c r="H210" s="158"/>
      <c r="I210" s="158"/>
      <c r="J210" s="158"/>
      <c r="K210" s="158"/>
      <c r="L210" s="158"/>
      <c r="M210" s="158"/>
      <c r="N210" s="157"/>
      <c r="O210" s="157"/>
      <c r="P210" s="157"/>
      <c r="Q210" s="157"/>
      <c r="R210" s="158"/>
      <c r="S210" s="158"/>
      <c r="T210" s="158"/>
      <c r="U210" s="158"/>
      <c r="V210" s="158"/>
      <c r="W210" s="158"/>
      <c r="X210" s="158"/>
      <c r="Y210" s="158"/>
      <c r="Z210" s="148"/>
      <c r="AA210" s="148"/>
      <c r="AB210" s="148"/>
      <c r="AC210" s="148"/>
      <c r="AD210" s="148"/>
      <c r="AE210" s="148"/>
      <c r="AF210" s="148"/>
      <c r="AG210" s="148" t="s">
        <v>235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3" x14ac:dyDescent="0.2">
      <c r="A211" s="155"/>
      <c r="B211" s="156"/>
      <c r="C211" s="190" t="s">
        <v>599</v>
      </c>
      <c r="D211" s="187"/>
      <c r="E211" s="188">
        <v>4</v>
      </c>
      <c r="F211" s="158"/>
      <c r="G211" s="158"/>
      <c r="H211" s="158"/>
      <c r="I211" s="158"/>
      <c r="J211" s="158"/>
      <c r="K211" s="158"/>
      <c r="L211" s="158"/>
      <c r="M211" s="158"/>
      <c r="N211" s="157"/>
      <c r="O211" s="157"/>
      <c r="P211" s="157"/>
      <c r="Q211" s="157"/>
      <c r="R211" s="158"/>
      <c r="S211" s="158"/>
      <c r="T211" s="158"/>
      <c r="U211" s="158"/>
      <c r="V211" s="158"/>
      <c r="W211" s="158"/>
      <c r="X211" s="158"/>
      <c r="Y211" s="158"/>
      <c r="Z211" s="148"/>
      <c r="AA211" s="148"/>
      <c r="AB211" s="148"/>
      <c r="AC211" s="148"/>
      <c r="AD211" s="148"/>
      <c r="AE211" s="148"/>
      <c r="AF211" s="148"/>
      <c r="AG211" s="148" t="s">
        <v>235</v>
      </c>
      <c r="AH211" s="148">
        <v>0</v>
      </c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ht="22.5" outlineLevel="1" x14ac:dyDescent="0.2">
      <c r="A212" s="167">
        <v>44</v>
      </c>
      <c r="B212" s="168" t="s">
        <v>600</v>
      </c>
      <c r="C212" s="183" t="s">
        <v>601</v>
      </c>
      <c r="D212" s="169" t="s">
        <v>219</v>
      </c>
      <c r="E212" s="170">
        <v>188.2</v>
      </c>
      <c r="F212" s="171"/>
      <c r="G212" s="172">
        <f>ROUND(E212*F212,2)</f>
        <v>0</v>
      </c>
      <c r="H212" s="171"/>
      <c r="I212" s="172">
        <f>ROUND(E212*H212,2)</f>
        <v>0</v>
      </c>
      <c r="J212" s="171"/>
      <c r="K212" s="172">
        <f>ROUND(E212*J212,2)</f>
        <v>0</v>
      </c>
      <c r="L212" s="172">
        <v>21</v>
      </c>
      <c r="M212" s="172">
        <f>G212*(1+L212/100)</f>
        <v>0</v>
      </c>
      <c r="N212" s="170">
        <v>4.0000000000000003E-5</v>
      </c>
      <c r="O212" s="170">
        <f>ROUND(E212*N212,2)</f>
        <v>0.01</v>
      </c>
      <c r="P212" s="170">
        <v>0</v>
      </c>
      <c r="Q212" s="170">
        <f>ROUND(E212*P212,2)</f>
        <v>0</v>
      </c>
      <c r="R212" s="172" t="s">
        <v>569</v>
      </c>
      <c r="S212" s="172" t="s">
        <v>221</v>
      </c>
      <c r="T212" s="173" t="s">
        <v>222</v>
      </c>
      <c r="U212" s="158">
        <v>7.0000000000000007E-2</v>
      </c>
      <c r="V212" s="158">
        <f>ROUND(E212*U212,2)</f>
        <v>13.17</v>
      </c>
      <c r="W212" s="158"/>
      <c r="X212" s="158" t="s">
        <v>223</v>
      </c>
      <c r="Y212" s="158" t="s">
        <v>197</v>
      </c>
      <c r="Z212" s="148"/>
      <c r="AA212" s="148"/>
      <c r="AB212" s="148"/>
      <c r="AC212" s="148"/>
      <c r="AD212" s="148"/>
      <c r="AE212" s="148"/>
      <c r="AF212" s="148"/>
      <c r="AG212" s="148" t="s">
        <v>224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2" x14ac:dyDescent="0.2">
      <c r="A213" s="155"/>
      <c r="B213" s="156"/>
      <c r="C213" s="260" t="s">
        <v>602</v>
      </c>
      <c r="D213" s="261"/>
      <c r="E213" s="261"/>
      <c r="F213" s="261"/>
      <c r="G213" s="261"/>
      <c r="H213" s="158"/>
      <c r="I213" s="158"/>
      <c r="J213" s="158"/>
      <c r="K213" s="158"/>
      <c r="L213" s="158"/>
      <c r="M213" s="158"/>
      <c r="N213" s="157"/>
      <c r="O213" s="157"/>
      <c r="P213" s="157"/>
      <c r="Q213" s="157"/>
      <c r="R213" s="158"/>
      <c r="S213" s="158"/>
      <c r="T213" s="158"/>
      <c r="U213" s="158"/>
      <c r="V213" s="158"/>
      <c r="W213" s="158"/>
      <c r="X213" s="158"/>
      <c r="Y213" s="158"/>
      <c r="Z213" s="148"/>
      <c r="AA213" s="148"/>
      <c r="AB213" s="148"/>
      <c r="AC213" s="148"/>
      <c r="AD213" s="148"/>
      <c r="AE213" s="148"/>
      <c r="AF213" s="148"/>
      <c r="AG213" s="148" t="s">
        <v>339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2" x14ac:dyDescent="0.2">
      <c r="A214" s="155"/>
      <c r="B214" s="156"/>
      <c r="C214" s="190" t="s">
        <v>593</v>
      </c>
      <c r="D214" s="187"/>
      <c r="E214" s="188">
        <v>86.1</v>
      </c>
      <c r="F214" s="158"/>
      <c r="G214" s="158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58"/>
      <c r="Z214" s="148"/>
      <c r="AA214" s="148"/>
      <c r="AB214" s="148"/>
      <c r="AC214" s="148"/>
      <c r="AD214" s="148"/>
      <c r="AE214" s="148"/>
      <c r="AF214" s="148"/>
      <c r="AG214" s="148" t="s">
        <v>235</v>
      </c>
      <c r="AH214" s="148">
        <v>5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3" x14ac:dyDescent="0.2">
      <c r="A215" s="155"/>
      <c r="B215" s="156"/>
      <c r="C215" s="190" t="s">
        <v>603</v>
      </c>
      <c r="D215" s="187"/>
      <c r="E215" s="188">
        <v>102.1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58"/>
      <c r="Z215" s="148"/>
      <c r="AA215" s="148"/>
      <c r="AB215" s="148"/>
      <c r="AC215" s="148"/>
      <c r="AD215" s="148"/>
      <c r="AE215" s="148"/>
      <c r="AF215" s="148"/>
      <c r="AG215" s="148" t="s">
        <v>235</v>
      </c>
      <c r="AH215" s="148">
        <v>5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2">
      <c r="A216" s="167">
        <v>45</v>
      </c>
      <c r="B216" s="168" t="s">
        <v>604</v>
      </c>
      <c r="C216" s="183" t="s">
        <v>605</v>
      </c>
      <c r="D216" s="169" t="s">
        <v>363</v>
      </c>
      <c r="E216" s="170">
        <v>5.6197600000000003</v>
      </c>
      <c r="F216" s="171"/>
      <c r="G216" s="172">
        <f>ROUND(E216*F216,2)</f>
        <v>0</v>
      </c>
      <c r="H216" s="171"/>
      <c r="I216" s="172">
        <f>ROUND(E216*H216,2)</f>
        <v>0</v>
      </c>
      <c r="J216" s="171"/>
      <c r="K216" s="172">
        <f>ROUND(E216*J216,2)</f>
        <v>0</v>
      </c>
      <c r="L216" s="172">
        <v>21</v>
      </c>
      <c r="M216" s="172">
        <f>G216*(1+L216/100)</f>
        <v>0</v>
      </c>
      <c r="N216" s="170">
        <v>0</v>
      </c>
      <c r="O216" s="170">
        <f>ROUND(E216*N216,2)</f>
        <v>0</v>
      </c>
      <c r="P216" s="170">
        <v>0</v>
      </c>
      <c r="Q216" s="170">
        <f>ROUND(E216*P216,2)</f>
        <v>0</v>
      </c>
      <c r="R216" s="172" t="s">
        <v>569</v>
      </c>
      <c r="S216" s="172" t="s">
        <v>221</v>
      </c>
      <c r="T216" s="173" t="s">
        <v>222</v>
      </c>
      <c r="U216" s="158">
        <v>1.2649999999999999</v>
      </c>
      <c r="V216" s="158">
        <f>ROUND(E216*U216,2)</f>
        <v>7.11</v>
      </c>
      <c r="W216" s="158"/>
      <c r="X216" s="158" t="s">
        <v>507</v>
      </c>
      <c r="Y216" s="158" t="s">
        <v>197</v>
      </c>
      <c r="Z216" s="148"/>
      <c r="AA216" s="148"/>
      <c r="AB216" s="148"/>
      <c r="AC216" s="148"/>
      <c r="AD216" s="148"/>
      <c r="AE216" s="148"/>
      <c r="AF216" s="148"/>
      <c r="AG216" s="148" t="s">
        <v>508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2" x14ac:dyDescent="0.2">
      <c r="A217" s="155"/>
      <c r="B217" s="156"/>
      <c r="C217" s="258" t="s">
        <v>556</v>
      </c>
      <c r="D217" s="259"/>
      <c r="E217" s="259"/>
      <c r="F217" s="259"/>
      <c r="G217" s="259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58"/>
      <c r="Z217" s="148"/>
      <c r="AA217" s="148"/>
      <c r="AB217" s="148"/>
      <c r="AC217" s="148"/>
      <c r="AD217" s="148"/>
      <c r="AE217" s="148"/>
      <c r="AF217" s="148"/>
      <c r="AG217" s="148" t="s">
        <v>226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x14ac:dyDescent="0.2">
      <c r="A218" s="160" t="s">
        <v>190</v>
      </c>
      <c r="B218" s="161" t="s">
        <v>149</v>
      </c>
      <c r="C218" s="181" t="s">
        <v>150</v>
      </c>
      <c r="D218" s="162"/>
      <c r="E218" s="163"/>
      <c r="F218" s="164"/>
      <c r="G218" s="164">
        <f>SUMIF(AG219:AG252,"&lt;&gt;NOR",G219:G252)</f>
        <v>0</v>
      </c>
      <c r="H218" s="164"/>
      <c r="I218" s="164">
        <f>SUM(I219:I252)</f>
        <v>0</v>
      </c>
      <c r="J218" s="164"/>
      <c r="K218" s="164">
        <f>SUM(K219:K252)</f>
        <v>0</v>
      </c>
      <c r="L218" s="164"/>
      <c r="M218" s="164">
        <f>SUM(M219:M252)</f>
        <v>0</v>
      </c>
      <c r="N218" s="163"/>
      <c r="O218" s="163">
        <f>SUM(O219:O252)</f>
        <v>2.4499999999999997</v>
      </c>
      <c r="P218" s="163"/>
      <c r="Q218" s="163">
        <f>SUM(Q219:Q252)</f>
        <v>0</v>
      </c>
      <c r="R218" s="164"/>
      <c r="S218" s="164"/>
      <c r="T218" s="165"/>
      <c r="U218" s="159"/>
      <c r="V218" s="159">
        <f>SUM(V219:V252)</f>
        <v>91.61</v>
      </c>
      <c r="W218" s="159"/>
      <c r="X218" s="159"/>
      <c r="Y218" s="159"/>
      <c r="AG218" t="s">
        <v>191</v>
      </c>
    </row>
    <row r="219" spans="1:60" outlineLevel="1" x14ac:dyDescent="0.2">
      <c r="A219" s="167">
        <v>46</v>
      </c>
      <c r="B219" s="168" t="s">
        <v>606</v>
      </c>
      <c r="C219" s="183" t="s">
        <v>607</v>
      </c>
      <c r="D219" s="169" t="s">
        <v>231</v>
      </c>
      <c r="E219" s="170">
        <v>116.5</v>
      </c>
      <c r="F219" s="171"/>
      <c r="G219" s="172">
        <f>ROUND(E219*F219,2)</f>
        <v>0</v>
      </c>
      <c r="H219" s="171"/>
      <c r="I219" s="172">
        <f>ROUND(E219*H219,2)</f>
        <v>0</v>
      </c>
      <c r="J219" s="171"/>
      <c r="K219" s="172">
        <f>ROUND(E219*J219,2)</f>
        <v>0</v>
      </c>
      <c r="L219" s="172">
        <v>21</v>
      </c>
      <c r="M219" s="172">
        <f>G219*(1+L219/100)</f>
        <v>0</v>
      </c>
      <c r="N219" s="170">
        <v>0</v>
      </c>
      <c r="O219" s="170">
        <f>ROUND(E219*N219,2)</f>
        <v>0</v>
      </c>
      <c r="P219" s="170">
        <v>0</v>
      </c>
      <c r="Q219" s="170">
        <f>ROUND(E219*P219,2)</f>
        <v>0</v>
      </c>
      <c r="R219" s="172" t="s">
        <v>355</v>
      </c>
      <c r="S219" s="172" t="s">
        <v>221</v>
      </c>
      <c r="T219" s="173" t="s">
        <v>222</v>
      </c>
      <c r="U219" s="158">
        <v>1.6E-2</v>
      </c>
      <c r="V219" s="158">
        <f>ROUND(E219*U219,2)</f>
        <v>1.86</v>
      </c>
      <c r="W219" s="158"/>
      <c r="X219" s="158" t="s">
        <v>223</v>
      </c>
      <c r="Y219" s="158" t="s">
        <v>197</v>
      </c>
      <c r="Z219" s="148"/>
      <c r="AA219" s="148"/>
      <c r="AB219" s="148"/>
      <c r="AC219" s="148"/>
      <c r="AD219" s="148"/>
      <c r="AE219" s="148"/>
      <c r="AF219" s="148"/>
      <c r="AG219" s="148" t="s">
        <v>224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2" x14ac:dyDescent="0.2">
      <c r="A220" s="155"/>
      <c r="B220" s="156"/>
      <c r="C220" s="258" t="s">
        <v>608</v>
      </c>
      <c r="D220" s="259"/>
      <c r="E220" s="259"/>
      <c r="F220" s="259"/>
      <c r="G220" s="259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58"/>
      <c r="Z220" s="148"/>
      <c r="AA220" s="148"/>
      <c r="AB220" s="148"/>
      <c r="AC220" s="148"/>
      <c r="AD220" s="148"/>
      <c r="AE220" s="148"/>
      <c r="AF220" s="148"/>
      <c r="AG220" s="148" t="s">
        <v>226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2" x14ac:dyDescent="0.2">
      <c r="A221" s="155"/>
      <c r="B221" s="156"/>
      <c r="C221" s="190" t="s">
        <v>609</v>
      </c>
      <c r="D221" s="187"/>
      <c r="E221" s="188">
        <v>54</v>
      </c>
      <c r="F221" s="158"/>
      <c r="G221" s="158"/>
      <c r="H221" s="158"/>
      <c r="I221" s="158"/>
      <c r="J221" s="158"/>
      <c r="K221" s="158"/>
      <c r="L221" s="158"/>
      <c r="M221" s="158"/>
      <c r="N221" s="157"/>
      <c r="O221" s="157"/>
      <c r="P221" s="157"/>
      <c r="Q221" s="157"/>
      <c r="R221" s="158"/>
      <c r="S221" s="158"/>
      <c r="T221" s="158"/>
      <c r="U221" s="158"/>
      <c r="V221" s="158"/>
      <c r="W221" s="158"/>
      <c r="X221" s="158"/>
      <c r="Y221" s="158"/>
      <c r="Z221" s="148"/>
      <c r="AA221" s="148"/>
      <c r="AB221" s="148"/>
      <c r="AC221" s="148"/>
      <c r="AD221" s="148"/>
      <c r="AE221" s="148"/>
      <c r="AF221" s="148"/>
      <c r="AG221" s="148" t="s">
        <v>235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3" x14ac:dyDescent="0.2">
      <c r="A222" s="155"/>
      <c r="B222" s="156"/>
      <c r="C222" s="190" t="s">
        <v>610</v>
      </c>
      <c r="D222" s="187"/>
      <c r="E222" s="188">
        <v>32.5</v>
      </c>
      <c r="F222" s="158"/>
      <c r="G222" s="158"/>
      <c r="H222" s="158"/>
      <c r="I222" s="158"/>
      <c r="J222" s="158"/>
      <c r="K222" s="158"/>
      <c r="L222" s="158"/>
      <c r="M222" s="158"/>
      <c r="N222" s="157"/>
      <c r="O222" s="157"/>
      <c r="P222" s="157"/>
      <c r="Q222" s="157"/>
      <c r="R222" s="158"/>
      <c r="S222" s="158"/>
      <c r="T222" s="158"/>
      <c r="U222" s="158"/>
      <c r="V222" s="158"/>
      <c r="W222" s="158"/>
      <c r="X222" s="158"/>
      <c r="Y222" s="158"/>
      <c r="Z222" s="148"/>
      <c r="AA222" s="148"/>
      <c r="AB222" s="148"/>
      <c r="AC222" s="148"/>
      <c r="AD222" s="148"/>
      <c r="AE222" s="148"/>
      <c r="AF222" s="148"/>
      <c r="AG222" s="148" t="s">
        <v>235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3" x14ac:dyDescent="0.2">
      <c r="A223" s="155"/>
      <c r="B223" s="156"/>
      <c r="C223" s="190" t="s">
        <v>240</v>
      </c>
      <c r="D223" s="187"/>
      <c r="E223" s="188"/>
      <c r="F223" s="158"/>
      <c r="G223" s="158"/>
      <c r="H223" s="158"/>
      <c r="I223" s="158"/>
      <c r="J223" s="158"/>
      <c r="K223" s="158"/>
      <c r="L223" s="158"/>
      <c r="M223" s="158"/>
      <c r="N223" s="157"/>
      <c r="O223" s="157"/>
      <c r="P223" s="157"/>
      <c r="Q223" s="157"/>
      <c r="R223" s="158"/>
      <c r="S223" s="158"/>
      <c r="T223" s="158"/>
      <c r="U223" s="158"/>
      <c r="V223" s="158"/>
      <c r="W223" s="158"/>
      <c r="X223" s="158"/>
      <c r="Y223" s="158"/>
      <c r="Z223" s="148"/>
      <c r="AA223" s="148"/>
      <c r="AB223" s="148"/>
      <c r="AC223" s="148"/>
      <c r="AD223" s="148"/>
      <c r="AE223" s="148"/>
      <c r="AF223" s="148"/>
      <c r="AG223" s="148" t="s">
        <v>235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3" x14ac:dyDescent="0.2">
      <c r="A224" s="155"/>
      <c r="B224" s="156"/>
      <c r="C224" s="190" t="s">
        <v>264</v>
      </c>
      <c r="D224" s="187"/>
      <c r="E224" s="188">
        <v>30</v>
      </c>
      <c r="F224" s="158"/>
      <c r="G224" s="15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58"/>
      <c r="Z224" s="148"/>
      <c r="AA224" s="148"/>
      <c r="AB224" s="148"/>
      <c r="AC224" s="148"/>
      <c r="AD224" s="148"/>
      <c r="AE224" s="148"/>
      <c r="AF224" s="148"/>
      <c r="AG224" s="148" t="s">
        <v>235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 x14ac:dyDescent="0.2">
      <c r="A225" s="167">
        <v>47</v>
      </c>
      <c r="B225" s="168" t="s">
        <v>611</v>
      </c>
      <c r="C225" s="183" t="s">
        <v>612</v>
      </c>
      <c r="D225" s="169" t="s">
        <v>231</v>
      </c>
      <c r="E225" s="170">
        <v>116.5</v>
      </c>
      <c r="F225" s="171"/>
      <c r="G225" s="172">
        <f>ROUND(E225*F225,2)</f>
        <v>0</v>
      </c>
      <c r="H225" s="171"/>
      <c r="I225" s="172">
        <f>ROUND(E225*H225,2)</f>
        <v>0</v>
      </c>
      <c r="J225" s="171"/>
      <c r="K225" s="172">
        <f>ROUND(E225*J225,2)</f>
        <v>0</v>
      </c>
      <c r="L225" s="172">
        <v>21</v>
      </c>
      <c r="M225" s="172">
        <f>G225*(1+L225/100)</f>
        <v>0</v>
      </c>
      <c r="N225" s="170">
        <v>0</v>
      </c>
      <c r="O225" s="170">
        <f>ROUND(E225*N225,2)</f>
        <v>0</v>
      </c>
      <c r="P225" s="170">
        <v>0</v>
      </c>
      <c r="Q225" s="170">
        <f>ROUND(E225*P225,2)</f>
        <v>0</v>
      </c>
      <c r="R225" s="172" t="s">
        <v>355</v>
      </c>
      <c r="S225" s="172" t="s">
        <v>221</v>
      </c>
      <c r="T225" s="173" t="s">
        <v>222</v>
      </c>
      <c r="U225" s="158">
        <v>0.05</v>
      </c>
      <c r="V225" s="158">
        <f>ROUND(E225*U225,2)</f>
        <v>5.83</v>
      </c>
      <c r="W225" s="158"/>
      <c r="X225" s="158" t="s">
        <v>223</v>
      </c>
      <c r="Y225" s="158" t="s">
        <v>197</v>
      </c>
      <c r="Z225" s="148"/>
      <c r="AA225" s="148"/>
      <c r="AB225" s="148"/>
      <c r="AC225" s="148"/>
      <c r="AD225" s="148"/>
      <c r="AE225" s="148"/>
      <c r="AF225" s="148"/>
      <c r="AG225" s="148" t="s">
        <v>224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2" x14ac:dyDescent="0.2">
      <c r="A226" s="155"/>
      <c r="B226" s="156"/>
      <c r="C226" s="258" t="s">
        <v>608</v>
      </c>
      <c r="D226" s="259"/>
      <c r="E226" s="259"/>
      <c r="F226" s="259"/>
      <c r="G226" s="259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58"/>
      <c r="Z226" s="148"/>
      <c r="AA226" s="148"/>
      <c r="AB226" s="148"/>
      <c r="AC226" s="148"/>
      <c r="AD226" s="148"/>
      <c r="AE226" s="148"/>
      <c r="AF226" s="148"/>
      <c r="AG226" s="148" t="s">
        <v>226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2" x14ac:dyDescent="0.2">
      <c r="A227" s="155"/>
      <c r="B227" s="156"/>
      <c r="C227" s="190" t="s">
        <v>613</v>
      </c>
      <c r="D227" s="187"/>
      <c r="E227" s="188">
        <v>116.5</v>
      </c>
      <c r="F227" s="158"/>
      <c r="G227" s="15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58"/>
      <c r="Z227" s="148"/>
      <c r="AA227" s="148"/>
      <c r="AB227" s="148"/>
      <c r="AC227" s="148"/>
      <c r="AD227" s="148"/>
      <c r="AE227" s="148"/>
      <c r="AF227" s="148"/>
      <c r="AG227" s="148" t="s">
        <v>235</v>
      </c>
      <c r="AH227" s="148">
        <v>5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ht="22.5" outlineLevel="1" x14ac:dyDescent="0.2">
      <c r="A228" s="167">
        <v>48</v>
      </c>
      <c r="B228" s="168" t="s">
        <v>614</v>
      </c>
      <c r="C228" s="183" t="s">
        <v>615</v>
      </c>
      <c r="D228" s="169" t="s">
        <v>616</v>
      </c>
      <c r="E228" s="170">
        <v>11.65</v>
      </c>
      <c r="F228" s="171"/>
      <c r="G228" s="172">
        <f>ROUND(E228*F228,2)</f>
        <v>0</v>
      </c>
      <c r="H228" s="171"/>
      <c r="I228" s="172">
        <f>ROUND(E228*H228,2)</f>
        <v>0</v>
      </c>
      <c r="J228" s="171"/>
      <c r="K228" s="172">
        <f>ROUND(E228*J228,2)</f>
        <v>0</v>
      </c>
      <c r="L228" s="172">
        <v>21</v>
      </c>
      <c r="M228" s="172">
        <f>G228*(1+L228/100)</f>
        <v>0</v>
      </c>
      <c r="N228" s="170">
        <v>1E-3</v>
      </c>
      <c r="O228" s="170">
        <f>ROUND(E228*N228,2)</f>
        <v>0.01</v>
      </c>
      <c r="P228" s="170">
        <v>0</v>
      </c>
      <c r="Q228" s="170">
        <f>ROUND(E228*P228,2)</f>
        <v>0</v>
      </c>
      <c r="R228" s="172" t="s">
        <v>549</v>
      </c>
      <c r="S228" s="172" t="s">
        <v>221</v>
      </c>
      <c r="T228" s="173" t="s">
        <v>222</v>
      </c>
      <c r="U228" s="158">
        <v>0</v>
      </c>
      <c r="V228" s="158">
        <f>ROUND(E228*U228,2)</f>
        <v>0</v>
      </c>
      <c r="W228" s="158"/>
      <c r="X228" s="158" t="s">
        <v>536</v>
      </c>
      <c r="Y228" s="158" t="s">
        <v>197</v>
      </c>
      <c r="Z228" s="148"/>
      <c r="AA228" s="148"/>
      <c r="AB228" s="148"/>
      <c r="AC228" s="148"/>
      <c r="AD228" s="148"/>
      <c r="AE228" s="148"/>
      <c r="AF228" s="148"/>
      <c r="AG228" s="148" t="s">
        <v>537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2" x14ac:dyDescent="0.2">
      <c r="A229" s="155"/>
      <c r="B229" s="156"/>
      <c r="C229" s="260" t="s">
        <v>617</v>
      </c>
      <c r="D229" s="261"/>
      <c r="E229" s="261"/>
      <c r="F229" s="261"/>
      <c r="G229" s="261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58"/>
      <c r="Z229" s="148"/>
      <c r="AA229" s="148"/>
      <c r="AB229" s="148"/>
      <c r="AC229" s="148"/>
      <c r="AD229" s="148"/>
      <c r="AE229" s="148"/>
      <c r="AF229" s="148"/>
      <c r="AG229" s="148" t="s">
        <v>339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3" x14ac:dyDescent="0.2">
      <c r="A230" s="155"/>
      <c r="B230" s="156"/>
      <c r="C230" s="262" t="s">
        <v>618</v>
      </c>
      <c r="D230" s="263"/>
      <c r="E230" s="263"/>
      <c r="F230" s="263"/>
      <c r="G230" s="263"/>
      <c r="H230" s="158"/>
      <c r="I230" s="158"/>
      <c r="J230" s="158"/>
      <c r="K230" s="158"/>
      <c r="L230" s="158"/>
      <c r="M230" s="158"/>
      <c r="N230" s="157"/>
      <c r="O230" s="157"/>
      <c r="P230" s="157"/>
      <c r="Q230" s="157"/>
      <c r="R230" s="158"/>
      <c r="S230" s="158"/>
      <c r="T230" s="158"/>
      <c r="U230" s="158"/>
      <c r="V230" s="158"/>
      <c r="W230" s="158"/>
      <c r="X230" s="158"/>
      <c r="Y230" s="158"/>
      <c r="Z230" s="148"/>
      <c r="AA230" s="148"/>
      <c r="AB230" s="148"/>
      <c r="AC230" s="148"/>
      <c r="AD230" s="148"/>
      <c r="AE230" s="148"/>
      <c r="AF230" s="148"/>
      <c r="AG230" s="148" t="s">
        <v>339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3" x14ac:dyDescent="0.2">
      <c r="A231" s="155"/>
      <c r="B231" s="156"/>
      <c r="C231" s="262" t="s">
        <v>619</v>
      </c>
      <c r="D231" s="263"/>
      <c r="E231" s="263"/>
      <c r="F231" s="263"/>
      <c r="G231" s="263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58"/>
      <c r="Z231" s="148"/>
      <c r="AA231" s="148"/>
      <c r="AB231" s="148"/>
      <c r="AC231" s="148"/>
      <c r="AD231" s="148"/>
      <c r="AE231" s="148"/>
      <c r="AF231" s="148"/>
      <c r="AG231" s="148" t="s">
        <v>339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ht="22.5" outlineLevel="3" x14ac:dyDescent="0.2">
      <c r="A232" s="155"/>
      <c r="B232" s="156"/>
      <c r="C232" s="262" t="s">
        <v>620</v>
      </c>
      <c r="D232" s="263"/>
      <c r="E232" s="263"/>
      <c r="F232" s="263"/>
      <c r="G232" s="263"/>
      <c r="H232" s="158"/>
      <c r="I232" s="158"/>
      <c r="J232" s="158"/>
      <c r="K232" s="158"/>
      <c r="L232" s="158"/>
      <c r="M232" s="158"/>
      <c r="N232" s="157"/>
      <c r="O232" s="157"/>
      <c r="P232" s="157"/>
      <c r="Q232" s="157"/>
      <c r="R232" s="158"/>
      <c r="S232" s="158"/>
      <c r="T232" s="158"/>
      <c r="U232" s="158"/>
      <c r="V232" s="158"/>
      <c r="W232" s="158"/>
      <c r="X232" s="158"/>
      <c r="Y232" s="158"/>
      <c r="Z232" s="148"/>
      <c r="AA232" s="148"/>
      <c r="AB232" s="148"/>
      <c r="AC232" s="148"/>
      <c r="AD232" s="148"/>
      <c r="AE232" s="148"/>
      <c r="AF232" s="148"/>
      <c r="AG232" s="148" t="s">
        <v>339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89" t="str">
        <f>C232</f>
        <v>neředěný se používá k základním nátěrům stěn a podlah s glazovanými/neglazovanými dlaždicemi, přírodním a umělým kamenem, betonovým povrchem, se zbytky lepených koberců, apod.</v>
      </c>
      <c r="BB232" s="148"/>
      <c r="BC232" s="148"/>
      <c r="BD232" s="148"/>
      <c r="BE232" s="148"/>
      <c r="BF232" s="148"/>
      <c r="BG232" s="148"/>
      <c r="BH232" s="148"/>
    </row>
    <row r="233" spans="1:60" outlineLevel="2" x14ac:dyDescent="0.2">
      <c r="A233" s="155"/>
      <c r="B233" s="156"/>
      <c r="C233" s="190" t="s">
        <v>621</v>
      </c>
      <c r="D233" s="187"/>
      <c r="E233" s="188">
        <v>5.4</v>
      </c>
      <c r="F233" s="158"/>
      <c r="G233" s="158"/>
      <c r="H233" s="158"/>
      <c r="I233" s="158"/>
      <c r="J233" s="158"/>
      <c r="K233" s="158"/>
      <c r="L233" s="158"/>
      <c r="M233" s="158"/>
      <c r="N233" s="157"/>
      <c r="O233" s="157"/>
      <c r="P233" s="157"/>
      <c r="Q233" s="157"/>
      <c r="R233" s="158"/>
      <c r="S233" s="158"/>
      <c r="T233" s="158"/>
      <c r="U233" s="158"/>
      <c r="V233" s="158"/>
      <c r="W233" s="158"/>
      <c r="X233" s="158"/>
      <c r="Y233" s="158"/>
      <c r="Z233" s="148"/>
      <c r="AA233" s="148"/>
      <c r="AB233" s="148"/>
      <c r="AC233" s="148"/>
      <c r="AD233" s="148"/>
      <c r="AE233" s="148"/>
      <c r="AF233" s="148"/>
      <c r="AG233" s="148" t="s">
        <v>235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3" x14ac:dyDescent="0.2">
      <c r="A234" s="155"/>
      <c r="B234" s="156"/>
      <c r="C234" s="190" t="s">
        <v>622</v>
      </c>
      <c r="D234" s="187"/>
      <c r="E234" s="188">
        <v>3.25</v>
      </c>
      <c r="F234" s="158"/>
      <c r="G234" s="158"/>
      <c r="H234" s="158"/>
      <c r="I234" s="158"/>
      <c r="J234" s="158"/>
      <c r="K234" s="158"/>
      <c r="L234" s="158"/>
      <c r="M234" s="158"/>
      <c r="N234" s="157"/>
      <c r="O234" s="157"/>
      <c r="P234" s="157"/>
      <c r="Q234" s="157"/>
      <c r="R234" s="158"/>
      <c r="S234" s="158"/>
      <c r="T234" s="158"/>
      <c r="U234" s="158"/>
      <c r="V234" s="158"/>
      <c r="W234" s="158"/>
      <c r="X234" s="158"/>
      <c r="Y234" s="158"/>
      <c r="Z234" s="148"/>
      <c r="AA234" s="148"/>
      <c r="AB234" s="148"/>
      <c r="AC234" s="148"/>
      <c r="AD234" s="148"/>
      <c r="AE234" s="148"/>
      <c r="AF234" s="148"/>
      <c r="AG234" s="148" t="s">
        <v>235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3" x14ac:dyDescent="0.2">
      <c r="A235" s="155"/>
      <c r="B235" s="156"/>
      <c r="C235" s="190" t="s">
        <v>623</v>
      </c>
      <c r="D235" s="187"/>
      <c r="E235" s="188">
        <v>3</v>
      </c>
      <c r="F235" s="158"/>
      <c r="G235" s="158"/>
      <c r="H235" s="158"/>
      <c r="I235" s="158"/>
      <c r="J235" s="158"/>
      <c r="K235" s="158"/>
      <c r="L235" s="158"/>
      <c r="M235" s="158"/>
      <c r="N235" s="157"/>
      <c r="O235" s="157"/>
      <c r="P235" s="157"/>
      <c r="Q235" s="157"/>
      <c r="R235" s="158"/>
      <c r="S235" s="158"/>
      <c r="T235" s="158"/>
      <c r="U235" s="158"/>
      <c r="V235" s="158"/>
      <c r="W235" s="158"/>
      <c r="X235" s="158"/>
      <c r="Y235" s="158"/>
      <c r="Z235" s="148"/>
      <c r="AA235" s="148"/>
      <c r="AB235" s="148"/>
      <c r="AC235" s="148"/>
      <c r="AD235" s="148"/>
      <c r="AE235" s="148"/>
      <c r="AF235" s="148"/>
      <c r="AG235" s="148" t="s">
        <v>235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ht="22.5" outlineLevel="1" x14ac:dyDescent="0.2">
      <c r="A236" s="167">
        <v>49</v>
      </c>
      <c r="B236" s="168" t="s">
        <v>624</v>
      </c>
      <c r="C236" s="183" t="s">
        <v>625</v>
      </c>
      <c r="D236" s="169" t="s">
        <v>231</v>
      </c>
      <c r="E236" s="170">
        <v>116.5</v>
      </c>
      <c r="F236" s="171"/>
      <c r="G236" s="172">
        <f>ROUND(E236*F236,2)</f>
        <v>0</v>
      </c>
      <c r="H236" s="171"/>
      <c r="I236" s="172">
        <f>ROUND(E236*H236,2)</f>
        <v>0</v>
      </c>
      <c r="J236" s="171"/>
      <c r="K236" s="172">
        <f>ROUND(E236*J236,2)</f>
        <v>0</v>
      </c>
      <c r="L236" s="172">
        <v>21</v>
      </c>
      <c r="M236" s="172">
        <f>G236*(1+L236/100)</f>
        <v>0</v>
      </c>
      <c r="N236" s="170">
        <v>3.46E-3</v>
      </c>
      <c r="O236" s="170">
        <f>ROUND(E236*N236,2)</f>
        <v>0.4</v>
      </c>
      <c r="P236" s="170">
        <v>0</v>
      </c>
      <c r="Q236" s="170">
        <f>ROUND(E236*P236,2)</f>
        <v>0</v>
      </c>
      <c r="R236" s="172" t="s">
        <v>355</v>
      </c>
      <c r="S236" s="172" t="s">
        <v>221</v>
      </c>
      <c r="T236" s="173" t="s">
        <v>222</v>
      </c>
      <c r="U236" s="158">
        <v>0.38</v>
      </c>
      <c r="V236" s="158">
        <f>ROUND(E236*U236,2)</f>
        <v>44.27</v>
      </c>
      <c r="W236" s="158"/>
      <c r="X236" s="158" t="s">
        <v>223</v>
      </c>
      <c r="Y236" s="158" t="s">
        <v>197</v>
      </c>
      <c r="Z236" s="148"/>
      <c r="AA236" s="148"/>
      <c r="AB236" s="148"/>
      <c r="AC236" s="148"/>
      <c r="AD236" s="148"/>
      <c r="AE236" s="148"/>
      <c r="AF236" s="148"/>
      <c r="AG236" s="148" t="s">
        <v>224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2" x14ac:dyDescent="0.2">
      <c r="A237" s="155"/>
      <c r="B237" s="156"/>
      <c r="C237" s="190" t="s">
        <v>613</v>
      </c>
      <c r="D237" s="187"/>
      <c r="E237" s="188">
        <v>116.5</v>
      </c>
      <c r="F237" s="158"/>
      <c r="G237" s="158"/>
      <c r="H237" s="158"/>
      <c r="I237" s="158"/>
      <c r="J237" s="158"/>
      <c r="K237" s="158"/>
      <c r="L237" s="158"/>
      <c r="M237" s="158"/>
      <c r="N237" s="157"/>
      <c r="O237" s="157"/>
      <c r="P237" s="157"/>
      <c r="Q237" s="157"/>
      <c r="R237" s="158"/>
      <c r="S237" s="158"/>
      <c r="T237" s="158"/>
      <c r="U237" s="158"/>
      <c r="V237" s="158"/>
      <c r="W237" s="158"/>
      <c r="X237" s="158"/>
      <c r="Y237" s="158"/>
      <c r="Z237" s="148"/>
      <c r="AA237" s="148"/>
      <c r="AB237" s="148"/>
      <c r="AC237" s="148"/>
      <c r="AD237" s="148"/>
      <c r="AE237" s="148"/>
      <c r="AF237" s="148"/>
      <c r="AG237" s="148" t="s">
        <v>235</v>
      </c>
      <c r="AH237" s="148">
        <v>5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ht="22.5" outlineLevel="1" x14ac:dyDescent="0.2">
      <c r="A238" s="167">
        <v>50</v>
      </c>
      <c r="B238" s="168" t="s">
        <v>583</v>
      </c>
      <c r="C238" s="183" t="s">
        <v>584</v>
      </c>
      <c r="D238" s="169" t="s">
        <v>219</v>
      </c>
      <c r="E238" s="170">
        <v>102.1</v>
      </c>
      <c r="F238" s="171"/>
      <c r="G238" s="172">
        <f>ROUND(E238*F238,2)</f>
        <v>0</v>
      </c>
      <c r="H238" s="171"/>
      <c r="I238" s="172">
        <f>ROUND(E238*H238,2)</f>
        <v>0</v>
      </c>
      <c r="J238" s="171"/>
      <c r="K238" s="172">
        <f>ROUND(E238*J238,2)</f>
        <v>0</v>
      </c>
      <c r="L238" s="172">
        <v>21</v>
      </c>
      <c r="M238" s="172">
        <f>G238*(1+L238/100)</f>
        <v>0</v>
      </c>
      <c r="N238" s="170">
        <v>4.0999999999999999E-4</v>
      </c>
      <c r="O238" s="170">
        <f>ROUND(E238*N238,2)</f>
        <v>0.04</v>
      </c>
      <c r="P238" s="170">
        <v>0</v>
      </c>
      <c r="Q238" s="170">
        <f>ROUND(E238*P238,2)</f>
        <v>0</v>
      </c>
      <c r="R238" s="172" t="s">
        <v>569</v>
      </c>
      <c r="S238" s="172" t="s">
        <v>221</v>
      </c>
      <c r="T238" s="173" t="s">
        <v>222</v>
      </c>
      <c r="U238" s="158">
        <v>0.23599999999999999</v>
      </c>
      <c r="V238" s="158">
        <f>ROUND(E238*U238,2)</f>
        <v>24.1</v>
      </c>
      <c r="W238" s="158"/>
      <c r="X238" s="158" t="s">
        <v>223</v>
      </c>
      <c r="Y238" s="158" t="s">
        <v>197</v>
      </c>
      <c r="Z238" s="148"/>
      <c r="AA238" s="148"/>
      <c r="AB238" s="148"/>
      <c r="AC238" s="148"/>
      <c r="AD238" s="148"/>
      <c r="AE238" s="148"/>
      <c r="AF238" s="148"/>
      <c r="AG238" s="148" t="s">
        <v>224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2" x14ac:dyDescent="0.2">
      <c r="A239" s="155"/>
      <c r="B239" s="156"/>
      <c r="C239" s="190" t="s">
        <v>626</v>
      </c>
      <c r="D239" s="187"/>
      <c r="E239" s="188">
        <v>55</v>
      </c>
      <c r="F239" s="158"/>
      <c r="G239" s="158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58"/>
      <c r="Z239" s="148"/>
      <c r="AA239" s="148"/>
      <c r="AB239" s="148"/>
      <c r="AC239" s="148"/>
      <c r="AD239" s="148"/>
      <c r="AE239" s="148"/>
      <c r="AF239" s="148"/>
      <c r="AG239" s="148" t="s">
        <v>235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3" x14ac:dyDescent="0.2">
      <c r="A240" s="155"/>
      <c r="B240" s="156"/>
      <c r="C240" s="190" t="s">
        <v>252</v>
      </c>
      <c r="D240" s="187"/>
      <c r="E240" s="188">
        <v>-9.9</v>
      </c>
      <c r="F240" s="158"/>
      <c r="G240" s="158"/>
      <c r="H240" s="158"/>
      <c r="I240" s="158"/>
      <c r="J240" s="158"/>
      <c r="K240" s="158"/>
      <c r="L240" s="158"/>
      <c r="M240" s="158"/>
      <c r="N240" s="157"/>
      <c r="O240" s="157"/>
      <c r="P240" s="157"/>
      <c r="Q240" s="157"/>
      <c r="R240" s="158"/>
      <c r="S240" s="158"/>
      <c r="T240" s="158"/>
      <c r="U240" s="158"/>
      <c r="V240" s="158"/>
      <c r="W240" s="158"/>
      <c r="X240" s="158"/>
      <c r="Y240" s="158"/>
      <c r="Z240" s="148"/>
      <c r="AA240" s="148"/>
      <c r="AB240" s="148"/>
      <c r="AC240" s="148"/>
      <c r="AD240" s="148"/>
      <c r="AE240" s="148"/>
      <c r="AF240" s="148"/>
      <c r="AG240" s="148" t="s">
        <v>235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3" x14ac:dyDescent="0.2">
      <c r="A241" s="155"/>
      <c r="B241" s="156"/>
      <c r="C241" s="190" t="s">
        <v>627</v>
      </c>
      <c r="D241" s="187"/>
      <c r="E241" s="188">
        <v>27</v>
      </c>
      <c r="F241" s="158"/>
      <c r="G241" s="158"/>
      <c r="H241" s="158"/>
      <c r="I241" s="158"/>
      <c r="J241" s="158"/>
      <c r="K241" s="158"/>
      <c r="L241" s="158"/>
      <c r="M241" s="158"/>
      <c r="N241" s="157"/>
      <c r="O241" s="157"/>
      <c r="P241" s="157"/>
      <c r="Q241" s="157"/>
      <c r="R241" s="158"/>
      <c r="S241" s="158"/>
      <c r="T241" s="158"/>
      <c r="U241" s="158"/>
      <c r="V241" s="158"/>
      <c r="W241" s="158"/>
      <c r="X241" s="158"/>
      <c r="Y241" s="158"/>
      <c r="Z241" s="148"/>
      <c r="AA241" s="148"/>
      <c r="AB241" s="148"/>
      <c r="AC241" s="148"/>
      <c r="AD241" s="148"/>
      <c r="AE241" s="148"/>
      <c r="AF241" s="148"/>
      <c r="AG241" s="148" t="s">
        <v>235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3" x14ac:dyDescent="0.2">
      <c r="A242" s="155"/>
      <c r="B242" s="156"/>
      <c r="C242" s="190" t="s">
        <v>264</v>
      </c>
      <c r="D242" s="187"/>
      <c r="E242" s="188">
        <v>30</v>
      </c>
      <c r="F242" s="158"/>
      <c r="G242" s="158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58"/>
      <c r="Z242" s="148"/>
      <c r="AA242" s="148"/>
      <c r="AB242" s="148"/>
      <c r="AC242" s="148"/>
      <c r="AD242" s="148"/>
      <c r="AE242" s="148"/>
      <c r="AF242" s="148"/>
      <c r="AG242" s="148" t="s">
        <v>235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1" x14ac:dyDescent="0.2">
      <c r="A243" s="167">
        <v>51</v>
      </c>
      <c r="B243" s="168" t="s">
        <v>628</v>
      </c>
      <c r="C243" s="183" t="s">
        <v>629</v>
      </c>
      <c r="D243" s="169" t="s">
        <v>630</v>
      </c>
      <c r="E243" s="170">
        <v>110.752</v>
      </c>
      <c r="F243" s="171"/>
      <c r="G243" s="172">
        <f>ROUND(E243*F243,2)</f>
        <v>0</v>
      </c>
      <c r="H243" s="171"/>
      <c r="I243" s="172">
        <f>ROUND(E243*H243,2)</f>
        <v>0</v>
      </c>
      <c r="J243" s="171"/>
      <c r="K243" s="172">
        <f>ROUND(E243*J243,2)</f>
        <v>0</v>
      </c>
      <c r="L243" s="172">
        <v>21</v>
      </c>
      <c r="M243" s="172">
        <f>G243*(1+L243/100)</f>
        <v>0</v>
      </c>
      <c r="N243" s="170">
        <v>1.7999999999999999E-2</v>
      </c>
      <c r="O243" s="170">
        <f>ROUND(E243*N243,2)</f>
        <v>1.99</v>
      </c>
      <c r="P243" s="170">
        <v>0</v>
      </c>
      <c r="Q243" s="170">
        <f>ROUND(E243*P243,2)</f>
        <v>0</v>
      </c>
      <c r="R243" s="172"/>
      <c r="S243" s="172" t="s">
        <v>195</v>
      </c>
      <c r="T243" s="173" t="s">
        <v>196</v>
      </c>
      <c r="U243" s="158">
        <v>0</v>
      </c>
      <c r="V243" s="158">
        <f>ROUND(E243*U243,2)</f>
        <v>0</v>
      </c>
      <c r="W243" s="158"/>
      <c r="X243" s="158" t="s">
        <v>536</v>
      </c>
      <c r="Y243" s="158" t="s">
        <v>197</v>
      </c>
      <c r="Z243" s="148"/>
      <c r="AA243" s="148"/>
      <c r="AB243" s="148"/>
      <c r="AC243" s="148"/>
      <c r="AD243" s="148"/>
      <c r="AE243" s="148"/>
      <c r="AF243" s="148"/>
      <c r="AG243" s="148" t="s">
        <v>537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2" x14ac:dyDescent="0.2">
      <c r="A244" s="155"/>
      <c r="B244" s="156"/>
      <c r="C244" s="260" t="s">
        <v>576</v>
      </c>
      <c r="D244" s="261"/>
      <c r="E244" s="261"/>
      <c r="F244" s="261"/>
      <c r="G244" s="261"/>
      <c r="H244" s="158"/>
      <c r="I244" s="158"/>
      <c r="J244" s="158"/>
      <c r="K244" s="158"/>
      <c r="L244" s="158"/>
      <c r="M244" s="158"/>
      <c r="N244" s="157"/>
      <c r="O244" s="157"/>
      <c r="P244" s="157"/>
      <c r="Q244" s="157"/>
      <c r="R244" s="158"/>
      <c r="S244" s="158"/>
      <c r="T244" s="158"/>
      <c r="U244" s="158"/>
      <c r="V244" s="158"/>
      <c r="W244" s="158"/>
      <c r="X244" s="158"/>
      <c r="Y244" s="158"/>
      <c r="Z244" s="148"/>
      <c r="AA244" s="148"/>
      <c r="AB244" s="148"/>
      <c r="AC244" s="148"/>
      <c r="AD244" s="148"/>
      <c r="AE244" s="148"/>
      <c r="AF244" s="148"/>
      <c r="AG244" s="148" t="s">
        <v>339</v>
      </c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2" x14ac:dyDescent="0.2">
      <c r="A245" s="155"/>
      <c r="B245" s="156"/>
      <c r="C245" s="190" t="s">
        <v>631</v>
      </c>
      <c r="D245" s="187"/>
      <c r="E245" s="188">
        <v>72.099999999999994</v>
      </c>
      <c r="F245" s="158"/>
      <c r="G245" s="158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58"/>
      <c r="Z245" s="148"/>
      <c r="AA245" s="148"/>
      <c r="AB245" s="148"/>
      <c r="AC245" s="148"/>
      <c r="AD245" s="148"/>
      <c r="AE245" s="148"/>
      <c r="AF245" s="148"/>
      <c r="AG245" s="148" t="s">
        <v>235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3" x14ac:dyDescent="0.2">
      <c r="A246" s="155"/>
      <c r="B246" s="156"/>
      <c r="C246" s="193" t="s">
        <v>632</v>
      </c>
      <c r="D246" s="191"/>
      <c r="E246" s="192">
        <v>8.6519999999999992</v>
      </c>
      <c r="F246" s="158"/>
      <c r="G246" s="158"/>
      <c r="H246" s="158"/>
      <c r="I246" s="158"/>
      <c r="J246" s="158"/>
      <c r="K246" s="158"/>
      <c r="L246" s="158"/>
      <c r="M246" s="158"/>
      <c r="N246" s="157"/>
      <c r="O246" s="157"/>
      <c r="P246" s="157"/>
      <c r="Q246" s="157"/>
      <c r="R246" s="158"/>
      <c r="S246" s="158"/>
      <c r="T246" s="158"/>
      <c r="U246" s="158"/>
      <c r="V246" s="158"/>
      <c r="W246" s="158"/>
      <c r="X246" s="158"/>
      <c r="Y246" s="158"/>
      <c r="Z246" s="148"/>
      <c r="AA246" s="148"/>
      <c r="AB246" s="148"/>
      <c r="AC246" s="148"/>
      <c r="AD246" s="148"/>
      <c r="AE246" s="148"/>
      <c r="AF246" s="148"/>
      <c r="AG246" s="148" t="s">
        <v>235</v>
      </c>
      <c r="AH246" s="148">
        <v>4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3" x14ac:dyDescent="0.2">
      <c r="A247" s="155"/>
      <c r="B247" s="156"/>
      <c r="C247" s="190" t="s">
        <v>264</v>
      </c>
      <c r="D247" s="187"/>
      <c r="E247" s="188">
        <v>30</v>
      </c>
      <c r="F247" s="158"/>
      <c r="G247" s="158"/>
      <c r="H247" s="158"/>
      <c r="I247" s="158"/>
      <c r="J247" s="158"/>
      <c r="K247" s="158"/>
      <c r="L247" s="158"/>
      <c r="M247" s="158"/>
      <c r="N247" s="157"/>
      <c r="O247" s="157"/>
      <c r="P247" s="157"/>
      <c r="Q247" s="157"/>
      <c r="R247" s="158"/>
      <c r="S247" s="158"/>
      <c r="T247" s="158"/>
      <c r="U247" s="158"/>
      <c r="V247" s="158"/>
      <c r="W247" s="158"/>
      <c r="X247" s="158"/>
      <c r="Y247" s="158"/>
      <c r="Z247" s="148"/>
      <c r="AA247" s="148"/>
      <c r="AB247" s="148"/>
      <c r="AC247" s="148"/>
      <c r="AD247" s="148"/>
      <c r="AE247" s="148"/>
      <c r="AF247" s="148"/>
      <c r="AG247" s="148" t="s">
        <v>235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1" x14ac:dyDescent="0.2">
      <c r="A248" s="167">
        <v>52</v>
      </c>
      <c r="B248" s="168" t="s">
        <v>591</v>
      </c>
      <c r="C248" s="183" t="s">
        <v>592</v>
      </c>
      <c r="D248" s="169" t="s">
        <v>219</v>
      </c>
      <c r="E248" s="170">
        <v>107.205</v>
      </c>
      <c r="F248" s="171"/>
      <c r="G248" s="172">
        <f>ROUND(E248*F248,2)</f>
        <v>0</v>
      </c>
      <c r="H248" s="171"/>
      <c r="I248" s="172">
        <f>ROUND(E248*H248,2)</f>
        <v>0</v>
      </c>
      <c r="J248" s="171"/>
      <c r="K248" s="172">
        <f>ROUND(E248*J248,2)</f>
        <v>0</v>
      </c>
      <c r="L248" s="172">
        <v>21</v>
      </c>
      <c r="M248" s="172">
        <f>G248*(1+L248/100)</f>
        <v>0</v>
      </c>
      <c r="N248" s="170">
        <v>1.2999999999999999E-4</v>
      </c>
      <c r="O248" s="170">
        <f>ROUND(E248*N248,2)</f>
        <v>0.01</v>
      </c>
      <c r="P248" s="170">
        <v>0</v>
      </c>
      <c r="Q248" s="170">
        <f>ROUND(E248*P248,2)</f>
        <v>0</v>
      </c>
      <c r="R248" s="172" t="s">
        <v>569</v>
      </c>
      <c r="S248" s="172" t="s">
        <v>221</v>
      </c>
      <c r="T248" s="173" t="s">
        <v>222</v>
      </c>
      <c r="U248" s="158">
        <v>0.12</v>
      </c>
      <c r="V248" s="158">
        <f>ROUND(E248*U248,2)</f>
        <v>12.86</v>
      </c>
      <c r="W248" s="158"/>
      <c r="X248" s="158" t="s">
        <v>223</v>
      </c>
      <c r="Y248" s="158" t="s">
        <v>197</v>
      </c>
      <c r="Z248" s="148"/>
      <c r="AA248" s="148"/>
      <c r="AB248" s="148"/>
      <c r="AC248" s="148"/>
      <c r="AD248" s="148"/>
      <c r="AE248" s="148"/>
      <c r="AF248" s="148"/>
      <c r="AG248" s="148" t="s">
        <v>224</v>
      </c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2" x14ac:dyDescent="0.2">
      <c r="A249" s="155"/>
      <c r="B249" s="156"/>
      <c r="C249" s="190" t="s">
        <v>603</v>
      </c>
      <c r="D249" s="187"/>
      <c r="E249" s="188">
        <v>102.1</v>
      </c>
      <c r="F249" s="158"/>
      <c r="G249" s="158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58"/>
      <c r="Z249" s="148"/>
      <c r="AA249" s="148"/>
      <c r="AB249" s="148"/>
      <c r="AC249" s="148"/>
      <c r="AD249" s="148"/>
      <c r="AE249" s="148"/>
      <c r="AF249" s="148"/>
      <c r="AG249" s="148" t="s">
        <v>235</v>
      </c>
      <c r="AH249" s="148">
        <v>5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2">
      <c r="A250" s="155"/>
      <c r="B250" s="156"/>
      <c r="C250" s="193" t="s">
        <v>589</v>
      </c>
      <c r="D250" s="191"/>
      <c r="E250" s="192">
        <v>5.1050000000000004</v>
      </c>
      <c r="F250" s="158"/>
      <c r="G250" s="158"/>
      <c r="H250" s="158"/>
      <c r="I250" s="158"/>
      <c r="J250" s="158"/>
      <c r="K250" s="158"/>
      <c r="L250" s="158"/>
      <c r="M250" s="158"/>
      <c r="N250" s="157"/>
      <c r="O250" s="157"/>
      <c r="P250" s="157"/>
      <c r="Q250" s="157"/>
      <c r="R250" s="158"/>
      <c r="S250" s="158"/>
      <c r="T250" s="158"/>
      <c r="U250" s="158"/>
      <c r="V250" s="158"/>
      <c r="W250" s="158"/>
      <c r="X250" s="158"/>
      <c r="Y250" s="158"/>
      <c r="Z250" s="148"/>
      <c r="AA250" s="148"/>
      <c r="AB250" s="148"/>
      <c r="AC250" s="148"/>
      <c r="AD250" s="148"/>
      <c r="AE250" s="148"/>
      <c r="AF250" s="148"/>
      <c r="AG250" s="148" t="s">
        <v>235</v>
      </c>
      <c r="AH250" s="148">
        <v>4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1" x14ac:dyDescent="0.2">
      <c r="A251" s="167">
        <v>53</v>
      </c>
      <c r="B251" s="168" t="s">
        <v>633</v>
      </c>
      <c r="C251" s="183" t="s">
        <v>634</v>
      </c>
      <c r="D251" s="169" t="s">
        <v>363</v>
      </c>
      <c r="E251" s="170">
        <v>2.46407</v>
      </c>
      <c r="F251" s="171"/>
      <c r="G251" s="172">
        <f>ROUND(E251*F251,2)</f>
        <v>0</v>
      </c>
      <c r="H251" s="171"/>
      <c r="I251" s="172">
        <f>ROUND(E251*H251,2)</f>
        <v>0</v>
      </c>
      <c r="J251" s="171"/>
      <c r="K251" s="172">
        <f>ROUND(E251*J251,2)</f>
        <v>0</v>
      </c>
      <c r="L251" s="172">
        <v>21</v>
      </c>
      <c r="M251" s="172">
        <f>G251*(1+L251/100)</f>
        <v>0</v>
      </c>
      <c r="N251" s="170">
        <v>0</v>
      </c>
      <c r="O251" s="170">
        <f>ROUND(E251*N251,2)</f>
        <v>0</v>
      </c>
      <c r="P251" s="170">
        <v>0</v>
      </c>
      <c r="Q251" s="170">
        <f>ROUND(E251*P251,2)</f>
        <v>0</v>
      </c>
      <c r="R251" s="172" t="s">
        <v>355</v>
      </c>
      <c r="S251" s="172" t="s">
        <v>221</v>
      </c>
      <c r="T251" s="173" t="s">
        <v>222</v>
      </c>
      <c r="U251" s="158">
        <v>1.091</v>
      </c>
      <c r="V251" s="158">
        <f>ROUND(E251*U251,2)</f>
        <v>2.69</v>
      </c>
      <c r="W251" s="158"/>
      <c r="X251" s="158" t="s">
        <v>507</v>
      </c>
      <c r="Y251" s="158" t="s">
        <v>197</v>
      </c>
      <c r="Z251" s="148"/>
      <c r="AA251" s="148"/>
      <c r="AB251" s="148"/>
      <c r="AC251" s="148"/>
      <c r="AD251" s="148"/>
      <c r="AE251" s="148"/>
      <c r="AF251" s="148"/>
      <c r="AG251" s="148" t="s">
        <v>508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2" x14ac:dyDescent="0.2">
      <c r="A252" s="155"/>
      <c r="B252" s="156"/>
      <c r="C252" s="258" t="s">
        <v>635</v>
      </c>
      <c r="D252" s="259"/>
      <c r="E252" s="259"/>
      <c r="F252" s="259"/>
      <c r="G252" s="259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58"/>
      <c r="Z252" s="148"/>
      <c r="AA252" s="148"/>
      <c r="AB252" s="148"/>
      <c r="AC252" s="148"/>
      <c r="AD252" s="148"/>
      <c r="AE252" s="148"/>
      <c r="AF252" s="148"/>
      <c r="AG252" s="148" t="s">
        <v>226</v>
      </c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x14ac:dyDescent="0.2">
      <c r="A253" s="160" t="s">
        <v>190</v>
      </c>
      <c r="B253" s="161" t="s">
        <v>151</v>
      </c>
      <c r="C253" s="181" t="s">
        <v>152</v>
      </c>
      <c r="D253" s="162"/>
      <c r="E253" s="163"/>
      <c r="F253" s="164"/>
      <c r="G253" s="164">
        <f>SUMIF(AG254:AG315,"&lt;&gt;NOR",G254:G315)</f>
        <v>0</v>
      </c>
      <c r="H253" s="164"/>
      <c r="I253" s="164">
        <f>SUM(I254:I315)</f>
        <v>0</v>
      </c>
      <c r="J253" s="164"/>
      <c r="K253" s="164">
        <f>SUM(K254:K315)</f>
        <v>0</v>
      </c>
      <c r="L253" s="164"/>
      <c r="M253" s="164">
        <f>SUM(M254:M315)</f>
        <v>0</v>
      </c>
      <c r="N253" s="163"/>
      <c r="O253" s="163">
        <f>SUM(O254:O315)</f>
        <v>2.7399999999999993</v>
      </c>
      <c r="P253" s="163"/>
      <c r="Q253" s="163">
        <f>SUM(Q254:Q315)</f>
        <v>0</v>
      </c>
      <c r="R253" s="164"/>
      <c r="S253" s="164"/>
      <c r="T253" s="165"/>
      <c r="U253" s="159"/>
      <c r="V253" s="159">
        <f>SUM(V254:V315)</f>
        <v>129.15</v>
      </c>
      <c r="W253" s="159"/>
      <c r="X253" s="159"/>
      <c r="Y253" s="159"/>
      <c r="AG253" t="s">
        <v>191</v>
      </c>
    </row>
    <row r="254" spans="1:60" ht="22.5" outlineLevel="1" x14ac:dyDescent="0.2">
      <c r="A254" s="167">
        <v>54</v>
      </c>
      <c r="B254" s="168" t="s">
        <v>636</v>
      </c>
      <c r="C254" s="183" t="s">
        <v>637</v>
      </c>
      <c r="D254" s="169" t="s">
        <v>231</v>
      </c>
      <c r="E254" s="170">
        <v>45</v>
      </c>
      <c r="F254" s="171"/>
      <c r="G254" s="172">
        <f>ROUND(E254*F254,2)</f>
        <v>0</v>
      </c>
      <c r="H254" s="171"/>
      <c r="I254" s="172">
        <f>ROUND(E254*H254,2)</f>
        <v>0</v>
      </c>
      <c r="J254" s="171"/>
      <c r="K254" s="172">
        <f>ROUND(E254*J254,2)</f>
        <v>0</v>
      </c>
      <c r="L254" s="172">
        <v>21</v>
      </c>
      <c r="M254" s="172">
        <f>G254*(1+L254/100)</f>
        <v>0</v>
      </c>
      <c r="N254" s="170">
        <v>0</v>
      </c>
      <c r="O254" s="170">
        <f>ROUND(E254*N254,2)</f>
        <v>0</v>
      </c>
      <c r="P254" s="170">
        <v>0</v>
      </c>
      <c r="Q254" s="170">
        <f>ROUND(E254*P254,2)</f>
        <v>0</v>
      </c>
      <c r="R254" s="172" t="s">
        <v>569</v>
      </c>
      <c r="S254" s="172" t="s">
        <v>221</v>
      </c>
      <c r="T254" s="173" t="s">
        <v>222</v>
      </c>
      <c r="U254" s="158">
        <v>0.33</v>
      </c>
      <c r="V254" s="158">
        <f>ROUND(E254*U254,2)</f>
        <v>14.85</v>
      </c>
      <c r="W254" s="158"/>
      <c r="X254" s="158" t="s">
        <v>223</v>
      </c>
      <c r="Y254" s="158" t="s">
        <v>197</v>
      </c>
      <c r="Z254" s="148"/>
      <c r="AA254" s="148"/>
      <c r="AB254" s="148"/>
      <c r="AC254" s="148"/>
      <c r="AD254" s="148"/>
      <c r="AE254" s="148"/>
      <c r="AF254" s="148"/>
      <c r="AG254" s="148" t="s">
        <v>224</v>
      </c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2" x14ac:dyDescent="0.2">
      <c r="A255" s="155"/>
      <c r="B255" s="156"/>
      <c r="C255" s="190" t="s">
        <v>638</v>
      </c>
      <c r="D255" s="187"/>
      <c r="E255" s="188">
        <v>15</v>
      </c>
      <c r="F255" s="158"/>
      <c r="G255" s="158"/>
      <c r="H255" s="158"/>
      <c r="I255" s="158"/>
      <c r="J255" s="158"/>
      <c r="K255" s="158"/>
      <c r="L255" s="158"/>
      <c r="M255" s="158"/>
      <c r="N255" s="157"/>
      <c r="O255" s="157"/>
      <c r="P255" s="157"/>
      <c r="Q255" s="157"/>
      <c r="R255" s="158"/>
      <c r="S255" s="158"/>
      <c r="T255" s="158"/>
      <c r="U255" s="158"/>
      <c r="V255" s="158"/>
      <c r="W255" s="158"/>
      <c r="X255" s="158"/>
      <c r="Y255" s="158"/>
      <c r="Z255" s="148"/>
      <c r="AA255" s="148"/>
      <c r="AB255" s="148"/>
      <c r="AC255" s="148"/>
      <c r="AD255" s="148"/>
      <c r="AE255" s="148"/>
      <c r="AF255" s="148"/>
      <c r="AG255" s="148" t="s">
        <v>235</v>
      </c>
      <c r="AH255" s="148">
        <v>0</v>
      </c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3" x14ac:dyDescent="0.2">
      <c r="A256" s="155"/>
      <c r="B256" s="156"/>
      <c r="C256" s="190" t="s">
        <v>264</v>
      </c>
      <c r="D256" s="187"/>
      <c r="E256" s="188">
        <v>30</v>
      </c>
      <c r="F256" s="158"/>
      <c r="G256" s="158"/>
      <c r="H256" s="158"/>
      <c r="I256" s="158"/>
      <c r="J256" s="158"/>
      <c r="K256" s="158"/>
      <c r="L256" s="158"/>
      <c r="M256" s="158"/>
      <c r="N256" s="157"/>
      <c r="O256" s="157"/>
      <c r="P256" s="157"/>
      <c r="Q256" s="157"/>
      <c r="R256" s="158"/>
      <c r="S256" s="158"/>
      <c r="T256" s="158"/>
      <c r="U256" s="158"/>
      <c r="V256" s="158"/>
      <c r="W256" s="158"/>
      <c r="X256" s="158"/>
      <c r="Y256" s="158"/>
      <c r="Z256" s="148"/>
      <c r="AA256" s="148"/>
      <c r="AB256" s="148"/>
      <c r="AC256" s="148"/>
      <c r="AD256" s="148"/>
      <c r="AE256" s="148"/>
      <c r="AF256" s="148"/>
      <c r="AG256" s="148" t="s">
        <v>235</v>
      </c>
      <c r="AH256" s="148">
        <v>0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ht="22.5" outlineLevel="1" x14ac:dyDescent="0.2">
      <c r="A257" s="167">
        <v>55</v>
      </c>
      <c r="B257" s="168" t="s">
        <v>639</v>
      </c>
      <c r="C257" s="183" t="s">
        <v>640</v>
      </c>
      <c r="D257" s="169" t="s">
        <v>616</v>
      </c>
      <c r="E257" s="170">
        <v>742.5</v>
      </c>
      <c r="F257" s="171"/>
      <c r="G257" s="172">
        <f>ROUND(E257*F257,2)</f>
        <v>0</v>
      </c>
      <c r="H257" s="171"/>
      <c r="I257" s="172">
        <f>ROUND(E257*H257,2)</f>
        <v>0</v>
      </c>
      <c r="J257" s="171"/>
      <c r="K257" s="172">
        <f>ROUND(E257*J257,2)</f>
        <v>0</v>
      </c>
      <c r="L257" s="172">
        <v>21</v>
      </c>
      <c r="M257" s="172">
        <f>G257*(1+L257/100)</f>
        <v>0</v>
      </c>
      <c r="N257" s="170">
        <v>1E-3</v>
      </c>
      <c r="O257" s="170">
        <f>ROUND(E257*N257,2)</f>
        <v>0.74</v>
      </c>
      <c r="P257" s="170">
        <v>0</v>
      </c>
      <c r="Q257" s="170">
        <f>ROUND(E257*P257,2)</f>
        <v>0</v>
      </c>
      <c r="R257" s="172" t="s">
        <v>549</v>
      </c>
      <c r="S257" s="172" t="s">
        <v>221</v>
      </c>
      <c r="T257" s="173" t="s">
        <v>222</v>
      </c>
      <c r="U257" s="158">
        <v>0</v>
      </c>
      <c r="V257" s="158">
        <f>ROUND(E257*U257,2)</f>
        <v>0</v>
      </c>
      <c r="W257" s="158"/>
      <c r="X257" s="158" t="s">
        <v>536</v>
      </c>
      <c r="Y257" s="158" t="s">
        <v>197</v>
      </c>
      <c r="Z257" s="148"/>
      <c r="AA257" s="148"/>
      <c r="AB257" s="148"/>
      <c r="AC257" s="148"/>
      <c r="AD257" s="148"/>
      <c r="AE257" s="148"/>
      <c r="AF257" s="148"/>
      <c r="AG257" s="148" t="s">
        <v>537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2" x14ac:dyDescent="0.2">
      <c r="A258" s="155"/>
      <c r="B258" s="156"/>
      <c r="C258" s="190" t="s">
        <v>641</v>
      </c>
      <c r="D258" s="187"/>
      <c r="E258" s="188">
        <v>247.5</v>
      </c>
      <c r="F258" s="158"/>
      <c r="G258" s="158"/>
      <c r="H258" s="158"/>
      <c r="I258" s="158"/>
      <c r="J258" s="158"/>
      <c r="K258" s="158"/>
      <c r="L258" s="158"/>
      <c r="M258" s="158"/>
      <c r="N258" s="157"/>
      <c r="O258" s="157"/>
      <c r="P258" s="157"/>
      <c r="Q258" s="157"/>
      <c r="R258" s="158"/>
      <c r="S258" s="158"/>
      <c r="T258" s="158"/>
      <c r="U258" s="158"/>
      <c r="V258" s="158"/>
      <c r="W258" s="158"/>
      <c r="X258" s="158"/>
      <c r="Y258" s="158"/>
      <c r="Z258" s="148"/>
      <c r="AA258" s="148"/>
      <c r="AB258" s="148"/>
      <c r="AC258" s="148"/>
      <c r="AD258" s="148"/>
      <c r="AE258" s="148"/>
      <c r="AF258" s="148"/>
      <c r="AG258" s="148" t="s">
        <v>235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3" x14ac:dyDescent="0.2">
      <c r="A259" s="155"/>
      <c r="B259" s="156"/>
      <c r="C259" s="190" t="s">
        <v>642</v>
      </c>
      <c r="D259" s="187"/>
      <c r="E259" s="188">
        <v>495</v>
      </c>
      <c r="F259" s="158"/>
      <c r="G259" s="158"/>
      <c r="H259" s="158"/>
      <c r="I259" s="158"/>
      <c r="J259" s="158"/>
      <c r="K259" s="158"/>
      <c r="L259" s="158"/>
      <c r="M259" s="158"/>
      <c r="N259" s="157"/>
      <c r="O259" s="157"/>
      <c r="P259" s="157"/>
      <c r="Q259" s="157"/>
      <c r="R259" s="158"/>
      <c r="S259" s="158"/>
      <c r="T259" s="158"/>
      <c r="U259" s="158"/>
      <c r="V259" s="158"/>
      <c r="W259" s="158"/>
      <c r="X259" s="158"/>
      <c r="Y259" s="158"/>
      <c r="Z259" s="148"/>
      <c r="AA259" s="148"/>
      <c r="AB259" s="148"/>
      <c r="AC259" s="148"/>
      <c r="AD259" s="148"/>
      <c r="AE259" s="148"/>
      <c r="AF259" s="148"/>
      <c r="AG259" s="148" t="s">
        <v>235</v>
      </c>
      <c r="AH259" s="148">
        <v>0</v>
      </c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1" x14ac:dyDescent="0.2">
      <c r="A260" s="167">
        <v>56</v>
      </c>
      <c r="B260" s="168" t="s">
        <v>643</v>
      </c>
      <c r="C260" s="183" t="s">
        <v>644</v>
      </c>
      <c r="D260" s="169" t="s">
        <v>231</v>
      </c>
      <c r="E260" s="170">
        <v>97.5</v>
      </c>
      <c r="F260" s="171"/>
      <c r="G260" s="172">
        <f>ROUND(E260*F260,2)</f>
        <v>0</v>
      </c>
      <c r="H260" s="171"/>
      <c r="I260" s="172">
        <f>ROUND(E260*H260,2)</f>
        <v>0</v>
      </c>
      <c r="J260" s="171"/>
      <c r="K260" s="172">
        <f>ROUND(E260*J260,2)</f>
        <v>0</v>
      </c>
      <c r="L260" s="172">
        <v>21</v>
      </c>
      <c r="M260" s="172">
        <f>G260*(1+L260/100)</f>
        <v>0</v>
      </c>
      <c r="N260" s="170">
        <v>3.0000000000000001E-5</v>
      </c>
      <c r="O260" s="170">
        <f>ROUND(E260*N260,2)</f>
        <v>0</v>
      </c>
      <c r="P260" s="170">
        <v>0</v>
      </c>
      <c r="Q260" s="170">
        <f>ROUND(E260*P260,2)</f>
        <v>0</v>
      </c>
      <c r="R260" s="172" t="s">
        <v>569</v>
      </c>
      <c r="S260" s="172" t="s">
        <v>221</v>
      </c>
      <c r="T260" s="173" t="s">
        <v>222</v>
      </c>
      <c r="U260" s="158">
        <v>0.05</v>
      </c>
      <c r="V260" s="158">
        <f>ROUND(E260*U260,2)</f>
        <v>4.88</v>
      </c>
      <c r="W260" s="158"/>
      <c r="X260" s="158" t="s">
        <v>223</v>
      </c>
      <c r="Y260" s="158" t="s">
        <v>197</v>
      </c>
      <c r="Z260" s="148"/>
      <c r="AA260" s="148"/>
      <c r="AB260" s="148"/>
      <c r="AC260" s="148"/>
      <c r="AD260" s="148"/>
      <c r="AE260" s="148"/>
      <c r="AF260" s="148"/>
      <c r="AG260" s="148" t="s">
        <v>224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2" x14ac:dyDescent="0.2">
      <c r="A261" s="155"/>
      <c r="B261" s="156"/>
      <c r="C261" s="260" t="s">
        <v>645</v>
      </c>
      <c r="D261" s="261"/>
      <c r="E261" s="261"/>
      <c r="F261" s="261"/>
      <c r="G261" s="261"/>
      <c r="H261" s="158"/>
      <c r="I261" s="158"/>
      <c r="J261" s="158"/>
      <c r="K261" s="158"/>
      <c r="L261" s="158"/>
      <c r="M261" s="158"/>
      <c r="N261" s="157"/>
      <c r="O261" s="157"/>
      <c r="P261" s="157"/>
      <c r="Q261" s="157"/>
      <c r="R261" s="158"/>
      <c r="S261" s="158"/>
      <c r="T261" s="158"/>
      <c r="U261" s="158"/>
      <c r="V261" s="158"/>
      <c r="W261" s="158"/>
      <c r="X261" s="158"/>
      <c r="Y261" s="158"/>
      <c r="Z261" s="148"/>
      <c r="AA261" s="148"/>
      <c r="AB261" s="148"/>
      <c r="AC261" s="148"/>
      <c r="AD261" s="148"/>
      <c r="AE261" s="148"/>
      <c r="AF261" s="148"/>
      <c r="AG261" s="148" t="s">
        <v>339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2" x14ac:dyDescent="0.2">
      <c r="A262" s="155"/>
      <c r="B262" s="156"/>
      <c r="C262" s="190" t="s">
        <v>646</v>
      </c>
      <c r="D262" s="187"/>
      <c r="E262" s="188">
        <v>10.199999999999999</v>
      </c>
      <c r="F262" s="158"/>
      <c r="G262" s="158"/>
      <c r="H262" s="158"/>
      <c r="I262" s="158"/>
      <c r="J262" s="158"/>
      <c r="K262" s="158"/>
      <c r="L262" s="158"/>
      <c r="M262" s="158"/>
      <c r="N262" s="157"/>
      <c r="O262" s="157"/>
      <c r="P262" s="157"/>
      <c r="Q262" s="157"/>
      <c r="R262" s="158"/>
      <c r="S262" s="158"/>
      <c r="T262" s="158"/>
      <c r="U262" s="158"/>
      <c r="V262" s="158"/>
      <c r="W262" s="158"/>
      <c r="X262" s="158"/>
      <c r="Y262" s="158"/>
      <c r="Z262" s="148"/>
      <c r="AA262" s="148"/>
      <c r="AB262" s="148"/>
      <c r="AC262" s="148"/>
      <c r="AD262" s="148"/>
      <c r="AE262" s="148"/>
      <c r="AF262" s="148"/>
      <c r="AG262" s="148" t="s">
        <v>235</v>
      </c>
      <c r="AH262" s="148">
        <v>0</v>
      </c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3" x14ac:dyDescent="0.2">
      <c r="A263" s="155"/>
      <c r="B263" s="156"/>
      <c r="C263" s="190" t="s">
        <v>647</v>
      </c>
      <c r="D263" s="187"/>
      <c r="E263" s="188">
        <v>5.25</v>
      </c>
      <c r="F263" s="158"/>
      <c r="G263" s="158"/>
      <c r="H263" s="158"/>
      <c r="I263" s="158"/>
      <c r="J263" s="158"/>
      <c r="K263" s="158"/>
      <c r="L263" s="158"/>
      <c r="M263" s="158"/>
      <c r="N263" s="157"/>
      <c r="O263" s="157"/>
      <c r="P263" s="157"/>
      <c r="Q263" s="157"/>
      <c r="R263" s="158"/>
      <c r="S263" s="158"/>
      <c r="T263" s="158"/>
      <c r="U263" s="158"/>
      <c r="V263" s="158"/>
      <c r="W263" s="158"/>
      <c r="X263" s="158"/>
      <c r="Y263" s="158"/>
      <c r="Z263" s="148"/>
      <c r="AA263" s="148"/>
      <c r="AB263" s="148"/>
      <c r="AC263" s="148"/>
      <c r="AD263" s="148"/>
      <c r="AE263" s="148"/>
      <c r="AF263" s="148"/>
      <c r="AG263" s="148" t="s">
        <v>235</v>
      </c>
      <c r="AH263" s="148">
        <v>0</v>
      </c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3" x14ac:dyDescent="0.2">
      <c r="A264" s="155"/>
      <c r="B264" s="156"/>
      <c r="C264" s="190" t="s">
        <v>648</v>
      </c>
      <c r="D264" s="187"/>
      <c r="E264" s="188">
        <v>6.75</v>
      </c>
      <c r="F264" s="158"/>
      <c r="G264" s="158"/>
      <c r="H264" s="158"/>
      <c r="I264" s="158"/>
      <c r="J264" s="158"/>
      <c r="K264" s="158"/>
      <c r="L264" s="158"/>
      <c r="M264" s="158"/>
      <c r="N264" s="157"/>
      <c r="O264" s="157"/>
      <c r="P264" s="157"/>
      <c r="Q264" s="157"/>
      <c r="R264" s="158"/>
      <c r="S264" s="158"/>
      <c r="T264" s="158"/>
      <c r="U264" s="158"/>
      <c r="V264" s="158"/>
      <c r="W264" s="158"/>
      <c r="X264" s="158"/>
      <c r="Y264" s="158"/>
      <c r="Z264" s="148"/>
      <c r="AA264" s="148"/>
      <c r="AB264" s="148"/>
      <c r="AC264" s="148"/>
      <c r="AD264" s="148"/>
      <c r="AE264" s="148"/>
      <c r="AF264" s="148"/>
      <c r="AG264" s="148" t="s">
        <v>235</v>
      </c>
      <c r="AH264" s="148">
        <v>0</v>
      </c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3" x14ac:dyDescent="0.2">
      <c r="A265" s="155"/>
      <c r="B265" s="156"/>
      <c r="C265" s="190" t="s">
        <v>649</v>
      </c>
      <c r="D265" s="187"/>
      <c r="E265" s="188">
        <v>14.4</v>
      </c>
      <c r="F265" s="158"/>
      <c r="G265" s="158"/>
      <c r="H265" s="158"/>
      <c r="I265" s="158"/>
      <c r="J265" s="158"/>
      <c r="K265" s="158"/>
      <c r="L265" s="158"/>
      <c r="M265" s="158"/>
      <c r="N265" s="157"/>
      <c r="O265" s="157"/>
      <c r="P265" s="157"/>
      <c r="Q265" s="157"/>
      <c r="R265" s="158"/>
      <c r="S265" s="158"/>
      <c r="T265" s="158"/>
      <c r="U265" s="158"/>
      <c r="V265" s="158"/>
      <c r="W265" s="158"/>
      <c r="X265" s="158"/>
      <c r="Y265" s="158"/>
      <c r="Z265" s="148"/>
      <c r="AA265" s="148"/>
      <c r="AB265" s="148"/>
      <c r="AC265" s="148"/>
      <c r="AD265" s="148"/>
      <c r="AE265" s="148"/>
      <c r="AF265" s="148"/>
      <c r="AG265" s="148" t="s">
        <v>235</v>
      </c>
      <c r="AH265" s="148">
        <v>0</v>
      </c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3" x14ac:dyDescent="0.2">
      <c r="A266" s="155"/>
      <c r="B266" s="156"/>
      <c r="C266" s="190" t="s">
        <v>650</v>
      </c>
      <c r="D266" s="187"/>
      <c r="E266" s="188">
        <v>10.199999999999999</v>
      </c>
      <c r="F266" s="158"/>
      <c r="G266" s="158"/>
      <c r="H266" s="158"/>
      <c r="I266" s="158"/>
      <c r="J266" s="158"/>
      <c r="K266" s="158"/>
      <c r="L266" s="158"/>
      <c r="M266" s="158"/>
      <c r="N266" s="157"/>
      <c r="O266" s="157"/>
      <c r="P266" s="157"/>
      <c r="Q266" s="157"/>
      <c r="R266" s="158"/>
      <c r="S266" s="158"/>
      <c r="T266" s="158"/>
      <c r="U266" s="158"/>
      <c r="V266" s="158"/>
      <c r="W266" s="158"/>
      <c r="X266" s="158"/>
      <c r="Y266" s="158"/>
      <c r="Z266" s="148"/>
      <c r="AA266" s="148"/>
      <c r="AB266" s="148"/>
      <c r="AC266" s="148"/>
      <c r="AD266" s="148"/>
      <c r="AE266" s="148"/>
      <c r="AF266" s="148"/>
      <c r="AG266" s="148" t="s">
        <v>235</v>
      </c>
      <c r="AH266" s="148">
        <v>0</v>
      </c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3" x14ac:dyDescent="0.2">
      <c r="A267" s="155"/>
      <c r="B267" s="156"/>
      <c r="C267" s="190" t="s">
        <v>647</v>
      </c>
      <c r="D267" s="187"/>
      <c r="E267" s="188">
        <v>5.25</v>
      </c>
      <c r="F267" s="158"/>
      <c r="G267" s="158"/>
      <c r="H267" s="158"/>
      <c r="I267" s="158"/>
      <c r="J267" s="158"/>
      <c r="K267" s="158"/>
      <c r="L267" s="158"/>
      <c r="M267" s="158"/>
      <c r="N267" s="157"/>
      <c r="O267" s="157"/>
      <c r="P267" s="157"/>
      <c r="Q267" s="157"/>
      <c r="R267" s="158"/>
      <c r="S267" s="158"/>
      <c r="T267" s="158"/>
      <c r="U267" s="158"/>
      <c r="V267" s="158"/>
      <c r="W267" s="158"/>
      <c r="X267" s="158"/>
      <c r="Y267" s="158"/>
      <c r="Z267" s="148"/>
      <c r="AA267" s="148"/>
      <c r="AB267" s="148"/>
      <c r="AC267" s="148"/>
      <c r="AD267" s="148"/>
      <c r="AE267" s="148"/>
      <c r="AF267" s="148"/>
      <c r="AG267" s="148" t="s">
        <v>235</v>
      </c>
      <c r="AH267" s="148">
        <v>0</v>
      </c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3" x14ac:dyDescent="0.2">
      <c r="A268" s="155"/>
      <c r="B268" s="156"/>
      <c r="C268" s="190" t="s">
        <v>651</v>
      </c>
      <c r="D268" s="187"/>
      <c r="E268" s="188">
        <v>10.199999999999999</v>
      </c>
      <c r="F268" s="158"/>
      <c r="G268" s="158"/>
      <c r="H268" s="158"/>
      <c r="I268" s="158"/>
      <c r="J268" s="158"/>
      <c r="K268" s="158"/>
      <c r="L268" s="158"/>
      <c r="M268" s="158"/>
      <c r="N268" s="157"/>
      <c r="O268" s="157"/>
      <c r="P268" s="157"/>
      <c r="Q268" s="157"/>
      <c r="R268" s="158"/>
      <c r="S268" s="158"/>
      <c r="T268" s="158"/>
      <c r="U268" s="158"/>
      <c r="V268" s="158"/>
      <c r="W268" s="158"/>
      <c r="X268" s="158"/>
      <c r="Y268" s="158"/>
      <c r="Z268" s="148"/>
      <c r="AA268" s="148"/>
      <c r="AB268" s="148"/>
      <c r="AC268" s="148"/>
      <c r="AD268" s="148"/>
      <c r="AE268" s="148"/>
      <c r="AF268" s="148"/>
      <c r="AG268" s="148" t="s">
        <v>235</v>
      </c>
      <c r="AH268" s="148">
        <v>0</v>
      </c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3" x14ac:dyDescent="0.2">
      <c r="A269" s="155"/>
      <c r="B269" s="156"/>
      <c r="C269" s="190" t="s">
        <v>647</v>
      </c>
      <c r="D269" s="187"/>
      <c r="E269" s="188">
        <v>5.25</v>
      </c>
      <c r="F269" s="158"/>
      <c r="G269" s="158"/>
      <c r="H269" s="158"/>
      <c r="I269" s="158"/>
      <c r="J269" s="158"/>
      <c r="K269" s="158"/>
      <c r="L269" s="158"/>
      <c r="M269" s="158"/>
      <c r="N269" s="157"/>
      <c r="O269" s="157"/>
      <c r="P269" s="157"/>
      <c r="Q269" s="157"/>
      <c r="R269" s="158"/>
      <c r="S269" s="158"/>
      <c r="T269" s="158"/>
      <c r="U269" s="158"/>
      <c r="V269" s="158"/>
      <c r="W269" s="158"/>
      <c r="X269" s="158"/>
      <c r="Y269" s="158"/>
      <c r="Z269" s="148"/>
      <c r="AA269" s="148"/>
      <c r="AB269" s="148"/>
      <c r="AC269" s="148"/>
      <c r="AD269" s="148"/>
      <c r="AE269" s="148"/>
      <c r="AF269" s="148"/>
      <c r="AG269" s="148" t="s">
        <v>235</v>
      </c>
      <c r="AH269" s="148">
        <v>0</v>
      </c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3" x14ac:dyDescent="0.2">
      <c r="A270" s="155"/>
      <c r="B270" s="156"/>
      <c r="C270" s="190" t="s">
        <v>264</v>
      </c>
      <c r="D270" s="187"/>
      <c r="E270" s="188">
        <v>30</v>
      </c>
      <c r="F270" s="158"/>
      <c r="G270" s="158"/>
      <c r="H270" s="158"/>
      <c r="I270" s="158"/>
      <c r="J270" s="158"/>
      <c r="K270" s="158"/>
      <c r="L270" s="158"/>
      <c r="M270" s="158"/>
      <c r="N270" s="157"/>
      <c r="O270" s="157"/>
      <c r="P270" s="157"/>
      <c r="Q270" s="157"/>
      <c r="R270" s="158"/>
      <c r="S270" s="158"/>
      <c r="T270" s="158"/>
      <c r="U270" s="158"/>
      <c r="V270" s="158"/>
      <c r="W270" s="158"/>
      <c r="X270" s="158"/>
      <c r="Y270" s="158"/>
      <c r="Z270" s="148"/>
      <c r="AA270" s="148"/>
      <c r="AB270" s="148"/>
      <c r="AC270" s="148"/>
      <c r="AD270" s="148"/>
      <c r="AE270" s="148"/>
      <c r="AF270" s="148"/>
      <c r="AG270" s="148" t="s">
        <v>235</v>
      </c>
      <c r="AH270" s="148">
        <v>0</v>
      </c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ht="22.5" outlineLevel="1" x14ac:dyDescent="0.2">
      <c r="A271" s="167">
        <v>57</v>
      </c>
      <c r="B271" s="168" t="s">
        <v>652</v>
      </c>
      <c r="C271" s="183" t="s">
        <v>653</v>
      </c>
      <c r="D271" s="169" t="s">
        <v>231</v>
      </c>
      <c r="E271" s="170">
        <v>55.875</v>
      </c>
      <c r="F271" s="171"/>
      <c r="G271" s="172">
        <f>ROUND(E271*F271,2)</f>
        <v>0</v>
      </c>
      <c r="H271" s="171"/>
      <c r="I271" s="172">
        <f>ROUND(E271*H271,2)</f>
        <v>0</v>
      </c>
      <c r="J271" s="171"/>
      <c r="K271" s="172">
        <f>ROUND(E271*J271,2)</f>
        <v>0</v>
      </c>
      <c r="L271" s="172">
        <v>21</v>
      </c>
      <c r="M271" s="172">
        <f>G271*(1+L271/100)</f>
        <v>0</v>
      </c>
      <c r="N271" s="170">
        <v>1.2200000000000001E-2</v>
      </c>
      <c r="O271" s="170">
        <f>ROUND(E271*N271,2)</f>
        <v>0.68</v>
      </c>
      <c r="P271" s="170">
        <v>0</v>
      </c>
      <c r="Q271" s="170">
        <f>ROUND(E271*P271,2)</f>
        <v>0</v>
      </c>
      <c r="R271" s="172" t="s">
        <v>549</v>
      </c>
      <c r="S271" s="172" t="s">
        <v>221</v>
      </c>
      <c r="T271" s="173" t="s">
        <v>222</v>
      </c>
      <c r="U271" s="158">
        <v>0</v>
      </c>
      <c r="V271" s="158">
        <f>ROUND(E271*U271,2)</f>
        <v>0</v>
      </c>
      <c r="W271" s="158"/>
      <c r="X271" s="158" t="s">
        <v>536</v>
      </c>
      <c r="Y271" s="158" t="s">
        <v>197</v>
      </c>
      <c r="Z271" s="148"/>
      <c r="AA271" s="148"/>
      <c r="AB271" s="148"/>
      <c r="AC271" s="148"/>
      <c r="AD271" s="148"/>
      <c r="AE271" s="148"/>
      <c r="AF271" s="148"/>
      <c r="AG271" s="148" t="s">
        <v>537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outlineLevel="2" x14ac:dyDescent="0.2">
      <c r="A272" s="155"/>
      <c r="B272" s="156"/>
      <c r="C272" s="190" t="s">
        <v>654</v>
      </c>
      <c r="D272" s="187"/>
      <c r="E272" s="188"/>
      <c r="F272" s="158"/>
      <c r="G272" s="158"/>
      <c r="H272" s="158"/>
      <c r="I272" s="158"/>
      <c r="J272" s="158"/>
      <c r="K272" s="158"/>
      <c r="L272" s="158"/>
      <c r="M272" s="158"/>
      <c r="N272" s="157"/>
      <c r="O272" s="157"/>
      <c r="P272" s="157"/>
      <c r="Q272" s="157"/>
      <c r="R272" s="158"/>
      <c r="S272" s="158"/>
      <c r="T272" s="158"/>
      <c r="U272" s="158"/>
      <c r="V272" s="158"/>
      <c r="W272" s="158"/>
      <c r="X272" s="158"/>
      <c r="Y272" s="158"/>
      <c r="Z272" s="148"/>
      <c r="AA272" s="148"/>
      <c r="AB272" s="148"/>
      <c r="AC272" s="148"/>
      <c r="AD272" s="148"/>
      <c r="AE272" s="148"/>
      <c r="AF272" s="148"/>
      <c r="AG272" s="148" t="s">
        <v>235</v>
      </c>
      <c r="AH272" s="148">
        <v>0</v>
      </c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outlineLevel="3" x14ac:dyDescent="0.2">
      <c r="A273" s="155"/>
      <c r="B273" s="156"/>
      <c r="C273" s="190" t="s">
        <v>464</v>
      </c>
      <c r="D273" s="187"/>
      <c r="E273" s="188"/>
      <c r="F273" s="158"/>
      <c r="G273" s="158"/>
      <c r="H273" s="158"/>
      <c r="I273" s="158"/>
      <c r="J273" s="158"/>
      <c r="K273" s="158"/>
      <c r="L273" s="158"/>
      <c r="M273" s="158"/>
      <c r="N273" s="157"/>
      <c r="O273" s="157"/>
      <c r="P273" s="157"/>
      <c r="Q273" s="157"/>
      <c r="R273" s="158"/>
      <c r="S273" s="158"/>
      <c r="T273" s="158"/>
      <c r="U273" s="158"/>
      <c r="V273" s="158"/>
      <c r="W273" s="158"/>
      <c r="X273" s="158"/>
      <c r="Y273" s="158"/>
      <c r="Z273" s="148"/>
      <c r="AA273" s="148"/>
      <c r="AB273" s="148"/>
      <c r="AC273" s="148"/>
      <c r="AD273" s="148"/>
      <c r="AE273" s="148"/>
      <c r="AF273" s="148"/>
      <c r="AG273" s="148" t="s">
        <v>235</v>
      </c>
      <c r="AH273" s="148">
        <v>0</v>
      </c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3" x14ac:dyDescent="0.2">
      <c r="A274" s="155"/>
      <c r="B274" s="156"/>
      <c r="C274" s="190" t="s">
        <v>647</v>
      </c>
      <c r="D274" s="187"/>
      <c r="E274" s="188">
        <v>5.25</v>
      </c>
      <c r="F274" s="158"/>
      <c r="G274" s="158"/>
      <c r="H274" s="158"/>
      <c r="I274" s="158"/>
      <c r="J274" s="158"/>
      <c r="K274" s="158"/>
      <c r="L274" s="158"/>
      <c r="M274" s="158"/>
      <c r="N274" s="157"/>
      <c r="O274" s="157"/>
      <c r="P274" s="157"/>
      <c r="Q274" s="157"/>
      <c r="R274" s="158"/>
      <c r="S274" s="158"/>
      <c r="T274" s="158"/>
      <c r="U274" s="158"/>
      <c r="V274" s="158"/>
      <c r="W274" s="158"/>
      <c r="X274" s="158"/>
      <c r="Y274" s="158"/>
      <c r="Z274" s="148"/>
      <c r="AA274" s="148"/>
      <c r="AB274" s="148"/>
      <c r="AC274" s="148"/>
      <c r="AD274" s="148"/>
      <c r="AE274" s="148"/>
      <c r="AF274" s="148"/>
      <c r="AG274" s="148" t="s">
        <v>235</v>
      </c>
      <c r="AH274" s="148">
        <v>0</v>
      </c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3" x14ac:dyDescent="0.2">
      <c r="A275" s="155"/>
      <c r="B275" s="156"/>
      <c r="C275" s="190" t="s">
        <v>648</v>
      </c>
      <c r="D275" s="187"/>
      <c r="E275" s="188">
        <v>6.75</v>
      </c>
      <c r="F275" s="158"/>
      <c r="G275" s="158"/>
      <c r="H275" s="158"/>
      <c r="I275" s="158"/>
      <c r="J275" s="158"/>
      <c r="K275" s="158"/>
      <c r="L275" s="158"/>
      <c r="M275" s="158"/>
      <c r="N275" s="157"/>
      <c r="O275" s="157"/>
      <c r="P275" s="157"/>
      <c r="Q275" s="157"/>
      <c r="R275" s="158"/>
      <c r="S275" s="158"/>
      <c r="T275" s="158"/>
      <c r="U275" s="158"/>
      <c r="V275" s="158"/>
      <c r="W275" s="158"/>
      <c r="X275" s="158"/>
      <c r="Y275" s="158"/>
      <c r="Z275" s="148"/>
      <c r="AA275" s="148"/>
      <c r="AB275" s="148"/>
      <c r="AC275" s="148"/>
      <c r="AD275" s="148"/>
      <c r="AE275" s="148"/>
      <c r="AF275" s="148"/>
      <c r="AG275" s="148" t="s">
        <v>235</v>
      </c>
      <c r="AH275" s="148">
        <v>0</v>
      </c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3" x14ac:dyDescent="0.2">
      <c r="A276" s="155"/>
      <c r="B276" s="156"/>
      <c r="C276" s="190" t="s">
        <v>240</v>
      </c>
      <c r="D276" s="187"/>
      <c r="E276" s="188"/>
      <c r="F276" s="158"/>
      <c r="G276" s="158"/>
      <c r="H276" s="158"/>
      <c r="I276" s="158"/>
      <c r="J276" s="158"/>
      <c r="K276" s="158"/>
      <c r="L276" s="158"/>
      <c r="M276" s="158"/>
      <c r="N276" s="157"/>
      <c r="O276" s="157"/>
      <c r="P276" s="157"/>
      <c r="Q276" s="157"/>
      <c r="R276" s="158"/>
      <c r="S276" s="158"/>
      <c r="T276" s="158"/>
      <c r="U276" s="158"/>
      <c r="V276" s="158"/>
      <c r="W276" s="158"/>
      <c r="X276" s="158"/>
      <c r="Y276" s="158"/>
      <c r="Z276" s="148"/>
      <c r="AA276" s="148"/>
      <c r="AB276" s="148"/>
      <c r="AC276" s="148"/>
      <c r="AD276" s="148"/>
      <c r="AE276" s="148"/>
      <c r="AF276" s="148"/>
      <c r="AG276" s="148" t="s">
        <v>235</v>
      </c>
      <c r="AH276" s="148">
        <v>0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3" x14ac:dyDescent="0.2">
      <c r="A277" s="155"/>
      <c r="B277" s="156"/>
      <c r="C277" s="190" t="s">
        <v>275</v>
      </c>
      <c r="D277" s="187"/>
      <c r="E277" s="188"/>
      <c r="F277" s="158"/>
      <c r="G277" s="158"/>
      <c r="H277" s="158"/>
      <c r="I277" s="158"/>
      <c r="J277" s="158"/>
      <c r="K277" s="158"/>
      <c r="L277" s="158"/>
      <c r="M277" s="158"/>
      <c r="N277" s="157"/>
      <c r="O277" s="157"/>
      <c r="P277" s="157"/>
      <c r="Q277" s="157"/>
      <c r="R277" s="158"/>
      <c r="S277" s="158"/>
      <c r="T277" s="158"/>
      <c r="U277" s="158"/>
      <c r="V277" s="158"/>
      <c r="W277" s="158"/>
      <c r="X277" s="158"/>
      <c r="Y277" s="158"/>
      <c r="Z277" s="148"/>
      <c r="AA277" s="148"/>
      <c r="AB277" s="148"/>
      <c r="AC277" s="148"/>
      <c r="AD277" s="148"/>
      <c r="AE277" s="148"/>
      <c r="AF277" s="148"/>
      <c r="AG277" s="148" t="s">
        <v>235</v>
      </c>
      <c r="AH277" s="148">
        <v>0</v>
      </c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3" x14ac:dyDescent="0.2">
      <c r="A278" s="155"/>
      <c r="B278" s="156"/>
      <c r="C278" s="190" t="s">
        <v>647</v>
      </c>
      <c r="D278" s="187"/>
      <c r="E278" s="188">
        <v>5.25</v>
      </c>
      <c r="F278" s="158"/>
      <c r="G278" s="158"/>
      <c r="H278" s="158"/>
      <c r="I278" s="158"/>
      <c r="J278" s="158"/>
      <c r="K278" s="158"/>
      <c r="L278" s="158"/>
      <c r="M278" s="158"/>
      <c r="N278" s="157"/>
      <c r="O278" s="157"/>
      <c r="P278" s="157"/>
      <c r="Q278" s="157"/>
      <c r="R278" s="158"/>
      <c r="S278" s="158"/>
      <c r="T278" s="158"/>
      <c r="U278" s="158"/>
      <c r="V278" s="158"/>
      <c r="W278" s="158"/>
      <c r="X278" s="158"/>
      <c r="Y278" s="158"/>
      <c r="Z278" s="148"/>
      <c r="AA278" s="148"/>
      <c r="AB278" s="148"/>
      <c r="AC278" s="148"/>
      <c r="AD278" s="148"/>
      <c r="AE278" s="148"/>
      <c r="AF278" s="148"/>
      <c r="AG278" s="148" t="s">
        <v>235</v>
      </c>
      <c r="AH278" s="148">
        <v>0</v>
      </c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3" x14ac:dyDescent="0.2">
      <c r="A279" s="155"/>
      <c r="B279" s="156"/>
      <c r="C279" s="190" t="s">
        <v>277</v>
      </c>
      <c r="D279" s="187"/>
      <c r="E279" s="188"/>
      <c r="F279" s="158"/>
      <c r="G279" s="158"/>
      <c r="H279" s="158"/>
      <c r="I279" s="158"/>
      <c r="J279" s="158"/>
      <c r="K279" s="158"/>
      <c r="L279" s="158"/>
      <c r="M279" s="158"/>
      <c r="N279" s="157"/>
      <c r="O279" s="157"/>
      <c r="P279" s="157"/>
      <c r="Q279" s="157"/>
      <c r="R279" s="158"/>
      <c r="S279" s="158"/>
      <c r="T279" s="158"/>
      <c r="U279" s="158"/>
      <c r="V279" s="158"/>
      <c r="W279" s="158"/>
      <c r="X279" s="158"/>
      <c r="Y279" s="158"/>
      <c r="Z279" s="148"/>
      <c r="AA279" s="148"/>
      <c r="AB279" s="148"/>
      <c r="AC279" s="148"/>
      <c r="AD279" s="148"/>
      <c r="AE279" s="148"/>
      <c r="AF279" s="148"/>
      <c r="AG279" s="148" t="s">
        <v>235</v>
      </c>
      <c r="AH279" s="148">
        <v>0</v>
      </c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outlineLevel="3" x14ac:dyDescent="0.2">
      <c r="A280" s="155"/>
      <c r="B280" s="156"/>
      <c r="C280" s="190" t="s">
        <v>647</v>
      </c>
      <c r="D280" s="187"/>
      <c r="E280" s="188">
        <v>5.25</v>
      </c>
      <c r="F280" s="158"/>
      <c r="G280" s="158"/>
      <c r="H280" s="158"/>
      <c r="I280" s="158"/>
      <c r="J280" s="158"/>
      <c r="K280" s="158"/>
      <c r="L280" s="158"/>
      <c r="M280" s="158"/>
      <c r="N280" s="157"/>
      <c r="O280" s="157"/>
      <c r="P280" s="157"/>
      <c r="Q280" s="157"/>
      <c r="R280" s="158"/>
      <c r="S280" s="158"/>
      <c r="T280" s="158"/>
      <c r="U280" s="158"/>
      <c r="V280" s="158"/>
      <c r="W280" s="158"/>
      <c r="X280" s="158"/>
      <c r="Y280" s="158"/>
      <c r="Z280" s="148"/>
      <c r="AA280" s="148"/>
      <c r="AB280" s="148"/>
      <c r="AC280" s="148"/>
      <c r="AD280" s="148"/>
      <c r="AE280" s="148"/>
      <c r="AF280" s="148"/>
      <c r="AG280" s="148" t="s">
        <v>235</v>
      </c>
      <c r="AH280" s="148">
        <v>0</v>
      </c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outlineLevel="3" x14ac:dyDescent="0.2">
      <c r="A281" s="155"/>
      <c r="B281" s="156"/>
      <c r="C281" s="193" t="s">
        <v>577</v>
      </c>
      <c r="D281" s="191"/>
      <c r="E281" s="192">
        <v>3.375</v>
      </c>
      <c r="F281" s="158"/>
      <c r="G281" s="158"/>
      <c r="H281" s="158"/>
      <c r="I281" s="158"/>
      <c r="J281" s="158"/>
      <c r="K281" s="158"/>
      <c r="L281" s="158"/>
      <c r="M281" s="158"/>
      <c r="N281" s="157"/>
      <c r="O281" s="157"/>
      <c r="P281" s="157"/>
      <c r="Q281" s="157"/>
      <c r="R281" s="158"/>
      <c r="S281" s="158"/>
      <c r="T281" s="158"/>
      <c r="U281" s="158"/>
      <c r="V281" s="158"/>
      <c r="W281" s="158"/>
      <c r="X281" s="158"/>
      <c r="Y281" s="158"/>
      <c r="Z281" s="148"/>
      <c r="AA281" s="148"/>
      <c r="AB281" s="148"/>
      <c r="AC281" s="148"/>
      <c r="AD281" s="148"/>
      <c r="AE281" s="148"/>
      <c r="AF281" s="148"/>
      <c r="AG281" s="148" t="s">
        <v>235</v>
      </c>
      <c r="AH281" s="148">
        <v>4</v>
      </c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outlineLevel="3" x14ac:dyDescent="0.2">
      <c r="A282" s="155"/>
      <c r="B282" s="156"/>
      <c r="C282" s="190" t="s">
        <v>264</v>
      </c>
      <c r="D282" s="187"/>
      <c r="E282" s="188">
        <v>30</v>
      </c>
      <c r="F282" s="158"/>
      <c r="G282" s="158"/>
      <c r="H282" s="158"/>
      <c r="I282" s="158"/>
      <c r="J282" s="158"/>
      <c r="K282" s="158"/>
      <c r="L282" s="158"/>
      <c r="M282" s="158"/>
      <c r="N282" s="157"/>
      <c r="O282" s="157"/>
      <c r="P282" s="157"/>
      <c r="Q282" s="157"/>
      <c r="R282" s="158"/>
      <c r="S282" s="158"/>
      <c r="T282" s="158"/>
      <c r="U282" s="158"/>
      <c r="V282" s="158"/>
      <c r="W282" s="158"/>
      <c r="X282" s="158"/>
      <c r="Y282" s="158"/>
      <c r="Z282" s="148"/>
      <c r="AA282" s="148"/>
      <c r="AB282" s="148"/>
      <c r="AC282" s="148"/>
      <c r="AD282" s="148"/>
      <c r="AE282" s="148"/>
      <c r="AF282" s="148"/>
      <c r="AG282" s="148" t="s">
        <v>235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 ht="22.5" outlineLevel="1" x14ac:dyDescent="0.2">
      <c r="A283" s="167">
        <v>58</v>
      </c>
      <c r="B283" s="168" t="s">
        <v>655</v>
      </c>
      <c r="C283" s="183" t="s">
        <v>656</v>
      </c>
      <c r="D283" s="169" t="s">
        <v>231</v>
      </c>
      <c r="E283" s="170">
        <v>32.67</v>
      </c>
      <c r="F283" s="171"/>
      <c r="G283" s="172">
        <f>ROUND(E283*F283,2)</f>
        <v>0</v>
      </c>
      <c r="H283" s="171"/>
      <c r="I283" s="172">
        <f>ROUND(E283*H283,2)</f>
        <v>0</v>
      </c>
      <c r="J283" s="171"/>
      <c r="K283" s="172">
        <f>ROUND(E283*J283,2)</f>
        <v>0</v>
      </c>
      <c r="L283" s="172">
        <v>21</v>
      </c>
      <c r="M283" s="172">
        <f>G283*(1+L283/100)</f>
        <v>0</v>
      </c>
      <c r="N283" s="170">
        <v>1.3599999999999999E-2</v>
      </c>
      <c r="O283" s="170">
        <f>ROUND(E283*N283,2)</f>
        <v>0.44</v>
      </c>
      <c r="P283" s="170">
        <v>0</v>
      </c>
      <c r="Q283" s="170">
        <f>ROUND(E283*P283,2)</f>
        <v>0</v>
      </c>
      <c r="R283" s="172" t="s">
        <v>549</v>
      </c>
      <c r="S283" s="172" t="s">
        <v>221</v>
      </c>
      <c r="T283" s="173" t="s">
        <v>222</v>
      </c>
      <c r="U283" s="158">
        <v>0</v>
      </c>
      <c r="V283" s="158">
        <f>ROUND(E283*U283,2)</f>
        <v>0</v>
      </c>
      <c r="W283" s="158"/>
      <c r="X283" s="158" t="s">
        <v>536</v>
      </c>
      <c r="Y283" s="158" t="s">
        <v>197</v>
      </c>
      <c r="Z283" s="148"/>
      <c r="AA283" s="148"/>
      <c r="AB283" s="148"/>
      <c r="AC283" s="148"/>
      <c r="AD283" s="148"/>
      <c r="AE283" s="148"/>
      <c r="AF283" s="148"/>
      <c r="AG283" s="148" t="s">
        <v>537</v>
      </c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2" x14ac:dyDescent="0.2">
      <c r="A284" s="155"/>
      <c r="B284" s="156"/>
      <c r="C284" s="190" t="s">
        <v>657</v>
      </c>
      <c r="D284" s="187"/>
      <c r="E284" s="188">
        <v>6.7320000000000002</v>
      </c>
      <c r="F284" s="158"/>
      <c r="G284" s="158"/>
      <c r="H284" s="158"/>
      <c r="I284" s="158"/>
      <c r="J284" s="158"/>
      <c r="K284" s="158"/>
      <c r="L284" s="158"/>
      <c r="M284" s="158"/>
      <c r="N284" s="157"/>
      <c r="O284" s="157"/>
      <c r="P284" s="157"/>
      <c r="Q284" s="157"/>
      <c r="R284" s="158"/>
      <c r="S284" s="158"/>
      <c r="T284" s="158"/>
      <c r="U284" s="158"/>
      <c r="V284" s="158"/>
      <c r="W284" s="158"/>
      <c r="X284" s="158"/>
      <c r="Y284" s="158"/>
      <c r="Z284" s="148"/>
      <c r="AA284" s="148"/>
      <c r="AB284" s="148"/>
      <c r="AC284" s="148"/>
      <c r="AD284" s="148"/>
      <c r="AE284" s="148"/>
      <c r="AF284" s="148"/>
      <c r="AG284" s="148" t="s">
        <v>235</v>
      </c>
      <c r="AH284" s="148">
        <v>0</v>
      </c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3" x14ac:dyDescent="0.2">
      <c r="A285" s="155"/>
      <c r="B285" s="156"/>
      <c r="C285" s="190" t="s">
        <v>658</v>
      </c>
      <c r="D285" s="187"/>
      <c r="E285" s="188">
        <v>9.5039999999999996</v>
      </c>
      <c r="F285" s="158"/>
      <c r="G285" s="158"/>
      <c r="H285" s="158"/>
      <c r="I285" s="158"/>
      <c r="J285" s="158"/>
      <c r="K285" s="158"/>
      <c r="L285" s="158"/>
      <c r="M285" s="158"/>
      <c r="N285" s="157"/>
      <c r="O285" s="157"/>
      <c r="P285" s="157"/>
      <c r="Q285" s="157"/>
      <c r="R285" s="158"/>
      <c r="S285" s="158"/>
      <c r="T285" s="158"/>
      <c r="U285" s="158"/>
      <c r="V285" s="158"/>
      <c r="W285" s="158"/>
      <c r="X285" s="158"/>
      <c r="Y285" s="158"/>
      <c r="Z285" s="148"/>
      <c r="AA285" s="148"/>
      <c r="AB285" s="148"/>
      <c r="AC285" s="148"/>
      <c r="AD285" s="148"/>
      <c r="AE285" s="148"/>
      <c r="AF285" s="148"/>
      <c r="AG285" s="148" t="s">
        <v>235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3" x14ac:dyDescent="0.2">
      <c r="A286" s="155"/>
      <c r="B286" s="156"/>
      <c r="C286" s="190" t="s">
        <v>659</v>
      </c>
      <c r="D286" s="187"/>
      <c r="E286" s="188">
        <v>6.7320000000000002</v>
      </c>
      <c r="F286" s="158"/>
      <c r="G286" s="158"/>
      <c r="H286" s="158"/>
      <c r="I286" s="158"/>
      <c r="J286" s="158"/>
      <c r="K286" s="158"/>
      <c r="L286" s="158"/>
      <c r="M286" s="158"/>
      <c r="N286" s="157"/>
      <c r="O286" s="157"/>
      <c r="P286" s="157"/>
      <c r="Q286" s="157"/>
      <c r="R286" s="158"/>
      <c r="S286" s="158"/>
      <c r="T286" s="158"/>
      <c r="U286" s="158"/>
      <c r="V286" s="158"/>
      <c r="W286" s="158"/>
      <c r="X286" s="158"/>
      <c r="Y286" s="158"/>
      <c r="Z286" s="148"/>
      <c r="AA286" s="148"/>
      <c r="AB286" s="148"/>
      <c r="AC286" s="148"/>
      <c r="AD286" s="148"/>
      <c r="AE286" s="148"/>
      <c r="AF286" s="148"/>
      <c r="AG286" s="148" t="s">
        <v>235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3" x14ac:dyDescent="0.2">
      <c r="A287" s="155"/>
      <c r="B287" s="156"/>
      <c r="C287" s="190" t="s">
        <v>660</v>
      </c>
      <c r="D287" s="187"/>
      <c r="E287" s="188">
        <v>6.7320000000000002</v>
      </c>
      <c r="F287" s="158"/>
      <c r="G287" s="158"/>
      <c r="H287" s="158"/>
      <c r="I287" s="158"/>
      <c r="J287" s="158"/>
      <c r="K287" s="158"/>
      <c r="L287" s="158"/>
      <c r="M287" s="158"/>
      <c r="N287" s="157"/>
      <c r="O287" s="157"/>
      <c r="P287" s="157"/>
      <c r="Q287" s="157"/>
      <c r="R287" s="158"/>
      <c r="S287" s="158"/>
      <c r="T287" s="158"/>
      <c r="U287" s="158"/>
      <c r="V287" s="158"/>
      <c r="W287" s="158"/>
      <c r="X287" s="158"/>
      <c r="Y287" s="158"/>
      <c r="Z287" s="148"/>
      <c r="AA287" s="148"/>
      <c r="AB287" s="148"/>
      <c r="AC287" s="148"/>
      <c r="AD287" s="148"/>
      <c r="AE287" s="148"/>
      <c r="AF287" s="148"/>
      <c r="AG287" s="148" t="s">
        <v>235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3" x14ac:dyDescent="0.2">
      <c r="A288" s="155"/>
      <c r="B288" s="156"/>
      <c r="C288" s="193" t="s">
        <v>661</v>
      </c>
      <c r="D288" s="191"/>
      <c r="E288" s="192">
        <v>2.97</v>
      </c>
      <c r="F288" s="158"/>
      <c r="G288" s="158"/>
      <c r="H288" s="158"/>
      <c r="I288" s="158"/>
      <c r="J288" s="158"/>
      <c r="K288" s="158"/>
      <c r="L288" s="158"/>
      <c r="M288" s="158"/>
      <c r="N288" s="157"/>
      <c r="O288" s="157"/>
      <c r="P288" s="157"/>
      <c r="Q288" s="157"/>
      <c r="R288" s="158"/>
      <c r="S288" s="158"/>
      <c r="T288" s="158"/>
      <c r="U288" s="158"/>
      <c r="V288" s="158"/>
      <c r="W288" s="158"/>
      <c r="X288" s="158"/>
      <c r="Y288" s="158"/>
      <c r="Z288" s="148"/>
      <c r="AA288" s="148"/>
      <c r="AB288" s="148"/>
      <c r="AC288" s="148"/>
      <c r="AD288" s="148"/>
      <c r="AE288" s="148"/>
      <c r="AF288" s="148"/>
      <c r="AG288" s="148" t="s">
        <v>235</v>
      </c>
      <c r="AH288" s="148">
        <v>4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 x14ac:dyDescent="0.2">
      <c r="A289" s="167">
        <v>59</v>
      </c>
      <c r="B289" s="168" t="s">
        <v>662</v>
      </c>
      <c r="C289" s="183" t="s">
        <v>663</v>
      </c>
      <c r="D289" s="169" t="s">
        <v>231</v>
      </c>
      <c r="E289" s="170">
        <v>16.335000000000001</v>
      </c>
      <c r="F289" s="171"/>
      <c r="G289" s="172">
        <f>ROUND(E289*F289,2)</f>
        <v>0</v>
      </c>
      <c r="H289" s="171"/>
      <c r="I289" s="172">
        <f>ROUND(E289*H289,2)</f>
        <v>0</v>
      </c>
      <c r="J289" s="171"/>
      <c r="K289" s="172">
        <f>ROUND(E289*J289,2)</f>
        <v>0</v>
      </c>
      <c r="L289" s="172">
        <v>21</v>
      </c>
      <c r="M289" s="172">
        <f>G289*(1+L289/100)</f>
        <v>0</v>
      </c>
      <c r="N289" s="170">
        <v>1.3599999999999999E-2</v>
      </c>
      <c r="O289" s="170">
        <f>ROUND(E289*N289,2)</f>
        <v>0.22</v>
      </c>
      <c r="P289" s="170">
        <v>0</v>
      </c>
      <c r="Q289" s="170">
        <f>ROUND(E289*P289,2)</f>
        <v>0</v>
      </c>
      <c r="R289" s="172"/>
      <c r="S289" s="172" t="s">
        <v>195</v>
      </c>
      <c r="T289" s="173" t="s">
        <v>222</v>
      </c>
      <c r="U289" s="158">
        <v>0</v>
      </c>
      <c r="V289" s="158">
        <f>ROUND(E289*U289,2)</f>
        <v>0</v>
      </c>
      <c r="W289" s="158"/>
      <c r="X289" s="158" t="s">
        <v>536</v>
      </c>
      <c r="Y289" s="158" t="s">
        <v>197</v>
      </c>
      <c r="Z289" s="148"/>
      <c r="AA289" s="148"/>
      <c r="AB289" s="148"/>
      <c r="AC289" s="148"/>
      <c r="AD289" s="148"/>
      <c r="AE289" s="148"/>
      <c r="AF289" s="148"/>
      <c r="AG289" s="148" t="s">
        <v>537</v>
      </c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2" x14ac:dyDescent="0.2">
      <c r="A290" s="155"/>
      <c r="B290" s="156"/>
      <c r="C290" s="190" t="s">
        <v>664</v>
      </c>
      <c r="D290" s="187"/>
      <c r="E290" s="188">
        <v>3.3660000000000001</v>
      </c>
      <c r="F290" s="158"/>
      <c r="G290" s="158"/>
      <c r="H290" s="158"/>
      <c r="I290" s="158"/>
      <c r="J290" s="158"/>
      <c r="K290" s="158"/>
      <c r="L290" s="158"/>
      <c r="M290" s="158"/>
      <c r="N290" s="157"/>
      <c r="O290" s="157"/>
      <c r="P290" s="157"/>
      <c r="Q290" s="157"/>
      <c r="R290" s="158"/>
      <c r="S290" s="158"/>
      <c r="T290" s="158"/>
      <c r="U290" s="158"/>
      <c r="V290" s="158"/>
      <c r="W290" s="158"/>
      <c r="X290" s="158"/>
      <c r="Y290" s="158"/>
      <c r="Z290" s="148"/>
      <c r="AA290" s="148"/>
      <c r="AB290" s="148"/>
      <c r="AC290" s="148"/>
      <c r="AD290" s="148"/>
      <c r="AE290" s="148"/>
      <c r="AF290" s="148"/>
      <c r="AG290" s="148" t="s">
        <v>235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outlineLevel="3" x14ac:dyDescent="0.2">
      <c r="A291" s="155"/>
      <c r="B291" s="156"/>
      <c r="C291" s="190" t="s">
        <v>665</v>
      </c>
      <c r="D291" s="187"/>
      <c r="E291" s="188">
        <v>4.7519999999999998</v>
      </c>
      <c r="F291" s="158"/>
      <c r="G291" s="158"/>
      <c r="H291" s="158"/>
      <c r="I291" s="158"/>
      <c r="J291" s="158"/>
      <c r="K291" s="158"/>
      <c r="L291" s="158"/>
      <c r="M291" s="158"/>
      <c r="N291" s="157"/>
      <c r="O291" s="157"/>
      <c r="P291" s="157"/>
      <c r="Q291" s="157"/>
      <c r="R291" s="158"/>
      <c r="S291" s="158"/>
      <c r="T291" s="158"/>
      <c r="U291" s="158"/>
      <c r="V291" s="158"/>
      <c r="W291" s="158"/>
      <c r="X291" s="158"/>
      <c r="Y291" s="158"/>
      <c r="Z291" s="148"/>
      <c r="AA291" s="148"/>
      <c r="AB291" s="148"/>
      <c r="AC291" s="148"/>
      <c r="AD291" s="148"/>
      <c r="AE291" s="148"/>
      <c r="AF291" s="148"/>
      <c r="AG291" s="148" t="s">
        <v>235</v>
      </c>
      <c r="AH291" s="148">
        <v>0</v>
      </c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outlineLevel="3" x14ac:dyDescent="0.2">
      <c r="A292" s="155"/>
      <c r="B292" s="156"/>
      <c r="C292" s="190" t="s">
        <v>666</v>
      </c>
      <c r="D292" s="187"/>
      <c r="E292" s="188">
        <v>3.3660000000000001</v>
      </c>
      <c r="F292" s="158"/>
      <c r="G292" s="158"/>
      <c r="H292" s="158"/>
      <c r="I292" s="158"/>
      <c r="J292" s="158"/>
      <c r="K292" s="158"/>
      <c r="L292" s="158"/>
      <c r="M292" s="158"/>
      <c r="N292" s="157"/>
      <c r="O292" s="157"/>
      <c r="P292" s="157"/>
      <c r="Q292" s="157"/>
      <c r="R292" s="158"/>
      <c r="S292" s="158"/>
      <c r="T292" s="158"/>
      <c r="U292" s="158"/>
      <c r="V292" s="158"/>
      <c r="W292" s="158"/>
      <c r="X292" s="158"/>
      <c r="Y292" s="158"/>
      <c r="Z292" s="148"/>
      <c r="AA292" s="148"/>
      <c r="AB292" s="148"/>
      <c r="AC292" s="148"/>
      <c r="AD292" s="148"/>
      <c r="AE292" s="148"/>
      <c r="AF292" s="148"/>
      <c r="AG292" s="148" t="s">
        <v>235</v>
      </c>
      <c r="AH292" s="148">
        <v>0</v>
      </c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3" x14ac:dyDescent="0.2">
      <c r="A293" s="155"/>
      <c r="B293" s="156"/>
      <c r="C293" s="190" t="s">
        <v>667</v>
      </c>
      <c r="D293" s="187"/>
      <c r="E293" s="188">
        <v>3.3660000000000001</v>
      </c>
      <c r="F293" s="158"/>
      <c r="G293" s="158"/>
      <c r="H293" s="158"/>
      <c r="I293" s="158"/>
      <c r="J293" s="158"/>
      <c r="K293" s="158"/>
      <c r="L293" s="158"/>
      <c r="M293" s="158"/>
      <c r="N293" s="157"/>
      <c r="O293" s="157"/>
      <c r="P293" s="157"/>
      <c r="Q293" s="157"/>
      <c r="R293" s="158"/>
      <c r="S293" s="158"/>
      <c r="T293" s="158"/>
      <c r="U293" s="158"/>
      <c r="V293" s="158"/>
      <c r="W293" s="158"/>
      <c r="X293" s="158"/>
      <c r="Y293" s="158"/>
      <c r="Z293" s="148"/>
      <c r="AA293" s="148"/>
      <c r="AB293" s="148"/>
      <c r="AC293" s="148"/>
      <c r="AD293" s="148"/>
      <c r="AE293" s="148"/>
      <c r="AF293" s="148"/>
      <c r="AG293" s="148" t="s">
        <v>235</v>
      </c>
      <c r="AH293" s="148">
        <v>0</v>
      </c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3" x14ac:dyDescent="0.2">
      <c r="A294" s="155"/>
      <c r="B294" s="156"/>
      <c r="C294" s="193" t="s">
        <v>661</v>
      </c>
      <c r="D294" s="191"/>
      <c r="E294" s="192">
        <v>1.4850000000000001</v>
      </c>
      <c r="F294" s="158"/>
      <c r="G294" s="158"/>
      <c r="H294" s="158"/>
      <c r="I294" s="158"/>
      <c r="J294" s="158"/>
      <c r="K294" s="158"/>
      <c r="L294" s="158"/>
      <c r="M294" s="158"/>
      <c r="N294" s="157"/>
      <c r="O294" s="157"/>
      <c r="P294" s="157"/>
      <c r="Q294" s="157"/>
      <c r="R294" s="158"/>
      <c r="S294" s="158"/>
      <c r="T294" s="158"/>
      <c r="U294" s="158"/>
      <c r="V294" s="158"/>
      <c r="W294" s="158"/>
      <c r="X294" s="158"/>
      <c r="Y294" s="158"/>
      <c r="Z294" s="148"/>
      <c r="AA294" s="148"/>
      <c r="AB294" s="148"/>
      <c r="AC294" s="148"/>
      <c r="AD294" s="148"/>
      <c r="AE294" s="148"/>
      <c r="AF294" s="148"/>
      <c r="AG294" s="148" t="s">
        <v>235</v>
      </c>
      <c r="AH294" s="148">
        <v>4</v>
      </c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 x14ac:dyDescent="0.2">
      <c r="A295" s="167">
        <v>60</v>
      </c>
      <c r="B295" s="168" t="s">
        <v>668</v>
      </c>
      <c r="C295" s="183" t="s">
        <v>669</v>
      </c>
      <c r="D295" s="169" t="s">
        <v>630</v>
      </c>
      <c r="E295" s="170">
        <v>24.75</v>
      </c>
      <c r="F295" s="171"/>
      <c r="G295" s="172">
        <f>ROUND(E295*F295,2)</f>
        <v>0</v>
      </c>
      <c r="H295" s="171"/>
      <c r="I295" s="172">
        <f>ROUND(E295*H295,2)</f>
        <v>0</v>
      </c>
      <c r="J295" s="171"/>
      <c r="K295" s="172">
        <f>ROUND(E295*J295,2)</f>
        <v>0</v>
      </c>
      <c r="L295" s="172">
        <v>21</v>
      </c>
      <c r="M295" s="172">
        <f>G295*(1+L295/100)</f>
        <v>0</v>
      </c>
      <c r="N295" s="170">
        <v>2E-3</v>
      </c>
      <c r="O295" s="170">
        <f>ROUND(E295*N295,2)</f>
        <v>0.05</v>
      </c>
      <c r="P295" s="170">
        <v>0</v>
      </c>
      <c r="Q295" s="170">
        <f>ROUND(E295*P295,2)</f>
        <v>0</v>
      </c>
      <c r="R295" s="172"/>
      <c r="S295" s="172" t="s">
        <v>195</v>
      </c>
      <c r="T295" s="173" t="s">
        <v>196</v>
      </c>
      <c r="U295" s="158">
        <v>0</v>
      </c>
      <c r="V295" s="158">
        <f>ROUND(E295*U295,2)</f>
        <v>0</v>
      </c>
      <c r="W295" s="158"/>
      <c r="X295" s="158" t="s">
        <v>536</v>
      </c>
      <c r="Y295" s="158" t="s">
        <v>197</v>
      </c>
      <c r="Z295" s="148"/>
      <c r="AA295" s="148"/>
      <c r="AB295" s="148"/>
      <c r="AC295" s="148"/>
      <c r="AD295" s="148"/>
      <c r="AE295" s="148"/>
      <c r="AF295" s="148"/>
      <c r="AG295" s="148" t="s">
        <v>537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2" x14ac:dyDescent="0.2">
      <c r="A296" s="155"/>
      <c r="B296" s="156"/>
      <c r="C296" s="190" t="s">
        <v>670</v>
      </c>
      <c r="D296" s="187"/>
      <c r="E296" s="188">
        <v>5.0999999999999996</v>
      </c>
      <c r="F296" s="158"/>
      <c r="G296" s="158"/>
      <c r="H296" s="158"/>
      <c r="I296" s="158"/>
      <c r="J296" s="158"/>
      <c r="K296" s="158"/>
      <c r="L296" s="158"/>
      <c r="M296" s="158"/>
      <c r="N296" s="157"/>
      <c r="O296" s="157"/>
      <c r="P296" s="157"/>
      <c r="Q296" s="157"/>
      <c r="R296" s="158"/>
      <c r="S296" s="158"/>
      <c r="T296" s="158"/>
      <c r="U296" s="158"/>
      <c r="V296" s="158"/>
      <c r="W296" s="158"/>
      <c r="X296" s="158"/>
      <c r="Y296" s="158"/>
      <c r="Z296" s="148"/>
      <c r="AA296" s="148"/>
      <c r="AB296" s="148"/>
      <c r="AC296" s="148"/>
      <c r="AD296" s="148"/>
      <c r="AE296" s="148"/>
      <c r="AF296" s="148"/>
      <c r="AG296" s="148" t="s">
        <v>235</v>
      </c>
      <c r="AH296" s="148">
        <v>0</v>
      </c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3" x14ac:dyDescent="0.2">
      <c r="A297" s="155"/>
      <c r="B297" s="156"/>
      <c r="C297" s="190" t="s">
        <v>671</v>
      </c>
      <c r="D297" s="187"/>
      <c r="E297" s="188">
        <v>7.2</v>
      </c>
      <c r="F297" s="158"/>
      <c r="G297" s="158"/>
      <c r="H297" s="158"/>
      <c r="I297" s="158"/>
      <c r="J297" s="158"/>
      <c r="K297" s="158"/>
      <c r="L297" s="158"/>
      <c r="M297" s="158"/>
      <c r="N297" s="157"/>
      <c r="O297" s="157"/>
      <c r="P297" s="157"/>
      <c r="Q297" s="157"/>
      <c r="R297" s="158"/>
      <c r="S297" s="158"/>
      <c r="T297" s="158"/>
      <c r="U297" s="158"/>
      <c r="V297" s="158"/>
      <c r="W297" s="158"/>
      <c r="X297" s="158"/>
      <c r="Y297" s="158"/>
      <c r="Z297" s="148"/>
      <c r="AA297" s="148"/>
      <c r="AB297" s="148"/>
      <c r="AC297" s="148"/>
      <c r="AD297" s="148"/>
      <c r="AE297" s="148"/>
      <c r="AF297" s="148"/>
      <c r="AG297" s="148" t="s">
        <v>235</v>
      </c>
      <c r="AH297" s="148">
        <v>0</v>
      </c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3" x14ac:dyDescent="0.2">
      <c r="A298" s="155"/>
      <c r="B298" s="156"/>
      <c r="C298" s="190" t="s">
        <v>672</v>
      </c>
      <c r="D298" s="187"/>
      <c r="E298" s="188">
        <v>5.0999999999999996</v>
      </c>
      <c r="F298" s="158"/>
      <c r="G298" s="158"/>
      <c r="H298" s="158"/>
      <c r="I298" s="158"/>
      <c r="J298" s="158"/>
      <c r="K298" s="158"/>
      <c r="L298" s="158"/>
      <c r="M298" s="158"/>
      <c r="N298" s="157"/>
      <c r="O298" s="157"/>
      <c r="P298" s="157"/>
      <c r="Q298" s="157"/>
      <c r="R298" s="158"/>
      <c r="S298" s="158"/>
      <c r="T298" s="158"/>
      <c r="U298" s="158"/>
      <c r="V298" s="158"/>
      <c r="W298" s="158"/>
      <c r="X298" s="158"/>
      <c r="Y298" s="158"/>
      <c r="Z298" s="148"/>
      <c r="AA298" s="148"/>
      <c r="AB298" s="148"/>
      <c r="AC298" s="148"/>
      <c r="AD298" s="148"/>
      <c r="AE298" s="148"/>
      <c r="AF298" s="148"/>
      <c r="AG298" s="148" t="s">
        <v>235</v>
      </c>
      <c r="AH298" s="148">
        <v>0</v>
      </c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3" x14ac:dyDescent="0.2">
      <c r="A299" s="155"/>
      <c r="B299" s="156"/>
      <c r="C299" s="190" t="s">
        <v>673</v>
      </c>
      <c r="D299" s="187"/>
      <c r="E299" s="188">
        <v>5.0999999999999996</v>
      </c>
      <c r="F299" s="158"/>
      <c r="G299" s="158"/>
      <c r="H299" s="158"/>
      <c r="I299" s="158"/>
      <c r="J299" s="158"/>
      <c r="K299" s="158"/>
      <c r="L299" s="158"/>
      <c r="M299" s="158"/>
      <c r="N299" s="157"/>
      <c r="O299" s="157"/>
      <c r="P299" s="157"/>
      <c r="Q299" s="157"/>
      <c r="R299" s="158"/>
      <c r="S299" s="158"/>
      <c r="T299" s="158"/>
      <c r="U299" s="158"/>
      <c r="V299" s="158"/>
      <c r="W299" s="158"/>
      <c r="X299" s="158"/>
      <c r="Y299" s="158"/>
      <c r="Z299" s="148"/>
      <c r="AA299" s="148"/>
      <c r="AB299" s="148"/>
      <c r="AC299" s="148"/>
      <c r="AD299" s="148"/>
      <c r="AE299" s="148"/>
      <c r="AF299" s="148"/>
      <c r="AG299" s="148" t="s">
        <v>235</v>
      </c>
      <c r="AH299" s="148">
        <v>0</v>
      </c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outlineLevel="3" x14ac:dyDescent="0.2">
      <c r="A300" s="155"/>
      <c r="B300" s="156"/>
      <c r="C300" s="193" t="s">
        <v>661</v>
      </c>
      <c r="D300" s="191"/>
      <c r="E300" s="192">
        <v>2.25</v>
      </c>
      <c r="F300" s="158"/>
      <c r="G300" s="158"/>
      <c r="H300" s="158"/>
      <c r="I300" s="158"/>
      <c r="J300" s="158"/>
      <c r="K300" s="158"/>
      <c r="L300" s="158"/>
      <c r="M300" s="158"/>
      <c r="N300" s="157"/>
      <c r="O300" s="157"/>
      <c r="P300" s="157"/>
      <c r="Q300" s="157"/>
      <c r="R300" s="158"/>
      <c r="S300" s="158"/>
      <c r="T300" s="158"/>
      <c r="U300" s="158"/>
      <c r="V300" s="158"/>
      <c r="W300" s="158"/>
      <c r="X300" s="158"/>
      <c r="Y300" s="158"/>
      <c r="Z300" s="148"/>
      <c r="AA300" s="148"/>
      <c r="AB300" s="148"/>
      <c r="AC300" s="148"/>
      <c r="AD300" s="148"/>
      <c r="AE300" s="148"/>
      <c r="AF300" s="148"/>
      <c r="AG300" s="148" t="s">
        <v>235</v>
      </c>
      <c r="AH300" s="148">
        <v>4</v>
      </c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</row>
    <row r="301" spans="1:60" ht="22.5" outlineLevel="1" x14ac:dyDescent="0.2">
      <c r="A301" s="167">
        <v>61</v>
      </c>
      <c r="B301" s="168" t="s">
        <v>674</v>
      </c>
      <c r="C301" s="183" t="s">
        <v>675</v>
      </c>
      <c r="D301" s="169" t="s">
        <v>231</v>
      </c>
      <c r="E301" s="170">
        <v>97.5</v>
      </c>
      <c r="F301" s="171"/>
      <c r="G301" s="172">
        <f>ROUND(E301*F301,2)</f>
        <v>0</v>
      </c>
      <c r="H301" s="171"/>
      <c r="I301" s="172">
        <f>ROUND(E301*H301,2)</f>
        <v>0</v>
      </c>
      <c r="J301" s="171"/>
      <c r="K301" s="172">
        <f>ROUND(E301*J301,2)</f>
        <v>0</v>
      </c>
      <c r="L301" s="172">
        <v>21</v>
      </c>
      <c r="M301" s="172">
        <f>G301*(1+L301/100)</f>
        <v>0</v>
      </c>
      <c r="N301" s="170">
        <v>5.2399999999999999E-3</v>
      </c>
      <c r="O301" s="170">
        <f>ROUND(E301*N301,2)</f>
        <v>0.51</v>
      </c>
      <c r="P301" s="170">
        <v>0</v>
      </c>
      <c r="Q301" s="170">
        <f>ROUND(E301*P301,2)</f>
        <v>0</v>
      </c>
      <c r="R301" s="172" t="s">
        <v>569</v>
      </c>
      <c r="S301" s="172" t="s">
        <v>221</v>
      </c>
      <c r="T301" s="173" t="s">
        <v>222</v>
      </c>
      <c r="U301" s="158">
        <v>0.95840000000000003</v>
      </c>
      <c r="V301" s="158">
        <f>ROUND(E301*U301,2)</f>
        <v>93.44</v>
      </c>
      <c r="W301" s="158"/>
      <c r="X301" s="158" t="s">
        <v>223</v>
      </c>
      <c r="Y301" s="158" t="s">
        <v>197</v>
      </c>
      <c r="Z301" s="148"/>
      <c r="AA301" s="148"/>
      <c r="AB301" s="148"/>
      <c r="AC301" s="148"/>
      <c r="AD301" s="148"/>
      <c r="AE301" s="148"/>
      <c r="AF301" s="148"/>
      <c r="AG301" s="148" t="s">
        <v>224</v>
      </c>
      <c r="AH301" s="148"/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outlineLevel="2" x14ac:dyDescent="0.2">
      <c r="A302" s="155"/>
      <c r="B302" s="156"/>
      <c r="C302" s="190" t="s">
        <v>676</v>
      </c>
      <c r="D302" s="187"/>
      <c r="E302" s="188">
        <v>97.5</v>
      </c>
      <c r="F302" s="158"/>
      <c r="G302" s="158"/>
      <c r="H302" s="158"/>
      <c r="I302" s="158"/>
      <c r="J302" s="158"/>
      <c r="K302" s="158"/>
      <c r="L302" s="158"/>
      <c r="M302" s="158"/>
      <c r="N302" s="157"/>
      <c r="O302" s="157"/>
      <c r="P302" s="157"/>
      <c r="Q302" s="157"/>
      <c r="R302" s="158"/>
      <c r="S302" s="158"/>
      <c r="T302" s="158"/>
      <c r="U302" s="158"/>
      <c r="V302" s="158"/>
      <c r="W302" s="158"/>
      <c r="X302" s="158"/>
      <c r="Y302" s="158"/>
      <c r="Z302" s="148"/>
      <c r="AA302" s="148"/>
      <c r="AB302" s="148"/>
      <c r="AC302" s="148"/>
      <c r="AD302" s="148"/>
      <c r="AE302" s="148"/>
      <c r="AF302" s="148"/>
      <c r="AG302" s="148" t="s">
        <v>235</v>
      </c>
      <c r="AH302" s="148">
        <v>5</v>
      </c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ht="22.5" outlineLevel="1" x14ac:dyDescent="0.2">
      <c r="A303" s="167">
        <v>62</v>
      </c>
      <c r="B303" s="168" t="s">
        <v>677</v>
      </c>
      <c r="C303" s="183" t="s">
        <v>678</v>
      </c>
      <c r="D303" s="169" t="s">
        <v>231</v>
      </c>
      <c r="E303" s="170">
        <v>97.5</v>
      </c>
      <c r="F303" s="171"/>
      <c r="G303" s="172">
        <f>ROUND(E303*F303,2)</f>
        <v>0</v>
      </c>
      <c r="H303" s="171"/>
      <c r="I303" s="172">
        <f>ROUND(E303*H303,2)</f>
        <v>0</v>
      </c>
      <c r="J303" s="171"/>
      <c r="K303" s="172">
        <f>ROUND(E303*J303,2)</f>
        <v>0</v>
      </c>
      <c r="L303" s="172">
        <v>21</v>
      </c>
      <c r="M303" s="172">
        <f>G303*(1+L303/100)</f>
        <v>0</v>
      </c>
      <c r="N303" s="170">
        <v>8.9999999999999998E-4</v>
      </c>
      <c r="O303" s="170">
        <f>ROUND(E303*N303,2)</f>
        <v>0.09</v>
      </c>
      <c r="P303" s="170">
        <v>0</v>
      </c>
      <c r="Q303" s="170">
        <f>ROUND(E303*P303,2)</f>
        <v>0</v>
      </c>
      <c r="R303" s="172" t="s">
        <v>569</v>
      </c>
      <c r="S303" s="172" t="s">
        <v>221</v>
      </c>
      <c r="T303" s="173" t="s">
        <v>222</v>
      </c>
      <c r="U303" s="158">
        <v>0</v>
      </c>
      <c r="V303" s="158">
        <f>ROUND(E303*U303,2)</f>
        <v>0</v>
      </c>
      <c r="W303" s="158"/>
      <c r="X303" s="158" t="s">
        <v>223</v>
      </c>
      <c r="Y303" s="158" t="s">
        <v>197</v>
      </c>
      <c r="Z303" s="148"/>
      <c r="AA303" s="148"/>
      <c r="AB303" s="148"/>
      <c r="AC303" s="148"/>
      <c r="AD303" s="148"/>
      <c r="AE303" s="148"/>
      <c r="AF303" s="148"/>
      <c r="AG303" s="148" t="s">
        <v>224</v>
      </c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outlineLevel="2" x14ac:dyDescent="0.2">
      <c r="A304" s="155"/>
      <c r="B304" s="156"/>
      <c r="C304" s="190" t="s">
        <v>676</v>
      </c>
      <c r="D304" s="187"/>
      <c r="E304" s="188">
        <v>97.5</v>
      </c>
      <c r="F304" s="158"/>
      <c r="G304" s="158"/>
      <c r="H304" s="158"/>
      <c r="I304" s="158"/>
      <c r="J304" s="158"/>
      <c r="K304" s="158"/>
      <c r="L304" s="158"/>
      <c r="M304" s="158"/>
      <c r="N304" s="157"/>
      <c r="O304" s="157"/>
      <c r="P304" s="157"/>
      <c r="Q304" s="157"/>
      <c r="R304" s="158"/>
      <c r="S304" s="158"/>
      <c r="T304" s="158"/>
      <c r="U304" s="158"/>
      <c r="V304" s="158"/>
      <c r="W304" s="158"/>
      <c r="X304" s="158"/>
      <c r="Y304" s="158"/>
      <c r="Z304" s="148"/>
      <c r="AA304" s="148"/>
      <c r="AB304" s="148"/>
      <c r="AC304" s="148"/>
      <c r="AD304" s="148"/>
      <c r="AE304" s="148"/>
      <c r="AF304" s="148"/>
      <c r="AG304" s="148" t="s">
        <v>235</v>
      </c>
      <c r="AH304" s="148">
        <v>5</v>
      </c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outlineLevel="1" x14ac:dyDescent="0.2">
      <c r="A305" s="167">
        <v>63</v>
      </c>
      <c r="B305" s="168" t="s">
        <v>591</v>
      </c>
      <c r="C305" s="183" t="s">
        <v>592</v>
      </c>
      <c r="D305" s="169" t="s">
        <v>219</v>
      </c>
      <c r="E305" s="170">
        <v>96.5</v>
      </c>
      <c r="F305" s="171"/>
      <c r="G305" s="172">
        <f>ROUND(E305*F305,2)</f>
        <v>0</v>
      </c>
      <c r="H305" s="171"/>
      <c r="I305" s="172">
        <f>ROUND(E305*H305,2)</f>
        <v>0</v>
      </c>
      <c r="J305" s="171"/>
      <c r="K305" s="172">
        <f>ROUND(E305*J305,2)</f>
        <v>0</v>
      </c>
      <c r="L305" s="172">
        <v>21</v>
      </c>
      <c r="M305" s="172">
        <f>G305*(1+L305/100)</f>
        <v>0</v>
      </c>
      <c r="N305" s="170">
        <v>1.2999999999999999E-4</v>
      </c>
      <c r="O305" s="170">
        <f>ROUND(E305*N305,2)</f>
        <v>0.01</v>
      </c>
      <c r="P305" s="170">
        <v>0</v>
      </c>
      <c r="Q305" s="170">
        <f>ROUND(E305*P305,2)</f>
        <v>0</v>
      </c>
      <c r="R305" s="172" t="s">
        <v>569</v>
      </c>
      <c r="S305" s="172" t="s">
        <v>221</v>
      </c>
      <c r="T305" s="173" t="s">
        <v>222</v>
      </c>
      <c r="U305" s="158">
        <v>0.12</v>
      </c>
      <c r="V305" s="158">
        <f>ROUND(E305*U305,2)</f>
        <v>11.58</v>
      </c>
      <c r="W305" s="158"/>
      <c r="X305" s="158" t="s">
        <v>223</v>
      </c>
      <c r="Y305" s="158" t="s">
        <v>197</v>
      </c>
      <c r="Z305" s="148"/>
      <c r="AA305" s="148"/>
      <c r="AB305" s="148"/>
      <c r="AC305" s="148"/>
      <c r="AD305" s="148"/>
      <c r="AE305" s="148"/>
      <c r="AF305" s="148"/>
      <c r="AG305" s="148" t="s">
        <v>224</v>
      </c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</row>
    <row r="306" spans="1:60" outlineLevel="2" x14ac:dyDescent="0.2">
      <c r="A306" s="155"/>
      <c r="B306" s="156"/>
      <c r="C306" s="190" t="s">
        <v>679</v>
      </c>
      <c r="D306" s="187"/>
      <c r="E306" s="188">
        <v>9.1</v>
      </c>
      <c r="F306" s="158"/>
      <c r="G306" s="158"/>
      <c r="H306" s="158"/>
      <c r="I306" s="158"/>
      <c r="J306" s="158"/>
      <c r="K306" s="158"/>
      <c r="L306" s="158"/>
      <c r="M306" s="158"/>
      <c r="N306" s="157"/>
      <c r="O306" s="157"/>
      <c r="P306" s="157"/>
      <c r="Q306" s="157"/>
      <c r="R306" s="158"/>
      <c r="S306" s="158"/>
      <c r="T306" s="158"/>
      <c r="U306" s="158"/>
      <c r="V306" s="158"/>
      <c r="W306" s="158"/>
      <c r="X306" s="158"/>
      <c r="Y306" s="158"/>
      <c r="Z306" s="148"/>
      <c r="AA306" s="148"/>
      <c r="AB306" s="148"/>
      <c r="AC306" s="148"/>
      <c r="AD306" s="148"/>
      <c r="AE306" s="148"/>
      <c r="AF306" s="148"/>
      <c r="AG306" s="148" t="s">
        <v>235</v>
      </c>
      <c r="AH306" s="148">
        <v>0</v>
      </c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outlineLevel="3" x14ac:dyDescent="0.2">
      <c r="A307" s="155"/>
      <c r="B307" s="156"/>
      <c r="C307" s="190" t="s">
        <v>680</v>
      </c>
      <c r="D307" s="187"/>
      <c r="E307" s="188">
        <v>6.5</v>
      </c>
      <c r="F307" s="158"/>
      <c r="G307" s="158"/>
      <c r="H307" s="158"/>
      <c r="I307" s="158"/>
      <c r="J307" s="158"/>
      <c r="K307" s="158"/>
      <c r="L307" s="158"/>
      <c r="M307" s="158"/>
      <c r="N307" s="157"/>
      <c r="O307" s="157"/>
      <c r="P307" s="157"/>
      <c r="Q307" s="157"/>
      <c r="R307" s="158"/>
      <c r="S307" s="158"/>
      <c r="T307" s="158"/>
      <c r="U307" s="158"/>
      <c r="V307" s="158"/>
      <c r="W307" s="158"/>
      <c r="X307" s="158"/>
      <c r="Y307" s="158"/>
      <c r="Z307" s="148"/>
      <c r="AA307" s="148"/>
      <c r="AB307" s="148"/>
      <c r="AC307" s="148"/>
      <c r="AD307" s="148"/>
      <c r="AE307" s="148"/>
      <c r="AF307" s="148"/>
      <c r="AG307" s="148" t="s">
        <v>235</v>
      </c>
      <c r="AH307" s="148">
        <v>0</v>
      </c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outlineLevel="3" x14ac:dyDescent="0.2">
      <c r="A308" s="155"/>
      <c r="B308" s="156"/>
      <c r="C308" s="190" t="s">
        <v>681</v>
      </c>
      <c r="D308" s="187"/>
      <c r="E308" s="188">
        <v>8.5</v>
      </c>
      <c r="F308" s="158"/>
      <c r="G308" s="158"/>
      <c r="H308" s="158"/>
      <c r="I308" s="158"/>
      <c r="J308" s="158"/>
      <c r="K308" s="158"/>
      <c r="L308" s="158"/>
      <c r="M308" s="158"/>
      <c r="N308" s="157"/>
      <c r="O308" s="157"/>
      <c r="P308" s="157"/>
      <c r="Q308" s="157"/>
      <c r="R308" s="158"/>
      <c r="S308" s="158"/>
      <c r="T308" s="158"/>
      <c r="U308" s="158"/>
      <c r="V308" s="158"/>
      <c r="W308" s="158"/>
      <c r="X308" s="158"/>
      <c r="Y308" s="158"/>
      <c r="Z308" s="148"/>
      <c r="AA308" s="148"/>
      <c r="AB308" s="148"/>
      <c r="AC308" s="148"/>
      <c r="AD308" s="148"/>
      <c r="AE308" s="148"/>
      <c r="AF308" s="148"/>
      <c r="AG308" s="148" t="s">
        <v>235</v>
      </c>
      <c r="AH308" s="148">
        <v>0</v>
      </c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outlineLevel="3" x14ac:dyDescent="0.2">
      <c r="A309" s="155"/>
      <c r="B309" s="156"/>
      <c r="C309" s="190" t="s">
        <v>682</v>
      </c>
      <c r="D309" s="187"/>
      <c r="E309" s="188">
        <v>11.2</v>
      </c>
      <c r="F309" s="158"/>
      <c r="G309" s="158"/>
      <c r="H309" s="158"/>
      <c r="I309" s="158"/>
      <c r="J309" s="158"/>
      <c r="K309" s="158"/>
      <c r="L309" s="158"/>
      <c r="M309" s="158"/>
      <c r="N309" s="157"/>
      <c r="O309" s="157"/>
      <c r="P309" s="157"/>
      <c r="Q309" s="157"/>
      <c r="R309" s="158"/>
      <c r="S309" s="158"/>
      <c r="T309" s="158"/>
      <c r="U309" s="158"/>
      <c r="V309" s="158"/>
      <c r="W309" s="158"/>
      <c r="X309" s="158"/>
      <c r="Y309" s="158"/>
      <c r="Z309" s="148"/>
      <c r="AA309" s="148"/>
      <c r="AB309" s="148"/>
      <c r="AC309" s="148"/>
      <c r="AD309" s="148"/>
      <c r="AE309" s="148"/>
      <c r="AF309" s="148"/>
      <c r="AG309" s="148" t="s">
        <v>235</v>
      </c>
      <c r="AH309" s="148">
        <v>0</v>
      </c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outlineLevel="3" x14ac:dyDescent="0.2">
      <c r="A310" s="155"/>
      <c r="B310" s="156"/>
      <c r="C310" s="190" t="s">
        <v>683</v>
      </c>
      <c r="D310" s="187"/>
      <c r="E310" s="188">
        <v>9.1</v>
      </c>
      <c r="F310" s="158"/>
      <c r="G310" s="158"/>
      <c r="H310" s="158"/>
      <c r="I310" s="158"/>
      <c r="J310" s="158"/>
      <c r="K310" s="158"/>
      <c r="L310" s="158"/>
      <c r="M310" s="158"/>
      <c r="N310" s="157"/>
      <c r="O310" s="157"/>
      <c r="P310" s="157"/>
      <c r="Q310" s="157"/>
      <c r="R310" s="158"/>
      <c r="S310" s="158"/>
      <c r="T310" s="158"/>
      <c r="U310" s="158"/>
      <c r="V310" s="158"/>
      <c r="W310" s="158"/>
      <c r="X310" s="158"/>
      <c r="Y310" s="158"/>
      <c r="Z310" s="148"/>
      <c r="AA310" s="148"/>
      <c r="AB310" s="148"/>
      <c r="AC310" s="148"/>
      <c r="AD310" s="148"/>
      <c r="AE310" s="148"/>
      <c r="AF310" s="148"/>
      <c r="AG310" s="148" t="s">
        <v>235</v>
      </c>
      <c r="AH310" s="148">
        <v>0</v>
      </c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outlineLevel="3" x14ac:dyDescent="0.2">
      <c r="A311" s="155"/>
      <c r="B311" s="156"/>
      <c r="C311" s="190" t="s">
        <v>680</v>
      </c>
      <c r="D311" s="187"/>
      <c r="E311" s="188">
        <v>6.5</v>
      </c>
      <c r="F311" s="158"/>
      <c r="G311" s="158"/>
      <c r="H311" s="158"/>
      <c r="I311" s="158"/>
      <c r="J311" s="158"/>
      <c r="K311" s="158"/>
      <c r="L311" s="158"/>
      <c r="M311" s="158"/>
      <c r="N311" s="157"/>
      <c r="O311" s="157"/>
      <c r="P311" s="157"/>
      <c r="Q311" s="157"/>
      <c r="R311" s="158"/>
      <c r="S311" s="158"/>
      <c r="T311" s="158"/>
      <c r="U311" s="158"/>
      <c r="V311" s="158"/>
      <c r="W311" s="158"/>
      <c r="X311" s="158"/>
      <c r="Y311" s="158"/>
      <c r="Z311" s="148"/>
      <c r="AA311" s="148"/>
      <c r="AB311" s="148"/>
      <c r="AC311" s="148"/>
      <c r="AD311" s="148"/>
      <c r="AE311" s="148"/>
      <c r="AF311" s="148"/>
      <c r="AG311" s="148" t="s">
        <v>235</v>
      </c>
      <c r="AH311" s="148">
        <v>0</v>
      </c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</row>
    <row r="312" spans="1:60" outlineLevel="3" x14ac:dyDescent="0.2">
      <c r="A312" s="155"/>
      <c r="B312" s="156"/>
      <c r="C312" s="190" t="s">
        <v>684</v>
      </c>
      <c r="D312" s="187"/>
      <c r="E312" s="188">
        <v>9.1</v>
      </c>
      <c r="F312" s="158"/>
      <c r="G312" s="158"/>
      <c r="H312" s="158"/>
      <c r="I312" s="158"/>
      <c r="J312" s="158"/>
      <c r="K312" s="158"/>
      <c r="L312" s="158"/>
      <c r="M312" s="158"/>
      <c r="N312" s="157"/>
      <c r="O312" s="157"/>
      <c r="P312" s="157"/>
      <c r="Q312" s="157"/>
      <c r="R312" s="158"/>
      <c r="S312" s="158"/>
      <c r="T312" s="158"/>
      <c r="U312" s="158"/>
      <c r="V312" s="158"/>
      <c r="W312" s="158"/>
      <c r="X312" s="158"/>
      <c r="Y312" s="158"/>
      <c r="Z312" s="148"/>
      <c r="AA312" s="148"/>
      <c r="AB312" s="148"/>
      <c r="AC312" s="148"/>
      <c r="AD312" s="148"/>
      <c r="AE312" s="148"/>
      <c r="AF312" s="148"/>
      <c r="AG312" s="148" t="s">
        <v>235</v>
      </c>
      <c r="AH312" s="148">
        <v>0</v>
      </c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outlineLevel="3" x14ac:dyDescent="0.2">
      <c r="A313" s="155"/>
      <c r="B313" s="156"/>
      <c r="C313" s="190" t="s">
        <v>680</v>
      </c>
      <c r="D313" s="187"/>
      <c r="E313" s="188">
        <v>6.5</v>
      </c>
      <c r="F313" s="158"/>
      <c r="G313" s="158"/>
      <c r="H313" s="158"/>
      <c r="I313" s="158"/>
      <c r="J313" s="158"/>
      <c r="K313" s="158"/>
      <c r="L313" s="158"/>
      <c r="M313" s="158"/>
      <c r="N313" s="157"/>
      <c r="O313" s="157"/>
      <c r="P313" s="157"/>
      <c r="Q313" s="157"/>
      <c r="R313" s="158"/>
      <c r="S313" s="158"/>
      <c r="T313" s="158"/>
      <c r="U313" s="158"/>
      <c r="V313" s="158"/>
      <c r="W313" s="158"/>
      <c r="X313" s="158"/>
      <c r="Y313" s="158"/>
      <c r="Z313" s="148"/>
      <c r="AA313" s="148"/>
      <c r="AB313" s="148"/>
      <c r="AC313" s="148"/>
      <c r="AD313" s="148"/>
      <c r="AE313" s="148"/>
      <c r="AF313" s="148"/>
      <c r="AG313" s="148" t="s">
        <v>235</v>
      </c>
      <c r="AH313" s="148">
        <v>0</v>
      </c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3" x14ac:dyDescent="0.2">
      <c r="A314" s="155"/>
      <c r="B314" s="156"/>
      <c r="C314" s="190" t="s">
        <v>264</v>
      </c>
      <c r="D314" s="187"/>
      <c r="E314" s="188">
        <v>30</v>
      </c>
      <c r="F314" s="158"/>
      <c r="G314" s="158"/>
      <c r="H314" s="158"/>
      <c r="I314" s="158"/>
      <c r="J314" s="158"/>
      <c r="K314" s="158"/>
      <c r="L314" s="158"/>
      <c r="M314" s="158"/>
      <c r="N314" s="157"/>
      <c r="O314" s="157"/>
      <c r="P314" s="157"/>
      <c r="Q314" s="157"/>
      <c r="R314" s="158"/>
      <c r="S314" s="158"/>
      <c r="T314" s="158"/>
      <c r="U314" s="158"/>
      <c r="V314" s="158"/>
      <c r="W314" s="158"/>
      <c r="X314" s="158"/>
      <c r="Y314" s="158"/>
      <c r="Z314" s="148"/>
      <c r="AA314" s="148"/>
      <c r="AB314" s="148"/>
      <c r="AC314" s="148"/>
      <c r="AD314" s="148"/>
      <c r="AE314" s="148"/>
      <c r="AF314" s="148"/>
      <c r="AG314" s="148" t="s">
        <v>235</v>
      </c>
      <c r="AH314" s="148">
        <v>0</v>
      </c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outlineLevel="1" x14ac:dyDescent="0.2">
      <c r="A315" s="174">
        <v>64</v>
      </c>
      <c r="B315" s="175" t="s">
        <v>685</v>
      </c>
      <c r="C315" s="182" t="s">
        <v>686</v>
      </c>
      <c r="D315" s="176" t="s">
        <v>363</v>
      </c>
      <c r="E315" s="177">
        <v>2.7542599999999999</v>
      </c>
      <c r="F315" s="178"/>
      <c r="G315" s="179">
        <f>ROUND(E315*F315,2)</f>
        <v>0</v>
      </c>
      <c r="H315" s="178"/>
      <c r="I315" s="179">
        <f>ROUND(E315*H315,2)</f>
        <v>0</v>
      </c>
      <c r="J315" s="178"/>
      <c r="K315" s="179">
        <f>ROUND(E315*J315,2)</f>
        <v>0</v>
      </c>
      <c r="L315" s="179">
        <v>21</v>
      </c>
      <c r="M315" s="179">
        <f>G315*(1+L315/100)</f>
        <v>0</v>
      </c>
      <c r="N315" s="177">
        <v>0</v>
      </c>
      <c r="O315" s="177">
        <f>ROUND(E315*N315,2)</f>
        <v>0</v>
      </c>
      <c r="P315" s="177">
        <v>0</v>
      </c>
      <c r="Q315" s="177">
        <f>ROUND(E315*P315,2)</f>
        <v>0</v>
      </c>
      <c r="R315" s="179" t="s">
        <v>569</v>
      </c>
      <c r="S315" s="179" t="s">
        <v>221</v>
      </c>
      <c r="T315" s="180" t="s">
        <v>222</v>
      </c>
      <c r="U315" s="158">
        <v>1.5980000000000001</v>
      </c>
      <c r="V315" s="158">
        <f>ROUND(E315*U315,2)</f>
        <v>4.4000000000000004</v>
      </c>
      <c r="W315" s="158"/>
      <c r="X315" s="158" t="s">
        <v>507</v>
      </c>
      <c r="Y315" s="158" t="s">
        <v>197</v>
      </c>
      <c r="Z315" s="148"/>
      <c r="AA315" s="148"/>
      <c r="AB315" s="148"/>
      <c r="AC315" s="148"/>
      <c r="AD315" s="148"/>
      <c r="AE315" s="148"/>
      <c r="AF315" s="148"/>
      <c r="AG315" s="148" t="s">
        <v>508</v>
      </c>
      <c r="AH315" s="148"/>
      <c r="AI315" s="148"/>
      <c r="AJ315" s="148"/>
      <c r="AK315" s="148"/>
      <c r="AL315" s="148"/>
      <c r="AM315" s="148"/>
      <c r="AN315" s="148"/>
      <c r="AO315" s="148"/>
      <c r="AP315" s="148"/>
      <c r="AQ315" s="148"/>
      <c r="AR315" s="148"/>
      <c r="AS315" s="148"/>
      <c r="AT315" s="148"/>
      <c r="AU315" s="148"/>
      <c r="AV315" s="148"/>
      <c r="AW315" s="148"/>
      <c r="AX315" s="148"/>
      <c r="AY315" s="148"/>
      <c r="AZ315" s="148"/>
      <c r="BA315" s="148"/>
      <c r="BB315" s="148"/>
      <c r="BC315" s="148"/>
      <c r="BD315" s="148"/>
      <c r="BE315" s="148"/>
      <c r="BF315" s="148"/>
      <c r="BG315" s="148"/>
      <c r="BH315" s="148"/>
    </row>
    <row r="316" spans="1:60" x14ac:dyDescent="0.2">
      <c r="A316" s="160" t="s">
        <v>190</v>
      </c>
      <c r="B316" s="161" t="s">
        <v>153</v>
      </c>
      <c r="C316" s="181" t="s">
        <v>154</v>
      </c>
      <c r="D316" s="162"/>
      <c r="E316" s="163"/>
      <c r="F316" s="164"/>
      <c r="G316" s="164">
        <f>SUMIF(AG317:AG329,"&lt;&gt;NOR",G317:G329)</f>
        <v>0</v>
      </c>
      <c r="H316" s="164"/>
      <c r="I316" s="164">
        <f>SUM(I317:I329)</f>
        <v>0</v>
      </c>
      <c r="J316" s="164"/>
      <c r="K316" s="164">
        <f>SUM(K317:K329)</f>
        <v>0</v>
      </c>
      <c r="L316" s="164"/>
      <c r="M316" s="164">
        <f>SUM(M317:M329)</f>
        <v>0</v>
      </c>
      <c r="N316" s="163"/>
      <c r="O316" s="163">
        <f>SUM(O317:O329)</f>
        <v>0</v>
      </c>
      <c r="P316" s="163"/>
      <c r="Q316" s="163">
        <f>SUM(Q317:Q329)</f>
        <v>0</v>
      </c>
      <c r="R316" s="164"/>
      <c r="S316" s="164"/>
      <c r="T316" s="165"/>
      <c r="U316" s="159"/>
      <c r="V316" s="159">
        <f>SUM(V317:V329)</f>
        <v>4.96</v>
      </c>
      <c r="W316" s="159"/>
      <c r="X316" s="159"/>
      <c r="Y316" s="159"/>
      <c r="AG316" t="s">
        <v>191</v>
      </c>
    </row>
    <row r="317" spans="1:60" outlineLevel="1" x14ac:dyDescent="0.2">
      <c r="A317" s="167">
        <v>65</v>
      </c>
      <c r="B317" s="168" t="s">
        <v>687</v>
      </c>
      <c r="C317" s="183" t="s">
        <v>688</v>
      </c>
      <c r="D317" s="169" t="s">
        <v>231</v>
      </c>
      <c r="E317" s="170">
        <v>2.5019999999999998</v>
      </c>
      <c r="F317" s="171"/>
      <c r="G317" s="172">
        <f>ROUND(E317*F317,2)</f>
        <v>0</v>
      </c>
      <c r="H317" s="171"/>
      <c r="I317" s="172">
        <f>ROUND(E317*H317,2)</f>
        <v>0</v>
      </c>
      <c r="J317" s="171"/>
      <c r="K317" s="172">
        <f>ROUND(E317*J317,2)</f>
        <v>0</v>
      </c>
      <c r="L317" s="172">
        <v>21</v>
      </c>
      <c r="M317" s="172">
        <f>G317*(1+L317/100)</f>
        <v>0</v>
      </c>
      <c r="N317" s="170">
        <v>1.9000000000000001E-4</v>
      </c>
      <c r="O317" s="170">
        <f>ROUND(E317*N317,2)</f>
        <v>0</v>
      </c>
      <c r="P317" s="170">
        <v>0</v>
      </c>
      <c r="Q317" s="170">
        <f>ROUND(E317*P317,2)</f>
        <v>0</v>
      </c>
      <c r="R317" s="172" t="s">
        <v>689</v>
      </c>
      <c r="S317" s="172" t="s">
        <v>221</v>
      </c>
      <c r="T317" s="173" t="s">
        <v>222</v>
      </c>
      <c r="U317" s="158">
        <v>0.123</v>
      </c>
      <c r="V317" s="158">
        <f>ROUND(E317*U317,2)</f>
        <v>0.31</v>
      </c>
      <c r="W317" s="158"/>
      <c r="X317" s="158" t="s">
        <v>223</v>
      </c>
      <c r="Y317" s="158" t="s">
        <v>197</v>
      </c>
      <c r="Z317" s="148"/>
      <c r="AA317" s="148"/>
      <c r="AB317" s="148"/>
      <c r="AC317" s="148"/>
      <c r="AD317" s="148"/>
      <c r="AE317" s="148"/>
      <c r="AF317" s="148"/>
      <c r="AG317" s="148" t="s">
        <v>224</v>
      </c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outlineLevel="2" x14ac:dyDescent="0.2">
      <c r="A318" s="155"/>
      <c r="B318" s="156"/>
      <c r="C318" s="258" t="s">
        <v>690</v>
      </c>
      <c r="D318" s="259"/>
      <c r="E318" s="259"/>
      <c r="F318" s="259"/>
      <c r="G318" s="259"/>
      <c r="H318" s="158"/>
      <c r="I318" s="158"/>
      <c r="J318" s="158"/>
      <c r="K318" s="158"/>
      <c r="L318" s="158"/>
      <c r="M318" s="158"/>
      <c r="N318" s="157"/>
      <c r="O318" s="157"/>
      <c r="P318" s="157"/>
      <c r="Q318" s="157"/>
      <c r="R318" s="158"/>
      <c r="S318" s="158"/>
      <c r="T318" s="158"/>
      <c r="U318" s="158"/>
      <c r="V318" s="158"/>
      <c r="W318" s="158"/>
      <c r="X318" s="158"/>
      <c r="Y318" s="158"/>
      <c r="Z318" s="148"/>
      <c r="AA318" s="148"/>
      <c r="AB318" s="148"/>
      <c r="AC318" s="148"/>
      <c r="AD318" s="148"/>
      <c r="AE318" s="148"/>
      <c r="AF318" s="148"/>
      <c r="AG318" s="148" t="s">
        <v>226</v>
      </c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outlineLevel="2" x14ac:dyDescent="0.2">
      <c r="A319" s="155"/>
      <c r="B319" s="156"/>
      <c r="C319" s="190" t="s">
        <v>691</v>
      </c>
      <c r="D319" s="187"/>
      <c r="E319" s="188">
        <v>2.5019999999999998</v>
      </c>
      <c r="F319" s="158"/>
      <c r="G319" s="158"/>
      <c r="H319" s="158"/>
      <c r="I319" s="158"/>
      <c r="J319" s="158"/>
      <c r="K319" s="158"/>
      <c r="L319" s="158"/>
      <c r="M319" s="158"/>
      <c r="N319" s="157"/>
      <c r="O319" s="157"/>
      <c r="P319" s="157"/>
      <c r="Q319" s="157"/>
      <c r="R319" s="158"/>
      <c r="S319" s="158"/>
      <c r="T319" s="158"/>
      <c r="U319" s="158"/>
      <c r="V319" s="158"/>
      <c r="W319" s="158"/>
      <c r="X319" s="158"/>
      <c r="Y319" s="158"/>
      <c r="Z319" s="148"/>
      <c r="AA319" s="148"/>
      <c r="AB319" s="148"/>
      <c r="AC319" s="148"/>
      <c r="AD319" s="148"/>
      <c r="AE319" s="148"/>
      <c r="AF319" s="148"/>
      <c r="AG319" s="148" t="s">
        <v>235</v>
      </c>
      <c r="AH319" s="148">
        <v>0</v>
      </c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ht="22.5" outlineLevel="1" x14ac:dyDescent="0.2">
      <c r="A320" s="167">
        <v>66</v>
      </c>
      <c r="B320" s="168" t="s">
        <v>692</v>
      </c>
      <c r="C320" s="183" t="s">
        <v>693</v>
      </c>
      <c r="D320" s="169" t="s">
        <v>231</v>
      </c>
      <c r="E320" s="170">
        <v>7.5839999999999996</v>
      </c>
      <c r="F320" s="171"/>
      <c r="G320" s="172">
        <f>ROUND(E320*F320,2)</f>
        <v>0</v>
      </c>
      <c r="H320" s="171"/>
      <c r="I320" s="172">
        <f>ROUND(E320*H320,2)</f>
        <v>0</v>
      </c>
      <c r="J320" s="171"/>
      <c r="K320" s="172">
        <f>ROUND(E320*J320,2)</f>
        <v>0</v>
      </c>
      <c r="L320" s="172">
        <v>21</v>
      </c>
      <c r="M320" s="172">
        <f>G320*(1+L320/100)</f>
        <v>0</v>
      </c>
      <c r="N320" s="170">
        <v>3.1E-4</v>
      </c>
      <c r="O320" s="170">
        <f>ROUND(E320*N320,2)</f>
        <v>0</v>
      </c>
      <c r="P320" s="170">
        <v>0</v>
      </c>
      <c r="Q320" s="170">
        <f>ROUND(E320*P320,2)</f>
        <v>0</v>
      </c>
      <c r="R320" s="172" t="s">
        <v>689</v>
      </c>
      <c r="S320" s="172" t="s">
        <v>221</v>
      </c>
      <c r="T320" s="173" t="s">
        <v>222</v>
      </c>
      <c r="U320" s="158">
        <v>0.374</v>
      </c>
      <c r="V320" s="158">
        <f>ROUND(E320*U320,2)</f>
        <v>2.84</v>
      </c>
      <c r="W320" s="158"/>
      <c r="X320" s="158" t="s">
        <v>223</v>
      </c>
      <c r="Y320" s="158" t="s">
        <v>197</v>
      </c>
      <c r="Z320" s="148"/>
      <c r="AA320" s="148"/>
      <c r="AB320" s="148"/>
      <c r="AC320" s="148"/>
      <c r="AD320" s="148"/>
      <c r="AE320" s="148"/>
      <c r="AF320" s="148"/>
      <c r="AG320" s="148" t="s">
        <v>224</v>
      </c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</row>
    <row r="321" spans="1:60" outlineLevel="2" x14ac:dyDescent="0.2">
      <c r="A321" s="155"/>
      <c r="B321" s="156"/>
      <c r="C321" s="190" t="s">
        <v>694</v>
      </c>
      <c r="D321" s="187"/>
      <c r="E321" s="188">
        <v>7.5839999999999996</v>
      </c>
      <c r="F321" s="158"/>
      <c r="G321" s="158"/>
      <c r="H321" s="158"/>
      <c r="I321" s="158"/>
      <c r="J321" s="158"/>
      <c r="K321" s="158"/>
      <c r="L321" s="158"/>
      <c r="M321" s="158"/>
      <c r="N321" s="157"/>
      <c r="O321" s="157"/>
      <c r="P321" s="157"/>
      <c r="Q321" s="157"/>
      <c r="R321" s="158"/>
      <c r="S321" s="158"/>
      <c r="T321" s="158"/>
      <c r="U321" s="158"/>
      <c r="V321" s="158"/>
      <c r="W321" s="158"/>
      <c r="X321" s="158"/>
      <c r="Y321" s="158"/>
      <c r="Z321" s="148"/>
      <c r="AA321" s="148"/>
      <c r="AB321" s="148"/>
      <c r="AC321" s="148"/>
      <c r="AD321" s="148"/>
      <c r="AE321" s="148"/>
      <c r="AF321" s="148"/>
      <c r="AG321" s="148" t="s">
        <v>235</v>
      </c>
      <c r="AH321" s="148">
        <v>5</v>
      </c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</row>
    <row r="322" spans="1:60" outlineLevel="1" x14ac:dyDescent="0.2">
      <c r="A322" s="167">
        <v>67</v>
      </c>
      <c r="B322" s="168" t="s">
        <v>695</v>
      </c>
      <c r="C322" s="183" t="s">
        <v>696</v>
      </c>
      <c r="D322" s="169" t="s">
        <v>231</v>
      </c>
      <c r="E322" s="170">
        <v>7.5839999999999996</v>
      </c>
      <c r="F322" s="171"/>
      <c r="G322" s="172">
        <f>ROUND(E322*F322,2)</f>
        <v>0</v>
      </c>
      <c r="H322" s="171"/>
      <c r="I322" s="172">
        <f>ROUND(E322*H322,2)</f>
        <v>0</v>
      </c>
      <c r="J322" s="171"/>
      <c r="K322" s="172">
        <f>ROUND(E322*J322,2)</f>
        <v>0</v>
      </c>
      <c r="L322" s="172">
        <v>21</v>
      </c>
      <c r="M322" s="172">
        <f>G322*(1+L322/100)</f>
        <v>0</v>
      </c>
      <c r="N322" s="170">
        <v>1.7000000000000001E-4</v>
      </c>
      <c r="O322" s="170">
        <f>ROUND(E322*N322,2)</f>
        <v>0</v>
      </c>
      <c r="P322" s="170">
        <v>0</v>
      </c>
      <c r="Q322" s="170">
        <f>ROUND(E322*P322,2)</f>
        <v>0</v>
      </c>
      <c r="R322" s="172" t="s">
        <v>689</v>
      </c>
      <c r="S322" s="172" t="s">
        <v>221</v>
      </c>
      <c r="T322" s="173" t="s">
        <v>222</v>
      </c>
      <c r="U322" s="158">
        <v>0.04</v>
      </c>
      <c r="V322" s="158">
        <f>ROUND(E322*U322,2)</f>
        <v>0.3</v>
      </c>
      <c r="W322" s="158"/>
      <c r="X322" s="158" t="s">
        <v>223</v>
      </c>
      <c r="Y322" s="158" t="s">
        <v>197</v>
      </c>
      <c r="Z322" s="148"/>
      <c r="AA322" s="148"/>
      <c r="AB322" s="148"/>
      <c r="AC322" s="148"/>
      <c r="AD322" s="148"/>
      <c r="AE322" s="148"/>
      <c r="AF322" s="148"/>
      <c r="AG322" s="148" t="s">
        <v>224</v>
      </c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outlineLevel="2" x14ac:dyDescent="0.2">
      <c r="A323" s="155"/>
      <c r="B323" s="156"/>
      <c r="C323" s="258" t="s">
        <v>697</v>
      </c>
      <c r="D323" s="259"/>
      <c r="E323" s="259"/>
      <c r="F323" s="259"/>
      <c r="G323" s="259"/>
      <c r="H323" s="158"/>
      <c r="I323" s="158"/>
      <c r="J323" s="158"/>
      <c r="K323" s="158"/>
      <c r="L323" s="158"/>
      <c r="M323" s="158"/>
      <c r="N323" s="157"/>
      <c r="O323" s="157"/>
      <c r="P323" s="157"/>
      <c r="Q323" s="157"/>
      <c r="R323" s="158"/>
      <c r="S323" s="158"/>
      <c r="T323" s="158"/>
      <c r="U323" s="158"/>
      <c r="V323" s="158"/>
      <c r="W323" s="158"/>
      <c r="X323" s="158"/>
      <c r="Y323" s="158"/>
      <c r="Z323" s="148"/>
      <c r="AA323" s="148"/>
      <c r="AB323" s="148"/>
      <c r="AC323" s="148"/>
      <c r="AD323" s="148"/>
      <c r="AE323" s="148"/>
      <c r="AF323" s="148"/>
      <c r="AG323" s="148" t="s">
        <v>226</v>
      </c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</row>
    <row r="324" spans="1:60" outlineLevel="2" x14ac:dyDescent="0.2">
      <c r="A324" s="155"/>
      <c r="B324" s="156"/>
      <c r="C324" s="190" t="s">
        <v>698</v>
      </c>
      <c r="D324" s="187"/>
      <c r="E324" s="188">
        <v>3.7919999999999998</v>
      </c>
      <c r="F324" s="158"/>
      <c r="G324" s="158"/>
      <c r="H324" s="158"/>
      <c r="I324" s="158"/>
      <c r="J324" s="158"/>
      <c r="K324" s="158"/>
      <c r="L324" s="158"/>
      <c r="M324" s="158"/>
      <c r="N324" s="157"/>
      <c r="O324" s="157"/>
      <c r="P324" s="157"/>
      <c r="Q324" s="157"/>
      <c r="R324" s="158"/>
      <c r="S324" s="158"/>
      <c r="T324" s="158"/>
      <c r="U324" s="158"/>
      <c r="V324" s="158"/>
      <c r="W324" s="158"/>
      <c r="X324" s="158"/>
      <c r="Y324" s="158"/>
      <c r="Z324" s="148"/>
      <c r="AA324" s="148"/>
      <c r="AB324" s="148"/>
      <c r="AC324" s="148"/>
      <c r="AD324" s="148"/>
      <c r="AE324" s="148"/>
      <c r="AF324" s="148"/>
      <c r="AG324" s="148" t="s">
        <v>235</v>
      </c>
      <c r="AH324" s="148">
        <v>0</v>
      </c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outlineLevel="3" x14ac:dyDescent="0.2">
      <c r="A325" s="155"/>
      <c r="B325" s="156"/>
      <c r="C325" s="190" t="s">
        <v>699</v>
      </c>
      <c r="D325" s="187"/>
      <c r="E325" s="188">
        <v>1.8959999999999999</v>
      </c>
      <c r="F325" s="158"/>
      <c r="G325" s="158"/>
      <c r="H325" s="158"/>
      <c r="I325" s="158"/>
      <c r="J325" s="158"/>
      <c r="K325" s="158"/>
      <c r="L325" s="158"/>
      <c r="M325" s="158"/>
      <c r="N325" s="157"/>
      <c r="O325" s="157"/>
      <c r="P325" s="157"/>
      <c r="Q325" s="157"/>
      <c r="R325" s="158"/>
      <c r="S325" s="158"/>
      <c r="T325" s="158"/>
      <c r="U325" s="158"/>
      <c r="V325" s="158"/>
      <c r="W325" s="158"/>
      <c r="X325" s="158"/>
      <c r="Y325" s="158"/>
      <c r="Z325" s="148"/>
      <c r="AA325" s="148"/>
      <c r="AB325" s="148"/>
      <c r="AC325" s="148"/>
      <c r="AD325" s="148"/>
      <c r="AE325" s="148"/>
      <c r="AF325" s="148"/>
      <c r="AG325" s="148" t="s">
        <v>235</v>
      </c>
      <c r="AH325" s="148">
        <v>0</v>
      </c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outlineLevel="3" x14ac:dyDescent="0.2">
      <c r="A326" s="155"/>
      <c r="B326" s="156"/>
      <c r="C326" s="190" t="s">
        <v>699</v>
      </c>
      <c r="D326" s="187"/>
      <c r="E326" s="188">
        <v>1.8959999999999999</v>
      </c>
      <c r="F326" s="158"/>
      <c r="G326" s="158"/>
      <c r="H326" s="158"/>
      <c r="I326" s="158"/>
      <c r="J326" s="158"/>
      <c r="K326" s="158"/>
      <c r="L326" s="158"/>
      <c r="M326" s="158"/>
      <c r="N326" s="157"/>
      <c r="O326" s="157"/>
      <c r="P326" s="157"/>
      <c r="Q326" s="157"/>
      <c r="R326" s="158"/>
      <c r="S326" s="158"/>
      <c r="T326" s="158"/>
      <c r="U326" s="158"/>
      <c r="V326" s="158"/>
      <c r="W326" s="158"/>
      <c r="X326" s="158"/>
      <c r="Y326" s="158"/>
      <c r="Z326" s="148"/>
      <c r="AA326" s="148"/>
      <c r="AB326" s="148"/>
      <c r="AC326" s="148"/>
      <c r="AD326" s="148"/>
      <c r="AE326" s="148"/>
      <c r="AF326" s="148"/>
      <c r="AG326" s="148" t="s">
        <v>235</v>
      </c>
      <c r="AH326" s="148">
        <v>0</v>
      </c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outlineLevel="1" x14ac:dyDescent="0.2">
      <c r="A327" s="167">
        <v>68</v>
      </c>
      <c r="B327" s="168" t="s">
        <v>700</v>
      </c>
      <c r="C327" s="183" t="s">
        <v>701</v>
      </c>
      <c r="D327" s="169" t="s">
        <v>231</v>
      </c>
      <c r="E327" s="170">
        <v>7.5839999999999996</v>
      </c>
      <c r="F327" s="171"/>
      <c r="G327" s="172">
        <f>ROUND(E327*F327,2)</f>
        <v>0</v>
      </c>
      <c r="H327" s="171"/>
      <c r="I327" s="172">
        <f>ROUND(E327*H327,2)</f>
        <v>0</v>
      </c>
      <c r="J327" s="171"/>
      <c r="K327" s="172">
        <f>ROUND(E327*J327,2)</f>
        <v>0</v>
      </c>
      <c r="L327" s="172">
        <v>21</v>
      </c>
      <c r="M327" s="172">
        <f>G327*(1+L327/100)</f>
        <v>0</v>
      </c>
      <c r="N327" s="170">
        <v>4.4000000000000002E-4</v>
      </c>
      <c r="O327" s="170">
        <f>ROUND(E327*N327,2)</f>
        <v>0</v>
      </c>
      <c r="P327" s="170">
        <v>0</v>
      </c>
      <c r="Q327" s="170">
        <f>ROUND(E327*P327,2)</f>
        <v>0</v>
      </c>
      <c r="R327" s="172" t="s">
        <v>689</v>
      </c>
      <c r="S327" s="172" t="s">
        <v>221</v>
      </c>
      <c r="T327" s="173" t="s">
        <v>222</v>
      </c>
      <c r="U327" s="158">
        <v>0.19900000000000001</v>
      </c>
      <c r="V327" s="158">
        <f>ROUND(E327*U327,2)</f>
        <v>1.51</v>
      </c>
      <c r="W327" s="158"/>
      <c r="X327" s="158" t="s">
        <v>223</v>
      </c>
      <c r="Y327" s="158" t="s">
        <v>197</v>
      </c>
      <c r="Z327" s="148"/>
      <c r="AA327" s="148"/>
      <c r="AB327" s="148"/>
      <c r="AC327" s="148"/>
      <c r="AD327" s="148"/>
      <c r="AE327" s="148"/>
      <c r="AF327" s="148"/>
      <c r="AG327" s="148" t="s">
        <v>224</v>
      </c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outlineLevel="2" x14ac:dyDescent="0.2">
      <c r="A328" s="155"/>
      <c r="B328" s="156"/>
      <c r="C328" s="258" t="s">
        <v>697</v>
      </c>
      <c r="D328" s="259"/>
      <c r="E328" s="259"/>
      <c r="F328" s="259"/>
      <c r="G328" s="259"/>
      <c r="H328" s="158"/>
      <c r="I328" s="158"/>
      <c r="J328" s="158"/>
      <c r="K328" s="158"/>
      <c r="L328" s="158"/>
      <c r="M328" s="158"/>
      <c r="N328" s="157"/>
      <c r="O328" s="157"/>
      <c r="P328" s="157"/>
      <c r="Q328" s="157"/>
      <c r="R328" s="158"/>
      <c r="S328" s="158"/>
      <c r="T328" s="158"/>
      <c r="U328" s="158"/>
      <c r="V328" s="158"/>
      <c r="W328" s="158"/>
      <c r="X328" s="158"/>
      <c r="Y328" s="158"/>
      <c r="Z328" s="148"/>
      <c r="AA328" s="148"/>
      <c r="AB328" s="148"/>
      <c r="AC328" s="148"/>
      <c r="AD328" s="148"/>
      <c r="AE328" s="148"/>
      <c r="AF328" s="148"/>
      <c r="AG328" s="148" t="s">
        <v>226</v>
      </c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outlineLevel="2" x14ac:dyDescent="0.2">
      <c r="A329" s="155"/>
      <c r="B329" s="156"/>
      <c r="C329" s="190" t="s">
        <v>694</v>
      </c>
      <c r="D329" s="187"/>
      <c r="E329" s="188">
        <v>7.5839999999999996</v>
      </c>
      <c r="F329" s="158"/>
      <c r="G329" s="158"/>
      <c r="H329" s="158"/>
      <c r="I329" s="158"/>
      <c r="J329" s="158"/>
      <c r="K329" s="158"/>
      <c r="L329" s="158"/>
      <c r="M329" s="158"/>
      <c r="N329" s="157"/>
      <c r="O329" s="157"/>
      <c r="P329" s="157"/>
      <c r="Q329" s="157"/>
      <c r="R329" s="158"/>
      <c r="S329" s="158"/>
      <c r="T329" s="158"/>
      <c r="U329" s="158"/>
      <c r="V329" s="158"/>
      <c r="W329" s="158"/>
      <c r="X329" s="158"/>
      <c r="Y329" s="158"/>
      <c r="Z329" s="148"/>
      <c r="AA329" s="148"/>
      <c r="AB329" s="148"/>
      <c r="AC329" s="148"/>
      <c r="AD329" s="148"/>
      <c r="AE329" s="148"/>
      <c r="AF329" s="148"/>
      <c r="AG329" s="148" t="s">
        <v>235</v>
      </c>
      <c r="AH329" s="148">
        <v>5</v>
      </c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x14ac:dyDescent="0.2">
      <c r="A330" s="160" t="s">
        <v>190</v>
      </c>
      <c r="B330" s="161" t="s">
        <v>155</v>
      </c>
      <c r="C330" s="181" t="s">
        <v>156</v>
      </c>
      <c r="D330" s="162"/>
      <c r="E330" s="163"/>
      <c r="F330" s="164"/>
      <c r="G330" s="164">
        <f>SUMIF(AG331:AG353,"&lt;&gt;NOR",G331:G353)</f>
        <v>0</v>
      </c>
      <c r="H330" s="164"/>
      <c r="I330" s="164">
        <f>SUM(I331:I353)</f>
        <v>0</v>
      </c>
      <c r="J330" s="164"/>
      <c r="K330" s="164">
        <f>SUM(K331:K353)</f>
        <v>0</v>
      </c>
      <c r="L330" s="164"/>
      <c r="M330" s="164">
        <f>SUM(M331:M353)</f>
        <v>0</v>
      </c>
      <c r="N330" s="163"/>
      <c r="O330" s="163">
        <f>SUM(O331:O353)</f>
        <v>0.22000000000000003</v>
      </c>
      <c r="P330" s="163"/>
      <c r="Q330" s="163">
        <f>SUM(Q331:Q353)</f>
        <v>0</v>
      </c>
      <c r="R330" s="164"/>
      <c r="S330" s="164"/>
      <c r="T330" s="165"/>
      <c r="U330" s="159"/>
      <c r="V330" s="159">
        <f>SUM(V331:V353)</f>
        <v>139.08000000000001</v>
      </c>
      <c r="W330" s="159"/>
      <c r="X330" s="159"/>
      <c r="Y330" s="159"/>
      <c r="AG330" t="s">
        <v>191</v>
      </c>
    </row>
    <row r="331" spans="1:60" outlineLevel="1" x14ac:dyDescent="0.2">
      <c r="A331" s="167">
        <v>69</v>
      </c>
      <c r="B331" s="168" t="s">
        <v>702</v>
      </c>
      <c r="C331" s="183" t="s">
        <v>703</v>
      </c>
      <c r="D331" s="169" t="s">
        <v>231</v>
      </c>
      <c r="E331" s="170">
        <v>986.82349999999997</v>
      </c>
      <c r="F331" s="171"/>
      <c r="G331" s="172">
        <f>ROUND(E331*F331,2)</f>
        <v>0</v>
      </c>
      <c r="H331" s="171"/>
      <c r="I331" s="172">
        <f>ROUND(E331*H331,2)</f>
        <v>0</v>
      </c>
      <c r="J331" s="171"/>
      <c r="K331" s="172">
        <f>ROUND(E331*J331,2)</f>
        <v>0</v>
      </c>
      <c r="L331" s="172">
        <v>21</v>
      </c>
      <c r="M331" s="172">
        <f>G331*(1+L331/100)</f>
        <v>0</v>
      </c>
      <c r="N331" s="170">
        <v>6.9999999999999994E-5</v>
      </c>
      <c r="O331" s="170">
        <f>ROUND(E331*N331,2)</f>
        <v>7.0000000000000007E-2</v>
      </c>
      <c r="P331" s="170">
        <v>0</v>
      </c>
      <c r="Q331" s="170">
        <f>ROUND(E331*P331,2)</f>
        <v>0</v>
      </c>
      <c r="R331" s="172" t="s">
        <v>704</v>
      </c>
      <c r="S331" s="172" t="s">
        <v>221</v>
      </c>
      <c r="T331" s="173" t="s">
        <v>222</v>
      </c>
      <c r="U331" s="158">
        <v>3.2480000000000002E-2</v>
      </c>
      <c r="V331" s="158">
        <f>ROUND(E331*U331,2)</f>
        <v>32.049999999999997</v>
      </c>
      <c r="W331" s="158"/>
      <c r="X331" s="158" t="s">
        <v>223</v>
      </c>
      <c r="Y331" s="158" t="s">
        <v>197</v>
      </c>
      <c r="Z331" s="148"/>
      <c r="AA331" s="148"/>
      <c r="AB331" s="148"/>
      <c r="AC331" s="148"/>
      <c r="AD331" s="148"/>
      <c r="AE331" s="148"/>
      <c r="AF331" s="148"/>
      <c r="AG331" s="148" t="s">
        <v>224</v>
      </c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</row>
    <row r="332" spans="1:60" outlineLevel="2" x14ac:dyDescent="0.2">
      <c r="A332" s="155"/>
      <c r="B332" s="156"/>
      <c r="C332" s="190" t="s">
        <v>705</v>
      </c>
      <c r="D332" s="187"/>
      <c r="E332" s="188">
        <v>44.524999999999999</v>
      </c>
      <c r="F332" s="158"/>
      <c r="G332" s="158"/>
      <c r="H332" s="158"/>
      <c r="I332" s="158"/>
      <c r="J332" s="158"/>
      <c r="K332" s="158"/>
      <c r="L332" s="158"/>
      <c r="M332" s="158"/>
      <c r="N332" s="157"/>
      <c r="O332" s="157"/>
      <c r="P332" s="157"/>
      <c r="Q332" s="157"/>
      <c r="R332" s="158"/>
      <c r="S332" s="158"/>
      <c r="T332" s="158"/>
      <c r="U332" s="158"/>
      <c r="V332" s="158"/>
      <c r="W332" s="158"/>
      <c r="X332" s="158"/>
      <c r="Y332" s="158"/>
      <c r="Z332" s="148"/>
      <c r="AA332" s="148"/>
      <c r="AB332" s="148"/>
      <c r="AC332" s="148"/>
      <c r="AD332" s="148"/>
      <c r="AE332" s="148"/>
      <c r="AF332" s="148"/>
      <c r="AG332" s="148" t="s">
        <v>235</v>
      </c>
      <c r="AH332" s="148">
        <v>0</v>
      </c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</row>
    <row r="333" spans="1:60" outlineLevel="3" x14ac:dyDescent="0.2">
      <c r="A333" s="155"/>
      <c r="B333" s="156"/>
      <c r="C333" s="190" t="s">
        <v>706</v>
      </c>
      <c r="D333" s="187"/>
      <c r="E333" s="188">
        <v>36.725000000000001</v>
      </c>
      <c r="F333" s="158"/>
      <c r="G333" s="158"/>
      <c r="H333" s="158"/>
      <c r="I333" s="158"/>
      <c r="J333" s="158"/>
      <c r="K333" s="158"/>
      <c r="L333" s="158"/>
      <c r="M333" s="158"/>
      <c r="N333" s="157"/>
      <c r="O333" s="157"/>
      <c r="P333" s="157"/>
      <c r="Q333" s="157"/>
      <c r="R333" s="158"/>
      <c r="S333" s="158"/>
      <c r="T333" s="158"/>
      <c r="U333" s="158"/>
      <c r="V333" s="158"/>
      <c r="W333" s="158"/>
      <c r="X333" s="158"/>
      <c r="Y333" s="158"/>
      <c r="Z333" s="148"/>
      <c r="AA333" s="148"/>
      <c r="AB333" s="148"/>
      <c r="AC333" s="148"/>
      <c r="AD333" s="148"/>
      <c r="AE333" s="148"/>
      <c r="AF333" s="148"/>
      <c r="AG333" s="148" t="s">
        <v>235</v>
      </c>
      <c r="AH333" s="148">
        <v>0</v>
      </c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</row>
    <row r="334" spans="1:60" outlineLevel="3" x14ac:dyDescent="0.2">
      <c r="A334" s="155"/>
      <c r="B334" s="156"/>
      <c r="C334" s="190" t="s">
        <v>707</v>
      </c>
      <c r="D334" s="187"/>
      <c r="E334" s="188">
        <v>41.6</v>
      </c>
      <c r="F334" s="158"/>
      <c r="G334" s="158"/>
      <c r="H334" s="158"/>
      <c r="I334" s="158"/>
      <c r="J334" s="158"/>
      <c r="K334" s="158"/>
      <c r="L334" s="158"/>
      <c r="M334" s="158"/>
      <c r="N334" s="157"/>
      <c r="O334" s="157"/>
      <c r="P334" s="157"/>
      <c r="Q334" s="157"/>
      <c r="R334" s="158"/>
      <c r="S334" s="158"/>
      <c r="T334" s="158"/>
      <c r="U334" s="158"/>
      <c r="V334" s="158"/>
      <c r="W334" s="158"/>
      <c r="X334" s="158"/>
      <c r="Y334" s="158"/>
      <c r="Z334" s="148"/>
      <c r="AA334" s="148"/>
      <c r="AB334" s="148"/>
      <c r="AC334" s="148"/>
      <c r="AD334" s="148"/>
      <c r="AE334" s="148"/>
      <c r="AF334" s="148"/>
      <c r="AG334" s="148" t="s">
        <v>235</v>
      </c>
      <c r="AH334" s="148">
        <v>0</v>
      </c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outlineLevel="3" x14ac:dyDescent="0.2">
      <c r="A335" s="155"/>
      <c r="B335" s="156"/>
      <c r="C335" s="190" t="s">
        <v>708</v>
      </c>
      <c r="D335" s="187"/>
      <c r="E335" s="188">
        <v>41.25</v>
      </c>
      <c r="F335" s="158"/>
      <c r="G335" s="158"/>
      <c r="H335" s="158"/>
      <c r="I335" s="158"/>
      <c r="J335" s="158"/>
      <c r="K335" s="158"/>
      <c r="L335" s="158"/>
      <c r="M335" s="158"/>
      <c r="N335" s="157"/>
      <c r="O335" s="157"/>
      <c r="P335" s="157"/>
      <c r="Q335" s="157"/>
      <c r="R335" s="158"/>
      <c r="S335" s="158"/>
      <c r="T335" s="158"/>
      <c r="U335" s="158"/>
      <c r="V335" s="158"/>
      <c r="W335" s="158"/>
      <c r="X335" s="158"/>
      <c r="Y335" s="158"/>
      <c r="Z335" s="148"/>
      <c r="AA335" s="148"/>
      <c r="AB335" s="148"/>
      <c r="AC335" s="148"/>
      <c r="AD335" s="148"/>
      <c r="AE335" s="148"/>
      <c r="AF335" s="148"/>
      <c r="AG335" s="148" t="s">
        <v>235</v>
      </c>
      <c r="AH335" s="148">
        <v>0</v>
      </c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</row>
    <row r="336" spans="1:60" outlineLevel="3" x14ac:dyDescent="0.2">
      <c r="A336" s="155"/>
      <c r="B336" s="156"/>
      <c r="C336" s="190" t="s">
        <v>240</v>
      </c>
      <c r="D336" s="187"/>
      <c r="E336" s="188"/>
      <c r="F336" s="158"/>
      <c r="G336" s="158"/>
      <c r="H336" s="158"/>
      <c r="I336" s="158"/>
      <c r="J336" s="158"/>
      <c r="K336" s="158"/>
      <c r="L336" s="158"/>
      <c r="M336" s="158"/>
      <c r="N336" s="157"/>
      <c r="O336" s="157"/>
      <c r="P336" s="157"/>
      <c r="Q336" s="157"/>
      <c r="R336" s="158"/>
      <c r="S336" s="158"/>
      <c r="T336" s="158"/>
      <c r="U336" s="158"/>
      <c r="V336" s="158"/>
      <c r="W336" s="158"/>
      <c r="X336" s="158"/>
      <c r="Y336" s="158"/>
      <c r="Z336" s="148"/>
      <c r="AA336" s="148"/>
      <c r="AB336" s="148"/>
      <c r="AC336" s="148"/>
      <c r="AD336" s="148"/>
      <c r="AE336" s="148"/>
      <c r="AF336" s="148"/>
      <c r="AG336" s="148" t="s">
        <v>235</v>
      </c>
      <c r="AH336" s="148">
        <v>0</v>
      </c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outlineLevel="3" x14ac:dyDescent="0.2">
      <c r="A337" s="155"/>
      <c r="B337" s="156"/>
      <c r="C337" s="190" t="s">
        <v>709</v>
      </c>
      <c r="D337" s="187"/>
      <c r="E337" s="188">
        <v>44.524999999999999</v>
      </c>
      <c r="F337" s="158"/>
      <c r="G337" s="158"/>
      <c r="H337" s="158"/>
      <c r="I337" s="158"/>
      <c r="J337" s="158"/>
      <c r="K337" s="158"/>
      <c r="L337" s="158"/>
      <c r="M337" s="158"/>
      <c r="N337" s="157"/>
      <c r="O337" s="157"/>
      <c r="P337" s="157"/>
      <c r="Q337" s="157"/>
      <c r="R337" s="158"/>
      <c r="S337" s="158"/>
      <c r="T337" s="158"/>
      <c r="U337" s="158"/>
      <c r="V337" s="158"/>
      <c r="W337" s="158"/>
      <c r="X337" s="158"/>
      <c r="Y337" s="158"/>
      <c r="Z337" s="148"/>
      <c r="AA337" s="148"/>
      <c r="AB337" s="148"/>
      <c r="AC337" s="148"/>
      <c r="AD337" s="148"/>
      <c r="AE337" s="148"/>
      <c r="AF337" s="148"/>
      <c r="AG337" s="148" t="s">
        <v>235</v>
      </c>
      <c r="AH337" s="148">
        <v>0</v>
      </c>
      <c r="AI337" s="148"/>
      <c r="AJ337" s="148"/>
      <c r="AK337" s="148"/>
      <c r="AL337" s="148"/>
      <c r="AM337" s="148"/>
      <c r="AN337" s="148"/>
      <c r="AO337" s="148"/>
      <c r="AP337" s="148"/>
      <c r="AQ337" s="148"/>
      <c r="AR337" s="148"/>
      <c r="AS337" s="148"/>
      <c r="AT337" s="148"/>
      <c r="AU337" s="148"/>
      <c r="AV337" s="148"/>
      <c r="AW337" s="148"/>
      <c r="AX337" s="148"/>
      <c r="AY337" s="148"/>
      <c r="AZ337" s="148"/>
      <c r="BA337" s="148"/>
      <c r="BB337" s="148"/>
      <c r="BC337" s="148"/>
      <c r="BD337" s="148"/>
      <c r="BE337" s="148"/>
      <c r="BF337" s="148"/>
      <c r="BG337" s="148"/>
      <c r="BH337" s="148"/>
    </row>
    <row r="338" spans="1:60" outlineLevel="3" x14ac:dyDescent="0.2">
      <c r="A338" s="155"/>
      <c r="B338" s="156"/>
      <c r="C338" s="190" t="s">
        <v>706</v>
      </c>
      <c r="D338" s="187"/>
      <c r="E338" s="188">
        <v>36.725000000000001</v>
      </c>
      <c r="F338" s="158"/>
      <c r="G338" s="158"/>
      <c r="H338" s="158"/>
      <c r="I338" s="158"/>
      <c r="J338" s="158"/>
      <c r="K338" s="158"/>
      <c r="L338" s="158"/>
      <c r="M338" s="158"/>
      <c r="N338" s="157"/>
      <c r="O338" s="157"/>
      <c r="P338" s="157"/>
      <c r="Q338" s="157"/>
      <c r="R338" s="158"/>
      <c r="S338" s="158"/>
      <c r="T338" s="158"/>
      <c r="U338" s="158"/>
      <c r="V338" s="158"/>
      <c r="W338" s="158"/>
      <c r="X338" s="158"/>
      <c r="Y338" s="158"/>
      <c r="Z338" s="148"/>
      <c r="AA338" s="148"/>
      <c r="AB338" s="148"/>
      <c r="AC338" s="148"/>
      <c r="AD338" s="148"/>
      <c r="AE338" s="148"/>
      <c r="AF338" s="148"/>
      <c r="AG338" s="148" t="s">
        <v>235</v>
      </c>
      <c r="AH338" s="148">
        <v>0</v>
      </c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</row>
    <row r="339" spans="1:60" outlineLevel="3" x14ac:dyDescent="0.2">
      <c r="A339" s="155"/>
      <c r="B339" s="156"/>
      <c r="C339" s="190" t="s">
        <v>240</v>
      </c>
      <c r="D339" s="187"/>
      <c r="E339" s="188"/>
      <c r="F339" s="158"/>
      <c r="G339" s="158"/>
      <c r="H339" s="158"/>
      <c r="I339" s="158"/>
      <c r="J339" s="158"/>
      <c r="K339" s="158"/>
      <c r="L339" s="158"/>
      <c r="M339" s="158"/>
      <c r="N339" s="157"/>
      <c r="O339" s="157"/>
      <c r="P339" s="157"/>
      <c r="Q339" s="157"/>
      <c r="R339" s="158"/>
      <c r="S339" s="158"/>
      <c r="T339" s="158"/>
      <c r="U339" s="158"/>
      <c r="V339" s="158"/>
      <c r="W339" s="158"/>
      <c r="X339" s="158"/>
      <c r="Y339" s="158"/>
      <c r="Z339" s="148"/>
      <c r="AA339" s="148"/>
      <c r="AB339" s="148"/>
      <c r="AC339" s="148"/>
      <c r="AD339" s="148"/>
      <c r="AE339" s="148"/>
      <c r="AF339" s="148"/>
      <c r="AG339" s="148" t="s">
        <v>235</v>
      </c>
      <c r="AH339" s="148">
        <v>0</v>
      </c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3" x14ac:dyDescent="0.2">
      <c r="A340" s="155"/>
      <c r="B340" s="156"/>
      <c r="C340" s="190" t="s">
        <v>710</v>
      </c>
      <c r="D340" s="187"/>
      <c r="E340" s="188">
        <v>44.524999999999999</v>
      </c>
      <c r="F340" s="158"/>
      <c r="G340" s="158"/>
      <c r="H340" s="158"/>
      <c r="I340" s="158"/>
      <c r="J340" s="158"/>
      <c r="K340" s="158"/>
      <c r="L340" s="158"/>
      <c r="M340" s="158"/>
      <c r="N340" s="157"/>
      <c r="O340" s="157"/>
      <c r="P340" s="157"/>
      <c r="Q340" s="157"/>
      <c r="R340" s="158"/>
      <c r="S340" s="158"/>
      <c r="T340" s="158"/>
      <c r="U340" s="158"/>
      <c r="V340" s="158"/>
      <c r="W340" s="158"/>
      <c r="X340" s="158"/>
      <c r="Y340" s="158"/>
      <c r="Z340" s="148"/>
      <c r="AA340" s="148"/>
      <c r="AB340" s="148"/>
      <c r="AC340" s="148"/>
      <c r="AD340" s="148"/>
      <c r="AE340" s="148"/>
      <c r="AF340" s="148"/>
      <c r="AG340" s="148" t="s">
        <v>235</v>
      </c>
      <c r="AH340" s="148">
        <v>0</v>
      </c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outlineLevel="3" x14ac:dyDescent="0.2">
      <c r="A341" s="155"/>
      <c r="B341" s="156"/>
      <c r="C341" s="190" t="s">
        <v>706</v>
      </c>
      <c r="D341" s="187"/>
      <c r="E341" s="188">
        <v>36.725000000000001</v>
      </c>
      <c r="F341" s="158"/>
      <c r="G341" s="158"/>
      <c r="H341" s="158"/>
      <c r="I341" s="158"/>
      <c r="J341" s="158"/>
      <c r="K341" s="158"/>
      <c r="L341" s="158"/>
      <c r="M341" s="158"/>
      <c r="N341" s="157"/>
      <c r="O341" s="157"/>
      <c r="P341" s="157"/>
      <c r="Q341" s="157"/>
      <c r="R341" s="158"/>
      <c r="S341" s="158"/>
      <c r="T341" s="158"/>
      <c r="U341" s="158"/>
      <c r="V341" s="158"/>
      <c r="W341" s="158"/>
      <c r="X341" s="158"/>
      <c r="Y341" s="158"/>
      <c r="Z341" s="148"/>
      <c r="AA341" s="148"/>
      <c r="AB341" s="148"/>
      <c r="AC341" s="148"/>
      <c r="AD341" s="148"/>
      <c r="AE341" s="148"/>
      <c r="AF341" s="148"/>
      <c r="AG341" s="148" t="s">
        <v>235</v>
      </c>
      <c r="AH341" s="148">
        <v>0</v>
      </c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</row>
    <row r="342" spans="1:60" outlineLevel="3" x14ac:dyDescent="0.2">
      <c r="A342" s="155"/>
      <c r="B342" s="156"/>
      <c r="C342" s="190" t="s">
        <v>711</v>
      </c>
      <c r="D342" s="187"/>
      <c r="E342" s="188">
        <v>-97.5</v>
      </c>
      <c r="F342" s="158"/>
      <c r="G342" s="158"/>
      <c r="H342" s="158"/>
      <c r="I342" s="158"/>
      <c r="J342" s="158"/>
      <c r="K342" s="158"/>
      <c r="L342" s="158"/>
      <c r="M342" s="158"/>
      <c r="N342" s="157"/>
      <c r="O342" s="157"/>
      <c r="P342" s="157"/>
      <c r="Q342" s="157"/>
      <c r="R342" s="158"/>
      <c r="S342" s="158"/>
      <c r="T342" s="158"/>
      <c r="U342" s="158"/>
      <c r="V342" s="158"/>
      <c r="W342" s="158"/>
      <c r="X342" s="158"/>
      <c r="Y342" s="158"/>
      <c r="Z342" s="148"/>
      <c r="AA342" s="148"/>
      <c r="AB342" s="148"/>
      <c r="AC342" s="148"/>
      <c r="AD342" s="148"/>
      <c r="AE342" s="148"/>
      <c r="AF342" s="148"/>
      <c r="AG342" s="148" t="s">
        <v>235</v>
      </c>
      <c r="AH342" s="148">
        <v>5</v>
      </c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3" x14ac:dyDescent="0.2">
      <c r="A343" s="155"/>
      <c r="B343" s="156"/>
      <c r="C343" s="190" t="s">
        <v>712</v>
      </c>
      <c r="D343" s="187"/>
      <c r="E343" s="188">
        <v>281.2235</v>
      </c>
      <c r="F343" s="158"/>
      <c r="G343" s="158"/>
      <c r="H343" s="158"/>
      <c r="I343" s="158"/>
      <c r="J343" s="158"/>
      <c r="K343" s="158"/>
      <c r="L343" s="158"/>
      <c r="M343" s="158"/>
      <c r="N343" s="157"/>
      <c r="O343" s="157"/>
      <c r="P343" s="157"/>
      <c r="Q343" s="157"/>
      <c r="R343" s="158"/>
      <c r="S343" s="158"/>
      <c r="T343" s="158"/>
      <c r="U343" s="158"/>
      <c r="V343" s="158"/>
      <c r="W343" s="158"/>
      <c r="X343" s="158"/>
      <c r="Y343" s="158"/>
      <c r="Z343" s="148"/>
      <c r="AA343" s="148"/>
      <c r="AB343" s="148"/>
      <c r="AC343" s="148"/>
      <c r="AD343" s="148"/>
      <c r="AE343" s="148"/>
      <c r="AF343" s="148"/>
      <c r="AG343" s="148" t="s">
        <v>235</v>
      </c>
      <c r="AH343" s="148">
        <v>0</v>
      </c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3" x14ac:dyDescent="0.2">
      <c r="A344" s="155"/>
      <c r="B344" s="156"/>
      <c r="C344" s="190" t="s">
        <v>713</v>
      </c>
      <c r="D344" s="187"/>
      <c r="E344" s="188">
        <v>178.5</v>
      </c>
      <c r="F344" s="158"/>
      <c r="G344" s="158"/>
      <c r="H344" s="158"/>
      <c r="I344" s="158"/>
      <c r="J344" s="158"/>
      <c r="K344" s="158"/>
      <c r="L344" s="158"/>
      <c r="M344" s="158"/>
      <c r="N344" s="157"/>
      <c r="O344" s="157"/>
      <c r="P344" s="157"/>
      <c r="Q344" s="157"/>
      <c r="R344" s="158"/>
      <c r="S344" s="158"/>
      <c r="T344" s="158"/>
      <c r="U344" s="158"/>
      <c r="V344" s="158"/>
      <c r="W344" s="158"/>
      <c r="X344" s="158"/>
      <c r="Y344" s="158"/>
      <c r="Z344" s="148"/>
      <c r="AA344" s="148"/>
      <c r="AB344" s="148"/>
      <c r="AC344" s="148"/>
      <c r="AD344" s="148"/>
      <c r="AE344" s="148"/>
      <c r="AF344" s="148"/>
      <c r="AG344" s="148" t="s">
        <v>235</v>
      </c>
      <c r="AH344" s="148">
        <v>0</v>
      </c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3" x14ac:dyDescent="0.2">
      <c r="A345" s="155"/>
      <c r="B345" s="156"/>
      <c r="C345" s="190" t="s">
        <v>240</v>
      </c>
      <c r="D345" s="187"/>
      <c r="E345" s="188"/>
      <c r="F345" s="158"/>
      <c r="G345" s="158"/>
      <c r="H345" s="158"/>
      <c r="I345" s="158"/>
      <c r="J345" s="158"/>
      <c r="K345" s="158"/>
      <c r="L345" s="158"/>
      <c r="M345" s="158"/>
      <c r="N345" s="157"/>
      <c r="O345" s="157"/>
      <c r="P345" s="157"/>
      <c r="Q345" s="157"/>
      <c r="R345" s="158"/>
      <c r="S345" s="158"/>
      <c r="T345" s="158"/>
      <c r="U345" s="158"/>
      <c r="V345" s="158"/>
      <c r="W345" s="158"/>
      <c r="X345" s="158"/>
      <c r="Y345" s="158"/>
      <c r="Z345" s="148"/>
      <c r="AA345" s="148"/>
      <c r="AB345" s="148"/>
      <c r="AC345" s="148"/>
      <c r="AD345" s="148"/>
      <c r="AE345" s="148"/>
      <c r="AF345" s="148"/>
      <c r="AG345" s="148" t="s">
        <v>235</v>
      </c>
      <c r="AH345" s="148">
        <v>0</v>
      </c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outlineLevel="3" x14ac:dyDescent="0.2">
      <c r="A346" s="155"/>
      <c r="B346" s="156"/>
      <c r="C346" s="190" t="s">
        <v>714</v>
      </c>
      <c r="D346" s="187"/>
      <c r="E346" s="188">
        <v>298</v>
      </c>
      <c r="F346" s="158"/>
      <c r="G346" s="158"/>
      <c r="H346" s="158"/>
      <c r="I346" s="158"/>
      <c r="J346" s="158"/>
      <c r="K346" s="158"/>
      <c r="L346" s="158"/>
      <c r="M346" s="158"/>
      <c r="N346" s="157"/>
      <c r="O346" s="157"/>
      <c r="P346" s="157"/>
      <c r="Q346" s="157"/>
      <c r="R346" s="158"/>
      <c r="S346" s="158"/>
      <c r="T346" s="158"/>
      <c r="U346" s="158"/>
      <c r="V346" s="158"/>
      <c r="W346" s="158"/>
      <c r="X346" s="158"/>
      <c r="Y346" s="158"/>
      <c r="Z346" s="148"/>
      <c r="AA346" s="148"/>
      <c r="AB346" s="148"/>
      <c r="AC346" s="148"/>
      <c r="AD346" s="148"/>
      <c r="AE346" s="148"/>
      <c r="AF346" s="148"/>
      <c r="AG346" s="148" t="s">
        <v>235</v>
      </c>
      <c r="AH346" s="148">
        <v>0</v>
      </c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1" x14ac:dyDescent="0.2">
      <c r="A347" s="167">
        <v>70</v>
      </c>
      <c r="B347" s="168" t="s">
        <v>715</v>
      </c>
      <c r="C347" s="183" t="s">
        <v>716</v>
      </c>
      <c r="D347" s="169" t="s">
        <v>231</v>
      </c>
      <c r="E347" s="170">
        <v>986.82349999999997</v>
      </c>
      <c r="F347" s="171"/>
      <c r="G347" s="172">
        <f>ROUND(E347*F347,2)</f>
        <v>0</v>
      </c>
      <c r="H347" s="171"/>
      <c r="I347" s="172">
        <f>ROUND(E347*H347,2)</f>
        <v>0</v>
      </c>
      <c r="J347" s="171"/>
      <c r="K347" s="172">
        <f>ROUND(E347*J347,2)</f>
        <v>0</v>
      </c>
      <c r="L347" s="172">
        <v>21</v>
      </c>
      <c r="M347" s="172">
        <f>G347*(1+L347/100)</f>
        <v>0</v>
      </c>
      <c r="N347" s="170">
        <v>1.3999999999999999E-4</v>
      </c>
      <c r="O347" s="170">
        <f>ROUND(E347*N347,2)</f>
        <v>0.14000000000000001</v>
      </c>
      <c r="P347" s="170">
        <v>0</v>
      </c>
      <c r="Q347" s="170">
        <f>ROUND(E347*P347,2)</f>
        <v>0</v>
      </c>
      <c r="R347" s="172" t="s">
        <v>704</v>
      </c>
      <c r="S347" s="172" t="s">
        <v>221</v>
      </c>
      <c r="T347" s="173" t="s">
        <v>222</v>
      </c>
      <c r="U347" s="158">
        <v>0.10191</v>
      </c>
      <c r="V347" s="158">
        <f>ROUND(E347*U347,2)</f>
        <v>100.57</v>
      </c>
      <c r="W347" s="158"/>
      <c r="X347" s="158" t="s">
        <v>223</v>
      </c>
      <c r="Y347" s="158" t="s">
        <v>197</v>
      </c>
      <c r="Z347" s="148"/>
      <c r="AA347" s="148"/>
      <c r="AB347" s="148"/>
      <c r="AC347" s="148"/>
      <c r="AD347" s="148"/>
      <c r="AE347" s="148"/>
      <c r="AF347" s="148"/>
      <c r="AG347" s="148" t="s">
        <v>224</v>
      </c>
      <c r="AH347" s="148"/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outlineLevel="2" x14ac:dyDescent="0.2">
      <c r="A348" s="155"/>
      <c r="B348" s="156"/>
      <c r="C348" s="190" t="s">
        <v>717</v>
      </c>
      <c r="D348" s="187"/>
      <c r="E348" s="188">
        <v>986.82349999999997</v>
      </c>
      <c r="F348" s="158"/>
      <c r="G348" s="158"/>
      <c r="H348" s="158"/>
      <c r="I348" s="158"/>
      <c r="J348" s="158"/>
      <c r="K348" s="158"/>
      <c r="L348" s="158"/>
      <c r="M348" s="158"/>
      <c r="N348" s="157"/>
      <c r="O348" s="157"/>
      <c r="P348" s="157"/>
      <c r="Q348" s="157"/>
      <c r="R348" s="158"/>
      <c r="S348" s="158"/>
      <c r="T348" s="158"/>
      <c r="U348" s="158"/>
      <c r="V348" s="158"/>
      <c r="W348" s="158"/>
      <c r="X348" s="158"/>
      <c r="Y348" s="158"/>
      <c r="Z348" s="148"/>
      <c r="AA348" s="148"/>
      <c r="AB348" s="148"/>
      <c r="AC348" s="148"/>
      <c r="AD348" s="148"/>
      <c r="AE348" s="148"/>
      <c r="AF348" s="148"/>
      <c r="AG348" s="148" t="s">
        <v>235</v>
      </c>
      <c r="AH348" s="148">
        <v>5</v>
      </c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</row>
    <row r="349" spans="1:60" outlineLevel="1" x14ac:dyDescent="0.2">
      <c r="A349" s="174">
        <v>71</v>
      </c>
      <c r="B349" s="175" t="s">
        <v>718</v>
      </c>
      <c r="C349" s="182" t="s">
        <v>719</v>
      </c>
      <c r="D349" s="176" t="s">
        <v>219</v>
      </c>
      <c r="E349" s="177">
        <v>60</v>
      </c>
      <c r="F349" s="178"/>
      <c r="G349" s="179">
        <f>ROUND(E349*F349,2)</f>
        <v>0</v>
      </c>
      <c r="H349" s="178"/>
      <c r="I349" s="179">
        <f>ROUND(E349*H349,2)</f>
        <v>0</v>
      </c>
      <c r="J349" s="178"/>
      <c r="K349" s="179">
        <f>ROUND(E349*J349,2)</f>
        <v>0</v>
      </c>
      <c r="L349" s="179">
        <v>21</v>
      </c>
      <c r="M349" s="179">
        <f>G349*(1+L349/100)</f>
        <v>0</v>
      </c>
      <c r="N349" s="177">
        <v>0</v>
      </c>
      <c r="O349" s="177">
        <f>ROUND(E349*N349,2)</f>
        <v>0</v>
      </c>
      <c r="P349" s="177">
        <v>0</v>
      </c>
      <c r="Q349" s="177">
        <f>ROUND(E349*P349,2)</f>
        <v>0</v>
      </c>
      <c r="R349" s="179" t="s">
        <v>704</v>
      </c>
      <c r="S349" s="179" t="s">
        <v>221</v>
      </c>
      <c r="T349" s="180" t="s">
        <v>222</v>
      </c>
      <c r="U349" s="158">
        <v>0.02</v>
      </c>
      <c r="V349" s="158">
        <f>ROUND(E349*U349,2)</f>
        <v>1.2</v>
      </c>
      <c r="W349" s="158"/>
      <c r="X349" s="158" t="s">
        <v>223</v>
      </c>
      <c r="Y349" s="158" t="s">
        <v>197</v>
      </c>
      <c r="Z349" s="148"/>
      <c r="AA349" s="148"/>
      <c r="AB349" s="148"/>
      <c r="AC349" s="148"/>
      <c r="AD349" s="148"/>
      <c r="AE349" s="148"/>
      <c r="AF349" s="148"/>
      <c r="AG349" s="148" t="s">
        <v>224</v>
      </c>
      <c r="AH349" s="148"/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</row>
    <row r="350" spans="1:60" outlineLevel="1" x14ac:dyDescent="0.2">
      <c r="A350" s="174">
        <v>72</v>
      </c>
      <c r="B350" s="175" t="s">
        <v>720</v>
      </c>
      <c r="C350" s="182" t="s">
        <v>721</v>
      </c>
      <c r="D350" s="176" t="s">
        <v>231</v>
      </c>
      <c r="E350" s="177">
        <v>100</v>
      </c>
      <c r="F350" s="178"/>
      <c r="G350" s="179">
        <f>ROUND(E350*F350,2)</f>
        <v>0</v>
      </c>
      <c r="H350" s="178"/>
      <c r="I350" s="179">
        <f>ROUND(E350*H350,2)</f>
        <v>0</v>
      </c>
      <c r="J350" s="178"/>
      <c r="K350" s="179">
        <f>ROUND(E350*J350,2)</f>
        <v>0</v>
      </c>
      <c r="L350" s="179">
        <v>21</v>
      </c>
      <c r="M350" s="179">
        <f>G350*(1+L350/100)</f>
        <v>0</v>
      </c>
      <c r="N350" s="177">
        <v>2.0000000000000002E-5</v>
      </c>
      <c r="O350" s="177">
        <f>ROUND(E350*N350,2)</f>
        <v>0</v>
      </c>
      <c r="P350" s="177">
        <v>0</v>
      </c>
      <c r="Q350" s="177">
        <f>ROUND(E350*P350,2)</f>
        <v>0</v>
      </c>
      <c r="R350" s="179" t="s">
        <v>704</v>
      </c>
      <c r="S350" s="179" t="s">
        <v>221</v>
      </c>
      <c r="T350" s="180" t="s">
        <v>222</v>
      </c>
      <c r="U350" s="158">
        <v>0.03</v>
      </c>
      <c r="V350" s="158">
        <f>ROUND(E350*U350,2)</f>
        <v>3</v>
      </c>
      <c r="W350" s="158"/>
      <c r="X350" s="158" t="s">
        <v>223</v>
      </c>
      <c r="Y350" s="158" t="s">
        <v>197</v>
      </c>
      <c r="Z350" s="148"/>
      <c r="AA350" s="148"/>
      <c r="AB350" s="148"/>
      <c r="AC350" s="148"/>
      <c r="AD350" s="148"/>
      <c r="AE350" s="148"/>
      <c r="AF350" s="148"/>
      <c r="AG350" s="148" t="s">
        <v>224</v>
      </c>
      <c r="AH350" s="148"/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</row>
    <row r="351" spans="1:60" outlineLevel="1" x14ac:dyDescent="0.2">
      <c r="A351" s="174">
        <v>73</v>
      </c>
      <c r="B351" s="175" t="s">
        <v>722</v>
      </c>
      <c r="C351" s="182" t="s">
        <v>723</v>
      </c>
      <c r="D351" s="176" t="s">
        <v>231</v>
      </c>
      <c r="E351" s="177">
        <v>20</v>
      </c>
      <c r="F351" s="178"/>
      <c r="G351" s="179">
        <f>ROUND(E351*F351,2)</f>
        <v>0</v>
      </c>
      <c r="H351" s="178"/>
      <c r="I351" s="179">
        <f>ROUND(E351*H351,2)</f>
        <v>0</v>
      </c>
      <c r="J351" s="178"/>
      <c r="K351" s="179">
        <f>ROUND(E351*J351,2)</f>
        <v>0</v>
      </c>
      <c r="L351" s="179">
        <v>21</v>
      </c>
      <c r="M351" s="179">
        <f>G351*(1+L351/100)</f>
        <v>0</v>
      </c>
      <c r="N351" s="177">
        <v>3.5E-4</v>
      </c>
      <c r="O351" s="177">
        <f>ROUND(E351*N351,2)</f>
        <v>0.01</v>
      </c>
      <c r="P351" s="177">
        <v>0</v>
      </c>
      <c r="Q351" s="177">
        <f>ROUND(E351*P351,2)</f>
        <v>0</v>
      </c>
      <c r="R351" s="179" t="s">
        <v>704</v>
      </c>
      <c r="S351" s="179" t="s">
        <v>221</v>
      </c>
      <c r="T351" s="180" t="s">
        <v>222</v>
      </c>
      <c r="U351" s="158">
        <v>1.35E-2</v>
      </c>
      <c r="V351" s="158">
        <f>ROUND(E351*U351,2)</f>
        <v>0.27</v>
      </c>
      <c r="W351" s="158"/>
      <c r="X351" s="158" t="s">
        <v>223</v>
      </c>
      <c r="Y351" s="158" t="s">
        <v>197</v>
      </c>
      <c r="Z351" s="148"/>
      <c r="AA351" s="148"/>
      <c r="AB351" s="148"/>
      <c r="AC351" s="148"/>
      <c r="AD351" s="148"/>
      <c r="AE351" s="148"/>
      <c r="AF351" s="148"/>
      <c r="AG351" s="148" t="s">
        <v>224</v>
      </c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</row>
    <row r="352" spans="1:60" outlineLevel="1" x14ac:dyDescent="0.2">
      <c r="A352" s="167">
        <v>74</v>
      </c>
      <c r="B352" s="168" t="s">
        <v>724</v>
      </c>
      <c r="C352" s="183" t="s">
        <v>725</v>
      </c>
      <c r="D352" s="169" t="s">
        <v>231</v>
      </c>
      <c r="E352" s="170">
        <v>178.8</v>
      </c>
      <c r="F352" s="171"/>
      <c r="G352" s="172">
        <f>ROUND(E352*F352,2)</f>
        <v>0</v>
      </c>
      <c r="H352" s="171"/>
      <c r="I352" s="172">
        <f>ROUND(E352*H352,2)</f>
        <v>0</v>
      </c>
      <c r="J352" s="171"/>
      <c r="K352" s="172">
        <f>ROUND(E352*J352,2)</f>
        <v>0</v>
      </c>
      <c r="L352" s="172">
        <v>21</v>
      </c>
      <c r="M352" s="172">
        <f>G352*(1+L352/100)</f>
        <v>0</v>
      </c>
      <c r="N352" s="170">
        <v>0</v>
      </c>
      <c r="O352" s="170">
        <f>ROUND(E352*N352,2)</f>
        <v>0</v>
      </c>
      <c r="P352" s="170">
        <v>0</v>
      </c>
      <c r="Q352" s="170">
        <f>ROUND(E352*P352,2)</f>
        <v>0</v>
      </c>
      <c r="R352" s="172" t="s">
        <v>704</v>
      </c>
      <c r="S352" s="172" t="s">
        <v>221</v>
      </c>
      <c r="T352" s="173" t="s">
        <v>222</v>
      </c>
      <c r="U352" s="158">
        <v>1.112E-2</v>
      </c>
      <c r="V352" s="158">
        <f>ROUND(E352*U352,2)</f>
        <v>1.99</v>
      </c>
      <c r="W352" s="158"/>
      <c r="X352" s="158" t="s">
        <v>223</v>
      </c>
      <c r="Y352" s="158" t="s">
        <v>197</v>
      </c>
      <c r="Z352" s="148"/>
      <c r="AA352" s="148"/>
      <c r="AB352" s="148"/>
      <c r="AC352" s="148"/>
      <c r="AD352" s="148"/>
      <c r="AE352" s="148"/>
      <c r="AF352" s="148"/>
      <c r="AG352" s="148" t="s">
        <v>224</v>
      </c>
      <c r="AH352" s="148"/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</row>
    <row r="353" spans="1:60" outlineLevel="2" x14ac:dyDescent="0.2">
      <c r="A353" s="155"/>
      <c r="B353" s="156"/>
      <c r="C353" s="190" t="s">
        <v>726</v>
      </c>
      <c r="D353" s="187"/>
      <c r="E353" s="188">
        <v>178.8</v>
      </c>
      <c r="F353" s="158"/>
      <c r="G353" s="158"/>
      <c r="H353" s="158"/>
      <c r="I353" s="158"/>
      <c r="J353" s="158"/>
      <c r="K353" s="158"/>
      <c r="L353" s="158"/>
      <c r="M353" s="158"/>
      <c r="N353" s="157"/>
      <c r="O353" s="157"/>
      <c r="P353" s="157"/>
      <c r="Q353" s="157"/>
      <c r="R353" s="158"/>
      <c r="S353" s="158"/>
      <c r="T353" s="158"/>
      <c r="U353" s="158"/>
      <c r="V353" s="158"/>
      <c r="W353" s="158"/>
      <c r="X353" s="158"/>
      <c r="Y353" s="158"/>
      <c r="Z353" s="148"/>
      <c r="AA353" s="148"/>
      <c r="AB353" s="148"/>
      <c r="AC353" s="148"/>
      <c r="AD353" s="148"/>
      <c r="AE353" s="148"/>
      <c r="AF353" s="148"/>
      <c r="AG353" s="148" t="s">
        <v>235</v>
      </c>
      <c r="AH353" s="148">
        <v>0</v>
      </c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</row>
    <row r="354" spans="1:60" x14ac:dyDescent="0.2">
      <c r="A354" s="3"/>
      <c r="B354" s="4"/>
      <c r="C354" s="184"/>
      <c r="D354" s="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AE354">
        <v>12</v>
      </c>
      <c r="AF354">
        <v>21</v>
      </c>
      <c r="AG354" t="s">
        <v>176</v>
      </c>
    </row>
    <row r="355" spans="1:60" x14ac:dyDescent="0.2">
      <c r="A355" s="151"/>
      <c r="B355" s="152" t="s">
        <v>29</v>
      </c>
      <c r="C355" s="185"/>
      <c r="D355" s="153"/>
      <c r="E355" s="154"/>
      <c r="F355" s="154"/>
      <c r="G355" s="166">
        <f>G8+G12+G15+G20+G49+G101+G103+G109+G118+G121+G144+G161+G169+G218+G253+G316+G330</f>
        <v>0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AE355">
        <f>SUMIF(L7:L353,AE354,G7:G353)</f>
        <v>0</v>
      </c>
      <c r="AF355">
        <f>SUMIF(L7:L353,AF354,G7:G353)</f>
        <v>0</v>
      </c>
      <c r="AG355" t="s">
        <v>215</v>
      </c>
    </row>
    <row r="356" spans="1:60" x14ac:dyDescent="0.2">
      <c r="C356" s="186"/>
      <c r="D356" s="10"/>
      <c r="AG356" t="s">
        <v>216</v>
      </c>
    </row>
    <row r="357" spans="1:60" x14ac:dyDescent="0.2">
      <c r="D357" s="10"/>
    </row>
    <row r="358" spans="1:60" x14ac:dyDescent="0.2">
      <c r="D358" s="10"/>
    </row>
    <row r="359" spans="1:60" x14ac:dyDescent="0.2">
      <c r="D359" s="10"/>
    </row>
    <row r="360" spans="1:60" x14ac:dyDescent="0.2">
      <c r="D360" s="10"/>
    </row>
    <row r="361" spans="1:60" x14ac:dyDescent="0.2">
      <c r="D361" s="10"/>
    </row>
    <row r="362" spans="1:60" x14ac:dyDescent="0.2">
      <c r="D362" s="10"/>
    </row>
    <row r="363" spans="1:60" x14ac:dyDescent="0.2">
      <c r="D363" s="10"/>
    </row>
    <row r="364" spans="1:60" x14ac:dyDescent="0.2">
      <c r="D364" s="10"/>
    </row>
    <row r="365" spans="1:60" x14ac:dyDescent="0.2">
      <c r="D365" s="10"/>
    </row>
    <row r="366" spans="1:60" x14ac:dyDescent="0.2">
      <c r="D366" s="10"/>
    </row>
    <row r="367" spans="1:60" x14ac:dyDescent="0.2">
      <c r="D367" s="10"/>
    </row>
    <row r="368" spans="1:60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YBTATA38nL+UOTg0wwqLpBsCfGJG6c33KbiU/zr0TBmvXzaQbU6udzIXbkr8xo9cewk4/auAIEqIDVMRF54fzg==" saltValue="i/PEnLTM++JTO0bglEdRtA==" spinCount="100000" sheet="1" formatRows="0"/>
  <mergeCells count="49">
    <mergeCell ref="C17:G17"/>
    <mergeCell ref="A1:G1"/>
    <mergeCell ref="C2:G2"/>
    <mergeCell ref="C3:G3"/>
    <mergeCell ref="C4:G4"/>
    <mergeCell ref="C10:G10"/>
    <mergeCell ref="C70:G70"/>
    <mergeCell ref="C18:G18"/>
    <mergeCell ref="C35:G35"/>
    <mergeCell ref="C42:G42"/>
    <mergeCell ref="C44:G44"/>
    <mergeCell ref="C46:G46"/>
    <mergeCell ref="C48:G48"/>
    <mergeCell ref="C51:G51"/>
    <mergeCell ref="C52:G52"/>
    <mergeCell ref="C62:G62"/>
    <mergeCell ref="C63:G63"/>
    <mergeCell ref="C69:G69"/>
    <mergeCell ref="C149:G149"/>
    <mergeCell ref="C85:G85"/>
    <mergeCell ref="C111:G111"/>
    <mergeCell ref="C112:G112"/>
    <mergeCell ref="C113:G113"/>
    <mergeCell ref="C114:G114"/>
    <mergeCell ref="C120:G120"/>
    <mergeCell ref="C123:G123"/>
    <mergeCell ref="C139:G139"/>
    <mergeCell ref="C143:G143"/>
    <mergeCell ref="C146:G146"/>
    <mergeCell ref="C147:G147"/>
    <mergeCell ref="C231:G231"/>
    <mergeCell ref="C150:G150"/>
    <mergeCell ref="C160:G160"/>
    <mergeCell ref="C168:G168"/>
    <mergeCell ref="C183:G183"/>
    <mergeCell ref="C198:G198"/>
    <mergeCell ref="C213:G213"/>
    <mergeCell ref="C217:G217"/>
    <mergeCell ref="C220:G220"/>
    <mergeCell ref="C226:G226"/>
    <mergeCell ref="C229:G229"/>
    <mergeCell ref="C230:G230"/>
    <mergeCell ref="C328:G328"/>
    <mergeCell ref="C232:G232"/>
    <mergeCell ref="C244:G244"/>
    <mergeCell ref="C252:G252"/>
    <mergeCell ref="C261:G261"/>
    <mergeCell ref="C318:G318"/>
    <mergeCell ref="C323:G323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65</v>
      </c>
      <c r="C3" s="252" t="s">
        <v>66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61</v>
      </c>
      <c r="C4" s="255" t="s">
        <v>67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61</v>
      </c>
      <c r="C8" s="181" t="s">
        <v>90</v>
      </c>
      <c r="D8" s="162"/>
      <c r="E8" s="163"/>
      <c r="F8" s="164"/>
      <c r="G8" s="164">
        <f>SUMIF(AG9:AG34,"&lt;&gt;NOR",G9:G34)</f>
        <v>0</v>
      </c>
      <c r="H8" s="164"/>
      <c r="I8" s="164">
        <f>SUM(I9:I34)</f>
        <v>0</v>
      </c>
      <c r="J8" s="164"/>
      <c r="K8" s="164">
        <f>SUM(K9:K34)</f>
        <v>0</v>
      </c>
      <c r="L8" s="164"/>
      <c r="M8" s="164">
        <f>SUM(M9:M34)</f>
        <v>0</v>
      </c>
      <c r="N8" s="163"/>
      <c r="O8" s="163">
        <f>SUM(O9:O34)</f>
        <v>7.05</v>
      </c>
      <c r="P8" s="163"/>
      <c r="Q8" s="163">
        <f>SUM(Q9:Q34)</f>
        <v>0</v>
      </c>
      <c r="R8" s="164"/>
      <c r="S8" s="164"/>
      <c r="T8" s="165"/>
      <c r="U8" s="159"/>
      <c r="V8" s="159">
        <f>SUM(V9:V34)</f>
        <v>126.96999999999998</v>
      </c>
      <c r="W8" s="159"/>
      <c r="X8" s="159"/>
      <c r="Y8" s="159"/>
      <c r="AG8" t="s">
        <v>191</v>
      </c>
    </row>
    <row r="9" spans="1:60" outlineLevel="1" x14ac:dyDescent="0.2">
      <c r="A9" s="167">
        <v>1</v>
      </c>
      <c r="B9" s="168" t="s">
        <v>728</v>
      </c>
      <c r="C9" s="183" t="s">
        <v>729</v>
      </c>
      <c r="D9" s="169" t="s">
        <v>268</v>
      </c>
      <c r="E9" s="170">
        <v>20.7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0">
        <v>0</v>
      </c>
      <c r="O9" s="170">
        <f>ROUND(E9*N9,2)</f>
        <v>0</v>
      </c>
      <c r="P9" s="170">
        <v>0</v>
      </c>
      <c r="Q9" s="170">
        <f>ROUND(E9*P9,2)</f>
        <v>0</v>
      </c>
      <c r="R9" s="172" t="s">
        <v>730</v>
      </c>
      <c r="S9" s="172" t="s">
        <v>221</v>
      </c>
      <c r="T9" s="173" t="s">
        <v>222</v>
      </c>
      <c r="U9" s="158">
        <v>4.6550000000000002</v>
      </c>
      <c r="V9" s="158">
        <f>ROUND(E9*U9,2)</f>
        <v>96.36</v>
      </c>
      <c r="W9" s="158"/>
      <c r="X9" s="158" t="s">
        <v>223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224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58" t="s">
        <v>731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2" x14ac:dyDescent="0.2">
      <c r="A11" s="155"/>
      <c r="B11" s="156"/>
      <c r="C11" s="190" t="s">
        <v>732</v>
      </c>
      <c r="D11" s="187"/>
      <c r="E11" s="188">
        <v>6.6</v>
      </c>
      <c r="F11" s="158"/>
      <c r="G11" s="158"/>
      <c r="H11" s="158"/>
      <c r="I11" s="158"/>
      <c r="J11" s="158"/>
      <c r="K11" s="158"/>
      <c r="L11" s="158"/>
      <c r="M11" s="158"/>
      <c r="N11" s="157"/>
      <c r="O11" s="157"/>
      <c r="P11" s="157"/>
      <c r="Q11" s="157"/>
      <c r="R11" s="158"/>
      <c r="S11" s="158"/>
      <c r="T11" s="158"/>
      <c r="U11" s="158"/>
      <c r="V11" s="158"/>
      <c r="W11" s="158"/>
      <c r="X11" s="158"/>
      <c r="Y11" s="158"/>
      <c r="Z11" s="148"/>
      <c r="AA11" s="148"/>
      <c r="AB11" s="148"/>
      <c r="AC11" s="148"/>
      <c r="AD11" s="148"/>
      <c r="AE11" s="148"/>
      <c r="AF11" s="148"/>
      <c r="AG11" s="148" t="s">
        <v>235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90" t="s">
        <v>733</v>
      </c>
      <c r="D12" s="187"/>
      <c r="E12" s="188">
        <v>7.8</v>
      </c>
      <c r="F12" s="158"/>
      <c r="G12" s="158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235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90" t="s">
        <v>734</v>
      </c>
      <c r="D13" s="187"/>
      <c r="E13" s="188">
        <v>6.3</v>
      </c>
      <c r="F13" s="158"/>
      <c r="G13" s="158"/>
      <c r="H13" s="158"/>
      <c r="I13" s="158"/>
      <c r="J13" s="158"/>
      <c r="K13" s="158"/>
      <c r="L13" s="158"/>
      <c r="M13" s="158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8"/>
      <c r="Y13" s="158"/>
      <c r="Z13" s="148"/>
      <c r="AA13" s="148"/>
      <c r="AB13" s="148"/>
      <c r="AC13" s="148"/>
      <c r="AD13" s="148"/>
      <c r="AE13" s="148"/>
      <c r="AF13" s="148"/>
      <c r="AG13" s="148" t="s">
        <v>235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 x14ac:dyDescent="0.2">
      <c r="A14" s="167">
        <v>2</v>
      </c>
      <c r="B14" s="168" t="s">
        <v>735</v>
      </c>
      <c r="C14" s="183" t="s">
        <v>736</v>
      </c>
      <c r="D14" s="169" t="s">
        <v>268</v>
      </c>
      <c r="E14" s="170">
        <v>6.5250000000000004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21</v>
      </c>
      <c r="M14" s="172">
        <f>G14*(1+L14/100)</f>
        <v>0</v>
      </c>
      <c r="N14" s="170">
        <v>0</v>
      </c>
      <c r="O14" s="170">
        <f>ROUND(E14*N14,2)</f>
        <v>0</v>
      </c>
      <c r="P14" s="170">
        <v>0</v>
      </c>
      <c r="Q14" s="170">
        <f>ROUND(E14*P14,2)</f>
        <v>0</v>
      </c>
      <c r="R14" s="172" t="s">
        <v>730</v>
      </c>
      <c r="S14" s="172" t="s">
        <v>221</v>
      </c>
      <c r="T14" s="173" t="s">
        <v>222</v>
      </c>
      <c r="U14" s="158">
        <v>0.66800000000000004</v>
      </c>
      <c r="V14" s="158">
        <f>ROUND(E14*U14,2)</f>
        <v>4.3600000000000003</v>
      </c>
      <c r="W14" s="158"/>
      <c r="X14" s="158" t="s">
        <v>223</v>
      </c>
      <c r="Y14" s="158" t="s">
        <v>197</v>
      </c>
      <c r="Z14" s="148"/>
      <c r="AA14" s="148"/>
      <c r="AB14" s="148"/>
      <c r="AC14" s="148"/>
      <c r="AD14" s="148"/>
      <c r="AE14" s="148"/>
      <c r="AF14" s="148"/>
      <c r="AG14" s="148" t="s">
        <v>224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2" x14ac:dyDescent="0.2">
      <c r="A15" s="155"/>
      <c r="B15" s="156"/>
      <c r="C15" s="258" t="s">
        <v>737</v>
      </c>
      <c r="D15" s="259"/>
      <c r="E15" s="259"/>
      <c r="F15" s="259"/>
      <c r="G15" s="259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226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2" x14ac:dyDescent="0.2">
      <c r="A16" s="155"/>
      <c r="B16" s="156"/>
      <c r="C16" s="190" t="s">
        <v>738</v>
      </c>
      <c r="D16" s="187"/>
      <c r="E16" s="188">
        <v>2.61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235</v>
      </c>
      <c r="AH16" s="148">
        <v>5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">
      <c r="A17" s="155"/>
      <c r="B17" s="156"/>
      <c r="C17" s="190" t="s">
        <v>739</v>
      </c>
      <c r="D17" s="187"/>
      <c r="E17" s="188">
        <v>3.915</v>
      </c>
      <c r="F17" s="158"/>
      <c r="G17" s="158"/>
      <c r="H17" s="158"/>
      <c r="I17" s="158"/>
      <c r="J17" s="158"/>
      <c r="K17" s="158"/>
      <c r="L17" s="158"/>
      <c r="M17" s="158"/>
      <c r="N17" s="157"/>
      <c r="O17" s="157"/>
      <c r="P17" s="157"/>
      <c r="Q17" s="157"/>
      <c r="R17" s="158"/>
      <c r="S17" s="158"/>
      <c r="T17" s="158"/>
      <c r="U17" s="158"/>
      <c r="V17" s="158"/>
      <c r="W17" s="158"/>
      <c r="X17" s="158"/>
      <c r="Y17" s="158"/>
      <c r="Z17" s="148"/>
      <c r="AA17" s="148"/>
      <c r="AB17" s="148"/>
      <c r="AC17" s="148"/>
      <c r="AD17" s="148"/>
      <c r="AE17" s="148"/>
      <c r="AF17" s="148"/>
      <c r="AG17" s="148" t="s">
        <v>235</v>
      </c>
      <c r="AH17" s="148">
        <v>5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 x14ac:dyDescent="0.2">
      <c r="A18" s="167">
        <v>3</v>
      </c>
      <c r="B18" s="168" t="s">
        <v>740</v>
      </c>
      <c r="C18" s="183" t="s">
        <v>741</v>
      </c>
      <c r="D18" s="169" t="s">
        <v>268</v>
      </c>
      <c r="E18" s="170">
        <v>6.21</v>
      </c>
      <c r="F18" s="171"/>
      <c r="G18" s="172">
        <f>ROUND(E18*F18,2)</f>
        <v>0</v>
      </c>
      <c r="H18" s="171"/>
      <c r="I18" s="172">
        <f>ROUND(E18*H18,2)</f>
        <v>0</v>
      </c>
      <c r="J18" s="171"/>
      <c r="K18" s="172">
        <f>ROUND(E18*J18,2)</f>
        <v>0</v>
      </c>
      <c r="L18" s="172">
        <v>21</v>
      </c>
      <c r="M18" s="172">
        <f>G18*(1+L18/100)</f>
        <v>0</v>
      </c>
      <c r="N18" s="170">
        <v>0</v>
      </c>
      <c r="O18" s="170">
        <f>ROUND(E18*N18,2)</f>
        <v>0</v>
      </c>
      <c r="P18" s="170">
        <v>0</v>
      </c>
      <c r="Q18" s="170">
        <f>ROUND(E18*P18,2)</f>
        <v>0</v>
      </c>
      <c r="R18" s="172" t="s">
        <v>730</v>
      </c>
      <c r="S18" s="172" t="s">
        <v>221</v>
      </c>
      <c r="T18" s="173" t="s">
        <v>222</v>
      </c>
      <c r="U18" s="158">
        <v>0.59099999999999997</v>
      </c>
      <c r="V18" s="158">
        <f>ROUND(E18*U18,2)</f>
        <v>3.67</v>
      </c>
      <c r="W18" s="158"/>
      <c r="X18" s="158" t="s">
        <v>223</v>
      </c>
      <c r="Y18" s="158" t="s">
        <v>197</v>
      </c>
      <c r="Z18" s="148"/>
      <c r="AA18" s="148"/>
      <c r="AB18" s="148"/>
      <c r="AC18" s="148"/>
      <c r="AD18" s="148"/>
      <c r="AE18" s="148"/>
      <c r="AF18" s="148"/>
      <c r="AG18" s="148" t="s">
        <v>224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258" t="s">
        <v>737</v>
      </c>
      <c r="D19" s="259"/>
      <c r="E19" s="259"/>
      <c r="F19" s="259"/>
      <c r="G19" s="259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226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2">
      <c r="A20" s="155"/>
      <c r="B20" s="156"/>
      <c r="C20" s="190" t="s">
        <v>742</v>
      </c>
      <c r="D20" s="187"/>
      <c r="E20" s="188">
        <v>6.21</v>
      </c>
      <c r="F20" s="158"/>
      <c r="G20" s="158"/>
      <c r="H20" s="158"/>
      <c r="I20" s="158"/>
      <c r="J20" s="158"/>
      <c r="K20" s="158"/>
      <c r="L20" s="158"/>
      <c r="M20" s="158"/>
      <c r="N20" s="157"/>
      <c r="O20" s="157"/>
      <c r="P20" s="157"/>
      <c r="Q20" s="157"/>
      <c r="R20" s="158"/>
      <c r="S20" s="158"/>
      <c r="T20" s="158"/>
      <c r="U20" s="158"/>
      <c r="V20" s="158"/>
      <c r="W20" s="158"/>
      <c r="X20" s="158"/>
      <c r="Y20" s="158"/>
      <c r="Z20" s="148"/>
      <c r="AA20" s="148"/>
      <c r="AB20" s="148"/>
      <c r="AC20" s="148"/>
      <c r="AD20" s="148"/>
      <c r="AE20" s="148"/>
      <c r="AF20" s="148"/>
      <c r="AG20" s="148" t="s">
        <v>235</v>
      </c>
      <c r="AH20" s="148">
        <v>5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7">
        <v>4</v>
      </c>
      <c r="B21" s="168" t="s">
        <v>743</v>
      </c>
      <c r="C21" s="183" t="s">
        <v>744</v>
      </c>
      <c r="D21" s="169" t="s">
        <v>268</v>
      </c>
      <c r="E21" s="170">
        <v>6.5250000000000004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0">
        <v>0</v>
      </c>
      <c r="O21" s="170">
        <f>ROUND(E21*N21,2)</f>
        <v>0</v>
      </c>
      <c r="P21" s="170">
        <v>0</v>
      </c>
      <c r="Q21" s="170">
        <f>ROUND(E21*P21,2)</f>
        <v>0</v>
      </c>
      <c r="R21" s="172" t="s">
        <v>730</v>
      </c>
      <c r="S21" s="172" t="s">
        <v>221</v>
      </c>
      <c r="T21" s="173" t="s">
        <v>222</v>
      </c>
      <c r="U21" s="158">
        <v>1.0999999999999999E-2</v>
      </c>
      <c r="V21" s="158">
        <f>ROUND(E21*U21,2)</f>
        <v>7.0000000000000007E-2</v>
      </c>
      <c r="W21" s="158"/>
      <c r="X21" s="158" t="s">
        <v>223</v>
      </c>
      <c r="Y21" s="158" t="s">
        <v>197</v>
      </c>
      <c r="Z21" s="148"/>
      <c r="AA21" s="148"/>
      <c r="AB21" s="148"/>
      <c r="AC21" s="148"/>
      <c r="AD21" s="148"/>
      <c r="AE21" s="148"/>
      <c r="AF21" s="148"/>
      <c r="AG21" s="148" t="s">
        <v>224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258" t="s">
        <v>745</v>
      </c>
      <c r="D22" s="259"/>
      <c r="E22" s="259"/>
      <c r="F22" s="259"/>
      <c r="G22" s="259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226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190" t="s">
        <v>746</v>
      </c>
      <c r="D23" s="187"/>
      <c r="E23" s="188">
        <v>6.5250000000000004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235</v>
      </c>
      <c r="AH23" s="148">
        <v>5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7">
        <v>5</v>
      </c>
      <c r="B24" s="168" t="s">
        <v>747</v>
      </c>
      <c r="C24" s="183" t="s">
        <v>748</v>
      </c>
      <c r="D24" s="169" t="s">
        <v>268</v>
      </c>
      <c r="E24" s="170">
        <v>6.5250000000000004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21</v>
      </c>
      <c r="M24" s="172">
        <f>G24*(1+L24/100)</f>
        <v>0</v>
      </c>
      <c r="N24" s="170">
        <v>0</v>
      </c>
      <c r="O24" s="170">
        <f>ROUND(E24*N24,2)</f>
        <v>0</v>
      </c>
      <c r="P24" s="170">
        <v>0</v>
      </c>
      <c r="Q24" s="170">
        <f>ROUND(E24*P24,2)</f>
        <v>0</v>
      </c>
      <c r="R24" s="172" t="s">
        <v>730</v>
      </c>
      <c r="S24" s="172" t="s">
        <v>221</v>
      </c>
      <c r="T24" s="173" t="s">
        <v>222</v>
      </c>
      <c r="U24" s="158">
        <v>0</v>
      </c>
      <c r="V24" s="158">
        <f>ROUND(E24*U24,2)</f>
        <v>0</v>
      </c>
      <c r="W24" s="158"/>
      <c r="X24" s="158" t="s">
        <v>223</v>
      </c>
      <c r="Y24" s="158" t="s">
        <v>197</v>
      </c>
      <c r="Z24" s="148"/>
      <c r="AA24" s="148"/>
      <c r="AB24" s="148"/>
      <c r="AC24" s="148"/>
      <c r="AD24" s="148"/>
      <c r="AE24" s="148"/>
      <c r="AF24" s="148"/>
      <c r="AG24" s="148" t="s">
        <v>224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90" t="s">
        <v>749</v>
      </c>
      <c r="D25" s="187"/>
      <c r="E25" s="188">
        <v>6.5250000000000004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235</v>
      </c>
      <c r="AH25" s="148">
        <v>5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7">
        <v>6</v>
      </c>
      <c r="B26" s="168" t="s">
        <v>750</v>
      </c>
      <c r="C26" s="183" t="s">
        <v>751</v>
      </c>
      <c r="D26" s="169" t="s">
        <v>268</v>
      </c>
      <c r="E26" s="170">
        <v>3.915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730</v>
      </c>
      <c r="S26" s="172" t="s">
        <v>221</v>
      </c>
      <c r="T26" s="173" t="s">
        <v>222</v>
      </c>
      <c r="U26" s="158">
        <v>1.587</v>
      </c>
      <c r="V26" s="158">
        <f>ROUND(E26*U26,2)</f>
        <v>6.21</v>
      </c>
      <c r="W26" s="158"/>
      <c r="X26" s="158" t="s">
        <v>223</v>
      </c>
      <c r="Y26" s="158" t="s">
        <v>197</v>
      </c>
      <c r="Z26" s="148"/>
      <c r="AA26" s="148"/>
      <c r="AB26" s="148"/>
      <c r="AC26" s="148"/>
      <c r="AD26" s="148"/>
      <c r="AE26" s="148"/>
      <c r="AF26" s="148"/>
      <c r="AG26" s="148" t="s">
        <v>224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2" x14ac:dyDescent="0.2">
      <c r="A27" s="155"/>
      <c r="B27" s="156"/>
      <c r="C27" s="258" t="s">
        <v>752</v>
      </c>
      <c r="D27" s="259"/>
      <c r="E27" s="259"/>
      <c r="F27" s="259"/>
      <c r="G27" s="259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226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89" t="str">
        <f>C27</f>
        <v>sypaninou z vhodných hornin tř. 1 - 4 nebo materiálem připraveným podél výkopu ve vzdálenosti do 3 m od jeho kraje, pro jakoukoliv hloubku výkopu a jakoukoliv míru zhutnění,</v>
      </c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90" t="s">
        <v>753</v>
      </c>
      <c r="D28" s="187"/>
      <c r="E28" s="188">
        <v>3.915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235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7">
        <v>7</v>
      </c>
      <c r="B29" s="168" t="s">
        <v>754</v>
      </c>
      <c r="C29" s="183" t="s">
        <v>755</v>
      </c>
      <c r="D29" s="169" t="s">
        <v>363</v>
      </c>
      <c r="E29" s="170">
        <v>7.0469999999999997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21</v>
      </c>
      <c r="M29" s="172">
        <f>G29*(1+L29/100)</f>
        <v>0</v>
      </c>
      <c r="N29" s="170">
        <v>1</v>
      </c>
      <c r="O29" s="170">
        <f>ROUND(E29*N29,2)</f>
        <v>7.05</v>
      </c>
      <c r="P29" s="170">
        <v>0</v>
      </c>
      <c r="Q29" s="170">
        <f>ROUND(E29*P29,2)</f>
        <v>0</v>
      </c>
      <c r="R29" s="172" t="s">
        <v>549</v>
      </c>
      <c r="S29" s="172" t="s">
        <v>221</v>
      </c>
      <c r="T29" s="173" t="s">
        <v>222</v>
      </c>
      <c r="U29" s="158">
        <v>0</v>
      </c>
      <c r="V29" s="158">
        <f>ROUND(E29*U29,2)</f>
        <v>0</v>
      </c>
      <c r="W29" s="158"/>
      <c r="X29" s="158" t="s">
        <v>536</v>
      </c>
      <c r="Y29" s="158" t="s">
        <v>197</v>
      </c>
      <c r="Z29" s="148"/>
      <c r="AA29" s="148"/>
      <c r="AB29" s="148"/>
      <c r="AC29" s="148"/>
      <c r="AD29" s="148"/>
      <c r="AE29" s="148"/>
      <c r="AF29" s="148"/>
      <c r="AG29" s="148" t="s">
        <v>537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190" t="s">
        <v>756</v>
      </c>
      <c r="D30" s="187"/>
      <c r="E30" s="188">
        <v>7.0469999999999997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235</v>
      </c>
      <c r="AH30" s="148">
        <v>5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67">
        <v>8</v>
      </c>
      <c r="B31" s="168" t="s">
        <v>757</v>
      </c>
      <c r="C31" s="183" t="s">
        <v>758</v>
      </c>
      <c r="D31" s="169" t="s">
        <v>268</v>
      </c>
      <c r="E31" s="170">
        <v>14.175000000000001</v>
      </c>
      <c r="F31" s="171"/>
      <c r="G31" s="172">
        <f>ROUND(E31*F31,2)</f>
        <v>0</v>
      </c>
      <c r="H31" s="171"/>
      <c r="I31" s="172">
        <f>ROUND(E31*H31,2)</f>
        <v>0</v>
      </c>
      <c r="J31" s="171"/>
      <c r="K31" s="172">
        <f>ROUND(E31*J31,2)</f>
        <v>0</v>
      </c>
      <c r="L31" s="172">
        <v>21</v>
      </c>
      <c r="M31" s="172">
        <f>G31*(1+L31/100)</f>
        <v>0</v>
      </c>
      <c r="N31" s="170">
        <v>0</v>
      </c>
      <c r="O31" s="170">
        <f>ROUND(E31*N31,2)</f>
        <v>0</v>
      </c>
      <c r="P31" s="170">
        <v>0</v>
      </c>
      <c r="Q31" s="170">
        <f>ROUND(E31*P31,2)</f>
        <v>0</v>
      </c>
      <c r="R31" s="172" t="s">
        <v>730</v>
      </c>
      <c r="S31" s="172" t="s">
        <v>221</v>
      </c>
      <c r="T31" s="173" t="s">
        <v>222</v>
      </c>
      <c r="U31" s="158">
        <v>1.1499999999999999</v>
      </c>
      <c r="V31" s="158">
        <f>ROUND(E31*U31,2)</f>
        <v>16.3</v>
      </c>
      <c r="W31" s="158"/>
      <c r="X31" s="158" t="s">
        <v>223</v>
      </c>
      <c r="Y31" s="158" t="s">
        <v>197</v>
      </c>
      <c r="Z31" s="148"/>
      <c r="AA31" s="148"/>
      <c r="AB31" s="148"/>
      <c r="AC31" s="148"/>
      <c r="AD31" s="148"/>
      <c r="AE31" s="148"/>
      <c r="AF31" s="148"/>
      <c r="AG31" s="148" t="s">
        <v>224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258" t="s">
        <v>759</v>
      </c>
      <c r="D32" s="259"/>
      <c r="E32" s="259"/>
      <c r="F32" s="259"/>
      <c r="G32" s="259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226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190" t="s">
        <v>760</v>
      </c>
      <c r="D33" s="187"/>
      <c r="E33" s="188">
        <v>20.7</v>
      </c>
      <c r="F33" s="158"/>
      <c r="G33" s="158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235</v>
      </c>
      <c r="AH33" s="148">
        <v>5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3" x14ac:dyDescent="0.2">
      <c r="A34" s="155"/>
      <c r="B34" s="156"/>
      <c r="C34" s="190" t="s">
        <v>761</v>
      </c>
      <c r="D34" s="187"/>
      <c r="E34" s="188">
        <v>-6.5250000000000004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235</v>
      </c>
      <c r="AH34" s="148">
        <v>5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0" t="s">
        <v>190</v>
      </c>
      <c r="B35" s="161" t="s">
        <v>70</v>
      </c>
      <c r="C35" s="181" t="s">
        <v>91</v>
      </c>
      <c r="D35" s="162"/>
      <c r="E35" s="163"/>
      <c r="F35" s="164"/>
      <c r="G35" s="164">
        <f>SUMIF(AG36:AG39,"&lt;&gt;NOR",G36:G39)</f>
        <v>0</v>
      </c>
      <c r="H35" s="164"/>
      <c r="I35" s="164">
        <f>SUM(I36:I39)</f>
        <v>0</v>
      </c>
      <c r="J35" s="164"/>
      <c r="K35" s="164">
        <f>SUM(K36:K39)</f>
        <v>0</v>
      </c>
      <c r="L35" s="164"/>
      <c r="M35" s="164">
        <f>SUM(M36:M39)</f>
        <v>0</v>
      </c>
      <c r="N35" s="163"/>
      <c r="O35" s="163">
        <f>SUM(O36:O39)</f>
        <v>2.5</v>
      </c>
      <c r="P35" s="163"/>
      <c r="Q35" s="163">
        <f>SUM(Q36:Q39)</f>
        <v>0</v>
      </c>
      <c r="R35" s="164"/>
      <c r="S35" s="164"/>
      <c r="T35" s="165"/>
      <c r="U35" s="159"/>
      <c r="V35" s="159">
        <f>SUM(V36:V39)</f>
        <v>12.26</v>
      </c>
      <c r="W35" s="159"/>
      <c r="X35" s="159"/>
      <c r="Y35" s="159"/>
      <c r="AG35" t="s">
        <v>191</v>
      </c>
    </row>
    <row r="36" spans="1:60" outlineLevel="1" x14ac:dyDescent="0.2">
      <c r="A36" s="167">
        <v>9</v>
      </c>
      <c r="B36" s="168" t="s">
        <v>420</v>
      </c>
      <c r="C36" s="183" t="s">
        <v>421</v>
      </c>
      <c r="D36" s="169" t="s">
        <v>231</v>
      </c>
      <c r="E36" s="170">
        <v>22.1</v>
      </c>
      <c r="F36" s="171"/>
      <c r="G36" s="172">
        <f>ROUND(E36*F36,2)</f>
        <v>0</v>
      </c>
      <c r="H36" s="171"/>
      <c r="I36" s="172">
        <f>ROUND(E36*H36,2)</f>
        <v>0</v>
      </c>
      <c r="J36" s="171"/>
      <c r="K36" s="172">
        <f>ROUND(E36*J36,2)</f>
        <v>0</v>
      </c>
      <c r="L36" s="172">
        <v>21</v>
      </c>
      <c r="M36" s="172">
        <f>G36*(1+L36/100)</f>
        <v>0</v>
      </c>
      <c r="N36" s="170">
        <v>0.11312999999999999</v>
      </c>
      <c r="O36" s="170">
        <f>ROUND(E36*N36,2)</f>
        <v>2.5</v>
      </c>
      <c r="P36" s="170">
        <v>0</v>
      </c>
      <c r="Q36" s="170">
        <f>ROUND(E36*P36,2)</f>
        <v>0</v>
      </c>
      <c r="R36" s="172" t="s">
        <v>422</v>
      </c>
      <c r="S36" s="172" t="s">
        <v>221</v>
      </c>
      <c r="T36" s="173" t="s">
        <v>222</v>
      </c>
      <c r="U36" s="158">
        <v>0.55488999999999999</v>
      </c>
      <c r="V36" s="158">
        <f>ROUND(E36*U36,2)</f>
        <v>12.26</v>
      </c>
      <c r="W36" s="158"/>
      <c r="X36" s="158" t="s">
        <v>223</v>
      </c>
      <c r="Y36" s="158" t="s">
        <v>197</v>
      </c>
      <c r="Z36" s="148"/>
      <c r="AA36" s="148"/>
      <c r="AB36" s="148"/>
      <c r="AC36" s="148"/>
      <c r="AD36" s="148"/>
      <c r="AE36" s="148"/>
      <c r="AF36" s="148"/>
      <c r="AG36" s="148" t="s">
        <v>224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258" t="s">
        <v>423</v>
      </c>
      <c r="D37" s="259"/>
      <c r="E37" s="259"/>
      <c r="F37" s="259"/>
      <c r="G37" s="259"/>
      <c r="H37" s="158"/>
      <c r="I37" s="158"/>
      <c r="J37" s="158"/>
      <c r="K37" s="158"/>
      <c r="L37" s="158"/>
      <c r="M37" s="158"/>
      <c r="N37" s="157"/>
      <c r="O37" s="157"/>
      <c r="P37" s="157"/>
      <c r="Q37" s="157"/>
      <c r="R37" s="158"/>
      <c r="S37" s="158"/>
      <c r="T37" s="158"/>
      <c r="U37" s="158"/>
      <c r="V37" s="158"/>
      <c r="W37" s="158"/>
      <c r="X37" s="158"/>
      <c r="Y37" s="158"/>
      <c r="Z37" s="148"/>
      <c r="AA37" s="148"/>
      <c r="AB37" s="148"/>
      <c r="AC37" s="148"/>
      <c r="AD37" s="148"/>
      <c r="AE37" s="148"/>
      <c r="AF37" s="148"/>
      <c r="AG37" s="148" t="s">
        <v>226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190" t="s">
        <v>762</v>
      </c>
      <c r="D38" s="187"/>
      <c r="E38" s="188">
        <v>12.1</v>
      </c>
      <c r="F38" s="158"/>
      <c r="G38" s="158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235</v>
      </c>
      <c r="AH38" s="148">
        <v>5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 x14ac:dyDescent="0.2">
      <c r="A39" s="155"/>
      <c r="B39" s="156"/>
      <c r="C39" s="190" t="s">
        <v>763</v>
      </c>
      <c r="D39" s="187"/>
      <c r="E39" s="188">
        <v>10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235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0" t="s">
        <v>190</v>
      </c>
      <c r="B40" s="161" t="s">
        <v>92</v>
      </c>
      <c r="C40" s="181" t="s">
        <v>93</v>
      </c>
      <c r="D40" s="162"/>
      <c r="E40" s="163"/>
      <c r="F40" s="164"/>
      <c r="G40" s="164">
        <f>SUMIF(AG41:AG43,"&lt;&gt;NOR",G41:G43)</f>
        <v>0</v>
      </c>
      <c r="H40" s="164"/>
      <c r="I40" s="164">
        <f>SUM(I41:I43)</f>
        <v>0</v>
      </c>
      <c r="J40" s="164"/>
      <c r="K40" s="164">
        <f>SUM(K41:K43)</f>
        <v>0</v>
      </c>
      <c r="L40" s="164"/>
      <c r="M40" s="164">
        <f>SUM(M41:M43)</f>
        <v>0</v>
      </c>
      <c r="N40" s="163"/>
      <c r="O40" s="163">
        <f>SUM(O41:O43)</f>
        <v>4.93</v>
      </c>
      <c r="P40" s="163"/>
      <c r="Q40" s="163">
        <f>SUM(Q41:Q43)</f>
        <v>0</v>
      </c>
      <c r="R40" s="164"/>
      <c r="S40" s="164"/>
      <c r="T40" s="165"/>
      <c r="U40" s="159"/>
      <c r="V40" s="159">
        <f>SUM(V41:V43)</f>
        <v>4.4400000000000004</v>
      </c>
      <c r="W40" s="159"/>
      <c r="X40" s="159"/>
      <c r="Y40" s="159"/>
      <c r="AG40" t="s">
        <v>191</v>
      </c>
    </row>
    <row r="41" spans="1:60" outlineLevel="1" x14ac:dyDescent="0.2">
      <c r="A41" s="167">
        <v>10</v>
      </c>
      <c r="B41" s="168" t="s">
        <v>764</v>
      </c>
      <c r="C41" s="183" t="s">
        <v>765</v>
      </c>
      <c r="D41" s="169" t="s">
        <v>268</v>
      </c>
      <c r="E41" s="170">
        <v>2.61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21</v>
      </c>
      <c r="M41" s="172">
        <f>G41*(1+L41/100)</f>
        <v>0</v>
      </c>
      <c r="N41" s="170">
        <v>1.8907700000000001</v>
      </c>
      <c r="O41" s="170">
        <f>ROUND(E41*N41,2)</f>
        <v>4.93</v>
      </c>
      <c r="P41" s="170">
        <v>0</v>
      </c>
      <c r="Q41" s="170">
        <f>ROUND(E41*P41,2)</f>
        <v>0</v>
      </c>
      <c r="R41" s="172" t="s">
        <v>220</v>
      </c>
      <c r="S41" s="172" t="s">
        <v>221</v>
      </c>
      <c r="T41" s="173" t="s">
        <v>222</v>
      </c>
      <c r="U41" s="158">
        <v>1.7</v>
      </c>
      <c r="V41" s="158">
        <f>ROUND(E41*U41,2)</f>
        <v>4.4400000000000004</v>
      </c>
      <c r="W41" s="158"/>
      <c r="X41" s="158" t="s">
        <v>223</v>
      </c>
      <c r="Y41" s="158" t="s">
        <v>197</v>
      </c>
      <c r="Z41" s="148"/>
      <c r="AA41" s="148"/>
      <c r="AB41" s="148"/>
      <c r="AC41" s="148"/>
      <c r="AD41" s="148"/>
      <c r="AE41" s="148"/>
      <c r="AF41" s="148"/>
      <c r="AG41" s="148" t="s">
        <v>224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258" t="s">
        <v>766</v>
      </c>
      <c r="D42" s="259"/>
      <c r="E42" s="259"/>
      <c r="F42" s="259"/>
      <c r="G42" s="259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226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">
      <c r="A43" s="155"/>
      <c r="B43" s="156"/>
      <c r="C43" s="190" t="s">
        <v>767</v>
      </c>
      <c r="D43" s="187"/>
      <c r="E43" s="188">
        <v>2.61</v>
      </c>
      <c r="F43" s="158"/>
      <c r="G43" s="158"/>
      <c r="H43" s="158"/>
      <c r="I43" s="158"/>
      <c r="J43" s="158"/>
      <c r="K43" s="158"/>
      <c r="L43" s="158"/>
      <c r="M43" s="158"/>
      <c r="N43" s="157"/>
      <c r="O43" s="157"/>
      <c r="P43" s="157"/>
      <c r="Q43" s="157"/>
      <c r="R43" s="158"/>
      <c r="S43" s="158"/>
      <c r="T43" s="158"/>
      <c r="U43" s="158"/>
      <c r="V43" s="158"/>
      <c r="W43" s="158"/>
      <c r="X43" s="158"/>
      <c r="Y43" s="158"/>
      <c r="Z43" s="148"/>
      <c r="AA43" s="148"/>
      <c r="AB43" s="148"/>
      <c r="AC43" s="148"/>
      <c r="AD43" s="148"/>
      <c r="AE43" s="148"/>
      <c r="AF43" s="148"/>
      <c r="AG43" s="148" t="s">
        <v>235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x14ac:dyDescent="0.2">
      <c r="A44" s="160" t="s">
        <v>190</v>
      </c>
      <c r="B44" s="161" t="s">
        <v>96</v>
      </c>
      <c r="C44" s="181" t="s">
        <v>97</v>
      </c>
      <c r="D44" s="162"/>
      <c r="E44" s="163"/>
      <c r="F44" s="164"/>
      <c r="G44" s="164">
        <f>SUMIF(AG45:AG49,"&lt;&gt;NOR",G45:G49)</f>
        <v>0</v>
      </c>
      <c r="H44" s="164"/>
      <c r="I44" s="164">
        <f>SUM(I45:I49)</f>
        <v>0</v>
      </c>
      <c r="J44" s="164"/>
      <c r="K44" s="164">
        <f>SUM(K45:K49)</f>
        <v>0</v>
      </c>
      <c r="L44" s="164"/>
      <c r="M44" s="164">
        <f>SUM(M45:M49)</f>
        <v>0</v>
      </c>
      <c r="N44" s="163"/>
      <c r="O44" s="163">
        <f>SUM(O45:O49)</f>
        <v>1.04</v>
      </c>
      <c r="P44" s="163"/>
      <c r="Q44" s="163">
        <f>SUM(Q45:Q49)</f>
        <v>0</v>
      </c>
      <c r="R44" s="164"/>
      <c r="S44" s="164"/>
      <c r="T44" s="165"/>
      <c r="U44" s="159"/>
      <c r="V44" s="159">
        <f>SUM(V45:V49)</f>
        <v>18.920000000000002</v>
      </c>
      <c r="W44" s="159"/>
      <c r="X44" s="159"/>
      <c r="Y44" s="159"/>
      <c r="AG44" t="s">
        <v>191</v>
      </c>
    </row>
    <row r="45" spans="1:60" ht="22.5" outlineLevel="1" x14ac:dyDescent="0.2">
      <c r="A45" s="167">
        <v>11</v>
      </c>
      <c r="B45" s="168" t="s">
        <v>428</v>
      </c>
      <c r="C45" s="183" t="s">
        <v>429</v>
      </c>
      <c r="D45" s="169" t="s">
        <v>231</v>
      </c>
      <c r="E45" s="170">
        <v>37.1</v>
      </c>
      <c r="F45" s="171"/>
      <c r="G45" s="172">
        <f>ROUND(E45*F45,2)</f>
        <v>0</v>
      </c>
      <c r="H45" s="171"/>
      <c r="I45" s="172">
        <f>ROUND(E45*H45,2)</f>
        <v>0</v>
      </c>
      <c r="J45" s="171"/>
      <c r="K45" s="172">
        <f>ROUND(E45*J45,2)</f>
        <v>0</v>
      </c>
      <c r="L45" s="172">
        <v>21</v>
      </c>
      <c r="M45" s="172">
        <f>G45*(1+L45/100)</f>
        <v>0</v>
      </c>
      <c r="N45" s="170">
        <v>2.8129999999999999E-2</v>
      </c>
      <c r="O45" s="170">
        <f>ROUND(E45*N45,2)</f>
        <v>1.04</v>
      </c>
      <c r="P45" s="170">
        <v>0</v>
      </c>
      <c r="Q45" s="170">
        <f>ROUND(E45*P45,2)</f>
        <v>0</v>
      </c>
      <c r="R45" s="172" t="s">
        <v>422</v>
      </c>
      <c r="S45" s="172" t="s">
        <v>221</v>
      </c>
      <c r="T45" s="173" t="s">
        <v>222</v>
      </c>
      <c r="U45" s="158">
        <v>0.51</v>
      </c>
      <c r="V45" s="158">
        <f>ROUND(E45*U45,2)</f>
        <v>18.920000000000002</v>
      </c>
      <c r="W45" s="158"/>
      <c r="X45" s="158" t="s">
        <v>223</v>
      </c>
      <c r="Y45" s="158" t="s">
        <v>197</v>
      </c>
      <c r="Z45" s="148"/>
      <c r="AA45" s="148"/>
      <c r="AB45" s="148"/>
      <c r="AC45" s="148"/>
      <c r="AD45" s="148"/>
      <c r="AE45" s="148"/>
      <c r="AF45" s="148"/>
      <c r="AG45" s="148" t="s">
        <v>224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258" t="s">
        <v>430</v>
      </c>
      <c r="D46" s="259"/>
      <c r="E46" s="259"/>
      <c r="F46" s="259"/>
      <c r="G46" s="259"/>
      <c r="H46" s="158"/>
      <c r="I46" s="158"/>
      <c r="J46" s="158"/>
      <c r="K46" s="158"/>
      <c r="L46" s="158"/>
      <c r="M46" s="158"/>
      <c r="N46" s="157"/>
      <c r="O46" s="157"/>
      <c r="P46" s="157"/>
      <c r="Q46" s="157"/>
      <c r="R46" s="158"/>
      <c r="S46" s="158"/>
      <c r="T46" s="158"/>
      <c r="U46" s="158"/>
      <c r="V46" s="158"/>
      <c r="W46" s="158"/>
      <c r="X46" s="158"/>
      <c r="Y46" s="158"/>
      <c r="Z46" s="148"/>
      <c r="AA46" s="148"/>
      <c r="AB46" s="148"/>
      <c r="AC46" s="148"/>
      <c r="AD46" s="148"/>
      <c r="AE46" s="148"/>
      <c r="AF46" s="148"/>
      <c r="AG46" s="148" t="s">
        <v>226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262" t="s">
        <v>431</v>
      </c>
      <c r="D47" s="263"/>
      <c r="E47" s="263"/>
      <c r="F47" s="263"/>
      <c r="G47" s="263"/>
      <c r="H47" s="158"/>
      <c r="I47" s="158"/>
      <c r="J47" s="158"/>
      <c r="K47" s="158"/>
      <c r="L47" s="158"/>
      <c r="M47" s="158"/>
      <c r="N47" s="157"/>
      <c r="O47" s="157"/>
      <c r="P47" s="157"/>
      <c r="Q47" s="157"/>
      <c r="R47" s="158"/>
      <c r="S47" s="158"/>
      <c r="T47" s="158"/>
      <c r="U47" s="158"/>
      <c r="V47" s="158"/>
      <c r="W47" s="158"/>
      <c r="X47" s="158"/>
      <c r="Y47" s="158"/>
      <c r="Z47" s="148"/>
      <c r="AA47" s="148"/>
      <c r="AB47" s="148"/>
      <c r="AC47" s="148"/>
      <c r="AD47" s="148"/>
      <c r="AE47" s="148"/>
      <c r="AF47" s="148"/>
      <c r="AG47" s="148" t="s">
        <v>339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90" t="s">
        <v>768</v>
      </c>
      <c r="D48" s="187"/>
      <c r="E48" s="188">
        <v>22.1</v>
      </c>
      <c r="F48" s="158"/>
      <c r="G48" s="158"/>
      <c r="H48" s="158"/>
      <c r="I48" s="158"/>
      <c r="J48" s="158"/>
      <c r="K48" s="158"/>
      <c r="L48" s="158"/>
      <c r="M48" s="158"/>
      <c r="N48" s="157"/>
      <c r="O48" s="157"/>
      <c r="P48" s="157"/>
      <c r="Q48" s="157"/>
      <c r="R48" s="158"/>
      <c r="S48" s="158"/>
      <c r="T48" s="158"/>
      <c r="U48" s="158"/>
      <c r="V48" s="158"/>
      <c r="W48" s="158"/>
      <c r="X48" s="158"/>
      <c r="Y48" s="158"/>
      <c r="Z48" s="148"/>
      <c r="AA48" s="148"/>
      <c r="AB48" s="148"/>
      <c r="AC48" s="148"/>
      <c r="AD48" s="148"/>
      <c r="AE48" s="148"/>
      <c r="AF48" s="148"/>
      <c r="AG48" s="148" t="s">
        <v>235</v>
      </c>
      <c r="AH48" s="148">
        <v>5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3" x14ac:dyDescent="0.2">
      <c r="A49" s="155"/>
      <c r="B49" s="156"/>
      <c r="C49" s="190" t="s">
        <v>769</v>
      </c>
      <c r="D49" s="187"/>
      <c r="E49" s="188">
        <v>15</v>
      </c>
      <c r="F49" s="158"/>
      <c r="G49" s="158"/>
      <c r="H49" s="158"/>
      <c r="I49" s="158"/>
      <c r="J49" s="158"/>
      <c r="K49" s="158"/>
      <c r="L49" s="158"/>
      <c r="M49" s="158"/>
      <c r="N49" s="157"/>
      <c r="O49" s="157"/>
      <c r="P49" s="157"/>
      <c r="Q49" s="157"/>
      <c r="R49" s="158"/>
      <c r="S49" s="158"/>
      <c r="T49" s="158"/>
      <c r="U49" s="158"/>
      <c r="V49" s="158"/>
      <c r="W49" s="158"/>
      <c r="X49" s="158"/>
      <c r="Y49" s="158"/>
      <c r="Z49" s="148"/>
      <c r="AA49" s="148"/>
      <c r="AB49" s="148"/>
      <c r="AC49" s="148"/>
      <c r="AD49" s="148"/>
      <c r="AE49" s="148"/>
      <c r="AF49" s="148"/>
      <c r="AG49" s="148" t="s">
        <v>235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x14ac:dyDescent="0.2">
      <c r="A50" s="160" t="s">
        <v>190</v>
      </c>
      <c r="B50" s="161" t="s">
        <v>98</v>
      </c>
      <c r="C50" s="181" t="s">
        <v>99</v>
      </c>
      <c r="D50" s="162"/>
      <c r="E50" s="163"/>
      <c r="F50" s="164"/>
      <c r="G50" s="164">
        <f>SUMIF(AG51:AG59,"&lt;&gt;NOR",G51:G59)</f>
        <v>0</v>
      </c>
      <c r="H50" s="164"/>
      <c r="I50" s="164">
        <f>SUM(I51:I59)</f>
        <v>0</v>
      </c>
      <c r="J50" s="164"/>
      <c r="K50" s="164">
        <f>SUM(K51:K59)</f>
        <v>0</v>
      </c>
      <c r="L50" s="164"/>
      <c r="M50" s="164">
        <f>SUM(M51:M59)</f>
        <v>0</v>
      </c>
      <c r="N50" s="163"/>
      <c r="O50" s="163">
        <f>SUM(O51:O59)</f>
        <v>1.87</v>
      </c>
      <c r="P50" s="163"/>
      <c r="Q50" s="163">
        <f>SUM(Q51:Q59)</f>
        <v>0</v>
      </c>
      <c r="R50" s="164"/>
      <c r="S50" s="164"/>
      <c r="T50" s="165"/>
      <c r="U50" s="159"/>
      <c r="V50" s="159">
        <f>SUM(V51:V59)</f>
        <v>24.27</v>
      </c>
      <c r="W50" s="159"/>
      <c r="X50" s="159"/>
      <c r="Y50" s="159"/>
      <c r="AG50" t="s">
        <v>191</v>
      </c>
    </row>
    <row r="51" spans="1:60" outlineLevel="1" x14ac:dyDescent="0.2">
      <c r="A51" s="167">
        <v>12</v>
      </c>
      <c r="B51" s="168" t="s">
        <v>770</v>
      </c>
      <c r="C51" s="183" t="s">
        <v>771</v>
      </c>
      <c r="D51" s="169" t="s">
        <v>219</v>
      </c>
      <c r="E51" s="170">
        <v>36</v>
      </c>
      <c r="F51" s="171"/>
      <c r="G51" s="172">
        <f>ROUND(E51*F51,2)</f>
        <v>0</v>
      </c>
      <c r="H51" s="171"/>
      <c r="I51" s="172">
        <f>ROUND(E51*H51,2)</f>
        <v>0</v>
      </c>
      <c r="J51" s="171"/>
      <c r="K51" s="172">
        <f>ROUND(E51*J51,2)</f>
        <v>0</v>
      </c>
      <c r="L51" s="172">
        <v>21</v>
      </c>
      <c r="M51" s="172">
        <f>G51*(1+L51/100)</f>
        <v>0</v>
      </c>
      <c r="N51" s="170">
        <v>8.6599999999999993E-3</v>
      </c>
      <c r="O51" s="170">
        <f>ROUND(E51*N51,2)</f>
        <v>0.31</v>
      </c>
      <c r="P51" s="170">
        <v>0</v>
      </c>
      <c r="Q51" s="170">
        <f>ROUND(E51*P51,2)</f>
        <v>0</v>
      </c>
      <c r="R51" s="172" t="s">
        <v>435</v>
      </c>
      <c r="S51" s="172" t="s">
        <v>221</v>
      </c>
      <c r="T51" s="173" t="s">
        <v>222</v>
      </c>
      <c r="U51" s="158">
        <v>0.186</v>
      </c>
      <c r="V51" s="158">
        <f>ROUND(E51*U51,2)</f>
        <v>6.7</v>
      </c>
      <c r="W51" s="158"/>
      <c r="X51" s="158" t="s">
        <v>223</v>
      </c>
      <c r="Y51" s="158" t="s">
        <v>197</v>
      </c>
      <c r="Z51" s="148"/>
      <c r="AA51" s="148"/>
      <c r="AB51" s="148"/>
      <c r="AC51" s="148"/>
      <c r="AD51" s="148"/>
      <c r="AE51" s="148"/>
      <c r="AF51" s="148"/>
      <c r="AG51" s="148" t="s">
        <v>224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 x14ac:dyDescent="0.2">
      <c r="A52" s="155"/>
      <c r="B52" s="156"/>
      <c r="C52" s="258" t="s">
        <v>772</v>
      </c>
      <c r="D52" s="259"/>
      <c r="E52" s="259"/>
      <c r="F52" s="259"/>
      <c r="G52" s="259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226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90" t="s">
        <v>773</v>
      </c>
      <c r="D53" s="187"/>
      <c r="E53" s="188">
        <v>36</v>
      </c>
      <c r="F53" s="158"/>
      <c r="G53" s="158"/>
      <c r="H53" s="158"/>
      <c r="I53" s="158"/>
      <c r="J53" s="158"/>
      <c r="K53" s="158"/>
      <c r="L53" s="158"/>
      <c r="M53" s="158"/>
      <c r="N53" s="157"/>
      <c r="O53" s="157"/>
      <c r="P53" s="157"/>
      <c r="Q53" s="157"/>
      <c r="R53" s="158"/>
      <c r="S53" s="158"/>
      <c r="T53" s="158"/>
      <c r="U53" s="158"/>
      <c r="V53" s="158"/>
      <c r="W53" s="158"/>
      <c r="X53" s="158"/>
      <c r="Y53" s="158"/>
      <c r="Z53" s="148"/>
      <c r="AA53" s="148"/>
      <c r="AB53" s="148"/>
      <c r="AC53" s="148"/>
      <c r="AD53" s="148"/>
      <c r="AE53" s="148"/>
      <c r="AF53" s="148"/>
      <c r="AG53" s="148" t="s">
        <v>235</v>
      </c>
      <c r="AH53" s="148">
        <v>5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67">
        <v>13</v>
      </c>
      <c r="B54" s="168" t="s">
        <v>774</v>
      </c>
      <c r="C54" s="183" t="s">
        <v>775</v>
      </c>
      <c r="D54" s="169" t="s">
        <v>219</v>
      </c>
      <c r="E54" s="170">
        <v>40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21</v>
      </c>
      <c r="M54" s="172">
        <f>G54*(1+L54/100)</f>
        <v>0</v>
      </c>
      <c r="N54" s="170">
        <v>1.7330000000000002E-2</v>
      </c>
      <c r="O54" s="170">
        <f>ROUND(E54*N54,2)</f>
        <v>0.69</v>
      </c>
      <c r="P54" s="170">
        <v>0</v>
      </c>
      <c r="Q54" s="170">
        <f>ROUND(E54*P54,2)</f>
        <v>0</v>
      </c>
      <c r="R54" s="172" t="s">
        <v>435</v>
      </c>
      <c r="S54" s="172" t="s">
        <v>221</v>
      </c>
      <c r="T54" s="173" t="s">
        <v>222</v>
      </c>
      <c r="U54" s="158">
        <v>0.253</v>
      </c>
      <c r="V54" s="158">
        <f>ROUND(E54*U54,2)</f>
        <v>10.119999999999999</v>
      </c>
      <c r="W54" s="158"/>
      <c r="X54" s="158" t="s">
        <v>223</v>
      </c>
      <c r="Y54" s="158" t="s">
        <v>197</v>
      </c>
      <c r="Z54" s="148"/>
      <c r="AA54" s="148"/>
      <c r="AB54" s="148"/>
      <c r="AC54" s="148"/>
      <c r="AD54" s="148"/>
      <c r="AE54" s="148"/>
      <c r="AF54" s="148"/>
      <c r="AG54" s="148" t="s">
        <v>224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258" t="s">
        <v>772</v>
      </c>
      <c r="D55" s="259"/>
      <c r="E55" s="259"/>
      <c r="F55" s="259"/>
      <c r="G55" s="259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226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2" x14ac:dyDescent="0.2">
      <c r="A56" s="155"/>
      <c r="B56" s="156"/>
      <c r="C56" s="190" t="s">
        <v>776</v>
      </c>
      <c r="D56" s="187"/>
      <c r="E56" s="188">
        <v>40</v>
      </c>
      <c r="F56" s="158"/>
      <c r="G56" s="158"/>
      <c r="H56" s="158"/>
      <c r="I56" s="158"/>
      <c r="J56" s="158"/>
      <c r="K56" s="158"/>
      <c r="L56" s="158"/>
      <c r="M56" s="158"/>
      <c r="N56" s="157"/>
      <c r="O56" s="157"/>
      <c r="P56" s="157"/>
      <c r="Q56" s="157"/>
      <c r="R56" s="158"/>
      <c r="S56" s="158"/>
      <c r="T56" s="158"/>
      <c r="U56" s="158"/>
      <c r="V56" s="158"/>
      <c r="W56" s="158"/>
      <c r="X56" s="158"/>
      <c r="Y56" s="158"/>
      <c r="Z56" s="148"/>
      <c r="AA56" s="148"/>
      <c r="AB56" s="148"/>
      <c r="AC56" s="148"/>
      <c r="AD56" s="148"/>
      <c r="AE56" s="148"/>
      <c r="AF56" s="148"/>
      <c r="AG56" s="148" t="s">
        <v>235</v>
      </c>
      <c r="AH56" s="148">
        <v>5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 x14ac:dyDescent="0.2">
      <c r="A57" s="167">
        <v>14</v>
      </c>
      <c r="B57" s="168" t="s">
        <v>777</v>
      </c>
      <c r="C57" s="183" t="s">
        <v>778</v>
      </c>
      <c r="D57" s="169" t="s">
        <v>219</v>
      </c>
      <c r="E57" s="170">
        <v>25</v>
      </c>
      <c r="F57" s="171"/>
      <c r="G57" s="172">
        <f>ROUND(E57*F57,2)</f>
        <v>0</v>
      </c>
      <c r="H57" s="171"/>
      <c r="I57" s="172">
        <f>ROUND(E57*H57,2)</f>
        <v>0</v>
      </c>
      <c r="J57" s="171"/>
      <c r="K57" s="172">
        <f>ROUND(E57*J57,2)</f>
        <v>0</v>
      </c>
      <c r="L57" s="172">
        <v>21</v>
      </c>
      <c r="M57" s="172">
        <f>G57*(1+L57/100)</f>
        <v>0</v>
      </c>
      <c r="N57" s="170">
        <v>3.465E-2</v>
      </c>
      <c r="O57" s="170">
        <f>ROUND(E57*N57,2)</f>
        <v>0.87</v>
      </c>
      <c r="P57" s="170">
        <v>0</v>
      </c>
      <c r="Q57" s="170">
        <f>ROUND(E57*P57,2)</f>
        <v>0</v>
      </c>
      <c r="R57" s="172" t="s">
        <v>435</v>
      </c>
      <c r="S57" s="172" t="s">
        <v>221</v>
      </c>
      <c r="T57" s="173" t="s">
        <v>222</v>
      </c>
      <c r="U57" s="158">
        <v>0.29799999999999999</v>
      </c>
      <c r="V57" s="158">
        <f>ROUND(E57*U57,2)</f>
        <v>7.45</v>
      </c>
      <c r="W57" s="158"/>
      <c r="X57" s="158" t="s">
        <v>223</v>
      </c>
      <c r="Y57" s="158" t="s">
        <v>197</v>
      </c>
      <c r="Z57" s="148"/>
      <c r="AA57" s="148"/>
      <c r="AB57" s="148"/>
      <c r="AC57" s="148"/>
      <c r="AD57" s="148"/>
      <c r="AE57" s="148"/>
      <c r="AF57" s="148"/>
      <c r="AG57" s="148" t="s">
        <v>224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258" t="s">
        <v>772</v>
      </c>
      <c r="D58" s="259"/>
      <c r="E58" s="259"/>
      <c r="F58" s="259"/>
      <c r="G58" s="259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226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90" t="s">
        <v>779</v>
      </c>
      <c r="D59" s="187"/>
      <c r="E59" s="188">
        <v>25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235</v>
      </c>
      <c r="AH59" s="148">
        <v>5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x14ac:dyDescent="0.2">
      <c r="A60" s="160" t="s">
        <v>190</v>
      </c>
      <c r="B60" s="161" t="s">
        <v>104</v>
      </c>
      <c r="C60" s="181" t="s">
        <v>105</v>
      </c>
      <c r="D60" s="162"/>
      <c r="E60" s="163"/>
      <c r="F60" s="164"/>
      <c r="G60" s="164">
        <f>SUMIF(AG61:AG61,"&lt;&gt;NOR",G61:G61)</f>
        <v>0</v>
      </c>
      <c r="H60" s="164"/>
      <c r="I60" s="164">
        <f>SUM(I61:I61)</f>
        <v>0</v>
      </c>
      <c r="J60" s="164"/>
      <c r="K60" s="164">
        <f>SUM(K61:K61)</f>
        <v>0</v>
      </c>
      <c r="L60" s="164"/>
      <c r="M60" s="164">
        <f>SUM(M61:M61)</f>
        <v>0</v>
      </c>
      <c r="N60" s="163"/>
      <c r="O60" s="163">
        <f>SUM(O61:O61)</f>
        <v>0.01</v>
      </c>
      <c r="P60" s="163"/>
      <c r="Q60" s="163">
        <f>SUM(Q61:Q61)</f>
        <v>0</v>
      </c>
      <c r="R60" s="164"/>
      <c r="S60" s="164"/>
      <c r="T60" s="165"/>
      <c r="U60" s="159"/>
      <c r="V60" s="159">
        <f>SUM(V61:V61)</f>
        <v>1.71</v>
      </c>
      <c r="W60" s="159"/>
      <c r="X60" s="159"/>
      <c r="Y60" s="159"/>
      <c r="AG60" t="s">
        <v>191</v>
      </c>
    </row>
    <row r="61" spans="1:60" outlineLevel="1" x14ac:dyDescent="0.2">
      <c r="A61" s="174">
        <v>15</v>
      </c>
      <c r="B61" s="175" t="s">
        <v>488</v>
      </c>
      <c r="C61" s="182" t="s">
        <v>489</v>
      </c>
      <c r="D61" s="176" t="s">
        <v>231</v>
      </c>
      <c r="E61" s="177">
        <v>8</v>
      </c>
      <c r="F61" s="178"/>
      <c r="G61" s="179">
        <f>ROUND(E61*F61,2)</f>
        <v>0</v>
      </c>
      <c r="H61" s="178"/>
      <c r="I61" s="179">
        <f>ROUND(E61*H61,2)</f>
        <v>0</v>
      </c>
      <c r="J61" s="178"/>
      <c r="K61" s="179">
        <f>ROUND(E61*J61,2)</f>
        <v>0</v>
      </c>
      <c r="L61" s="179">
        <v>21</v>
      </c>
      <c r="M61" s="179">
        <f>G61*(1+L61/100)</f>
        <v>0</v>
      </c>
      <c r="N61" s="177">
        <v>1.58E-3</v>
      </c>
      <c r="O61" s="177">
        <f>ROUND(E61*N61,2)</f>
        <v>0.01</v>
      </c>
      <c r="P61" s="177">
        <v>0</v>
      </c>
      <c r="Q61" s="177">
        <f>ROUND(E61*P61,2)</f>
        <v>0</v>
      </c>
      <c r="R61" s="179" t="s">
        <v>490</v>
      </c>
      <c r="S61" s="179" t="s">
        <v>221</v>
      </c>
      <c r="T61" s="180" t="s">
        <v>222</v>
      </c>
      <c r="U61" s="158">
        <v>0.214</v>
      </c>
      <c r="V61" s="158">
        <f>ROUND(E61*U61,2)</f>
        <v>1.71</v>
      </c>
      <c r="W61" s="158"/>
      <c r="X61" s="158" t="s">
        <v>223</v>
      </c>
      <c r="Y61" s="158" t="s">
        <v>197</v>
      </c>
      <c r="Z61" s="148"/>
      <c r="AA61" s="148"/>
      <c r="AB61" s="148"/>
      <c r="AC61" s="148"/>
      <c r="AD61" s="148"/>
      <c r="AE61" s="148"/>
      <c r="AF61" s="148"/>
      <c r="AG61" s="148" t="s">
        <v>224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x14ac:dyDescent="0.2">
      <c r="A62" s="160" t="s">
        <v>190</v>
      </c>
      <c r="B62" s="161" t="s">
        <v>110</v>
      </c>
      <c r="C62" s="181" t="s">
        <v>111</v>
      </c>
      <c r="D62" s="162"/>
      <c r="E62" s="163"/>
      <c r="F62" s="164"/>
      <c r="G62" s="164">
        <f>SUMIF(AG63:AG94,"&lt;&gt;NOR",G63:G94)</f>
        <v>0</v>
      </c>
      <c r="H62" s="164"/>
      <c r="I62" s="164">
        <f>SUM(I63:I94)</f>
        <v>0</v>
      </c>
      <c r="J62" s="164"/>
      <c r="K62" s="164">
        <f>SUM(K63:K94)</f>
        <v>0</v>
      </c>
      <c r="L62" s="164"/>
      <c r="M62" s="164">
        <f>SUM(M63:M94)</f>
        <v>0</v>
      </c>
      <c r="N62" s="163"/>
      <c r="O62" s="163">
        <f>SUM(O63:O94)</f>
        <v>0.08</v>
      </c>
      <c r="P62" s="163"/>
      <c r="Q62" s="163">
        <f>SUM(Q63:Q94)</f>
        <v>7.7799999999999994</v>
      </c>
      <c r="R62" s="164"/>
      <c r="S62" s="164"/>
      <c r="T62" s="165"/>
      <c r="U62" s="159"/>
      <c r="V62" s="159">
        <f>SUM(V63:V94)</f>
        <v>63.710000000000008</v>
      </c>
      <c r="W62" s="159"/>
      <c r="X62" s="159"/>
      <c r="Y62" s="159"/>
      <c r="AG62" t="s">
        <v>191</v>
      </c>
    </row>
    <row r="63" spans="1:60" ht="22.5" outlineLevel="1" x14ac:dyDescent="0.2">
      <c r="A63" s="167">
        <v>16</v>
      </c>
      <c r="B63" s="168" t="s">
        <v>780</v>
      </c>
      <c r="C63" s="183" t="s">
        <v>781</v>
      </c>
      <c r="D63" s="169" t="s">
        <v>281</v>
      </c>
      <c r="E63" s="170">
        <v>12</v>
      </c>
      <c r="F63" s="171"/>
      <c r="G63" s="172">
        <f>ROUND(E63*F63,2)</f>
        <v>0</v>
      </c>
      <c r="H63" s="171"/>
      <c r="I63" s="172">
        <f>ROUND(E63*H63,2)</f>
        <v>0</v>
      </c>
      <c r="J63" s="171"/>
      <c r="K63" s="172">
        <f>ROUND(E63*J63,2)</f>
        <v>0</v>
      </c>
      <c r="L63" s="172">
        <v>21</v>
      </c>
      <c r="M63" s="172">
        <f>G63*(1+L63/100)</f>
        <v>0</v>
      </c>
      <c r="N63" s="170">
        <v>0</v>
      </c>
      <c r="O63" s="170">
        <f>ROUND(E63*N63,2)</f>
        <v>0</v>
      </c>
      <c r="P63" s="170">
        <v>4.0000000000000001E-3</v>
      </c>
      <c r="Q63" s="170">
        <f>ROUND(E63*P63,2)</f>
        <v>0.05</v>
      </c>
      <c r="R63" s="172" t="s">
        <v>232</v>
      </c>
      <c r="S63" s="172" t="s">
        <v>221</v>
      </c>
      <c r="T63" s="173" t="s">
        <v>222</v>
      </c>
      <c r="U63" s="158">
        <v>0.16</v>
      </c>
      <c r="V63" s="158">
        <f>ROUND(E63*U63,2)</f>
        <v>1.92</v>
      </c>
      <c r="W63" s="158"/>
      <c r="X63" s="158" t="s">
        <v>223</v>
      </c>
      <c r="Y63" s="158" t="s">
        <v>197</v>
      </c>
      <c r="Z63" s="148"/>
      <c r="AA63" s="148"/>
      <c r="AB63" s="148"/>
      <c r="AC63" s="148"/>
      <c r="AD63" s="148"/>
      <c r="AE63" s="148"/>
      <c r="AF63" s="148"/>
      <c r="AG63" s="148" t="s">
        <v>224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258" t="s">
        <v>782</v>
      </c>
      <c r="D64" s="259"/>
      <c r="E64" s="259"/>
      <c r="F64" s="259"/>
      <c r="G64" s="259"/>
      <c r="H64" s="158"/>
      <c r="I64" s="158"/>
      <c r="J64" s="158"/>
      <c r="K64" s="158"/>
      <c r="L64" s="158"/>
      <c r="M64" s="158"/>
      <c r="N64" s="157"/>
      <c r="O64" s="157"/>
      <c r="P64" s="157"/>
      <c r="Q64" s="157"/>
      <c r="R64" s="158"/>
      <c r="S64" s="158"/>
      <c r="T64" s="158"/>
      <c r="U64" s="158"/>
      <c r="V64" s="158"/>
      <c r="W64" s="158"/>
      <c r="X64" s="158"/>
      <c r="Y64" s="158"/>
      <c r="Z64" s="148"/>
      <c r="AA64" s="148"/>
      <c r="AB64" s="148"/>
      <c r="AC64" s="148"/>
      <c r="AD64" s="148"/>
      <c r="AE64" s="148"/>
      <c r="AF64" s="148"/>
      <c r="AG64" s="148" t="s">
        <v>226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2" x14ac:dyDescent="0.2">
      <c r="A65" s="155"/>
      <c r="B65" s="156"/>
      <c r="C65" s="190" t="s">
        <v>783</v>
      </c>
      <c r="D65" s="187"/>
      <c r="E65" s="188">
        <v>12</v>
      </c>
      <c r="F65" s="158"/>
      <c r="G65" s="158"/>
      <c r="H65" s="158"/>
      <c r="I65" s="158"/>
      <c r="J65" s="158"/>
      <c r="K65" s="158"/>
      <c r="L65" s="158"/>
      <c r="M65" s="158"/>
      <c r="N65" s="157"/>
      <c r="O65" s="157"/>
      <c r="P65" s="157"/>
      <c r="Q65" s="157"/>
      <c r="R65" s="158"/>
      <c r="S65" s="158"/>
      <c r="T65" s="158"/>
      <c r="U65" s="158"/>
      <c r="V65" s="158"/>
      <c r="W65" s="158"/>
      <c r="X65" s="158"/>
      <c r="Y65" s="158"/>
      <c r="Z65" s="148"/>
      <c r="AA65" s="148"/>
      <c r="AB65" s="148"/>
      <c r="AC65" s="148"/>
      <c r="AD65" s="148"/>
      <c r="AE65" s="148"/>
      <c r="AF65" s="148"/>
      <c r="AG65" s="148" t="s">
        <v>235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22.5" outlineLevel="1" x14ac:dyDescent="0.2">
      <c r="A66" s="167">
        <v>17</v>
      </c>
      <c r="B66" s="168" t="s">
        <v>784</v>
      </c>
      <c r="C66" s="183" t="s">
        <v>785</v>
      </c>
      <c r="D66" s="169" t="s">
        <v>281</v>
      </c>
      <c r="E66" s="170">
        <v>18</v>
      </c>
      <c r="F66" s="171"/>
      <c r="G66" s="172">
        <f>ROUND(E66*F66,2)</f>
        <v>0</v>
      </c>
      <c r="H66" s="171"/>
      <c r="I66" s="172">
        <f>ROUND(E66*H66,2)</f>
        <v>0</v>
      </c>
      <c r="J66" s="171"/>
      <c r="K66" s="172">
        <f>ROUND(E66*J66,2)</f>
        <v>0</v>
      </c>
      <c r="L66" s="172">
        <v>21</v>
      </c>
      <c r="M66" s="172">
        <f>G66*(1+L66/100)</f>
        <v>0</v>
      </c>
      <c r="N66" s="170">
        <v>0</v>
      </c>
      <c r="O66" s="170">
        <f>ROUND(E66*N66,2)</f>
        <v>0</v>
      </c>
      <c r="P66" s="170">
        <v>8.0000000000000002E-3</v>
      </c>
      <c r="Q66" s="170">
        <f>ROUND(E66*P66,2)</f>
        <v>0.14000000000000001</v>
      </c>
      <c r="R66" s="172" t="s">
        <v>232</v>
      </c>
      <c r="S66" s="172" t="s">
        <v>221</v>
      </c>
      <c r="T66" s="173" t="s">
        <v>222</v>
      </c>
      <c r="U66" s="158">
        <v>0.24299999999999999</v>
      </c>
      <c r="V66" s="158">
        <f>ROUND(E66*U66,2)</f>
        <v>4.37</v>
      </c>
      <c r="W66" s="158"/>
      <c r="X66" s="158" t="s">
        <v>223</v>
      </c>
      <c r="Y66" s="158" t="s">
        <v>197</v>
      </c>
      <c r="Z66" s="148"/>
      <c r="AA66" s="148"/>
      <c r="AB66" s="148"/>
      <c r="AC66" s="148"/>
      <c r="AD66" s="148"/>
      <c r="AE66" s="148"/>
      <c r="AF66" s="148"/>
      <c r="AG66" s="148" t="s">
        <v>224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258" t="s">
        <v>782</v>
      </c>
      <c r="D67" s="259"/>
      <c r="E67" s="259"/>
      <c r="F67" s="259"/>
      <c r="G67" s="259"/>
      <c r="H67" s="158"/>
      <c r="I67" s="158"/>
      <c r="J67" s="158"/>
      <c r="K67" s="158"/>
      <c r="L67" s="158"/>
      <c r="M67" s="158"/>
      <c r="N67" s="157"/>
      <c r="O67" s="157"/>
      <c r="P67" s="157"/>
      <c r="Q67" s="157"/>
      <c r="R67" s="158"/>
      <c r="S67" s="158"/>
      <c r="T67" s="158"/>
      <c r="U67" s="158"/>
      <c r="V67" s="158"/>
      <c r="W67" s="158"/>
      <c r="X67" s="158"/>
      <c r="Y67" s="158"/>
      <c r="Z67" s="148"/>
      <c r="AA67" s="148"/>
      <c r="AB67" s="148"/>
      <c r="AC67" s="148"/>
      <c r="AD67" s="148"/>
      <c r="AE67" s="148"/>
      <c r="AF67" s="148"/>
      <c r="AG67" s="148" t="s">
        <v>226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190" t="s">
        <v>786</v>
      </c>
      <c r="D68" s="187"/>
      <c r="E68" s="188">
        <v>18</v>
      </c>
      <c r="F68" s="158"/>
      <c r="G68" s="158"/>
      <c r="H68" s="158"/>
      <c r="I68" s="158"/>
      <c r="J68" s="158"/>
      <c r="K68" s="158"/>
      <c r="L68" s="158"/>
      <c r="M68" s="158"/>
      <c r="N68" s="157"/>
      <c r="O68" s="157"/>
      <c r="P68" s="157"/>
      <c r="Q68" s="157"/>
      <c r="R68" s="158"/>
      <c r="S68" s="158"/>
      <c r="T68" s="158"/>
      <c r="U68" s="158"/>
      <c r="V68" s="158"/>
      <c r="W68" s="158"/>
      <c r="X68" s="158"/>
      <c r="Y68" s="158"/>
      <c r="Z68" s="148"/>
      <c r="AA68" s="148"/>
      <c r="AB68" s="148"/>
      <c r="AC68" s="148"/>
      <c r="AD68" s="148"/>
      <c r="AE68" s="148"/>
      <c r="AF68" s="148"/>
      <c r="AG68" s="148" t="s">
        <v>235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2">
      <c r="A69" s="167">
        <v>18</v>
      </c>
      <c r="B69" s="168" t="s">
        <v>787</v>
      </c>
      <c r="C69" s="183" t="s">
        <v>788</v>
      </c>
      <c r="D69" s="169" t="s">
        <v>219</v>
      </c>
      <c r="E69" s="170">
        <v>36</v>
      </c>
      <c r="F69" s="171"/>
      <c r="G69" s="172">
        <f>ROUND(E69*F69,2)</f>
        <v>0</v>
      </c>
      <c r="H69" s="171"/>
      <c r="I69" s="172">
        <f>ROUND(E69*H69,2)</f>
        <v>0</v>
      </c>
      <c r="J69" s="171"/>
      <c r="K69" s="172">
        <f>ROUND(E69*J69,2)</f>
        <v>0</v>
      </c>
      <c r="L69" s="172">
        <v>21</v>
      </c>
      <c r="M69" s="172">
        <f>G69*(1+L69/100)</f>
        <v>0</v>
      </c>
      <c r="N69" s="170">
        <v>4.8999999999999998E-4</v>
      </c>
      <c r="O69" s="170">
        <f>ROUND(E69*N69,2)</f>
        <v>0.02</v>
      </c>
      <c r="P69" s="170">
        <v>8.9999999999999993E-3</v>
      </c>
      <c r="Q69" s="170">
        <f>ROUND(E69*P69,2)</f>
        <v>0.32</v>
      </c>
      <c r="R69" s="172" t="s">
        <v>232</v>
      </c>
      <c r="S69" s="172" t="s">
        <v>221</v>
      </c>
      <c r="T69" s="173" t="s">
        <v>222</v>
      </c>
      <c r="U69" s="158">
        <v>0.247</v>
      </c>
      <c r="V69" s="158">
        <f>ROUND(E69*U69,2)</f>
        <v>8.89</v>
      </c>
      <c r="W69" s="158"/>
      <c r="X69" s="158" t="s">
        <v>223</v>
      </c>
      <c r="Y69" s="158" t="s">
        <v>197</v>
      </c>
      <c r="Z69" s="148"/>
      <c r="AA69" s="148"/>
      <c r="AB69" s="148"/>
      <c r="AC69" s="148"/>
      <c r="AD69" s="148"/>
      <c r="AE69" s="148"/>
      <c r="AF69" s="148"/>
      <c r="AG69" s="148" t="s">
        <v>224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2" x14ac:dyDescent="0.2">
      <c r="A70" s="155"/>
      <c r="B70" s="156"/>
      <c r="C70" s="190" t="s">
        <v>789</v>
      </c>
      <c r="D70" s="187"/>
      <c r="E70" s="188">
        <v>20</v>
      </c>
      <c r="F70" s="158"/>
      <c r="G70" s="158"/>
      <c r="H70" s="158"/>
      <c r="I70" s="158"/>
      <c r="J70" s="158"/>
      <c r="K70" s="158"/>
      <c r="L70" s="158"/>
      <c r="M70" s="158"/>
      <c r="N70" s="157"/>
      <c r="O70" s="157"/>
      <c r="P70" s="157"/>
      <c r="Q70" s="157"/>
      <c r="R70" s="158"/>
      <c r="S70" s="158"/>
      <c r="T70" s="158"/>
      <c r="U70" s="158"/>
      <c r="V70" s="158"/>
      <c r="W70" s="158"/>
      <c r="X70" s="158"/>
      <c r="Y70" s="158"/>
      <c r="Z70" s="148"/>
      <c r="AA70" s="148"/>
      <c r="AB70" s="148"/>
      <c r="AC70" s="148"/>
      <c r="AD70" s="148"/>
      <c r="AE70" s="148"/>
      <c r="AF70" s="148"/>
      <c r="AG70" s="148" t="s">
        <v>235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90" t="s">
        <v>790</v>
      </c>
      <c r="D71" s="187"/>
      <c r="E71" s="188">
        <v>16</v>
      </c>
      <c r="F71" s="158"/>
      <c r="G71" s="158"/>
      <c r="H71" s="158"/>
      <c r="I71" s="158"/>
      <c r="J71" s="158"/>
      <c r="K71" s="158"/>
      <c r="L71" s="158"/>
      <c r="M71" s="158"/>
      <c r="N71" s="157"/>
      <c r="O71" s="157"/>
      <c r="P71" s="157"/>
      <c r="Q71" s="157"/>
      <c r="R71" s="158"/>
      <c r="S71" s="158"/>
      <c r="T71" s="158"/>
      <c r="U71" s="158"/>
      <c r="V71" s="158"/>
      <c r="W71" s="158"/>
      <c r="X71" s="158"/>
      <c r="Y71" s="158"/>
      <c r="Z71" s="148"/>
      <c r="AA71" s="148"/>
      <c r="AB71" s="148"/>
      <c r="AC71" s="148"/>
      <c r="AD71" s="148"/>
      <c r="AE71" s="148"/>
      <c r="AF71" s="148"/>
      <c r="AG71" s="148" t="s">
        <v>235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67">
        <v>19</v>
      </c>
      <c r="B72" s="168" t="s">
        <v>791</v>
      </c>
      <c r="C72" s="183" t="s">
        <v>792</v>
      </c>
      <c r="D72" s="169" t="s">
        <v>219</v>
      </c>
      <c r="E72" s="170">
        <v>40</v>
      </c>
      <c r="F72" s="171"/>
      <c r="G72" s="172">
        <f>ROUND(E72*F72,2)</f>
        <v>0</v>
      </c>
      <c r="H72" s="171"/>
      <c r="I72" s="172">
        <f>ROUND(E72*H72,2)</f>
        <v>0</v>
      </c>
      <c r="J72" s="171"/>
      <c r="K72" s="172">
        <f>ROUND(E72*J72,2)</f>
        <v>0</v>
      </c>
      <c r="L72" s="172">
        <v>21</v>
      </c>
      <c r="M72" s="172">
        <f>G72*(1+L72/100)</f>
        <v>0</v>
      </c>
      <c r="N72" s="170">
        <v>4.8999999999999998E-4</v>
      </c>
      <c r="O72" s="170">
        <f>ROUND(E72*N72,2)</f>
        <v>0.02</v>
      </c>
      <c r="P72" s="170">
        <v>1.7999999999999999E-2</v>
      </c>
      <c r="Q72" s="170">
        <f>ROUND(E72*P72,2)</f>
        <v>0.72</v>
      </c>
      <c r="R72" s="172" t="s">
        <v>232</v>
      </c>
      <c r="S72" s="172" t="s">
        <v>221</v>
      </c>
      <c r="T72" s="173" t="s">
        <v>222</v>
      </c>
      <c r="U72" s="158">
        <v>0.34200000000000003</v>
      </c>
      <c r="V72" s="158">
        <f>ROUND(E72*U72,2)</f>
        <v>13.68</v>
      </c>
      <c r="W72" s="158"/>
      <c r="X72" s="158" t="s">
        <v>223</v>
      </c>
      <c r="Y72" s="158" t="s">
        <v>197</v>
      </c>
      <c r="Z72" s="148"/>
      <c r="AA72" s="148"/>
      <c r="AB72" s="148"/>
      <c r="AC72" s="148"/>
      <c r="AD72" s="148"/>
      <c r="AE72" s="148"/>
      <c r="AF72" s="148"/>
      <c r="AG72" s="148" t="s">
        <v>224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2" x14ac:dyDescent="0.2">
      <c r="A73" s="155"/>
      <c r="B73" s="156"/>
      <c r="C73" s="190" t="s">
        <v>793</v>
      </c>
      <c r="D73" s="187"/>
      <c r="E73" s="188">
        <v>30</v>
      </c>
      <c r="F73" s="158"/>
      <c r="G73" s="158"/>
      <c r="H73" s="158"/>
      <c r="I73" s="158"/>
      <c r="J73" s="158"/>
      <c r="K73" s="158"/>
      <c r="L73" s="158"/>
      <c r="M73" s="158"/>
      <c r="N73" s="157"/>
      <c r="O73" s="157"/>
      <c r="P73" s="157"/>
      <c r="Q73" s="157"/>
      <c r="R73" s="158"/>
      <c r="S73" s="158"/>
      <c r="T73" s="158"/>
      <c r="U73" s="158"/>
      <c r="V73" s="158"/>
      <c r="W73" s="158"/>
      <c r="X73" s="158"/>
      <c r="Y73" s="158"/>
      <c r="Z73" s="148"/>
      <c r="AA73" s="148"/>
      <c r="AB73" s="148"/>
      <c r="AC73" s="148"/>
      <c r="AD73" s="148"/>
      <c r="AE73" s="148"/>
      <c r="AF73" s="148"/>
      <c r="AG73" s="148" t="s">
        <v>235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3" x14ac:dyDescent="0.2">
      <c r="A74" s="155"/>
      <c r="B74" s="156"/>
      <c r="C74" s="190" t="s">
        <v>794</v>
      </c>
      <c r="D74" s="187"/>
      <c r="E74" s="188">
        <v>10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235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67">
        <v>20</v>
      </c>
      <c r="B75" s="168" t="s">
        <v>795</v>
      </c>
      <c r="C75" s="183" t="s">
        <v>796</v>
      </c>
      <c r="D75" s="169" t="s">
        <v>219</v>
      </c>
      <c r="E75" s="170">
        <v>25</v>
      </c>
      <c r="F75" s="171"/>
      <c r="G75" s="172">
        <f>ROUND(E75*F75,2)</f>
        <v>0</v>
      </c>
      <c r="H75" s="171"/>
      <c r="I75" s="172">
        <f>ROUND(E75*H75,2)</f>
        <v>0</v>
      </c>
      <c r="J75" s="171"/>
      <c r="K75" s="172">
        <f>ROUND(E75*J75,2)</f>
        <v>0</v>
      </c>
      <c r="L75" s="172">
        <v>21</v>
      </c>
      <c r="M75" s="172">
        <f>G75*(1+L75/100)</f>
        <v>0</v>
      </c>
      <c r="N75" s="170">
        <v>4.8999999999999998E-4</v>
      </c>
      <c r="O75" s="170">
        <f>ROUND(E75*N75,2)</f>
        <v>0.01</v>
      </c>
      <c r="P75" s="170">
        <v>3.7999999999999999E-2</v>
      </c>
      <c r="Q75" s="170">
        <f>ROUND(E75*P75,2)</f>
        <v>0.95</v>
      </c>
      <c r="R75" s="172" t="s">
        <v>232</v>
      </c>
      <c r="S75" s="172" t="s">
        <v>221</v>
      </c>
      <c r="T75" s="173" t="s">
        <v>222</v>
      </c>
      <c r="U75" s="158">
        <v>0.59499999999999997</v>
      </c>
      <c r="V75" s="158">
        <f>ROUND(E75*U75,2)</f>
        <v>14.88</v>
      </c>
      <c r="W75" s="158"/>
      <c r="X75" s="158" t="s">
        <v>223</v>
      </c>
      <c r="Y75" s="158" t="s">
        <v>197</v>
      </c>
      <c r="Z75" s="148"/>
      <c r="AA75" s="148"/>
      <c r="AB75" s="148"/>
      <c r="AC75" s="148"/>
      <c r="AD75" s="148"/>
      <c r="AE75" s="148"/>
      <c r="AF75" s="148"/>
      <c r="AG75" s="148" t="s">
        <v>224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90" t="s">
        <v>797</v>
      </c>
      <c r="D76" s="187"/>
      <c r="E76" s="188">
        <v>25</v>
      </c>
      <c r="F76" s="158"/>
      <c r="G76" s="158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235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2">
      <c r="A77" s="167">
        <v>21</v>
      </c>
      <c r="B77" s="168" t="s">
        <v>798</v>
      </c>
      <c r="C77" s="183" t="s">
        <v>799</v>
      </c>
      <c r="D77" s="169" t="s">
        <v>219</v>
      </c>
      <c r="E77" s="170">
        <v>0.25</v>
      </c>
      <c r="F77" s="171"/>
      <c r="G77" s="172">
        <f>ROUND(E77*F77,2)</f>
        <v>0</v>
      </c>
      <c r="H77" s="171"/>
      <c r="I77" s="172">
        <f>ROUND(E77*H77,2)</f>
        <v>0</v>
      </c>
      <c r="J77" s="171"/>
      <c r="K77" s="172">
        <f>ROUND(E77*J77,2)</f>
        <v>0</v>
      </c>
      <c r="L77" s="172">
        <v>21</v>
      </c>
      <c r="M77" s="172">
        <f>G77*(1+L77/100)</f>
        <v>0</v>
      </c>
      <c r="N77" s="170">
        <v>1.6100000000000001E-3</v>
      </c>
      <c r="O77" s="170">
        <f>ROUND(E77*N77,2)</f>
        <v>0</v>
      </c>
      <c r="P77" s="170">
        <v>1.9630000000000002E-2</v>
      </c>
      <c r="Q77" s="170">
        <f>ROUND(E77*P77,2)</f>
        <v>0</v>
      </c>
      <c r="R77" s="172" t="s">
        <v>232</v>
      </c>
      <c r="S77" s="172" t="s">
        <v>221</v>
      </c>
      <c r="T77" s="173" t="s">
        <v>222</v>
      </c>
      <c r="U77" s="158">
        <v>3.25</v>
      </c>
      <c r="V77" s="158">
        <f>ROUND(E77*U77,2)</f>
        <v>0.81</v>
      </c>
      <c r="W77" s="158"/>
      <c r="X77" s="158" t="s">
        <v>223</v>
      </c>
      <c r="Y77" s="158" t="s">
        <v>197</v>
      </c>
      <c r="Z77" s="148"/>
      <c r="AA77" s="148"/>
      <c r="AB77" s="148"/>
      <c r="AC77" s="148"/>
      <c r="AD77" s="148"/>
      <c r="AE77" s="148"/>
      <c r="AF77" s="148"/>
      <c r="AG77" s="148" t="s">
        <v>224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2" x14ac:dyDescent="0.2">
      <c r="A78" s="155"/>
      <c r="B78" s="156"/>
      <c r="C78" s="190" t="s">
        <v>800</v>
      </c>
      <c r="D78" s="187"/>
      <c r="E78" s="188">
        <v>0.25</v>
      </c>
      <c r="F78" s="158"/>
      <c r="G78" s="158"/>
      <c r="H78" s="158"/>
      <c r="I78" s="158"/>
      <c r="J78" s="158"/>
      <c r="K78" s="158"/>
      <c r="L78" s="158"/>
      <c r="M78" s="158"/>
      <c r="N78" s="157"/>
      <c r="O78" s="157"/>
      <c r="P78" s="157"/>
      <c r="Q78" s="157"/>
      <c r="R78" s="158"/>
      <c r="S78" s="158"/>
      <c r="T78" s="158"/>
      <c r="U78" s="158"/>
      <c r="V78" s="158"/>
      <c r="W78" s="158"/>
      <c r="X78" s="158"/>
      <c r="Y78" s="158"/>
      <c r="Z78" s="148"/>
      <c r="AA78" s="148"/>
      <c r="AB78" s="148"/>
      <c r="AC78" s="148"/>
      <c r="AD78" s="148"/>
      <c r="AE78" s="148"/>
      <c r="AF78" s="148"/>
      <c r="AG78" s="148" t="s">
        <v>235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ht="22.5" outlineLevel="1" x14ac:dyDescent="0.2">
      <c r="A79" s="167">
        <v>22</v>
      </c>
      <c r="B79" s="168" t="s">
        <v>801</v>
      </c>
      <c r="C79" s="183" t="s">
        <v>802</v>
      </c>
      <c r="D79" s="169" t="s">
        <v>219</v>
      </c>
      <c r="E79" s="170">
        <v>0.25</v>
      </c>
      <c r="F79" s="171"/>
      <c r="G79" s="172">
        <f>ROUND(E79*F79,2)</f>
        <v>0</v>
      </c>
      <c r="H79" s="171"/>
      <c r="I79" s="172">
        <f>ROUND(E79*H79,2)</f>
        <v>0</v>
      </c>
      <c r="J79" s="171"/>
      <c r="K79" s="172">
        <f>ROUND(E79*J79,2)</f>
        <v>0</v>
      </c>
      <c r="L79" s="172">
        <v>21</v>
      </c>
      <c r="M79" s="172">
        <f>G79*(1+L79/100)</f>
        <v>0</v>
      </c>
      <c r="N79" s="170">
        <v>1.34E-3</v>
      </c>
      <c r="O79" s="170">
        <f>ROUND(E79*N79,2)</f>
        <v>0</v>
      </c>
      <c r="P79" s="170">
        <v>0</v>
      </c>
      <c r="Q79" s="170">
        <f>ROUND(E79*P79,2)</f>
        <v>0</v>
      </c>
      <c r="R79" s="172" t="s">
        <v>232</v>
      </c>
      <c r="S79" s="172" t="s">
        <v>221</v>
      </c>
      <c r="T79" s="173" t="s">
        <v>222</v>
      </c>
      <c r="U79" s="158">
        <v>0.64500000000000002</v>
      </c>
      <c r="V79" s="158">
        <f>ROUND(E79*U79,2)</f>
        <v>0.16</v>
      </c>
      <c r="W79" s="158"/>
      <c r="X79" s="158" t="s">
        <v>223</v>
      </c>
      <c r="Y79" s="158" t="s">
        <v>197</v>
      </c>
      <c r="Z79" s="148"/>
      <c r="AA79" s="148"/>
      <c r="AB79" s="148"/>
      <c r="AC79" s="148"/>
      <c r="AD79" s="148"/>
      <c r="AE79" s="148"/>
      <c r="AF79" s="148"/>
      <c r="AG79" s="148" t="s">
        <v>224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190" t="s">
        <v>803</v>
      </c>
      <c r="D80" s="187"/>
      <c r="E80" s="188">
        <v>0.25</v>
      </c>
      <c r="F80" s="158"/>
      <c r="G80" s="158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235</v>
      </c>
      <c r="AH80" s="148">
        <v>5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22.5" outlineLevel="1" x14ac:dyDescent="0.2">
      <c r="A81" s="167">
        <v>23</v>
      </c>
      <c r="B81" s="168" t="s">
        <v>804</v>
      </c>
      <c r="C81" s="183" t="s">
        <v>805</v>
      </c>
      <c r="D81" s="169" t="s">
        <v>219</v>
      </c>
      <c r="E81" s="170">
        <v>0.25</v>
      </c>
      <c r="F81" s="171"/>
      <c r="G81" s="172">
        <f>ROUND(E81*F81,2)</f>
        <v>0</v>
      </c>
      <c r="H81" s="171"/>
      <c r="I81" s="172">
        <f>ROUND(E81*H81,2)</f>
        <v>0</v>
      </c>
      <c r="J81" s="171"/>
      <c r="K81" s="172">
        <f>ROUND(E81*J81,2)</f>
        <v>0</v>
      </c>
      <c r="L81" s="172">
        <v>21</v>
      </c>
      <c r="M81" s="172">
        <f>G81*(1+L81/100)</f>
        <v>0</v>
      </c>
      <c r="N81" s="170">
        <v>2.6099999999999999E-3</v>
      </c>
      <c r="O81" s="170">
        <f>ROUND(E81*N81,2)</f>
        <v>0</v>
      </c>
      <c r="P81" s="170">
        <v>0</v>
      </c>
      <c r="Q81" s="170">
        <f>ROUND(E81*P81,2)</f>
        <v>0</v>
      </c>
      <c r="R81" s="172" t="s">
        <v>232</v>
      </c>
      <c r="S81" s="172" t="s">
        <v>221</v>
      </c>
      <c r="T81" s="173" t="s">
        <v>222</v>
      </c>
      <c r="U81" s="158">
        <v>1.9890000000000001</v>
      </c>
      <c r="V81" s="158">
        <f>ROUND(E81*U81,2)</f>
        <v>0.5</v>
      </c>
      <c r="W81" s="158"/>
      <c r="X81" s="158" t="s">
        <v>223</v>
      </c>
      <c r="Y81" s="158" t="s">
        <v>197</v>
      </c>
      <c r="Z81" s="148"/>
      <c r="AA81" s="148"/>
      <c r="AB81" s="148"/>
      <c r="AC81" s="148"/>
      <c r="AD81" s="148"/>
      <c r="AE81" s="148"/>
      <c r="AF81" s="148"/>
      <c r="AG81" s="148" t="s">
        <v>224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190" t="s">
        <v>803</v>
      </c>
      <c r="D82" s="187"/>
      <c r="E82" s="188">
        <v>0.25</v>
      </c>
      <c r="F82" s="158"/>
      <c r="G82" s="158"/>
      <c r="H82" s="158"/>
      <c r="I82" s="158"/>
      <c r="J82" s="158"/>
      <c r="K82" s="158"/>
      <c r="L82" s="158"/>
      <c r="M82" s="158"/>
      <c r="N82" s="157"/>
      <c r="O82" s="157"/>
      <c r="P82" s="157"/>
      <c r="Q82" s="157"/>
      <c r="R82" s="158"/>
      <c r="S82" s="158"/>
      <c r="T82" s="158"/>
      <c r="U82" s="158"/>
      <c r="V82" s="158"/>
      <c r="W82" s="158"/>
      <c r="X82" s="158"/>
      <c r="Y82" s="158"/>
      <c r="Z82" s="148"/>
      <c r="AA82" s="148"/>
      <c r="AB82" s="148"/>
      <c r="AC82" s="148"/>
      <c r="AD82" s="148"/>
      <c r="AE82" s="148"/>
      <c r="AF82" s="148"/>
      <c r="AG82" s="148" t="s">
        <v>235</v>
      </c>
      <c r="AH82" s="148">
        <v>5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67">
        <v>24</v>
      </c>
      <c r="B83" s="168" t="s">
        <v>806</v>
      </c>
      <c r="C83" s="183" t="s">
        <v>807</v>
      </c>
      <c r="D83" s="169" t="s">
        <v>219</v>
      </c>
      <c r="E83" s="170">
        <v>20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70">
        <v>3.8000000000000002E-4</v>
      </c>
      <c r="O83" s="170">
        <f>ROUND(E83*N83,2)</f>
        <v>0.01</v>
      </c>
      <c r="P83" s="170">
        <v>1.2999999999999999E-2</v>
      </c>
      <c r="Q83" s="170">
        <f>ROUND(E83*P83,2)</f>
        <v>0.26</v>
      </c>
      <c r="R83" s="172" t="s">
        <v>232</v>
      </c>
      <c r="S83" s="172" t="s">
        <v>221</v>
      </c>
      <c r="T83" s="173" t="s">
        <v>222</v>
      </c>
      <c r="U83" s="158">
        <v>0.107</v>
      </c>
      <c r="V83" s="158">
        <f>ROUND(E83*U83,2)</f>
        <v>2.14</v>
      </c>
      <c r="W83" s="158"/>
      <c r="X83" s="158" t="s">
        <v>223</v>
      </c>
      <c r="Y83" s="158" t="s">
        <v>197</v>
      </c>
      <c r="Z83" s="148"/>
      <c r="AA83" s="148"/>
      <c r="AB83" s="148"/>
      <c r="AC83" s="148"/>
      <c r="AD83" s="148"/>
      <c r="AE83" s="148"/>
      <c r="AF83" s="148"/>
      <c r="AG83" s="148" t="s">
        <v>224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258" t="s">
        <v>808</v>
      </c>
      <c r="D84" s="259"/>
      <c r="E84" s="259"/>
      <c r="F84" s="259"/>
      <c r="G84" s="259"/>
      <c r="H84" s="158"/>
      <c r="I84" s="158"/>
      <c r="J84" s="158"/>
      <c r="K84" s="158"/>
      <c r="L84" s="158"/>
      <c r="M84" s="158"/>
      <c r="N84" s="157"/>
      <c r="O84" s="157"/>
      <c r="P84" s="157"/>
      <c r="Q84" s="157"/>
      <c r="R84" s="158"/>
      <c r="S84" s="158"/>
      <c r="T84" s="158"/>
      <c r="U84" s="158"/>
      <c r="V84" s="158"/>
      <c r="W84" s="158"/>
      <c r="X84" s="158"/>
      <c r="Y84" s="158"/>
      <c r="Z84" s="148"/>
      <c r="AA84" s="148"/>
      <c r="AB84" s="148"/>
      <c r="AC84" s="148"/>
      <c r="AD84" s="148"/>
      <c r="AE84" s="148"/>
      <c r="AF84" s="148"/>
      <c r="AG84" s="148" t="s">
        <v>226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67">
        <v>25</v>
      </c>
      <c r="B85" s="168" t="s">
        <v>809</v>
      </c>
      <c r="C85" s="183" t="s">
        <v>810</v>
      </c>
      <c r="D85" s="169" t="s">
        <v>219</v>
      </c>
      <c r="E85" s="170">
        <v>6</v>
      </c>
      <c r="F85" s="171"/>
      <c r="G85" s="172">
        <f>ROUND(E85*F85,2)</f>
        <v>0</v>
      </c>
      <c r="H85" s="171"/>
      <c r="I85" s="172">
        <f>ROUND(E85*H85,2)</f>
        <v>0</v>
      </c>
      <c r="J85" s="171"/>
      <c r="K85" s="172">
        <f>ROUND(E85*J85,2)</f>
        <v>0</v>
      </c>
      <c r="L85" s="172">
        <v>21</v>
      </c>
      <c r="M85" s="172">
        <f>G85*(1+L85/100)</f>
        <v>0</v>
      </c>
      <c r="N85" s="170">
        <v>5.9000000000000003E-4</v>
      </c>
      <c r="O85" s="170">
        <f>ROUND(E85*N85,2)</f>
        <v>0</v>
      </c>
      <c r="P85" s="170">
        <v>3.6999999999999998E-2</v>
      </c>
      <c r="Q85" s="170">
        <f>ROUND(E85*P85,2)</f>
        <v>0.22</v>
      </c>
      <c r="R85" s="172" t="s">
        <v>232</v>
      </c>
      <c r="S85" s="172" t="s">
        <v>221</v>
      </c>
      <c r="T85" s="173" t="s">
        <v>222</v>
      </c>
      <c r="U85" s="158">
        <v>0.443</v>
      </c>
      <c r="V85" s="158">
        <f>ROUND(E85*U85,2)</f>
        <v>2.66</v>
      </c>
      <c r="W85" s="158"/>
      <c r="X85" s="158" t="s">
        <v>223</v>
      </c>
      <c r="Y85" s="158" t="s">
        <v>197</v>
      </c>
      <c r="Z85" s="148"/>
      <c r="AA85" s="148"/>
      <c r="AB85" s="148"/>
      <c r="AC85" s="148"/>
      <c r="AD85" s="148"/>
      <c r="AE85" s="148"/>
      <c r="AF85" s="148"/>
      <c r="AG85" s="148" t="s">
        <v>224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2" x14ac:dyDescent="0.2">
      <c r="A86" s="155"/>
      <c r="B86" s="156"/>
      <c r="C86" s="258" t="s">
        <v>808</v>
      </c>
      <c r="D86" s="259"/>
      <c r="E86" s="259"/>
      <c r="F86" s="259"/>
      <c r="G86" s="259"/>
      <c r="H86" s="158"/>
      <c r="I86" s="158"/>
      <c r="J86" s="158"/>
      <c r="K86" s="158"/>
      <c r="L86" s="158"/>
      <c r="M86" s="158"/>
      <c r="N86" s="157"/>
      <c r="O86" s="157"/>
      <c r="P86" s="157"/>
      <c r="Q86" s="157"/>
      <c r="R86" s="158"/>
      <c r="S86" s="158"/>
      <c r="T86" s="158"/>
      <c r="U86" s="158"/>
      <c r="V86" s="158"/>
      <c r="W86" s="158"/>
      <c r="X86" s="158"/>
      <c r="Y86" s="158"/>
      <c r="Z86" s="148"/>
      <c r="AA86" s="148"/>
      <c r="AB86" s="148"/>
      <c r="AC86" s="148"/>
      <c r="AD86" s="148"/>
      <c r="AE86" s="148"/>
      <c r="AF86" s="148"/>
      <c r="AG86" s="148" t="s">
        <v>226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67">
        <v>26</v>
      </c>
      <c r="B87" s="168" t="s">
        <v>811</v>
      </c>
      <c r="C87" s="183" t="s">
        <v>812</v>
      </c>
      <c r="D87" s="169" t="s">
        <v>219</v>
      </c>
      <c r="E87" s="170">
        <v>20</v>
      </c>
      <c r="F87" s="171"/>
      <c r="G87" s="172">
        <f>ROUND(E87*F87,2)</f>
        <v>0</v>
      </c>
      <c r="H87" s="171"/>
      <c r="I87" s="172">
        <f>ROUND(E87*H87,2)</f>
        <v>0</v>
      </c>
      <c r="J87" s="171"/>
      <c r="K87" s="172">
        <f>ROUND(E87*J87,2)</f>
        <v>0</v>
      </c>
      <c r="L87" s="172">
        <v>21</v>
      </c>
      <c r="M87" s="172">
        <f>G87*(1+L87/100)</f>
        <v>0</v>
      </c>
      <c r="N87" s="170">
        <v>5.9000000000000003E-4</v>
      </c>
      <c r="O87" s="170">
        <f>ROUND(E87*N87,2)</f>
        <v>0.01</v>
      </c>
      <c r="P87" s="170">
        <v>6.3E-2</v>
      </c>
      <c r="Q87" s="170">
        <f>ROUND(E87*P87,2)</f>
        <v>1.26</v>
      </c>
      <c r="R87" s="172" t="s">
        <v>232</v>
      </c>
      <c r="S87" s="172" t="s">
        <v>221</v>
      </c>
      <c r="T87" s="173" t="s">
        <v>222</v>
      </c>
      <c r="U87" s="158">
        <v>0.49299999999999999</v>
      </c>
      <c r="V87" s="158">
        <f>ROUND(E87*U87,2)</f>
        <v>9.86</v>
      </c>
      <c r="W87" s="158"/>
      <c r="X87" s="158" t="s">
        <v>223</v>
      </c>
      <c r="Y87" s="158" t="s">
        <v>197</v>
      </c>
      <c r="Z87" s="148"/>
      <c r="AA87" s="148"/>
      <c r="AB87" s="148"/>
      <c r="AC87" s="148"/>
      <c r="AD87" s="148"/>
      <c r="AE87" s="148"/>
      <c r="AF87" s="148"/>
      <c r="AG87" s="148" t="s">
        <v>224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">
      <c r="A88" s="155"/>
      <c r="B88" s="156"/>
      <c r="C88" s="258" t="s">
        <v>808</v>
      </c>
      <c r="D88" s="259"/>
      <c r="E88" s="259"/>
      <c r="F88" s="259"/>
      <c r="G88" s="259"/>
      <c r="H88" s="158"/>
      <c r="I88" s="158"/>
      <c r="J88" s="158"/>
      <c r="K88" s="158"/>
      <c r="L88" s="158"/>
      <c r="M88" s="158"/>
      <c r="N88" s="157"/>
      <c r="O88" s="157"/>
      <c r="P88" s="157"/>
      <c r="Q88" s="157"/>
      <c r="R88" s="158"/>
      <c r="S88" s="158"/>
      <c r="T88" s="158"/>
      <c r="U88" s="158"/>
      <c r="V88" s="158"/>
      <c r="W88" s="158"/>
      <c r="X88" s="158"/>
      <c r="Y88" s="158"/>
      <c r="Z88" s="148"/>
      <c r="AA88" s="148"/>
      <c r="AB88" s="148"/>
      <c r="AC88" s="148"/>
      <c r="AD88" s="148"/>
      <c r="AE88" s="148"/>
      <c r="AF88" s="148"/>
      <c r="AG88" s="148" t="s">
        <v>226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90" t="s">
        <v>813</v>
      </c>
      <c r="D89" s="187"/>
      <c r="E89" s="188">
        <v>20</v>
      </c>
      <c r="F89" s="158"/>
      <c r="G89" s="158"/>
      <c r="H89" s="158"/>
      <c r="I89" s="158"/>
      <c r="J89" s="158"/>
      <c r="K89" s="158"/>
      <c r="L89" s="158"/>
      <c r="M89" s="158"/>
      <c r="N89" s="157"/>
      <c r="O89" s="157"/>
      <c r="P89" s="157"/>
      <c r="Q89" s="157"/>
      <c r="R89" s="158"/>
      <c r="S89" s="158"/>
      <c r="T89" s="158"/>
      <c r="U89" s="158"/>
      <c r="V89" s="158"/>
      <c r="W89" s="158"/>
      <c r="X89" s="158"/>
      <c r="Y89" s="158"/>
      <c r="Z89" s="148"/>
      <c r="AA89" s="148"/>
      <c r="AB89" s="148"/>
      <c r="AC89" s="148"/>
      <c r="AD89" s="148"/>
      <c r="AE89" s="148"/>
      <c r="AF89" s="148"/>
      <c r="AG89" s="148" t="s">
        <v>235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 x14ac:dyDescent="0.2">
      <c r="A90" s="167">
        <v>27</v>
      </c>
      <c r="B90" s="168" t="s">
        <v>306</v>
      </c>
      <c r="C90" s="183" t="s">
        <v>307</v>
      </c>
      <c r="D90" s="169" t="s">
        <v>231</v>
      </c>
      <c r="E90" s="170">
        <v>12.1</v>
      </c>
      <c r="F90" s="171"/>
      <c r="G90" s="172">
        <f>ROUND(E90*F90,2)</f>
        <v>0</v>
      </c>
      <c r="H90" s="171"/>
      <c r="I90" s="172">
        <f>ROUND(E90*H90,2)</f>
        <v>0</v>
      </c>
      <c r="J90" s="171"/>
      <c r="K90" s="172">
        <f>ROUND(E90*J90,2)</f>
        <v>0</v>
      </c>
      <c r="L90" s="172">
        <v>21</v>
      </c>
      <c r="M90" s="172">
        <f>G90*(1+L90/100)</f>
        <v>0</v>
      </c>
      <c r="N90" s="170">
        <v>6.7000000000000002E-4</v>
      </c>
      <c r="O90" s="170">
        <f>ROUND(E90*N90,2)</f>
        <v>0.01</v>
      </c>
      <c r="P90" s="170">
        <v>0.31900000000000001</v>
      </c>
      <c r="Q90" s="170">
        <f>ROUND(E90*P90,2)</f>
        <v>3.86</v>
      </c>
      <c r="R90" s="172" t="s">
        <v>232</v>
      </c>
      <c r="S90" s="172" t="s">
        <v>221</v>
      </c>
      <c r="T90" s="173" t="s">
        <v>222</v>
      </c>
      <c r="U90" s="158">
        <v>0.317</v>
      </c>
      <c r="V90" s="158">
        <f>ROUND(E90*U90,2)</f>
        <v>3.84</v>
      </c>
      <c r="W90" s="158"/>
      <c r="X90" s="158" t="s">
        <v>223</v>
      </c>
      <c r="Y90" s="158" t="s">
        <v>197</v>
      </c>
      <c r="Z90" s="148"/>
      <c r="AA90" s="148"/>
      <c r="AB90" s="148"/>
      <c r="AC90" s="148"/>
      <c r="AD90" s="148"/>
      <c r="AE90" s="148"/>
      <c r="AF90" s="148"/>
      <c r="AG90" s="148" t="s">
        <v>224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2" x14ac:dyDescent="0.2">
      <c r="A91" s="155"/>
      <c r="B91" s="156"/>
      <c r="C91" s="258" t="s">
        <v>308</v>
      </c>
      <c r="D91" s="259"/>
      <c r="E91" s="259"/>
      <c r="F91" s="259"/>
      <c r="G91" s="259"/>
      <c r="H91" s="158"/>
      <c r="I91" s="158"/>
      <c r="J91" s="158"/>
      <c r="K91" s="158"/>
      <c r="L91" s="158"/>
      <c r="M91" s="158"/>
      <c r="N91" s="157"/>
      <c r="O91" s="157"/>
      <c r="P91" s="157"/>
      <c r="Q91" s="157"/>
      <c r="R91" s="158"/>
      <c r="S91" s="158"/>
      <c r="T91" s="158"/>
      <c r="U91" s="158"/>
      <c r="V91" s="158"/>
      <c r="W91" s="158"/>
      <c r="X91" s="158"/>
      <c r="Y91" s="158"/>
      <c r="Z91" s="148"/>
      <c r="AA91" s="148"/>
      <c r="AB91" s="148"/>
      <c r="AC91" s="148"/>
      <c r="AD91" s="148"/>
      <c r="AE91" s="148"/>
      <c r="AF91" s="148"/>
      <c r="AG91" s="148" t="s">
        <v>226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89" t="str">
        <f>C91</f>
        <v>nebo vybourání otvorů průřezové plochy přes 4 m2 v příčkách, včetně pomocného lešení o výšce podlahy do 1900 mm a pro zatížení do 1,5 kPa  (150 kg/m2),</v>
      </c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190" t="s">
        <v>814</v>
      </c>
      <c r="D92" s="187"/>
      <c r="E92" s="188">
        <v>4.55</v>
      </c>
      <c r="F92" s="158"/>
      <c r="G92" s="158"/>
      <c r="H92" s="158"/>
      <c r="I92" s="158"/>
      <c r="J92" s="158"/>
      <c r="K92" s="158"/>
      <c r="L92" s="158"/>
      <c r="M92" s="158"/>
      <c r="N92" s="157"/>
      <c r="O92" s="157"/>
      <c r="P92" s="157"/>
      <c r="Q92" s="157"/>
      <c r="R92" s="158"/>
      <c r="S92" s="158"/>
      <c r="T92" s="158"/>
      <c r="U92" s="158"/>
      <c r="V92" s="158"/>
      <c r="W92" s="158"/>
      <c r="X92" s="158"/>
      <c r="Y92" s="158"/>
      <c r="Z92" s="148"/>
      <c r="AA92" s="148"/>
      <c r="AB92" s="148"/>
      <c r="AC92" s="148"/>
      <c r="AD92" s="148"/>
      <c r="AE92" s="148"/>
      <c r="AF92" s="148"/>
      <c r="AG92" s="148" t="s">
        <v>235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90" t="s">
        <v>815</v>
      </c>
      <c r="D93" s="187"/>
      <c r="E93" s="188">
        <v>3</v>
      </c>
      <c r="F93" s="158"/>
      <c r="G93" s="158"/>
      <c r="H93" s="158"/>
      <c r="I93" s="158"/>
      <c r="J93" s="158"/>
      <c r="K93" s="158"/>
      <c r="L93" s="158"/>
      <c r="M93" s="158"/>
      <c r="N93" s="157"/>
      <c r="O93" s="157"/>
      <c r="P93" s="157"/>
      <c r="Q93" s="157"/>
      <c r="R93" s="158"/>
      <c r="S93" s="158"/>
      <c r="T93" s="158"/>
      <c r="U93" s="158"/>
      <c r="V93" s="158"/>
      <c r="W93" s="158"/>
      <c r="X93" s="158"/>
      <c r="Y93" s="158"/>
      <c r="Z93" s="148"/>
      <c r="AA93" s="148"/>
      <c r="AB93" s="148"/>
      <c r="AC93" s="148"/>
      <c r="AD93" s="148"/>
      <c r="AE93" s="148"/>
      <c r="AF93" s="148"/>
      <c r="AG93" s="148" t="s">
        <v>235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90" t="s">
        <v>816</v>
      </c>
      <c r="D94" s="187"/>
      <c r="E94" s="188">
        <v>4.55</v>
      </c>
      <c r="F94" s="158"/>
      <c r="G94" s="158"/>
      <c r="H94" s="158"/>
      <c r="I94" s="158"/>
      <c r="J94" s="158"/>
      <c r="K94" s="158"/>
      <c r="L94" s="158"/>
      <c r="M94" s="158"/>
      <c r="N94" s="157"/>
      <c r="O94" s="157"/>
      <c r="P94" s="157"/>
      <c r="Q94" s="157"/>
      <c r="R94" s="158"/>
      <c r="S94" s="158"/>
      <c r="T94" s="158"/>
      <c r="U94" s="158"/>
      <c r="V94" s="158"/>
      <c r="W94" s="158"/>
      <c r="X94" s="158"/>
      <c r="Y94" s="158"/>
      <c r="Z94" s="148"/>
      <c r="AA94" s="148"/>
      <c r="AB94" s="148"/>
      <c r="AC94" s="148"/>
      <c r="AD94" s="148"/>
      <c r="AE94" s="148"/>
      <c r="AF94" s="148"/>
      <c r="AG94" s="148" t="s">
        <v>235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x14ac:dyDescent="0.2">
      <c r="A95" s="160" t="s">
        <v>190</v>
      </c>
      <c r="B95" s="161" t="s">
        <v>114</v>
      </c>
      <c r="C95" s="181" t="s">
        <v>115</v>
      </c>
      <c r="D95" s="162"/>
      <c r="E95" s="163"/>
      <c r="F95" s="164"/>
      <c r="G95" s="164">
        <f>SUMIF(AG96:AG97,"&lt;&gt;NOR",G96:G97)</f>
        <v>0</v>
      </c>
      <c r="H95" s="164"/>
      <c r="I95" s="164">
        <f>SUM(I96:I97)</f>
        <v>0</v>
      </c>
      <c r="J95" s="164"/>
      <c r="K95" s="164">
        <f>SUM(K96:K97)</f>
        <v>0</v>
      </c>
      <c r="L95" s="164"/>
      <c r="M95" s="164">
        <f>SUM(M96:M97)</f>
        <v>0</v>
      </c>
      <c r="N95" s="163"/>
      <c r="O95" s="163">
        <f>SUM(O96:O97)</f>
        <v>0</v>
      </c>
      <c r="P95" s="163"/>
      <c r="Q95" s="163">
        <f>SUM(Q96:Q97)</f>
        <v>0</v>
      </c>
      <c r="R95" s="164"/>
      <c r="S95" s="164"/>
      <c r="T95" s="165"/>
      <c r="U95" s="159"/>
      <c r="V95" s="159">
        <f>SUM(V96:V97)</f>
        <v>5.37</v>
      </c>
      <c r="W95" s="159"/>
      <c r="X95" s="159"/>
      <c r="Y95" s="159"/>
      <c r="AG95" t="s">
        <v>191</v>
      </c>
    </row>
    <row r="96" spans="1:60" outlineLevel="1" x14ac:dyDescent="0.2">
      <c r="A96" s="167">
        <v>28</v>
      </c>
      <c r="B96" s="168" t="s">
        <v>817</v>
      </c>
      <c r="C96" s="183" t="s">
        <v>818</v>
      </c>
      <c r="D96" s="169" t="s">
        <v>363</v>
      </c>
      <c r="E96" s="170">
        <v>17.491479999999999</v>
      </c>
      <c r="F96" s="171"/>
      <c r="G96" s="172">
        <f>ROUND(E96*F96,2)</f>
        <v>0</v>
      </c>
      <c r="H96" s="171"/>
      <c r="I96" s="172">
        <f>ROUND(E96*H96,2)</f>
        <v>0</v>
      </c>
      <c r="J96" s="171"/>
      <c r="K96" s="172">
        <f>ROUND(E96*J96,2)</f>
        <v>0</v>
      </c>
      <c r="L96" s="172">
        <v>21</v>
      </c>
      <c r="M96" s="172">
        <f>G96*(1+L96/100)</f>
        <v>0</v>
      </c>
      <c r="N96" s="170">
        <v>0</v>
      </c>
      <c r="O96" s="170">
        <f>ROUND(E96*N96,2)</f>
        <v>0</v>
      </c>
      <c r="P96" s="170">
        <v>0</v>
      </c>
      <c r="Q96" s="170">
        <f>ROUND(E96*P96,2)</f>
        <v>0</v>
      </c>
      <c r="R96" s="172" t="s">
        <v>422</v>
      </c>
      <c r="S96" s="172" t="s">
        <v>221</v>
      </c>
      <c r="T96" s="173" t="s">
        <v>222</v>
      </c>
      <c r="U96" s="158">
        <v>0.307</v>
      </c>
      <c r="V96" s="158">
        <f>ROUND(E96*U96,2)</f>
        <v>5.37</v>
      </c>
      <c r="W96" s="158"/>
      <c r="X96" s="158" t="s">
        <v>507</v>
      </c>
      <c r="Y96" s="158" t="s">
        <v>197</v>
      </c>
      <c r="Z96" s="148"/>
      <c r="AA96" s="148"/>
      <c r="AB96" s="148"/>
      <c r="AC96" s="148"/>
      <c r="AD96" s="148"/>
      <c r="AE96" s="148"/>
      <c r="AF96" s="148"/>
      <c r="AG96" s="148" t="s">
        <v>508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2" x14ac:dyDescent="0.2">
      <c r="A97" s="155"/>
      <c r="B97" s="156"/>
      <c r="C97" s="258" t="s">
        <v>819</v>
      </c>
      <c r="D97" s="259"/>
      <c r="E97" s="259"/>
      <c r="F97" s="259"/>
      <c r="G97" s="259"/>
      <c r="H97" s="158"/>
      <c r="I97" s="158"/>
      <c r="J97" s="158"/>
      <c r="K97" s="158"/>
      <c r="L97" s="158"/>
      <c r="M97" s="158"/>
      <c r="N97" s="157"/>
      <c r="O97" s="157"/>
      <c r="P97" s="157"/>
      <c r="Q97" s="157"/>
      <c r="R97" s="158"/>
      <c r="S97" s="158"/>
      <c r="T97" s="158"/>
      <c r="U97" s="158"/>
      <c r="V97" s="158"/>
      <c r="W97" s="158"/>
      <c r="X97" s="158"/>
      <c r="Y97" s="158"/>
      <c r="Z97" s="148"/>
      <c r="AA97" s="148"/>
      <c r="AB97" s="148"/>
      <c r="AC97" s="148"/>
      <c r="AD97" s="148"/>
      <c r="AE97" s="148"/>
      <c r="AF97" s="148"/>
      <c r="AG97" s="148" t="s">
        <v>226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89" t="str">
        <f>C97</f>
        <v>přesun hmot pro budovy občanské výstavby (JKSO 801), budovy pro bydlení (JKSO 803) budovy pro výrobu a služby (JKSO 812) s nosnou svislou konstrukcí zděnou z cihel nebo tvárnic nebo kovovou</v>
      </c>
      <c r="BB97" s="148"/>
      <c r="BC97" s="148"/>
      <c r="BD97" s="148"/>
      <c r="BE97" s="148"/>
      <c r="BF97" s="148"/>
      <c r="BG97" s="148"/>
      <c r="BH97" s="148"/>
    </row>
    <row r="98" spans="1:60" x14ac:dyDescent="0.2">
      <c r="A98" s="160" t="s">
        <v>190</v>
      </c>
      <c r="B98" s="161" t="s">
        <v>130</v>
      </c>
      <c r="C98" s="181" t="s">
        <v>131</v>
      </c>
      <c r="D98" s="162"/>
      <c r="E98" s="163"/>
      <c r="F98" s="164"/>
      <c r="G98" s="164">
        <f>SUMIF(AG99:AG105,"&lt;&gt;NOR",G99:G105)</f>
        <v>0</v>
      </c>
      <c r="H98" s="164"/>
      <c r="I98" s="164">
        <f>SUM(I99:I105)</f>
        <v>0</v>
      </c>
      <c r="J98" s="164"/>
      <c r="K98" s="164">
        <f>SUM(K99:K105)</f>
        <v>0</v>
      </c>
      <c r="L98" s="164"/>
      <c r="M98" s="164">
        <f>SUM(M99:M105)</f>
        <v>0</v>
      </c>
      <c r="N98" s="163"/>
      <c r="O98" s="163">
        <f>SUM(O99:O105)</f>
        <v>0.04</v>
      </c>
      <c r="P98" s="163"/>
      <c r="Q98" s="163">
        <f>SUM(Q99:Q105)</f>
        <v>0</v>
      </c>
      <c r="R98" s="164"/>
      <c r="S98" s="164"/>
      <c r="T98" s="165"/>
      <c r="U98" s="159"/>
      <c r="V98" s="159">
        <f>SUM(V99:V105)</f>
        <v>1.7</v>
      </c>
      <c r="W98" s="159"/>
      <c r="X98" s="159"/>
      <c r="Y98" s="159"/>
      <c r="AG98" t="s">
        <v>191</v>
      </c>
    </row>
    <row r="99" spans="1:60" ht="22.5" outlineLevel="1" x14ac:dyDescent="0.2">
      <c r="A99" s="174">
        <v>29</v>
      </c>
      <c r="B99" s="175" t="s">
        <v>820</v>
      </c>
      <c r="C99" s="182" t="s">
        <v>821</v>
      </c>
      <c r="D99" s="176" t="s">
        <v>231</v>
      </c>
      <c r="E99" s="177">
        <v>1</v>
      </c>
      <c r="F99" s="178"/>
      <c r="G99" s="179">
        <f t="shared" ref="G99:G104" si="0">ROUND(E99*F99,2)</f>
        <v>0</v>
      </c>
      <c r="H99" s="178"/>
      <c r="I99" s="179">
        <f t="shared" ref="I99:I104" si="1">ROUND(E99*H99,2)</f>
        <v>0</v>
      </c>
      <c r="J99" s="178"/>
      <c r="K99" s="179">
        <f t="shared" ref="K99:K104" si="2">ROUND(E99*J99,2)</f>
        <v>0</v>
      </c>
      <c r="L99" s="179">
        <v>21</v>
      </c>
      <c r="M99" s="179">
        <f t="shared" ref="M99:M104" si="3">G99*(1+L99/100)</f>
        <v>0</v>
      </c>
      <c r="N99" s="177">
        <v>3.3E-4</v>
      </c>
      <c r="O99" s="177">
        <f t="shared" ref="O99:O104" si="4">ROUND(E99*N99,2)</f>
        <v>0</v>
      </c>
      <c r="P99" s="177">
        <v>0</v>
      </c>
      <c r="Q99" s="177">
        <f t="shared" ref="Q99:Q104" si="5">ROUND(E99*P99,2)</f>
        <v>0</v>
      </c>
      <c r="R99" s="179" t="s">
        <v>512</v>
      </c>
      <c r="S99" s="179" t="s">
        <v>221</v>
      </c>
      <c r="T99" s="180" t="s">
        <v>222</v>
      </c>
      <c r="U99" s="158">
        <v>2.75E-2</v>
      </c>
      <c r="V99" s="158">
        <f t="shared" ref="V99:V104" si="6">ROUND(E99*U99,2)</f>
        <v>0.03</v>
      </c>
      <c r="W99" s="158"/>
      <c r="X99" s="158" t="s">
        <v>223</v>
      </c>
      <c r="Y99" s="158" t="s">
        <v>197</v>
      </c>
      <c r="Z99" s="148"/>
      <c r="AA99" s="148"/>
      <c r="AB99" s="148"/>
      <c r="AC99" s="148"/>
      <c r="AD99" s="148"/>
      <c r="AE99" s="148"/>
      <c r="AF99" s="148"/>
      <c r="AG99" s="148" t="s">
        <v>224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33.75" outlineLevel="1" x14ac:dyDescent="0.2">
      <c r="A100" s="174">
        <v>30</v>
      </c>
      <c r="B100" s="175" t="s">
        <v>822</v>
      </c>
      <c r="C100" s="182" t="s">
        <v>823</v>
      </c>
      <c r="D100" s="176" t="s">
        <v>231</v>
      </c>
      <c r="E100" s="177">
        <v>1</v>
      </c>
      <c r="F100" s="178"/>
      <c r="G100" s="179">
        <f t="shared" si="0"/>
        <v>0</v>
      </c>
      <c r="H100" s="178"/>
      <c r="I100" s="179">
        <f t="shared" si="1"/>
        <v>0</v>
      </c>
      <c r="J100" s="178"/>
      <c r="K100" s="179">
        <f t="shared" si="2"/>
        <v>0</v>
      </c>
      <c r="L100" s="179">
        <v>21</v>
      </c>
      <c r="M100" s="179">
        <f t="shared" si="3"/>
        <v>0</v>
      </c>
      <c r="N100" s="177">
        <v>1.1050000000000001E-2</v>
      </c>
      <c r="O100" s="177">
        <f t="shared" si="4"/>
        <v>0.01</v>
      </c>
      <c r="P100" s="177">
        <v>0</v>
      </c>
      <c r="Q100" s="177">
        <f t="shared" si="5"/>
        <v>0</v>
      </c>
      <c r="R100" s="179" t="s">
        <v>512</v>
      </c>
      <c r="S100" s="179" t="s">
        <v>221</v>
      </c>
      <c r="T100" s="180" t="s">
        <v>222</v>
      </c>
      <c r="U100" s="158">
        <v>0.4</v>
      </c>
      <c r="V100" s="158">
        <f t="shared" si="6"/>
        <v>0.4</v>
      </c>
      <c r="W100" s="158"/>
      <c r="X100" s="158" t="s">
        <v>223</v>
      </c>
      <c r="Y100" s="158" t="s">
        <v>197</v>
      </c>
      <c r="Z100" s="148"/>
      <c r="AA100" s="148"/>
      <c r="AB100" s="148"/>
      <c r="AC100" s="148"/>
      <c r="AD100" s="148"/>
      <c r="AE100" s="148"/>
      <c r="AF100" s="148"/>
      <c r="AG100" s="148" t="s">
        <v>224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1" x14ac:dyDescent="0.2">
      <c r="A101" s="174">
        <v>31</v>
      </c>
      <c r="B101" s="175" t="s">
        <v>824</v>
      </c>
      <c r="C101" s="182" t="s">
        <v>825</v>
      </c>
      <c r="D101" s="176" t="s">
        <v>281</v>
      </c>
      <c r="E101" s="177">
        <v>1</v>
      </c>
      <c r="F101" s="178"/>
      <c r="G101" s="179">
        <f t="shared" si="0"/>
        <v>0</v>
      </c>
      <c r="H101" s="178"/>
      <c r="I101" s="179">
        <f t="shared" si="1"/>
        <v>0</v>
      </c>
      <c r="J101" s="178"/>
      <c r="K101" s="179">
        <f t="shared" si="2"/>
        <v>0</v>
      </c>
      <c r="L101" s="179">
        <v>21</v>
      </c>
      <c r="M101" s="179">
        <f t="shared" si="3"/>
        <v>0</v>
      </c>
      <c r="N101" s="177">
        <v>1.1050000000000001E-2</v>
      </c>
      <c r="O101" s="177">
        <f t="shared" si="4"/>
        <v>0.01</v>
      </c>
      <c r="P101" s="177">
        <v>0</v>
      </c>
      <c r="Q101" s="177">
        <f t="shared" si="5"/>
        <v>0</v>
      </c>
      <c r="R101" s="179"/>
      <c r="S101" s="179" t="s">
        <v>195</v>
      </c>
      <c r="T101" s="180" t="s">
        <v>222</v>
      </c>
      <c r="U101" s="158">
        <v>0.4</v>
      </c>
      <c r="V101" s="158">
        <f t="shared" si="6"/>
        <v>0.4</v>
      </c>
      <c r="W101" s="158"/>
      <c r="X101" s="158" t="s">
        <v>223</v>
      </c>
      <c r="Y101" s="158" t="s">
        <v>197</v>
      </c>
      <c r="Z101" s="148"/>
      <c r="AA101" s="148"/>
      <c r="AB101" s="148"/>
      <c r="AC101" s="148"/>
      <c r="AD101" s="148"/>
      <c r="AE101" s="148"/>
      <c r="AF101" s="148"/>
      <c r="AG101" s="148" t="s">
        <v>224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2.5" outlineLevel="1" x14ac:dyDescent="0.2">
      <c r="A102" s="174">
        <v>32</v>
      </c>
      <c r="B102" s="175" t="s">
        <v>826</v>
      </c>
      <c r="C102" s="182" t="s">
        <v>827</v>
      </c>
      <c r="D102" s="176" t="s">
        <v>281</v>
      </c>
      <c r="E102" s="177">
        <v>1</v>
      </c>
      <c r="F102" s="178"/>
      <c r="G102" s="179">
        <f t="shared" si="0"/>
        <v>0</v>
      </c>
      <c r="H102" s="178"/>
      <c r="I102" s="179">
        <f t="shared" si="1"/>
        <v>0</v>
      </c>
      <c r="J102" s="178"/>
      <c r="K102" s="179">
        <f t="shared" si="2"/>
        <v>0</v>
      </c>
      <c r="L102" s="179">
        <v>21</v>
      </c>
      <c r="M102" s="179">
        <f t="shared" si="3"/>
        <v>0</v>
      </c>
      <c r="N102" s="177">
        <v>1.1050000000000001E-2</v>
      </c>
      <c r="O102" s="177">
        <f t="shared" si="4"/>
        <v>0.01</v>
      </c>
      <c r="P102" s="177">
        <v>0</v>
      </c>
      <c r="Q102" s="177">
        <f t="shared" si="5"/>
        <v>0</v>
      </c>
      <c r="R102" s="179"/>
      <c r="S102" s="179" t="s">
        <v>195</v>
      </c>
      <c r="T102" s="180" t="s">
        <v>196</v>
      </c>
      <c r="U102" s="158">
        <v>0.4</v>
      </c>
      <c r="V102" s="158">
        <f t="shared" si="6"/>
        <v>0.4</v>
      </c>
      <c r="W102" s="158"/>
      <c r="X102" s="158" t="s">
        <v>223</v>
      </c>
      <c r="Y102" s="158" t="s">
        <v>197</v>
      </c>
      <c r="Z102" s="148"/>
      <c r="AA102" s="148"/>
      <c r="AB102" s="148"/>
      <c r="AC102" s="148"/>
      <c r="AD102" s="148"/>
      <c r="AE102" s="148"/>
      <c r="AF102" s="148"/>
      <c r="AG102" s="148" t="s">
        <v>224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74">
        <v>33</v>
      </c>
      <c r="B103" s="175" t="s">
        <v>828</v>
      </c>
      <c r="C103" s="182" t="s">
        <v>829</v>
      </c>
      <c r="D103" s="176" t="s">
        <v>281</v>
      </c>
      <c r="E103" s="177">
        <v>1</v>
      </c>
      <c r="F103" s="178"/>
      <c r="G103" s="179">
        <f t="shared" si="0"/>
        <v>0</v>
      </c>
      <c r="H103" s="178"/>
      <c r="I103" s="179">
        <f t="shared" si="1"/>
        <v>0</v>
      </c>
      <c r="J103" s="178"/>
      <c r="K103" s="179">
        <f t="shared" si="2"/>
        <v>0</v>
      </c>
      <c r="L103" s="179">
        <v>21</v>
      </c>
      <c r="M103" s="179">
        <f t="shared" si="3"/>
        <v>0</v>
      </c>
      <c r="N103" s="177">
        <v>1.1050000000000001E-2</v>
      </c>
      <c r="O103" s="177">
        <f t="shared" si="4"/>
        <v>0.01</v>
      </c>
      <c r="P103" s="177">
        <v>0</v>
      </c>
      <c r="Q103" s="177">
        <f t="shared" si="5"/>
        <v>0</v>
      </c>
      <c r="R103" s="179"/>
      <c r="S103" s="179" t="s">
        <v>195</v>
      </c>
      <c r="T103" s="180" t="s">
        <v>196</v>
      </c>
      <c r="U103" s="158">
        <v>0.4</v>
      </c>
      <c r="V103" s="158">
        <f t="shared" si="6"/>
        <v>0.4</v>
      </c>
      <c r="W103" s="158"/>
      <c r="X103" s="158" t="s">
        <v>223</v>
      </c>
      <c r="Y103" s="158" t="s">
        <v>197</v>
      </c>
      <c r="Z103" s="148"/>
      <c r="AA103" s="148"/>
      <c r="AB103" s="148"/>
      <c r="AC103" s="148"/>
      <c r="AD103" s="148"/>
      <c r="AE103" s="148"/>
      <c r="AF103" s="148"/>
      <c r="AG103" s="148" t="s">
        <v>224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2">
      <c r="A104" s="167">
        <v>34</v>
      </c>
      <c r="B104" s="168" t="s">
        <v>830</v>
      </c>
      <c r="C104" s="183" t="s">
        <v>831</v>
      </c>
      <c r="D104" s="169" t="s">
        <v>363</v>
      </c>
      <c r="E104" s="170">
        <v>4.453E-2</v>
      </c>
      <c r="F104" s="171"/>
      <c r="G104" s="172">
        <f t="shared" si="0"/>
        <v>0</v>
      </c>
      <c r="H104" s="171"/>
      <c r="I104" s="172">
        <f t="shared" si="1"/>
        <v>0</v>
      </c>
      <c r="J104" s="171"/>
      <c r="K104" s="172">
        <f t="shared" si="2"/>
        <v>0</v>
      </c>
      <c r="L104" s="172">
        <v>21</v>
      </c>
      <c r="M104" s="172">
        <f t="shared" si="3"/>
        <v>0</v>
      </c>
      <c r="N104" s="170">
        <v>0</v>
      </c>
      <c r="O104" s="170">
        <f t="shared" si="4"/>
        <v>0</v>
      </c>
      <c r="P104" s="170">
        <v>0</v>
      </c>
      <c r="Q104" s="170">
        <f t="shared" si="5"/>
        <v>0</v>
      </c>
      <c r="R104" s="172" t="s">
        <v>512</v>
      </c>
      <c r="S104" s="172" t="s">
        <v>221</v>
      </c>
      <c r="T104" s="173" t="s">
        <v>222</v>
      </c>
      <c r="U104" s="158">
        <v>1.609</v>
      </c>
      <c r="V104" s="158">
        <f t="shared" si="6"/>
        <v>7.0000000000000007E-2</v>
      </c>
      <c r="W104" s="158"/>
      <c r="X104" s="158" t="s">
        <v>507</v>
      </c>
      <c r="Y104" s="158" t="s">
        <v>197</v>
      </c>
      <c r="Z104" s="148"/>
      <c r="AA104" s="148"/>
      <c r="AB104" s="148"/>
      <c r="AC104" s="148"/>
      <c r="AD104" s="148"/>
      <c r="AE104" s="148"/>
      <c r="AF104" s="148"/>
      <c r="AG104" s="148" t="s">
        <v>508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2">
      <c r="A105" s="155"/>
      <c r="B105" s="156"/>
      <c r="C105" s="258" t="s">
        <v>556</v>
      </c>
      <c r="D105" s="259"/>
      <c r="E105" s="259"/>
      <c r="F105" s="259"/>
      <c r="G105" s="259"/>
      <c r="H105" s="158"/>
      <c r="I105" s="158"/>
      <c r="J105" s="158"/>
      <c r="K105" s="158"/>
      <c r="L105" s="158"/>
      <c r="M105" s="158"/>
      <c r="N105" s="157"/>
      <c r="O105" s="157"/>
      <c r="P105" s="157"/>
      <c r="Q105" s="157"/>
      <c r="R105" s="158"/>
      <c r="S105" s="158"/>
      <c r="T105" s="158"/>
      <c r="U105" s="158"/>
      <c r="V105" s="158"/>
      <c r="W105" s="158"/>
      <c r="X105" s="158"/>
      <c r="Y105" s="158"/>
      <c r="Z105" s="148"/>
      <c r="AA105" s="148"/>
      <c r="AB105" s="148"/>
      <c r="AC105" s="148"/>
      <c r="AD105" s="148"/>
      <c r="AE105" s="148"/>
      <c r="AF105" s="148"/>
      <c r="AG105" s="148" t="s">
        <v>226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x14ac:dyDescent="0.2">
      <c r="A106" s="160" t="s">
        <v>190</v>
      </c>
      <c r="B106" s="161" t="s">
        <v>132</v>
      </c>
      <c r="C106" s="181" t="s">
        <v>133</v>
      </c>
      <c r="D106" s="162"/>
      <c r="E106" s="163"/>
      <c r="F106" s="164"/>
      <c r="G106" s="164">
        <f>SUMIF(AG107:AG110,"&lt;&gt;NOR",G107:G110)</f>
        <v>0</v>
      </c>
      <c r="H106" s="164"/>
      <c r="I106" s="164">
        <f>SUM(I107:I110)</f>
        <v>0</v>
      </c>
      <c r="J106" s="164"/>
      <c r="K106" s="164">
        <f>SUM(K107:K110)</f>
        <v>0</v>
      </c>
      <c r="L106" s="164"/>
      <c r="M106" s="164">
        <f>SUM(M107:M110)</f>
        <v>0</v>
      </c>
      <c r="N106" s="163"/>
      <c r="O106" s="163">
        <f>SUM(O107:O110)</f>
        <v>0</v>
      </c>
      <c r="P106" s="163"/>
      <c r="Q106" s="163">
        <f>SUM(Q107:Q110)</f>
        <v>0</v>
      </c>
      <c r="R106" s="164"/>
      <c r="S106" s="164"/>
      <c r="T106" s="165"/>
      <c r="U106" s="159"/>
      <c r="V106" s="159">
        <f>SUM(V107:V110)</f>
        <v>0.27</v>
      </c>
      <c r="W106" s="159"/>
      <c r="X106" s="159"/>
      <c r="Y106" s="159"/>
      <c r="AG106" t="s">
        <v>191</v>
      </c>
    </row>
    <row r="107" spans="1:60" ht="22.5" outlineLevel="1" x14ac:dyDescent="0.2">
      <c r="A107" s="167">
        <v>35</v>
      </c>
      <c r="B107" s="168" t="s">
        <v>832</v>
      </c>
      <c r="C107" s="183" t="s">
        <v>833</v>
      </c>
      <c r="D107" s="169" t="s">
        <v>268</v>
      </c>
      <c r="E107" s="170">
        <v>0.2</v>
      </c>
      <c r="F107" s="171"/>
      <c r="G107" s="172">
        <f>ROUND(E107*F107,2)</f>
        <v>0</v>
      </c>
      <c r="H107" s="171"/>
      <c r="I107" s="172">
        <f>ROUND(E107*H107,2)</f>
        <v>0</v>
      </c>
      <c r="J107" s="171"/>
      <c r="K107" s="172">
        <f>ROUND(E107*J107,2)</f>
        <v>0</v>
      </c>
      <c r="L107" s="172">
        <v>21</v>
      </c>
      <c r="M107" s="172">
        <f>G107*(1+L107/100)</f>
        <v>0</v>
      </c>
      <c r="N107" s="170">
        <v>0.02</v>
      </c>
      <c r="O107" s="170">
        <f>ROUND(E107*N107,2)</f>
        <v>0</v>
      </c>
      <c r="P107" s="170">
        <v>0</v>
      </c>
      <c r="Q107" s="170">
        <f>ROUND(E107*P107,2)</f>
        <v>0</v>
      </c>
      <c r="R107" s="172" t="s">
        <v>549</v>
      </c>
      <c r="S107" s="172" t="s">
        <v>221</v>
      </c>
      <c r="T107" s="173" t="s">
        <v>222</v>
      </c>
      <c r="U107" s="158">
        <v>0</v>
      </c>
      <c r="V107" s="158">
        <f>ROUND(E107*U107,2)</f>
        <v>0</v>
      </c>
      <c r="W107" s="158"/>
      <c r="X107" s="158" t="s">
        <v>536</v>
      </c>
      <c r="Y107" s="158" t="s">
        <v>197</v>
      </c>
      <c r="Z107" s="148"/>
      <c r="AA107" s="148"/>
      <c r="AB107" s="148"/>
      <c r="AC107" s="148"/>
      <c r="AD107" s="148"/>
      <c r="AE107" s="148"/>
      <c r="AF107" s="148"/>
      <c r="AG107" s="148" t="s">
        <v>537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2" x14ac:dyDescent="0.2">
      <c r="A108" s="155"/>
      <c r="B108" s="156"/>
      <c r="C108" s="190" t="s">
        <v>834</v>
      </c>
      <c r="D108" s="187"/>
      <c r="E108" s="188">
        <v>0.2</v>
      </c>
      <c r="F108" s="158"/>
      <c r="G108" s="158"/>
      <c r="H108" s="158"/>
      <c r="I108" s="158"/>
      <c r="J108" s="158"/>
      <c r="K108" s="158"/>
      <c r="L108" s="158"/>
      <c r="M108" s="158"/>
      <c r="N108" s="157"/>
      <c r="O108" s="157"/>
      <c r="P108" s="157"/>
      <c r="Q108" s="157"/>
      <c r="R108" s="158"/>
      <c r="S108" s="158"/>
      <c r="T108" s="158"/>
      <c r="U108" s="158"/>
      <c r="V108" s="158"/>
      <c r="W108" s="158"/>
      <c r="X108" s="158"/>
      <c r="Y108" s="158"/>
      <c r="Z108" s="148"/>
      <c r="AA108" s="148"/>
      <c r="AB108" s="148"/>
      <c r="AC108" s="148"/>
      <c r="AD108" s="148"/>
      <c r="AE108" s="148"/>
      <c r="AF108" s="148"/>
      <c r="AG108" s="148" t="s">
        <v>235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67">
        <v>36</v>
      </c>
      <c r="B109" s="168" t="s">
        <v>835</v>
      </c>
      <c r="C109" s="183" t="s">
        <v>836</v>
      </c>
      <c r="D109" s="169" t="s">
        <v>231</v>
      </c>
      <c r="E109" s="170">
        <v>1.5</v>
      </c>
      <c r="F109" s="171"/>
      <c r="G109" s="172">
        <f>ROUND(E109*F109,2)</f>
        <v>0</v>
      </c>
      <c r="H109" s="171"/>
      <c r="I109" s="172">
        <f>ROUND(E109*H109,2)</f>
        <v>0</v>
      </c>
      <c r="J109" s="171"/>
      <c r="K109" s="172">
        <f>ROUND(E109*J109,2)</f>
        <v>0</v>
      </c>
      <c r="L109" s="172">
        <v>21</v>
      </c>
      <c r="M109" s="172">
        <f>G109*(1+L109/100)</f>
        <v>0</v>
      </c>
      <c r="N109" s="170">
        <v>0</v>
      </c>
      <c r="O109" s="170">
        <f>ROUND(E109*N109,2)</f>
        <v>0</v>
      </c>
      <c r="P109" s="170">
        <v>0</v>
      </c>
      <c r="Q109" s="170">
        <f>ROUND(E109*P109,2)</f>
        <v>0</v>
      </c>
      <c r="R109" s="172" t="s">
        <v>837</v>
      </c>
      <c r="S109" s="172" t="s">
        <v>221</v>
      </c>
      <c r="T109" s="173" t="s">
        <v>222</v>
      </c>
      <c r="U109" s="158">
        <v>0.18</v>
      </c>
      <c r="V109" s="158">
        <f>ROUND(E109*U109,2)</f>
        <v>0.27</v>
      </c>
      <c r="W109" s="158"/>
      <c r="X109" s="158" t="s">
        <v>223</v>
      </c>
      <c r="Y109" s="158" t="s">
        <v>197</v>
      </c>
      <c r="Z109" s="148"/>
      <c r="AA109" s="148"/>
      <c r="AB109" s="148"/>
      <c r="AC109" s="148"/>
      <c r="AD109" s="148"/>
      <c r="AE109" s="148"/>
      <c r="AF109" s="148"/>
      <c r="AG109" s="148" t="s">
        <v>224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2">
      <c r="A110" s="155"/>
      <c r="B110" s="156"/>
      <c r="C110" s="190" t="s">
        <v>838</v>
      </c>
      <c r="D110" s="187"/>
      <c r="E110" s="188">
        <v>1.5</v>
      </c>
      <c r="F110" s="158"/>
      <c r="G110" s="158"/>
      <c r="H110" s="158"/>
      <c r="I110" s="158"/>
      <c r="J110" s="158"/>
      <c r="K110" s="158"/>
      <c r="L110" s="158"/>
      <c r="M110" s="158"/>
      <c r="N110" s="157"/>
      <c r="O110" s="157"/>
      <c r="P110" s="157"/>
      <c r="Q110" s="157"/>
      <c r="R110" s="158"/>
      <c r="S110" s="158"/>
      <c r="T110" s="158"/>
      <c r="U110" s="158"/>
      <c r="V110" s="158"/>
      <c r="W110" s="158"/>
      <c r="X110" s="158"/>
      <c r="Y110" s="158"/>
      <c r="Z110" s="148"/>
      <c r="AA110" s="148"/>
      <c r="AB110" s="148"/>
      <c r="AC110" s="148"/>
      <c r="AD110" s="148"/>
      <c r="AE110" s="148"/>
      <c r="AF110" s="148"/>
      <c r="AG110" s="148" t="s">
        <v>235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x14ac:dyDescent="0.2">
      <c r="A111" s="160" t="s">
        <v>190</v>
      </c>
      <c r="B111" s="161" t="s">
        <v>134</v>
      </c>
      <c r="C111" s="181" t="s">
        <v>135</v>
      </c>
      <c r="D111" s="162"/>
      <c r="E111" s="163"/>
      <c r="F111" s="164"/>
      <c r="G111" s="164">
        <f>SUMIF(AG112:AG200,"&lt;&gt;NOR",G112:G200)</f>
        <v>0</v>
      </c>
      <c r="H111" s="164"/>
      <c r="I111" s="164">
        <f>SUM(I112:I200)</f>
        <v>0</v>
      </c>
      <c r="J111" s="164"/>
      <c r="K111" s="164">
        <f>SUM(K112:K200)</f>
        <v>0</v>
      </c>
      <c r="L111" s="164"/>
      <c r="M111" s="164">
        <f>SUM(M112:M200)</f>
        <v>0</v>
      </c>
      <c r="N111" s="163"/>
      <c r="O111" s="163">
        <f>SUM(O112:O200)</f>
        <v>0.47000000000000003</v>
      </c>
      <c r="P111" s="163"/>
      <c r="Q111" s="163">
        <f>SUM(Q112:Q200)</f>
        <v>0</v>
      </c>
      <c r="R111" s="164"/>
      <c r="S111" s="164"/>
      <c r="T111" s="165"/>
      <c r="U111" s="159"/>
      <c r="V111" s="159">
        <f>SUM(V112:V200)</f>
        <v>89.759999999999991</v>
      </c>
      <c r="W111" s="159"/>
      <c r="X111" s="159"/>
      <c r="Y111" s="159"/>
      <c r="AG111" t="s">
        <v>191</v>
      </c>
    </row>
    <row r="112" spans="1:60" outlineLevel="1" x14ac:dyDescent="0.2">
      <c r="A112" s="167">
        <v>37</v>
      </c>
      <c r="B112" s="168" t="s">
        <v>839</v>
      </c>
      <c r="C112" s="183" t="s">
        <v>840</v>
      </c>
      <c r="D112" s="169" t="s">
        <v>281</v>
      </c>
      <c r="E112" s="170">
        <v>12</v>
      </c>
      <c r="F112" s="171"/>
      <c r="G112" s="172">
        <f>ROUND(E112*F112,2)</f>
        <v>0</v>
      </c>
      <c r="H112" s="171"/>
      <c r="I112" s="172">
        <f>ROUND(E112*H112,2)</f>
        <v>0</v>
      </c>
      <c r="J112" s="171"/>
      <c r="K112" s="172">
        <f>ROUND(E112*J112,2)</f>
        <v>0</v>
      </c>
      <c r="L112" s="172">
        <v>21</v>
      </c>
      <c r="M112" s="172">
        <f>G112*(1+L112/100)</f>
        <v>0</v>
      </c>
      <c r="N112" s="170">
        <v>1.7999999999999999E-2</v>
      </c>
      <c r="O112" s="170">
        <f>ROUND(E112*N112,2)</f>
        <v>0.22</v>
      </c>
      <c r="P112" s="170">
        <v>0</v>
      </c>
      <c r="Q112" s="170">
        <f>ROUND(E112*P112,2)</f>
        <v>0</v>
      </c>
      <c r="R112" s="172"/>
      <c r="S112" s="172" t="s">
        <v>195</v>
      </c>
      <c r="T112" s="173" t="s">
        <v>196</v>
      </c>
      <c r="U112" s="158">
        <v>0</v>
      </c>
      <c r="V112" s="158">
        <f>ROUND(E112*U112,2)</f>
        <v>0</v>
      </c>
      <c r="W112" s="158"/>
      <c r="X112" s="158" t="s">
        <v>536</v>
      </c>
      <c r="Y112" s="158" t="s">
        <v>197</v>
      </c>
      <c r="Z112" s="148"/>
      <c r="AA112" s="148"/>
      <c r="AB112" s="148"/>
      <c r="AC112" s="148"/>
      <c r="AD112" s="148"/>
      <c r="AE112" s="148"/>
      <c r="AF112" s="148"/>
      <c r="AG112" s="148" t="s">
        <v>537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2" x14ac:dyDescent="0.2">
      <c r="A113" s="155"/>
      <c r="B113" s="156"/>
      <c r="C113" s="190" t="s">
        <v>841</v>
      </c>
      <c r="D113" s="187"/>
      <c r="E113" s="188">
        <v>12</v>
      </c>
      <c r="F113" s="158"/>
      <c r="G113" s="158"/>
      <c r="H113" s="158"/>
      <c r="I113" s="158"/>
      <c r="J113" s="158"/>
      <c r="K113" s="158"/>
      <c r="L113" s="158"/>
      <c r="M113" s="158"/>
      <c r="N113" s="157"/>
      <c r="O113" s="157"/>
      <c r="P113" s="157"/>
      <c r="Q113" s="157"/>
      <c r="R113" s="158"/>
      <c r="S113" s="158"/>
      <c r="T113" s="158"/>
      <c r="U113" s="158"/>
      <c r="V113" s="158"/>
      <c r="W113" s="158"/>
      <c r="X113" s="158"/>
      <c r="Y113" s="158"/>
      <c r="Z113" s="148"/>
      <c r="AA113" s="148"/>
      <c r="AB113" s="148"/>
      <c r="AC113" s="148"/>
      <c r="AD113" s="148"/>
      <c r="AE113" s="148"/>
      <c r="AF113" s="148"/>
      <c r="AG113" s="148" t="s">
        <v>235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67">
        <v>38</v>
      </c>
      <c r="B114" s="168" t="s">
        <v>842</v>
      </c>
      <c r="C114" s="183" t="s">
        <v>843</v>
      </c>
      <c r="D114" s="169" t="s">
        <v>281</v>
      </c>
      <c r="E114" s="170">
        <v>15</v>
      </c>
      <c r="F114" s="171"/>
      <c r="G114" s="172">
        <f>ROUND(E114*F114,2)</f>
        <v>0</v>
      </c>
      <c r="H114" s="171"/>
      <c r="I114" s="172">
        <f>ROUND(E114*H114,2)</f>
        <v>0</v>
      </c>
      <c r="J114" s="171"/>
      <c r="K114" s="172">
        <f>ROUND(E114*J114,2)</f>
        <v>0</v>
      </c>
      <c r="L114" s="172">
        <v>21</v>
      </c>
      <c r="M114" s="172">
        <f>G114*(1+L114/100)</f>
        <v>0</v>
      </c>
      <c r="N114" s="170">
        <v>0</v>
      </c>
      <c r="O114" s="170">
        <f>ROUND(E114*N114,2)</f>
        <v>0</v>
      </c>
      <c r="P114" s="170">
        <v>0</v>
      </c>
      <c r="Q114" s="170">
        <f>ROUND(E114*P114,2)</f>
        <v>0</v>
      </c>
      <c r="R114" s="172" t="s">
        <v>314</v>
      </c>
      <c r="S114" s="172" t="s">
        <v>221</v>
      </c>
      <c r="T114" s="173" t="s">
        <v>222</v>
      </c>
      <c r="U114" s="158">
        <v>0.17399999999999999</v>
      </c>
      <c r="V114" s="158">
        <f>ROUND(E114*U114,2)</f>
        <v>2.61</v>
      </c>
      <c r="W114" s="158"/>
      <c r="X114" s="158" t="s">
        <v>223</v>
      </c>
      <c r="Y114" s="158" t="s">
        <v>197</v>
      </c>
      <c r="Z114" s="148"/>
      <c r="AA114" s="148"/>
      <c r="AB114" s="148"/>
      <c r="AC114" s="148"/>
      <c r="AD114" s="148"/>
      <c r="AE114" s="148"/>
      <c r="AF114" s="148"/>
      <c r="AG114" s="148" t="s">
        <v>224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258" t="s">
        <v>844</v>
      </c>
      <c r="D115" s="259"/>
      <c r="E115" s="259"/>
      <c r="F115" s="259"/>
      <c r="G115" s="259"/>
      <c r="H115" s="158"/>
      <c r="I115" s="158"/>
      <c r="J115" s="158"/>
      <c r="K115" s="158"/>
      <c r="L115" s="158"/>
      <c r="M115" s="158"/>
      <c r="N115" s="157"/>
      <c r="O115" s="157"/>
      <c r="P115" s="157"/>
      <c r="Q115" s="157"/>
      <c r="R115" s="158"/>
      <c r="S115" s="158"/>
      <c r="T115" s="158"/>
      <c r="U115" s="158"/>
      <c r="V115" s="158"/>
      <c r="W115" s="158"/>
      <c r="X115" s="158"/>
      <c r="Y115" s="158"/>
      <c r="Z115" s="148"/>
      <c r="AA115" s="148"/>
      <c r="AB115" s="148"/>
      <c r="AC115" s="148"/>
      <c r="AD115" s="148"/>
      <c r="AE115" s="148"/>
      <c r="AF115" s="148"/>
      <c r="AG115" s="148" t="s">
        <v>226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2" x14ac:dyDescent="0.2">
      <c r="A116" s="155"/>
      <c r="B116" s="156"/>
      <c r="C116" s="190" t="s">
        <v>845</v>
      </c>
      <c r="D116" s="187"/>
      <c r="E116" s="188">
        <v>12</v>
      </c>
      <c r="F116" s="158"/>
      <c r="G116" s="158"/>
      <c r="H116" s="158"/>
      <c r="I116" s="158"/>
      <c r="J116" s="158"/>
      <c r="K116" s="158"/>
      <c r="L116" s="158"/>
      <c r="M116" s="158"/>
      <c r="N116" s="157"/>
      <c r="O116" s="157"/>
      <c r="P116" s="157"/>
      <c r="Q116" s="157"/>
      <c r="R116" s="158"/>
      <c r="S116" s="158"/>
      <c r="T116" s="158"/>
      <c r="U116" s="158"/>
      <c r="V116" s="158"/>
      <c r="W116" s="158"/>
      <c r="X116" s="158"/>
      <c r="Y116" s="158"/>
      <c r="Z116" s="148"/>
      <c r="AA116" s="148"/>
      <c r="AB116" s="148"/>
      <c r="AC116" s="148"/>
      <c r="AD116" s="148"/>
      <c r="AE116" s="148"/>
      <c r="AF116" s="148"/>
      <c r="AG116" s="148" t="s">
        <v>235</v>
      </c>
      <c r="AH116" s="148">
        <v>5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90" t="s">
        <v>846</v>
      </c>
      <c r="D117" s="187"/>
      <c r="E117" s="188">
        <v>3</v>
      </c>
      <c r="F117" s="158"/>
      <c r="G117" s="158"/>
      <c r="H117" s="158"/>
      <c r="I117" s="158"/>
      <c r="J117" s="158"/>
      <c r="K117" s="158"/>
      <c r="L117" s="158"/>
      <c r="M117" s="158"/>
      <c r="N117" s="157"/>
      <c r="O117" s="157"/>
      <c r="P117" s="157"/>
      <c r="Q117" s="157"/>
      <c r="R117" s="158"/>
      <c r="S117" s="158"/>
      <c r="T117" s="158"/>
      <c r="U117" s="158"/>
      <c r="V117" s="158"/>
      <c r="W117" s="158"/>
      <c r="X117" s="158"/>
      <c r="Y117" s="158"/>
      <c r="Z117" s="148"/>
      <c r="AA117" s="148"/>
      <c r="AB117" s="148"/>
      <c r="AC117" s="148"/>
      <c r="AD117" s="148"/>
      <c r="AE117" s="148"/>
      <c r="AF117" s="148"/>
      <c r="AG117" s="148" t="s">
        <v>235</v>
      </c>
      <c r="AH117" s="148">
        <v>5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67">
        <v>39</v>
      </c>
      <c r="B118" s="168" t="s">
        <v>847</v>
      </c>
      <c r="C118" s="183" t="s">
        <v>848</v>
      </c>
      <c r="D118" s="169" t="s">
        <v>281</v>
      </c>
      <c r="E118" s="170">
        <v>5</v>
      </c>
      <c r="F118" s="171"/>
      <c r="G118" s="172">
        <f>ROUND(E118*F118,2)</f>
        <v>0</v>
      </c>
      <c r="H118" s="171"/>
      <c r="I118" s="172">
        <f>ROUND(E118*H118,2)</f>
        <v>0</v>
      </c>
      <c r="J118" s="171"/>
      <c r="K118" s="172">
        <f>ROUND(E118*J118,2)</f>
        <v>0</v>
      </c>
      <c r="L118" s="172">
        <v>21</v>
      </c>
      <c r="M118" s="172">
        <f>G118*(1+L118/100)</f>
        <v>0</v>
      </c>
      <c r="N118" s="170">
        <v>0</v>
      </c>
      <c r="O118" s="170">
        <f>ROUND(E118*N118,2)</f>
        <v>0</v>
      </c>
      <c r="P118" s="170">
        <v>0</v>
      </c>
      <c r="Q118" s="170">
        <f>ROUND(E118*P118,2)</f>
        <v>0</v>
      </c>
      <c r="R118" s="172" t="s">
        <v>314</v>
      </c>
      <c r="S118" s="172" t="s">
        <v>221</v>
      </c>
      <c r="T118" s="173" t="s">
        <v>222</v>
      </c>
      <c r="U118" s="158">
        <v>0.21099999999999999</v>
      </c>
      <c r="V118" s="158">
        <f>ROUND(E118*U118,2)</f>
        <v>1.06</v>
      </c>
      <c r="W118" s="158"/>
      <c r="X118" s="158" t="s">
        <v>223</v>
      </c>
      <c r="Y118" s="158" t="s">
        <v>197</v>
      </c>
      <c r="Z118" s="148"/>
      <c r="AA118" s="148"/>
      <c r="AB118" s="148"/>
      <c r="AC118" s="148"/>
      <c r="AD118" s="148"/>
      <c r="AE118" s="148"/>
      <c r="AF118" s="148"/>
      <c r="AG118" s="148" t="s">
        <v>224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2" x14ac:dyDescent="0.2">
      <c r="A119" s="155"/>
      <c r="B119" s="156"/>
      <c r="C119" s="258" t="s">
        <v>844</v>
      </c>
      <c r="D119" s="259"/>
      <c r="E119" s="259"/>
      <c r="F119" s="259"/>
      <c r="G119" s="259"/>
      <c r="H119" s="158"/>
      <c r="I119" s="158"/>
      <c r="J119" s="158"/>
      <c r="K119" s="158"/>
      <c r="L119" s="158"/>
      <c r="M119" s="158"/>
      <c r="N119" s="157"/>
      <c r="O119" s="157"/>
      <c r="P119" s="157"/>
      <c r="Q119" s="157"/>
      <c r="R119" s="158"/>
      <c r="S119" s="158"/>
      <c r="T119" s="158"/>
      <c r="U119" s="158"/>
      <c r="V119" s="158"/>
      <c r="W119" s="158"/>
      <c r="X119" s="158"/>
      <c r="Y119" s="158"/>
      <c r="Z119" s="148"/>
      <c r="AA119" s="148"/>
      <c r="AB119" s="148"/>
      <c r="AC119" s="148"/>
      <c r="AD119" s="148"/>
      <c r="AE119" s="148"/>
      <c r="AF119" s="148"/>
      <c r="AG119" s="148" t="s">
        <v>226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2" x14ac:dyDescent="0.2">
      <c r="A120" s="155"/>
      <c r="B120" s="156"/>
      <c r="C120" s="190" t="s">
        <v>849</v>
      </c>
      <c r="D120" s="187"/>
      <c r="E120" s="188">
        <v>5</v>
      </c>
      <c r="F120" s="158"/>
      <c r="G120" s="158"/>
      <c r="H120" s="158"/>
      <c r="I120" s="158"/>
      <c r="J120" s="158"/>
      <c r="K120" s="158"/>
      <c r="L120" s="158"/>
      <c r="M120" s="158"/>
      <c r="N120" s="157"/>
      <c r="O120" s="157"/>
      <c r="P120" s="157"/>
      <c r="Q120" s="157"/>
      <c r="R120" s="158"/>
      <c r="S120" s="158"/>
      <c r="T120" s="158"/>
      <c r="U120" s="158"/>
      <c r="V120" s="158"/>
      <c r="W120" s="158"/>
      <c r="X120" s="158"/>
      <c r="Y120" s="158"/>
      <c r="Z120" s="148"/>
      <c r="AA120" s="148"/>
      <c r="AB120" s="148"/>
      <c r="AC120" s="148"/>
      <c r="AD120" s="148"/>
      <c r="AE120" s="148"/>
      <c r="AF120" s="148"/>
      <c r="AG120" s="148" t="s">
        <v>235</v>
      </c>
      <c r="AH120" s="148">
        <v>5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67">
        <v>40</v>
      </c>
      <c r="B121" s="168" t="s">
        <v>850</v>
      </c>
      <c r="C121" s="183" t="s">
        <v>851</v>
      </c>
      <c r="D121" s="169" t="s">
        <v>281</v>
      </c>
      <c r="E121" s="170">
        <v>11</v>
      </c>
      <c r="F121" s="171"/>
      <c r="G121" s="172">
        <f>ROUND(E121*F121,2)</f>
        <v>0</v>
      </c>
      <c r="H121" s="171"/>
      <c r="I121" s="172">
        <f>ROUND(E121*H121,2)</f>
        <v>0</v>
      </c>
      <c r="J121" s="171"/>
      <c r="K121" s="172">
        <f>ROUND(E121*J121,2)</f>
        <v>0</v>
      </c>
      <c r="L121" s="172">
        <v>21</v>
      </c>
      <c r="M121" s="172">
        <f>G121*(1+L121/100)</f>
        <v>0</v>
      </c>
      <c r="N121" s="170">
        <v>0</v>
      </c>
      <c r="O121" s="170">
        <f>ROUND(E121*N121,2)</f>
        <v>0</v>
      </c>
      <c r="P121" s="170">
        <v>0</v>
      </c>
      <c r="Q121" s="170">
        <f>ROUND(E121*P121,2)</f>
        <v>0</v>
      </c>
      <c r="R121" s="172" t="s">
        <v>314</v>
      </c>
      <c r="S121" s="172" t="s">
        <v>221</v>
      </c>
      <c r="T121" s="173" t="s">
        <v>222</v>
      </c>
      <c r="U121" s="158">
        <v>0.25900000000000001</v>
      </c>
      <c r="V121" s="158">
        <f>ROUND(E121*U121,2)</f>
        <v>2.85</v>
      </c>
      <c r="W121" s="158"/>
      <c r="X121" s="158" t="s">
        <v>223</v>
      </c>
      <c r="Y121" s="158" t="s">
        <v>197</v>
      </c>
      <c r="Z121" s="148"/>
      <c r="AA121" s="148"/>
      <c r="AB121" s="148"/>
      <c r="AC121" s="148"/>
      <c r="AD121" s="148"/>
      <c r="AE121" s="148"/>
      <c r="AF121" s="148"/>
      <c r="AG121" s="148" t="s">
        <v>224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2" x14ac:dyDescent="0.2">
      <c r="A122" s="155"/>
      <c r="B122" s="156"/>
      <c r="C122" s="258" t="s">
        <v>844</v>
      </c>
      <c r="D122" s="259"/>
      <c r="E122" s="259"/>
      <c r="F122" s="259"/>
      <c r="G122" s="259"/>
      <c r="H122" s="158"/>
      <c r="I122" s="158"/>
      <c r="J122" s="158"/>
      <c r="K122" s="158"/>
      <c r="L122" s="158"/>
      <c r="M122" s="158"/>
      <c r="N122" s="157"/>
      <c r="O122" s="157"/>
      <c r="P122" s="157"/>
      <c r="Q122" s="157"/>
      <c r="R122" s="158"/>
      <c r="S122" s="158"/>
      <c r="T122" s="158"/>
      <c r="U122" s="158"/>
      <c r="V122" s="158"/>
      <c r="W122" s="158"/>
      <c r="X122" s="158"/>
      <c r="Y122" s="158"/>
      <c r="Z122" s="148"/>
      <c r="AA122" s="148"/>
      <c r="AB122" s="148"/>
      <c r="AC122" s="148"/>
      <c r="AD122" s="148"/>
      <c r="AE122" s="148"/>
      <c r="AF122" s="148"/>
      <c r="AG122" s="148" t="s">
        <v>226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90" t="s">
        <v>852</v>
      </c>
      <c r="D123" s="187"/>
      <c r="E123" s="188">
        <v>10</v>
      </c>
      <c r="F123" s="158"/>
      <c r="G123" s="158"/>
      <c r="H123" s="158"/>
      <c r="I123" s="158"/>
      <c r="J123" s="158"/>
      <c r="K123" s="158"/>
      <c r="L123" s="158"/>
      <c r="M123" s="158"/>
      <c r="N123" s="157"/>
      <c r="O123" s="157"/>
      <c r="P123" s="157"/>
      <c r="Q123" s="157"/>
      <c r="R123" s="158"/>
      <c r="S123" s="158"/>
      <c r="T123" s="158"/>
      <c r="U123" s="158"/>
      <c r="V123" s="158"/>
      <c r="W123" s="158"/>
      <c r="X123" s="158"/>
      <c r="Y123" s="158"/>
      <c r="Z123" s="148"/>
      <c r="AA123" s="148"/>
      <c r="AB123" s="148"/>
      <c r="AC123" s="148"/>
      <c r="AD123" s="148"/>
      <c r="AE123" s="148"/>
      <c r="AF123" s="148"/>
      <c r="AG123" s="148" t="s">
        <v>235</v>
      </c>
      <c r="AH123" s="148">
        <v>5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">
      <c r="A124" s="155"/>
      <c r="B124" s="156"/>
      <c r="C124" s="190" t="s">
        <v>853</v>
      </c>
      <c r="D124" s="187"/>
      <c r="E124" s="188">
        <v>1</v>
      </c>
      <c r="F124" s="158"/>
      <c r="G124" s="158"/>
      <c r="H124" s="158"/>
      <c r="I124" s="158"/>
      <c r="J124" s="158"/>
      <c r="K124" s="158"/>
      <c r="L124" s="158"/>
      <c r="M124" s="158"/>
      <c r="N124" s="157"/>
      <c r="O124" s="157"/>
      <c r="P124" s="157"/>
      <c r="Q124" s="157"/>
      <c r="R124" s="158"/>
      <c r="S124" s="158"/>
      <c r="T124" s="158"/>
      <c r="U124" s="158"/>
      <c r="V124" s="158"/>
      <c r="W124" s="158"/>
      <c r="X124" s="158"/>
      <c r="Y124" s="158"/>
      <c r="Z124" s="148"/>
      <c r="AA124" s="148"/>
      <c r="AB124" s="148"/>
      <c r="AC124" s="148"/>
      <c r="AD124" s="148"/>
      <c r="AE124" s="148"/>
      <c r="AF124" s="148"/>
      <c r="AG124" s="148" t="s">
        <v>235</v>
      </c>
      <c r="AH124" s="148">
        <v>5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 x14ac:dyDescent="0.2">
      <c r="A125" s="174">
        <v>41</v>
      </c>
      <c r="B125" s="175" t="s">
        <v>854</v>
      </c>
      <c r="C125" s="182" t="s">
        <v>855</v>
      </c>
      <c r="D125" s="176" t="s">
        <v>281</v>
      </c>
      <c r="E125" s="177">
        <v>1</v>
      </c>
      <c r="F125" s="178"/>
      <c r="G125" s="179">
        <f>ROUND(E125*F125,2)</f>
        <v>0</v>
      </c>
      <c r="H125" s="178"/>
      <c r="I125" s="179">
        <f>ROUND(E125*H125,2)</f>
        <v>0</v>
      </c>
      <c r="J125" s="178"/>
      <c r="K125" s="179">
        <f>ROUND(E125*J125,2)</f>
        <v>0</v>
      </c>
      <c r="L125" s="179">
        <v>21</v>
      </c>
      <c r="M125" s="179">
        <f>G125*(1+L125/100)</f>
        <v>0</v>
      </c>
      <c r="N125" s="177">
        <v>2.7E-4</v>
      </c>
      <c r="O125" s="177">
        <f>ROUND(E125*N125,2)</f>
        <v>0</v>
      </c>
      <c r="P125" s="177">
        <v>0</v>
      </c>
      <c r="Q125" s="177">
        <f>ROUND(E125*P125,2)</f>
        <v>0</v>
      </c>
      <c r="R125" s="179" t="s">
        <v>314</v>
      </c>
      <c r="S125" s="179" t="s">
        <v>221</v>
      </c>
      <c r="T125" s="180" t="s">
        <v>222</v>
      </c>
      <c r="U125" s="158">
        <v>0.33300000000000002</v>
      </c>
      <c r="V125" s="158">
        <f>ROUND(E125*U125,2)</f>
        <v>0.33</v>
      </c>
      <c r="W125" s="158"/>
      <c r="X125" s="158" t="s">
        <v>223</v>
      </c>
      <c r="Y125" s="158" t="s">
        <v>197</v>
      </c>
      <c r="Z125" s="148"/>
      <c r="AA125" s="148"/>
      <c r="AB125" s="148"/>
      <c r="AC125" s="148"/>
      <c r="AD125" s="148"/>
      <c r="AE125" s="148"/>
      <c r="AF125" s="148"/>
      <c r="AG125" s="148" t="s">
        <v>224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ht="33.75" outlineLevel="1" x14ac:dyDescent="0.2">
      <c r="A126" s="167">
        <v>42</v>
      </c>
      <c r="B126" s="168" t="s">
        <v>856</v>
      </c>
      <c r="C126" s="183" t="s">
        <v>857</v>
      </c>
      <c r="D126" s="169" t="s">
        <v>281</v>
      </c>
      <c r="E126" s="170">
        <v>5</v>
      </c>
      <c r="F126" s="171"/>
      <c r="G126" s="172">
        <f>ROUND(E126*F126,2)</f>
        <v>0</v>
      </c>
      <c r="H126" s="171"/>
      <c r="I126" s="172">
        <f>ROUND(E126*H126,2)</f>
        <v>0</v>
      </c>
      <c r="J126" s="171"/>
      <c r="K126" s="172">
        <f>ROUND(E126*J126,2)</f>
        <v>0</v>
      </c>
      <c r="L126" s="172">
        <v>21</v>
      </c>
      <c r="M126" s="172">
        <f>G126*(1+L126/100)</f>
        <v>0</v>
      </c>
      <c r="N126" s="170">
        <v>7.5000000000000002E-4</v>
      </c>
      <c r="O126" s="170">
        <f>ROUND(E126*N126,2)</f>
        <v>0</v>
      </c>
      <c r="P126" s="170">
        <v>0</v>
      </c>
      <c r="Q126" s="170">
        <f>ROUND(E126*P126,2)</f>
        <v>0</v>
      </c>
      <c r="R126" s="172" t="s">
        <v>314</v>
      </c>
      <c r="S126" s="172" t="s">
        <v>221</v>
      </c>
      <c r="T126" s="173" t="s">
        <v>222</v>
      </c>
      <c r="U126" s="158">
        <v>0.2</v>
      </c>
      <c r="V126" s="158">
        <f>ROUND(E126*U126,2)</f>
        <v>1</v>
      </c>
      <c r="W126" s="158"/>
      <c r="X126" s="158" t="s">
        <v>223</v>
      </c>
      <c r="Y126" s="158" t="s">
        <v>197</v>
      </c>
      <c r="Z126" s="148"/>
      <c r="AA126" s="148"/>
      <c r="AB126" s="148"/>
      <c r="AC126" s="148"/>
      <c r="AD126" s="148"/>
      <c r="AE126" s="148"/>
      <c r="AF126" s="148"/>
      <c r="AG126" s="148" t="s">
        <v>224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2" x14ac:dyDescent="0.2">
      <c r="A127" s="155"/>
      <c r="B127" s="156"/>
      <c r="C127" s="190" t="s">
        <v>858</v>
      </c>
      <c r="D127" s="187"/>
      <c r="E127" s="188">
        <v>3</v>
      </c>
      <c r="F127" s="158"/>
      <c r="G127" s="158"/>
      <c r="H127" s="158"/>
      <c r="I127" s="158"/>
      <c r="J127" s="158"/>
      <c r="K127" s="158"/>
      <c r="L127" s="158"/>
      <c r="M127" s="158"/>
      <c r="N127" s="157"/>
      <c r="O127" s="157"/>
      <c r="P127" s="157"/>
      <c r="Q127" s="157"/>
      <c r="R127" s="158"/>
      <c r="S127" s="158"/>
      <c r="T127" s="158"/>
      <c r="U127" s="158"/>
      <c r="V127" s="158"/>
      <c r="W127" s="158"/>
      <c r="X127" s="158"/>
      <c r="Y127" s="158"/>
      <c r="Z127" s="148"/>
      <c r="AA127" s="148"/>
      <c r="AB127" s="148"/>
      <c r="AC127" s="148"/>
      <c r="AD127" s="148"/>
      <c r="AE127" s="148"/>
      <c r="AF127" s="148"/>
      <c r="AG127" s="148" t="s">
        <v>235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90" t="s">
        <v>859</v>
      </c>
      <c r="D128" s="187"/>
      <c r="E128" s="188">
        <v>1</v>
      </c>
      <c r="F128" s="158"/>
      <c r="G128" s="158"/>
      <c r="H128" s="158"/>
      <c r="I128" s="158"/>
      <c r="J128" s="158"/>
      <c r="K128" s="158"/>
      <c r="L128" s="158"/>
      <c r="M128" s="158"/>
      <c r="N128" s="157"/>
      <c r="O128" s="157"/>
      <c r="P128" s="157"/>
      <c r="Q128" s="157"/>
      <c r="R128" s="158"/>
      <c r="S128" s="158"/>
      <c r="T128" s="158"/>
      <c r="U128" s="158"/>
      <c r="V128" s="158"/>
      <c r="W128" s="158"/>
      <c r="X128" s="158"/>
      <c r="Y128" s="158"/>
      <c r="Z128" s="148"/>
      <c r="AA128" s="148"/>
      <c r="AB128" s="148"/>
      <c r="AC128" s="148"/>
      <c r="AD128" s="148"/>
      <c r="AE128" s="148"/>
      <c r="AF128" s="148"/>
      <c r="AG128" s="148" t="s">
        <v>235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90" t="s">
        <v>860</v>
      </c>
      <c r="D129" s="187"/>
      <c r="E129" s="188">
        <v>1</v>
      </c>
      <c r="F129" s="158"/>
      <c r="G129" s="158"/>
      <c r="H129" s="158"/>
      <c r="I129" s="158"/>
      <c r="J129" s="158"/>
      <c r="K129" s="158"/>
      <c r="L129" s="158"/>
      <c r="M129" s="158"/>
      <c r="N129" s="157"/>
      <c r="O129" s="157"/>
      <c r="P129" s="157"/>
      <c r="Q129" s="157"/>
      <c r="R129" s="158"/>
      <c r="S129" s="158"/>
      <c r="T129" s="158"/>
      <c r="U129" s="158"/>
      <c r="V129" s="158"/>
      <c r="W129" s="158"/>
      <c r="X129" s="158"/>
      <c r="Y129" s="158"/>
      <c r="Z129" s="148"/>
      <c r="AA129" s="148"/>
      <c r="AB129" s="148"/>
      <c r="AC129" s="148"/>
      <c r="AD129" s="148"/>
      <c r="AE129" s="148"/>
      <c r="AF129" s="148"/>
      <c r="AG129" s="148" t="s">
        <v>235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ht="22.5" outlineLevel="1" x14ac:dyDescent="0.2">
      <c r="A130" s="167">
        <v>43</v>
      </c>
      <c r="B130" s="168" t="s">
        <v>861</v>
      </c>
      <c r="C130" s="183" t="s">
        <v>862</v>
      </c>
      <c r="D130" s="169" t="s">
        <v>219</v>
      </c>
      <c r="E130" s="170">
        <v>5</v>
      </c>
      <c r="F130" s="171"/>
      <c r="G130" s="172">
        <f>ROUND(E130*F130,2)</f>
        <v>0</v>
      </c>
      <c r="H130" s="171"/>
      <c r="I130" s="172">
        <f>ROUND(E130*H130,2)</f>
        <v>0</v>
      </c>
      <c r="J130" s="171"/>
      <c r="K130" s="172">
        <f>ROUND(E130*J130,2)</f>
        <v>0</v>
      </c>
      <c r="L130" s="172">
        <v>21</v>
      </c>
      <c r="M130" s="172">
        <f>G130*(1+L130/100)</f>
        <v>0</v>
      </c>
      <c r="N130" s="170">
        <v>2.0999999999999999E-3</v>
      </c>
      <c r="O130" s="170">
        <f>ROUND(E130*N130,2)</f>
        <v>0.01</v>
      </c>
      <c r="P130" s="170">
        <v>0</v>
      </c>
      <c r="Q130" s="170">
        <f>ROUND(E130*P130,2)</f>
        <v>0</v>
      </c>
      <c r="R130" s="172" t="s">
        <v>314</v>
      </c>
      <c r="S130" s="172" t="s">
        <v>221</v>
      </c>
      <c r="T130" s="173" t="s">
        <v>222</v>
      </c>
      <c r="U130" s="158">
        <v>0.8</v>
      </c>
      <c r="V130" s="158">
        <f>ROUND(E130*U130,2)</f>
        <v>4</v>
      </c>
      <c r="W130" s="158"/>
      <c r="X130" s="158" t="s">
        <v>223</v>
      </c>
      <c r="Y130" s="158" t="s">
        <v>197</v>
      </c>
      <c r="Z130" s="148"/>
      <c r="AA130" s="148"/>
      <c r="AB130" s="148"/>
      <c r="AC130" s="148"/>
      <c r="AD130" s="148"/>
      <c r="AE130" s="148"/>
      <c r="AF130" s="148"/>
      <c r="AG130" s="148" t="s">
        <v>224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2" x14ac:dyDescent="0.2">
      <c r="A131" s="155"/>
      <c r="B131" s="156"/>
      <c r="C131" s="258" t="s">
        <v>863</v>
      </c>
      <c r="D131" s="259"/>
      <c r="E131" s="259"/>
      <c r="F131" s="259"/>
      <c r="G131" s="259"/>
      <c r="H131" s="158"/>
      <c r="I131" s="158"/>
      <c r="J131" s="158"/>
      <c r="K131" s="158"/>
      <c r="L131" s="158"/>
      <c r="M131" s="158"/>
      <c r="N131" s="157"/>
      <c r="O131" s="157"/>
      <c r="P131" s="157"/>
      <c r="Q131" s="157"/>
      <c r="R131" s="158"/>
      <c r="S131" s="158"/>
      <c r="T131" s="158"/>
      <c r="U131" s="158"/>
      <c r="V131" s="158"/>
      <c r="W131" s="158"/>
      <c r="X131" s="158"/>
      <c r="Y131" s="158"/>
      <c r="Z131" s="148"/>
      <c r="AA131" s="148"/>
      <c r="AB131" s="148"/>
      <c r="AC131" s="148"/>
      <c r="AD131" s="148"/>
      <c r="AE131" s="148"/>
      <c r="AF131" s="148"/>
      <c r="AG131" s="148" t="s">
        <v>226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262" t="s">
        <v>864</v>
      </c>
      <c r="D132" s="263"/>
      <c r="E132" s="263"/>
      <c r="F132" s="263"/>
      <c r="G132" s="263"/>
      <c r="H132" s="158"/>
      <c r="I132" s="158"/>
      <c r="J132" s="158"/>
      <c r="K132" s="158"/>
      <c r="L132" s="158"/>
      <c r="M132" s="158"/>
      <c r="N132" s="157"/>
      <c r="O132" s="157"/>
      <c r="P132" s="157"/>
      <c r="Q132" s="157"/>
      <c r="R132" s="158"/>
      <c r="S132" s="158"/>
      <c r="T132" s="158"/>
      <c r="U132" s="158"/>
      <c r="V132" s="158"/>
      <c r="W132" s="158"/>
      <c r="X132" s="158"/>
      <c r="Y132" s="158"/>
      <c r="Z132" s="148"/>
      <c r="AA132" s="148"/>
      <c r="AB132" s="148"/>
      <c r="AC132" s="148"/>
      <c r="AD132" s="148"/>
      <c r="AE132" s="148"/>
      <c r="AF132" s="148"/>
      <c r="AG132" s="148" t="s">
        <v>339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 x14ac:dyDescent="0.2">
      <c r="A133" s="167">
        <v>44</v>
      </c>
      <c r="B133" s="168" t="s">
        <v>865</v>
      </c>
      <c r="C133" s="183" t="s">
        <v>866</v>
      </c>
      <c r="D133" s="169" t="s">
        <v>219</v>
      </c>
      <c r="E133" s="170">
        <v>12.5</v>
      </c>
      <c r="F133" s="171"/>
      <c r="G133" s="172">
        <f>ROUND(E133*F133,2)</f>
        <v>0</v>
      </c>
      <c r="H133" s="171"/>
      <c r="I133" s="172">
        <f>ROUND(E133*H133,2)</f>
        <v>0</v>
      </c>
      <c r="J133" s="171"/>
      <c r="K133" s="172">
        <f>ROUND(E133*J133,2)</f>
        <v>0</v>
      </c>
      <c r="L133" s="172">
        <v>21</v>
      </c>
      <c r="M133" s="172">
        <f>G133*(1+L133/100)</f>
        <v>0</v>
      </c>
      <c r="N133" s="170">
        <v>2.5200000000000001E-3</v>
      </c>
      <c r="O133" s="170">
        <f>ROUND(E133*N133,2)</f>
        <v>0.03</v>
      </c>
      <c r="P133" s="170">
        <v>0</v>
      </c>
      <c r="Q133" s="170">
        <f>ROUND(E133*P133,2)</f>
        <v>0</v>
      </c>
      <c r="R133" s="172" t="s">
        <v>314</v>
      </c>
      <c r="S133" s="172" t="s">
        <v>221</v>
      </c>
      <c r="T133" s="173" t="s">
        <v>222</v>
      </c>
      <c r="U133" s="158">
        <v>0.8</v>
      </c>
      <c r="V133" s="158">
        <f>ROUND(E133*U133,2)</f>
        <v>10</v>
      </c>
      <c r="W133" s="158"/>
      <c r="X133" s="158" t="s">
        <v>223</v>
      </c>
      <c r="Y133" s="158" t="s">
        <v>197</v>
      </c>
      <c r="Z133" s="148"/>
      <c r="AA133" s="148"/>
      <c r="AB133" s="148"/>
      <c r="AC133" s="148"/>
      <c r="AD133" s="148"/>
      <c r="AE133" s="148"/>
      <c r="AF133" s="148"/>
      <c r="AG133" s="148" t="s">
        <v>224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2" x14ac:dyDescent="0.2">
      <c r="A134" s="155"/>
      <c r="B134" s="156"/>
      <c r="C134" s="258" t="s">
        <v>863</v>
      </c>
      <c r="D134" s="259"/>
      <c r="E134" s="259"/>
      <c r="F134" s="259"/>
      <c r="G134" s="259"/>
      <c r="H134" s="158"/>
      <c r="I134" s="158"/>
      <c r="J134" s="158"/>
      <c r="K134" s="158"/>
      <c r="L134" s="158"/>
      <c r="M134" s="158"/>
      <c r="N134" s="157"/>
      <c r="O134" s="157"/>
      <c r="P134" s="157"/>
      <c r="Q134" s="157"/>
      <c r="R134" s="158"/>
      <c r="S134" s="158"/>
      <c r="T134" s="158"/>
      <c r="U134" s="158"/>
      <c r="V134" s="158"/>
      <c r="W134" s="158"/>
      <c r="X134" s="158"/>
      <c r="Y134" s="158"/>
      <c r="Z134" s="148"/>
      <c r="AA134" s="148"/>
      <c r="AB134" s="148"/>
      <c r="AC134" s="148"/>
      <c r="AD134" s="148"/>
      <c r="AE134" s="148"/>
      <c r="AF134" s="148"/>
      <c r="AG134" s="148" t="s">
        <v>226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2" x14ac:dyDescent="0.2">
      <c r="A135" s="155"/>
      <c r="B135" s="156"/>
      <c r="C135" s="262" t="s">
        <v>864</v>
      </c>
      <c r="D135" s="263"/>
      <c r="E135" s="263"/>
      <c r="F135" s="263"/>
      <c r="G135" s="263"/>
      <c r="H135" s="158"/>
      <c r="I135" s="158"/>
      <c r="J135" s="158"/>
      <c r="K135" s="158"/>
      <c r="L135" s="158"/>
      <c r="M135" s="158"/>
      <c r="N135" s="157"/>
      <c r="O135" s="157"/>
      <c r="P135" s="157"/>
      <c r="Q135" s="157"/>
      <c r="R135" s="158"/>
      <c r="S135" s="158"/>
      <c r="T135" s="158"/>
      <c r="U135" s="158"/>
      <c r="V135" s="158"/>
      <c r="W135" s="158"/>
      <c r="X135" s="158"/>
      <c r="Y135" s="158"/>
      <c r="Z135" s="148"/>
      <c r="AA135" s="148"/>
      <c r="AB135" s="148"/>
      <c r="AC135" s="148"/>
      <c r="AD135" s="148"/>
      <c r="AE135" s="148"/>
      <c r="AF135" s="148"/>
      <c r="AG135" s="148" t="s">
        <v>339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2" x14ac:dyDescent="0.2">
      <c r="A136" s="155"/>
      <c r="B136" s="156"/>
      <c r="C136" s="190" t="s">
        <v>867</v>
      </c>
      <c r="D136" s="187"/>
      <c r="E136" s="188">
        <v>5</v>
      </c>
      <c r="F136" s="158"/>
      <c r="G136" s="158"/>
      <c r="H136" s="158"/>
      <c r="I136" s="158"/>
      <c r="J136" s="158"/>
      <c r="K136" s="158"/>
      <c r="L136" s="158"/>
      <c r="M136" s="158"/>
      <c r="N136" s="157"/>
      <c r="O136" s="157"/>
      <c r="P136" s="157"/>
      <c r="Q136" s="157"/>
      <c r="R136" s="158"/>
      <c r="S136" s="158"/>
      <c r="T136" s="158"/>
      <c r="U136" s="158"/>
      <c r="V136" s="158"/>
      <c r="W136" s="158"/>
      <c r="X136" s="158"/>
      <c r="Y136" s="158"/>
      <c r="Z136" s="148"/>
      <c r="AA136" s="148"/>
      <c r="AB136" s="148"/>
      <c r="AC136" s="148"/>
      <c r="AD136" s="148"/>
      <c r="AE136" s="148"/>
      <c r="AF136" s="148"/>
      <c r="AG136" s="148" t="s">
        <v>235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90" t="s">
        <v>867</v>
      </c>
      <c r="D137" s="187"/>
      <c r="E137" s="188">
        <v>5</v>
      </c>
      <c r="F137" s="158"/>
      <c r="G137" s="158"/>
      <c r="H137" s="158"/>
      <c r="I137" s="158"/>
      <c r="J137" s="158"/>
      <c r="K137" s="158"/>
      <c r="L137" s="158"/>
      <c r="M137" s="158"/>
      <c r="N137" s="157"/>
      <c r="O137" s="157"/>
      <c r="P137" s="157"/>
      <c r="Q137" s="157"/>
      <c r="R137" s="158"/>
      <c r="S137" s="158"/>
      <c r="T137" s="158"/>
      <c r="U137" s="158"/>
      <c r="V137" s="158"/>
      <c r="W137" s="158"/>
      <c r="X137" s="158"/>
      <c r="Y137" s="158"/>
      <c r="Z137" s="148"/>
      <c r="AA137" s="148"/>
      <c r="AB137" s="148"/>
      <c r="AC137" s="148"/>
      <c r="AD137" s="148"/>
      <c r="AE137" s="148"/>
      <c r="AF137" s="148"/>
      <c r="AG137" s="148" t="s">
        <v>235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90" t="s">
        <v>868</v>
      </c>
      <c r="D138" s="187"/>
      <c r="E138" s="188">
        <v>0.5</v>
      </c>
      <c r="F138" s="158"/>
      <c r="G138" s="158"/>
      <c r="H138" s="158"/>
      <c r="I138" s="158"/>
      <c r="J138" s="158"/>
      <c r="K138" s="158"/>
      <c r="L138" s="158"/>
      <c r="M138" s="158"/>
      <c r="N138" s="157"/>
      <c r="O138" s="157"/>
      <c r="P138" s="157"/>
      <c r="Q138" s="157"/>
      <c r="R138" s="158"/>
      <c r="S138" s="158"/>
      <c r="T138" s="158"/>
      <c r="U138" s="158"/>
      <c r="V138" s="158"/>
      <c r="W138" s="158"/>
      <c r="X138" s="158"/>
      <c r="Y138" s="158"/>
      <c r="Z138" s="148"/>
      <c r="AA138" s="148"/>
      <c r="AB138" s="148"/>
      <c r="AC138" s="148"/>
      <c r="AD138" s="148"/>
      <c r="AE138" s="148"/>
      <c r="AF138" s="148"/>
      <c r="AG138" s="148" t="s">
        <v>235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90" t="s">
        <v>869</v>
      </c>
      <c r="D139" s="187"/>
      <c r="E139" s="188">
        <v>2</v>
      </c>
      <c r="F139" s="158"/>
      <c r="G139" s="158"/>
      <c r="H139" s="158"/>
      <c r="I139" s="158"/>
      <c r="J139" s="158"/>
      <c r="K139" s="158"/>
      <c r="L139" s="158"/>
      <c r="M139" s="158"/>
      <c r="N139" s="157"/>
      <c r="O139" s="157"/>
      <c r="P139" s="157"/>
      <c r="Q139" s="157"/>
      <c r="R139" s="158"/>
      <c r="S139" s="158"/>
      <c r="T139" s="158"/>
      <c r="U139" s="158"/>
      <c r="V139" s="158"/>
      <c r="W139" s="158"/>
      <c r="X139" s="158"/>
      <c r="Y139" s="158"/>
      <c r="Z139" s="148"/>
      <c r="AA139" s="148"/>
      <c r="AB139" s="148"/>
      <c r="AC139" s="148"/>
      <c r="AD139" s="148"/>
      <c r="AE139" s="148"/>
      <c r="AF139" s="148"/>
      <c r="AG139" s="148" t="s">
        <v>235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2.5" outlineLevel="1" x14ac:dyDescent="0.2">
      <c r="A140" s="167">
        <v>45</v>
      </c>
      <c r="B140" s="168" t="s">
        <v>870</v>
      </c>
      <c r="C140" s="183" t="s">
        <v>871</v>
      </c>
      <c r="D140" s="169" t="s">
        <v>219</v>
      </c>
      <c r="E140" s="170">
        <v>19</v>
      </c>
      <c r="F140" s="171"/>
      <c r="G140" s="172">
        <f>ROUND(E140*F140,2)</f>
        <v>0</v>
      </c>
      <c r="H140" s="171"/>
      <c r="I140" s="172">
        <f>ROUND(E140*H140,2)</f>
        <v>0</v>
      </c>
      <c r="J140" s="171"/>
      <c r="K140" s="172">
        <f>ROUND(E140*J140,2)</f>
        <v>0</v>
      </c>
      <c r="L140" s="172">
        <v>21</v>
      </c>
      <c r="M140" s="172">
        <f>G140*(1+L140/100)</f>
        <v>0</v>
      </c>
      <c r="N140" s="170">
        <v>3.5699999999999998E-3</v>
      </c>
      <c r="O140" s="170">
        <f>ROUND(E140*N140,2)</f>
        <v>7.0000000000000007E-2</v>
      </c>
      <c r="P140" s="170">
        <v>0</v>
      </c>
      <c r="Q140" s="170">
        <f>ROUND(E140*P140,2)</f>
        <v>0</v>
      </c>
      <c r="R140" s="172" t="s">
        <v>314</v>
      </c>
      <c r="S140" s="172" t="s">
        <v>221</v>
      </c>
      <c r="T140" s="173" t="s">
        <v>222</v>
      </c>
      <c r="U140" s="158">
        <v>0.55000000000000004</v>
      </c>
      <c r="V140" s="158">
        <f>ROUND(E140*U140,2)</f>
        <v>10.45</v>
      </c>
      <c r="W140" s="158"/>
      <c r="X140" s="158" t="s">
        <v>223</v>
      </c>
      <c r="Y140" s="158" t="s">
        <v>197</v>
      </c>
      <c r="Z140" s="148"/>
      <c r="AA140" s="148"/>
      <c r="AB140" s="148"/>
      <c r="AC140" s="148"/>
      <c r="AD140" s="148"/>
      <c r="AE140" s="148"/>
      <c r="AF140" s="148"/>
      <c r="AG140" s="148" t="s">
        <v>224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2" x14ac:dyDescent="0.2">
      <c r="A141" s="155"/>
      <c r="B141" s="156"/>
      <c r="C141" s="258" t="s">
        <v>863</v>
      </c>
      <c r="D141" s="259"/>
      <c r="E141" s="259"/>
      <c r="F141" s="259"/>
      <c r="G141" s="259"/>
      <c r="H141" s="158"/>
      <c r="I141" s="158"/>
      <c r="J141" s="158"/>
      <c r="K141" s="158"/>
      <c r="L141" s="158"/>
      <c r="M141" s="158"/>
      <c r="N141" s="157"/>
      <c r="O141" s="157"/>
      <c r="P141" s="157"/>
      <c r="Q141" s="157"/>
      <c r="R141" s="158"/>
      <c r="S141" s="158"/>
      <c r="T141" s="158"/>
      <c r="U141" s="158"/>
      <c r="V141" s="158"/>
      <c r="W141" s="158"/>
      <c r="X141" s="158"/>
      <c r="Y141" s="158"/>
      <c r="Z141" s="148"/>
      <c r="AA141" s="148"/>
      <c r="AB141" s="148"/>
      <c r="AC141" s="148"/>
      <c r="AD141" s="148"/>
      <c r="AE141" s="148"/>
      <c r="AF141" s="148"/>
      <c r="AG141" s="148" t="s">
        <v>226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2" x14ac:dyDescent="0.2">
      <c r="A142" s="155"/>
      <c r="B142" s="156"/>
      <c r="C142" s="262" t="s">
        <v>864</v>
      </c>
      <c r="D142" s="263"/>
      <c r="E142" s="263"/>
      <c r="F142" s="263"/>
      <c r="G142" s="263"/>
      <c r="H142" s="158"/>
      <c r="I142" s="158"/>
      <c r="J142" s="158"/>
      <c r="K142" s="158"/>
      <c r="L142" s="158"/>
      <c r="M142" s="158"/>
      <c r="N142" s="157"/>
      <c r="O142" s="157"/>
      <c r="P142" s="157"/>
      <c r="Q142" s="157"/>
      <c r="R142" s="158"/>
      <c r="S142" s="158"/>
      <c r="T142" s="158"/>
      <c r="U142" s="158"/>
      <c r="V142" s="158"/>
      <c r="W142" s="158"/>
      <c r="X142" s="158"/>
      <c r="Y142" s="158"/>
      <c r="Z142" s="148"/>
      <c r="AA142" s="148"/>
      <c r="AB142" s="148"/>
      <c r="AC142" s="148"/>
      <c r="AD142" s="148"/>
      <c r="AE142" s="148"/>
      <c r="AF142" s="148"/>
      <c r="AG142" s="148" t="s">
        <v>339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2" x14ac:dyDescent="0.2">
      <c r="A143" s="155"/>
      <c r="B143" s="156"/>
      <c r="C143" s="190" t="s">
        <v>872</v>
      </c>
      <c r="D143" s="187"/>
      <c r="E143" s="188">
        <v>14</v>
      </c>
      <c r="F143" s="158"/>
      <c r="G143" s="158"/>
      <c r="H143" s="158"/>
      <c r="I143" s="158"/>
      <c r="J143" s="158"/>
      <c r="K143" s="158"/>
      <c r="L143" s="158"/>
      <c r="M143" s="158"/>
      <c r="N143" s="157"/>
      <c r="O143" s="157"/>
      <c r="P143" s="157"/>
      <c r="Q143" s="157"/>
      <c r="R143" s="158"/>
      <c r="S143" s="158"/>
      <c r="T143" s="158"/>
      <c r="U143" s="158"/>
      <c r="V143" s="158"/>
      <c r="W143" s="158"/>
      <c r="X143" s="158"/>
      <c r="Y143" s="158"/>
      <c r="Z143" s="148"/>
      <c r="AA143" s="148"/>
      <c r="AB143" s="148"/>
      <c r="AC143" s="148"/>
      <c r="AD143" s="148"/>
      <c r="AE143" s="148"/>
      <c r="AF143" s="148"/>
      <c r="AG143" s="148" t="s">
        <v>235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90" t="s">
        <v>867</v>
      </c>
      <c r="D144" s="187"/>
      <c r="E144" s="188">
        <v>5</v>
      </c>
      <c r="F144" s="158"/>
      <c r="G144" s="158"/>
      <c r="H144" s="158"/>
      <c r="I144" s="158"/>
      <c r="J144" s="158"/>
      <c r="K144" s="158"/>
      <c r="L144" s="158"/>
      <c r="M144" s="158"/>
      <c r="N144" s="157"/>
      <c r="O144" s="157"/>
      <c r="P144" s="157"/>
      <c r="Q144" s="157"/>
      <c r="R144" s="158"/>
      <c r="S144" s="158"/>
      <c r="T144" s="158"/>
      <c r="U144" s="158"/>
      <c r="V144" s="158"/>
      <c r="W144" s="158"/>
      <c r="X144" s="158"/>
      <c r="Y144" s="158"/>
      <c r="Z144" s="148"/>
      <c r="AA144" s="148"/>
      <c r="AB144" s="148"/>
      <c r="AC144" s="148"/>
      <c r="AD144" s="148"/>
      <c r="AE144" s="148"/>
      <c r="AF144" s="148"/>
      <c r="AG144" s="148" t="s">
        <v>235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ht="22.5" outlineLevel="1" x14ac:dyDescent="0.2">
      <c r="A145" s="167">
        <v>46</v>
      </c>
      <c r="B145" s="168" t="s">
        <v>873</v>
      </c>
      <c r="C145" s="183" t="s">
        <v>874</v>
      </c>
      <c r="D145" s="169" t="s">
        <v>219</v>
      </c>
      <c r="E145" s="170">
        <v>12</v>
      </c>
      <c r="F145" s="171"/>
      <c r="G145" s="172">
        <f>ROUND(E145*F145,2)</f>
        <v>0</v>
      </c>
      <c r="H145" s="171"/>
      <c r="I145" s="172">
        <f>ROUND(E145*H145,2)</f>
        <v>0</v>
      </c>
      <c r="J145" s="171"/>
      <c r="K145" s="172">
        <f>ROUND(E145*J145,2)</f>
        <v>0</v>
      </c>
      <c r="L145" s="172">
        <v>21</v>
      </c>
      <c r="M145" s="172">
        <f>G145*(1+L145/100)</f>
        <v>0</v>
      </c>
      <c r="N145" s="170">
        <v>4.0299999999999997E-3</v>
      </c>
      <c r="O145" s="170">
        <f>ROUND(E145*N145,2)</f>
        <v>0.05</v>
      </c>
      <c r="P145" s="170">
        <v>0</v>
      </c>
      <c r="Q145" s="170">
        <f>ROUND(E145*P145,2)</f>
        <v>0</v>
      </c>
      <c r="R145" s="172" t="s">
        <v>314</v>
      </c>
      <c r="S145" s="172" t="s">
        <v>221</v>
      </c>
      <c r="T145" s="173" t="s">
        <v>222</v>
      </c>
      <c r="U145" s="158">
        <v>0.6</v>
      </c>
      <c r="V145" s="158">
        <f>ROUND(E145*U145,2)</f>
        <v>7.2</v>
      </c>
      <c r="W145" s="158"/>
      <c r="X145" s="158" t="s">
        <v>223</v>
      </c>
      <c r="Y145" s="158" t="s">
        <v>197</v>
      </c>
      <c r="Z145" s="148"/>
      <c r="AA145" s="148"/>
      <c r="AB145" s="148"/>
      <c r="AC145" s="148"/>
      <c r="AD145" s="148"/>
      <c r="AE145" s="148"/>
      <c r="AF145" s="148"/>
      <c r="AG145" s="148" t="s">
        <v>224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2" x14ac:dyDescent="0.2">
      <c r="A146" s="155"/>
      <c r="B146" s="156"/>
      <c r="C146" s="258" t="s">
        <v>863</v>
      </c>
      <c r="D146" s="259"/>
      <c r="E146" s="259"/>
      <c r="F146" s="259"/>
      <c r="G146" s="259"/>
      <c r="H146" s="158"/>
      <c r="I146" s="158"/>
      <c r="J146" s="158"/>
      <c r="K146" s="158"/>
      <c r="L146" s="158"/>
      <c r="M146" s="158"/>
      <c r="N146" s="157"/>
      <c r="O146" s="157"/>
      <c r="P146" s="157"/>
      <c r="Q146" s="157"/>
      <c r="R146" s="158"/>
      <c r="S146" s="158"/>
      <c r="T146" s="158"/>
      <c r="U146" s="158"/>
      <c r="V146" s="158"/>
      <c r="W146" s="158"/>
      <c r="X146" s="158"/>
      <c r="Y146" s="158"/>
      <c r="Z146" s="148"/>
      <c r="AA146" s="148"/>
      <c r="AB146" s="148"/>
      <c r="AC146" s="148"/>
      <c r="AD146" s="148"/>
      <c r="AE146" s="148"/>
      <c r="AF146" s="148"/>
      <c r="AG146" s="148" t="s">
        <v>226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2" x14ac:dyDescent="0.2">
      <c r="A147" s="155"/>
      <c r="B147" s="156"/>
      <c r="C147" s="262" t="s">
        <v>864</v>
      </c>
      <c r="D147" s="263"/>
      <c r="E147" s="263"/>
      <c r="F147" s="263"/>
      <c r="G147" s="263"/>
      <c r="H147" s="158"/>
      <c r="I147" s="158"/>
      <c r="J147" s="158"/>
      <c r="K147" s="158"/>
      <c r="L147" s="158"/>
      <c r="M147" s="158"/>
      <c r="N147" s="157"/>
      <c r="O147" s="157"/>
      <c r="P147" s="157"/>
      <c r="Q147" s="157"/>
      <c r="R147" s="158"/>
      <c r="S147" s="158"/>
      <c r="T147" s="158"/>
      <c r="U147" s="158"/>
      <c r="V147" s="158"/>
      <c r="W147" s="158"/>
      <c r="X147" s="158"/>
      <c r="Y147" s="158"/>
      <c r="Z147" s="148"/>
      <c r="AA147" s="148"/>
      <c r="AB147" s="148"/>
      <c r="AC147" s="148"/>
      <c r="AD147" s="148"/>
      <c r="AE147" s="148"/>
      <c r="AF147" s="148"/>
      <c r="AG147" s="148" t="s">
        <v>339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2" x14ac:dyDescent="0.2">
      <c r="A148" s="155"/>
      <c r="B148" s="156"/>
      <c r="C148" s="190" t="s">
        <v>841</v>
      </c>
      <c r="D148" s="187"/>
      <c r="E148" s="188">
        <v>12</v>
      </c>
      <c r="F148" s="158"/>
      <c r="G148" s="158"/>
      <c r="H148" s="158"/>
      <c r="I148" s="158"/>
      <c r="J148" s="158"/>
      <c r="K148" s="158"/>
      <c r="L148" s="158"/>
      <c r="M148" s="158"/>
      <c r="N148" s="157"/>
      <c r="O148" s="157"/>
      <c r="P148" s="157"/>
      <c r="Q148" s="157"/>
      <c r="R148" s="158"/>
      <c r="S148" s="158"/>
      <c r="T148" s="158"/>
      <c r="U148" s="158"/>
      <c r="V148" s="158"/>
      <c r="W148" s="158"/>
      <c r="X148" s="158"/>
      <c r="Y148" s="158"/>
      <c r="Z148" s="148"/>
      <c r="AA148" s="148"/>
      <c r="AB148" s="148"/>
      <c r="AC148" s="148"/>
      <c r="AD148" s="148"/>
      <c r="AE148" s="148"/>
      <c r="AF148" s="148"/>
      <c r="AG148" s="148" t="s">
        <v>235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33.75" outlineLevel="1" x14ac:dyDescent="0.2">
      <c r="A149" s="167">
        <v>47</v>
      </c>
      <c r="B149" s="168" t="s">
        <v>875</v>
      </c>
      <c r="C149" s="183" t="s">
        <v>876</v>
      </c>
      <c r="D149" s="169" t="s">
        <v>219</v>
      </c>
      <c r="E149" s="170">
        <v>28</v>
      </c>
      <c r="F149" s="171"/>
      <c r="G149" s="172">
        <f>ROUND(E149*F149,2)</f>
        <v>0</v>
      </c>
      <c r="H149" s="171"/>
      <c r="I149" s="172">
        <f>ROUND(E149*H149,2)</f>
        <v>0</v>
      </c>
      <c r="J149" s="171"/>
      <c r="K149" s="172">
        <f>ROUND(E149*J149,2)</f>
        <v>0</v>
      </c>
      <c r="L149" s="172">
        <v>21</v>
      </c>
      <c r="M149" s="172">
        <f>G149*(1+L149/100)</f>
        <v>0</v>
      </c>
      <c r="N149" s="170">
        <v>2.0600000000000002E-3</v>
      </c>
      <c r="O149" s="170">
        <f>ROUND(E149*N149,2)</f>
        <v>0.06</v>
      </c>
      <c r="P149" s="170">
        <v>0</v>
      </c>
      <c r="Q149" s="170">
        <f>ROUND(E149*P149,2)</f>
        <v>0</v>
      </c>
      <c r="R149" s="172" t="s">
        <v>314</v>
      </c>
      <c r="S149" s="172" t="s">
        <v>221</v>
      </c>
      <c r="T149" s="173" t="s">
        <v>222</v>
      </c>
      <c r="U149" s="158">
        <v>0.79700000000000004</v>
      </c>
      <c r="V149" s="158">
        <f>ROUND(E149*U149,2)</f>
        <v>22.32</v>
      </c>
      <c r="W149" s="158"/>
      <c r="X149" s="158" t="s">
        <v>223</v>
      </c>
      <c r="Y149" s="158" t="s">
        <v>197</v>
      </c>
      <c r="Z149" s="148"/>
      <c r="AA149" s="148"/>
      <c r="AB149" s="148"/>
      <c r="AC149" s="148"/>
      <c r="AD149" s="148"/>
      <c r="AE149" s="148"/>
      <c r="AF149" s="148"/>
      <c r="AG149" s="148" t="s">
        <v>224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258" t="s">
        <v>877</v>
      </c>
      <c r="D150" s="259"/>
      <c r="E150" s="259"/>
      <c r="F150" s="259"/>
      <c r="G150" s="259"/>
      <c r="H150" s="158"/>
      <c r="I150" s="158"/>
      <c r="J150" s="158"/>
      <c r="K150" s="158"/>
      <c r="L150" s="158"/>
      <c r="M150" s="158"/>
      <c r="N150" s="157"/>
      <c r="O150" s="157"/>
      <c r="P150" s="157"/>
      <c r="Q150" s="157"/>
      <c r="R150" s="158"/>
      <c r="S150" s="158"/>
      <c r="T150" s="158"/>
      <c r="U150" s="158"/>
      <c r="V150" s="158"/>
      <c r="W150" s="158"/>
      <c r="X150" s="158"/>
      <c r="Y150" s="158"/>
      <c r="Z150" s="148"/>
      <c r="AA150" s="148"/>
      <c r="AB150" s="148"/>
      <c r="AC150" s="148"/>
      <c r="AD150" s="148"/>
      <c r="AE150" s="148"/>
      <c r="AF150" s="148"/>
      <c r="AG150" s="148" t="s">
        <v>226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2" x14ac:dyDescent="0.2">
      <c r="A151" s="155"/>
      <c r="B151" s="156"/>
      <c r="C151" s="262" t="s">
        <v>878</v>
      </c>
      <c r="D151" s="263"/>
      <c r="E151" s="263"/>
      <c r="F151" s="263"/>
      <c r="G151" s="263"/>
      <c r="H151" s="158"/>
      <c r="I151" s="158"/>
      <c r="J151" s="158"/>
      <c r="K151" s="158"/>
      <c r="L151" s="158"/>
      <c r="M151" s="158"/>
      <c r="N151" s="157"/>
      <c r="O151" s="157"/>
      <c r="P151" s="157"/>
      <c r="Q151" s="157"/>
      <c r="R151" s="158"/>
      <c r="S151" s="158"/>
      <c r="T151" s="158"/>
      <c r="U151" s="158"/>
      <c r="V151" s="158"/>
      <c r="W151" s="158"/>
      <c r="X151" s="158"/>
      <c r="Y151" s="158"/>
      <c r="Z151" s="148"/>
      <c r="AA151" s="148"/>
      <c r="AB151" s="148"/>
      <c r="AC151" s="148"/>
      <c r="AD151" s="148"/>
      <c r="AE151" s="148"/>
      <c r="AF151" s="148"/>
      <c r="AG151" s="148" t="s">
        <v>339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">
      <c r="A152" s="155"/>
      <c r="B152" s="156"/>
      <c r="C152" s="262" t="s">
        <v>879</v>
      </c>
      <c r="D152" s="263"/>
      <c r="E152" s="263"/>
      <c r="F152" s="263"/>
      <c r="G152" s="263"/>
      <c r="H152" s="158"/>
      <c r="I152" s="158"/>
      <c r="J152" s="158"/>
      <c r="K152" s="158"/>
      <c r="L152" s="158"/>
      <c r="M152" s="158"/>
      <c r="N152" s="157"/>
      <c r="O152" s="157"/>
      <c r="P152" s="157"/>
      <c r="Q152" s="157"/>
      <c r="R152" s="158"/>
      <c r="S152" s="158"/>
      <c r="T152" s="158"/>
      <c r="U152" s="158"/>
      <c r="V152" s="158"/>
      <c r="W152" s="158"/>
      <c r="X152" s="158"/>
      <c r="Y152" s="158"/>
      <c r="Z152" s="148"/>
      <c r="AA152" s="148"/>
      <c r="AB152" s="148"/>
      <c r="AC152" s="148"/>
      <c r="AD152" s="148"/>
      <c r="AE152" s="148"/>
      <c r="AF152" s="148"/>
      <c r="AG152" s="148" t="s">
        <v>339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2" x14ac:dyDescent="0.2">
      <c r="A153" s="155"/>
      <c r="B153" s="156"/>
      <c r="C153" s="190" t="s">
        <v>880</v>
      </c>
      <c r="D153" s="187"/>
      <c r="E153" s="188">
        <v>28</v>
      </c>
      <c r="F153" s="158"/>
      <c r="G153" s="158"/>
      <c r="H153" s="158"/>
      <c r="I153" s="158"/>
      <c r="J153" s="158"/>
      <c r="K153" s="158"/>
      <c r="L153" s="158"/>
      <c r="M153" s="158"/>
      <c r="N153" s="157"/>
      <c r="O153" s="157"/>
      <c r="P153" s="157"/>
      <c r="Q153" s="157"/>
      <c r="R153" s="158"/>
      <c r="S153" s="158"/>
      <c r="T153" s="158"/>
      <c r="U153" s="158"/>
      <c r="V153" s="158"/>
      <c r="W153" s="158"/>
      <c r="X153" s="158"/>
      <c r="Y153" s="158"/>
      <c r="Z153" s="148"/>
      <c r="AA153" s="148"/>
      <c r="AB153" s="148"/>
      <c r="AC153" s="148"/>
      <c r="AD153" s="148"/>
      <c r="AE153" s="148"/>
      <c r="AF153" s="148"/>
      <c r="AG153" s="148" t="s">
        <v>235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">
      <c r="A154" s="167">
        <v>48</v>
      </c>
      <c r="B154" s="168" t="s">
        <v>881</v>
      </c>
      <c r="C154" s="183" t="s">
        <v>882</v>
      </c>
      <c r="D154" s="169" t="s">
        <v>219</v>
      </c>
      <c r="E154" s="170">
        <v>4</v>
      </c>
      <c r="F154" s="171"/>
      <c r="G154" s="172">
        <f>ROUND(E154*F154,2)</f>
        <v>0</v>
      </c>
      <c r="H154" s="171"/>
      <c r="I154" s="172">
        <f>ROUND(E154*H154,2)</f>
        <v>0</v>
      </c>
      <c r="J154" s="171"/>
      <c r="K154" s="172">
        <f>ROUND(E154*J154,2)</f>
        <v>0</v>
      </c>
      <c r="L154" s="172">
        <v>21</v>
      </c>
      <c r="M154" s="172">
        <f>G154*(1+L154/100)</f>
        <v>0</v>
      </c>
      <c r="N154" s="170">
        <v>7.3999999999999999E-4</v>
      </c>
      <c r="O154" s="170">
        <f>ROUND(E154*N154,2)</f>
        <v>0</v>
      </c>
      <c r="P154" s="170">
        <v>0</v>
      </c>
      <c r="Q154" s="170">
        <f>ROUND(E154*P154,2)</f>
        <v>0</v>
      </c>
      <c r="R154" s="172" t="s">
        <v>314</v>
      </c>
      <c r="S154" s="172" t="s">
        <v>221</v>
      </c>
      <c r="T154" s="173" t="s">
        <v>222</v>
      </c>
      <c r="U154" s="158">
        <v>0.66820000000000002</v>
      </c>
      <c r="V154" s="158">
        <f>ROUND(E154*U154,2)</f>
        <v>2.67</v>
      </c>
      <c r="W154" s="158"/>
      <c r="X154" s="158" t="s">
        <v>223</v>
      </c>
      <c r="Y154" s="158" t="s">
        <v>197</v>
      </c>
      <c r="Z154" s="148"/>
      <c r="AA154" s="148"/>
      <c r="AB154" s="148"/>
      <c r="AC154" s="148"/>
      <c r="AD154" s="148"/>
      <c r="AE154" s="148"/>
      <c r="AF154" s="148"/>
      <c r="AG154" s="148" t="s">
        <v>224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2" x14ac:dyDescent="0.2">
      <c r="A155" s="155"/>
      <c r="B155" s="156"/>
      <c r="C155" s="258" t="s">
        <v>863</v>
      </c>
      <c r="D155" s="259"/>
      <c r="E155" s="259"/>
      <c r="F155" s="259"/>
      <c r="G155" s="259"/>
      <c r="H155" s="158"/>
      <c r="I155" s="158"/>
      <c r="J155" s="158"/>
      <c r="K155" s="158"/>
      <c r="L155" s="158"/>
      <c r="M155" s="158"/>
      <c r="N155" s="157"/>
      <c r="O155" s="157"/>
      <c r="P155" s="157"/>
      <c r="Q155" s="157"/>
      <c r="R155" s="158"/>
      <c r="S155" s="158"/>
      <c r="T155" s="158"/>
      <c r="U155" s="158"/>
      <c r="V155" s="158"/>
      <c r="W155" s="158"/>
      <c r="X155" s="158"/>
      <c r="Y155" s="158"/>
      <c r="Z155" s="148"/>
      <c r="AA155" s="148"/>
      <c r="AB155" s="148"/>
      <c r="AC155" s="148"/>
      <c r="AD155" s="148"/>
      <c r="AE155" s="148"/>
      <c r="AF155" s="148"/>
      <c r="AG155" s="148" t="s">
        <v>226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2" x14ac:dyDescent="0.2">
      <c r="A156" s="155"/>
      <c r="B156" s="156"/>
      <c r="C156" s="262" t="s">
        <v>883</v>
      </c>
      <c r="D156" s="263"/>
      <c r="E156" s="263"/>
      <c r="F156" s="263"/>
      <c r="G156" s="263"/>
      <c r="H156" s="158"/>
      <c r="I156" s="158"/>
      <c r="J156" s="158"/>
      <c r="K156" s="158"/>
      <c r="L156" s="158"/>
      <c r="M156" s="158"/>
      <c r="N156" s="157"/>
      <c r="O156" s="157"/>
      <c r="P156" s="157"/>
      <c r="Q156" s="157"/>
      <c r="R156" s="158"/>
      <c r="S156" s="158"/>
      <c r="T156" s="158"/>
      <c r="U156" s="158"/>
      <c r="V156" s="158"/>
      <c r="W156" s="158"/>
      <c r="X156" s="158"/>
      <c r="Y156" s="158"/>
      <c r="Z156" s="148"/>
      <c r="AA156" s="148"/>
      <c r="AB156" s="148"/>
      <c r="AC156" s="148"/>
      <c r="AD156" s="148"/>
      <c r="AE156" s="148"/>
      <c r="AF156" s="148"/>
      <c r="AG156" s="148" t="s">
        <v>339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262" t="s">
        <v>884</v>
      </c>
      <c r="D157" s="263"/>
      <c r="E157" s="263"/>
      <c r="F157" s="263"/>
      <c r="G157" s="263"/>
      <c r="H157" s="158"/>
      <c r="I157" s="158"/>
      <c r="J157" s="158"/>
      <c r="K157" s="158"/>
      <c r="L157" s="158"/>
      <c r="M157" s="158"/>
      <c r="N157" s="157"/>
      <c r="O157" s="157"/>
      <c r="P157" s="157"/>
      <c r="Q157" s="157"/>
      <c r="R157" s="158"/>
      <c r="S157" s="158"/>
      <c r="T157" s="158"/>
      <c r="U157" s="158"/>
      <c r="V157" s="158"/>
      <c r="W157" s="158"/>
      <c r="X157" s="158"/>
      <c r="Y157" s="158"/>
      <c r="Z157" s="148"/>
      <c r="AA157" s="148"/>
      <c r="AB157" s="148"/>
      <c r="AC157" s="148"/>
      <c r="AD157" s="148"/>
      <c r="AE157" s="148"/>
      <c r="AF157" s="148"/>
      <c r="AG157" s="148" t="s">
        <v>339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2" x14ac:dyDescent="0.2">
      <c r="A158" s="155"/>
      <c r="B158" s="156"/>
      <c r="C158" s="190" t="s">
        <v>885</v>
      </c>
      <c r="D158" s="187"/>
      <c r="E158" s="188">
        <v>4</v>
      </c>
      <c r="F158" s="158"/>
      <c r="G158" s="158"/>
      <c r="H158" s="158"/>
      <c r="I158" s="158"/>
      <c r="J158" s="158"/>
      <c r="K158" s="158"/>
      <c r="L158" s="158"/>
      <c r="M158" s="158"/>
      <c r="N158" s="157"/>
      <c r="O158" s="157"/>
      <c r="P158" s="157"/>
      <c r="Q158" s="157"/>
      <c r="R158" s="158"/>
      <c r="S158" s="158"/>
      <c r="T158" s="158"/>
      <c r="U158" s="158"/>
      <c r="V158" s="158"/>
      <c r="W158" s="158"/>
      <c r="X158" s="158"/>
      <c r="Y158" s="158"/>
      <c r="Z158" s="148"/>
      <c r="AA158" s="148"/>
      <c r="AB158" s="148"/>
      <c r="AC158" s="148"/>
      <c r="AD158" s="148"/>
      <c r="AE158" s="148"/>
      <c r="AF158" s="148"/>
      <c r="AG158" s="148" t="s">
        <v>235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">
      <c r="A159" s="167">
        <v>49</v>
      </c>
      <c r="B159" s="168" t="s">
        <v>886</v>
      </c>
      <c r="C159" s="183" t="s">
        <v>887</v>
      </c>
      <c r="D159" s="169" t="s">
        <v>219</v>
      </c>
      <c r="E159" s="170">
        <v>6</v>
      </c>
      <c r="F159" s="171"/>
      <c r="G159" s="172">
        <f>ROUND(E159*F159,2)</f>
        <v>0</v>
      </c>
      <c r="H159" s="171"/>
      <c r="I159" s="172">
        <f>ROUND(E159*H159,2)</f>
        <v>0</v>
      </c>
      <c r="J159" s="171"/>
      <c r="K159" s="172">
        <f>ROUND(E159*J159,2)</f>
        <v>0</v>
      </c>
      <c r="L159" s="172">
        <v>21</v>
      </c>
      <c r="M159" s="172">
        <f>G159*(1+L159/100)</f>
        <v>0</v>
      </c>
      <c r="N159" s="170">
        <v>3.4000000000000002E-4</v>
      </c>
      <c r="O159" s="170">
        <f>ROUND(E159*N159,2)</f>
        <v>0</v>
      </c>
      <c r="P159" s="170">
        <v>0</v>
      </c>
      <c r="Q159" s="170">
        <f>ROUND(E159*P159,2)</f>
        <v>0</v>
      </c>
      <c r="R159" s="172" t="s">
        <v>314</v>
      </c>
      <c r="S159" s="172" t="s">
        <v>221</v>
      </c>
      <c r="T159" s="173" t="s">
        <v>222</v>
      </c>
      <c r="U159" s="158">
        <v>0.32</v>
      </c>
      <c r="V159" s="158">
        <f>ROUND(E159*U159,2)</f>
        <v>1.92</v>
      </c>
      <c r="W159" s="158"/>
      <c r="X159" s="158" t="s">
        <v>223</v>
      </c>
      <c r="Y159" s="158" t="s">
        <v>197</v>
      </c>
      <c r="Z159" s="148"/>
      <c r="AA159" s="148"/>
      <c r="AB159" s="148"/>
      <c r="AC159" s="148"/>
      <c r="AD159" s="148"/>
      <c r="AE159" s="148"/>
      <c r="AF159" s="148"/>
      <c r="AG159" s="148" t="s">
        <v>224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2" x14ac:dyDescent="0.2">
      <c r="A160" s="155"/>
      <c r="B160" s="156"/>
      <c r="C160" s="258" t="s">
        <v>863</v>
      </c>
      <c r="D160" s="259"/>
      <c r="E160" s="259"/>
      <c r="F160" s="259"/>
      <c r="G160" s="259"/>
      <c r="H160" s="158"/>
      <c r="I160" s="158"/>
      <c r="J160" s="158"/>
      <c r="K160" s="158"/>
      <c r="L160" s="158"/>
      <c r="M160" s="158"/>
      <c r="N160" s="157"/>
      <c r="O160" s="157"/>
      <c r="P160" s="157"/>
      <c r="Q160" s="157"/>
      <c r="R160" s="158"/>
      <c r="S160" s="158"/>
      <c r="T160" s="158"/>
      <c r="U160" s="158"/>
      <c r="V160" s="158"/>
      <c r="W160" s="158"/>
      <c r="X160" s="158"/>
      <c r="Y160" s="158"/>
      <c r="Z160" s="148"/>
      <c r="AA160" s="148"/>
      <c r="AB160" s="148"/>
      <c r="AC160" s="148"/>
      <c r="AD160" s="148"/>
      <c r="AE160" s="148"/>
      <c r="AF160" s="148"/>
      <c r="AG160" s="148" t="s">
        <v>226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2">
      <c r="A161" s="155"/>
      <c r="B161" s="156"/>
      <c r="C161" s="262" t="s">
        <v>864</v>
      </c>
      <c r="D161" s="263"/>
      <c r="E161" s="263"/>
      <c r="F161" s="263"/>
      <c r="G161" s="263"/>
      <c r="H161" s="158"/>
      <c r="I161" s="158"/>
      <c r="J161" s="158"/>
      <c r="K161" s="158"/>
      <c r="L161" s="158"/>
      <c r="M161" s="158"/>
      <c r="N161" s="157"/>
      <c r="O161" s="157"/>
      <c r="P161" s="157"/>
      <c r="Q161" s="157"/>
      <c r="R161" s="158"/>
      <c r="S161" s="158"/>
      <c r="T161" s="158"/>
      <c r="U161" s="158"/>
      <c r="V161" s="158"/>
      <c r="W161" s="158"/>
      <c r="X161" s="158"/>
      <c r="Y161" s="158"/>
      <c r="Z161" s="148"/>
      <c r="AA161" s="148"/>
      <c r="AB161" s="148"/>
      <c r="AC161" s="148"/>
      <c r="AD161" s="148"/>
      <c r="AE161" s="148"/>
      <c r="AF161" s="148"/>
      <c r="AG161" s="148" t="s">
        <v>339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 x14ac:dyDescent="0.2">
      <c r="A162" s="167">
        <v>50</v>
      </c>
      <c r="B162" s="168" t="s">
        <v>888</v>
      </c>
      <c r="C162" s="183" t="s">
        <v>889</v>
      </c>
      <c r="D162" s="169" t="s">
        <v>219</v>
      </c>
      <c r="E162" s="170">
        <v>4</v>
      </c>
      <c r="F162" s="171"/>
      <c r="G162" s="172">
        <f>ROUND(E162*F162,2)</f>
        <v>0</v>
      </c>
      <c r="H162" s="171"/>
      <c r="I162" s="172">
        <f>ROUND(E162*H162,2)</f>
        <v>0</v>
      </c>
      <c r="J162" s="171"/>
      <c r="K162" s="172">
        <f>ROUND(E162*J162,2)</f>
        <v>0</v>
      </c>
      <c r="L162" s="172">
        <v>21</v>
      </c>
      <c r="M162" s="172">
        <f>G162*(1+L162/100)</f>
        <v>0</v>
      </c>
      <c r="N162" s="170">
        <v>3.8000000000000002E-4</v>
      </c>
      <c r="O162" s="170">
        <f>ROUND(E162*N162,2)</f>
        <v>0</v>
      </c>
      <c r="P162" s="170">
        <v>0</v>
      </c>
      <c r="Q162" s="170">
        <f>ROUND(E162*P162,2)</f>
        <v>0</v>
      </c>
      <c r="R162" s="172" t="s">
        <v>314</v>
      </c>
      <c r="S162" s="172" t="s">
        <v>221</v>
      </c>
      <c r="T162" s="173" t="s">
        <v>222</v>
      </c>
      <c r="U162" s="158">
        <v>0.32</v>
      </c>
      <c r="V162" s="158">
        <f>ROUND(E162*U162,2)</f>
        <v>1.28</v>
      </c>
      <c r="W162" s="158"/>
      <c r="X162" s="158" t="s">
        <v>223</v>
      </c>
      <c r="Y162" s="158" t="s">
        <v>197</v>
      </c>
      <c r="Z162" s="148"/>
      <c r="AA162" s="148"/>
      <c r="AB162" s="148"/>
      <c r="AC162" s="148"/>
      <c r="AD162" s="148"/>
      <c r="AE162" s="148"/>
      <c r="AF162" s="148"/>
      <c r="AG162" s="148" t="s">
        <v>224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2" x14ac:dyDescent="0.2">
      <c r="A163" s="155"/>
      <c r="B163" s="156"/>
      <c r="C163" s="258" t="s">
        <v>863</v>
      </c>
      <c r="D163" s="259"/>
      <c r="E163" s="259"/>
      <c r="F163" s="259"/>
      <c r="G163" s="259"/>
      <c r="H163" s="158"/>
      <c r="I163" s="158"/>
      <c r="J163" s="158"/>
      <c r="K163" s="158"/>
      <c r="L163" s="158"/>
      <c r="M163" s="158"/>
      <c r="N163" s="157"/>
      <c r="O163" s="157"/>
      <c r="P163" s="157"/>
      <c r="Q163" s="157"/>
      <c r="R163" s="158"/>
      <c r="S163" s="158"/>
      <c r="T163" s="158"/>
      <c r="U163" s="158"/>
      <c r="V163" s="158"/>
      <c r="W163" s="158"/>
      <c r="X163" s="158"/>
      <c r="Y163" s="158"/>
      <c r="Z163" s="148"/>
      <c r="AA163" s="148"/>
      <c r="AB163" s="148"/>
      <c r="AC163" s="148"/>
      <c r="AD163" s="148"/>
      <c r="AE163" s="148"/>
      <c r="AF163" s="148"/>
      <c r="AG163" s="148" t="s">
        <v>226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2" x14ac:dyDescent="0.2">
      <c r="A164" s="155"/>
      <c r="B164" s="156"/>
      <c r="C164" s="262" t="s">
        <v>864</v>
      </c>
      <c r="D164" s="263"/>
      <c r="E164" s="263"/>
      <c r="F164" s="263"/>
      <c r="G164" s="263"/>
      <c r="H164" s="158"/>
      <c r="I164" s="158"/>
      <c r="J164" s="158"/>
      <c r="K164" s="158"/>
      <c r="L164" s="158"/>
      <c r="M164" s="158"/>
      <c r="N164" s="157"/>
      <c r="O164" s="157"/>
      <c r="P164" s="157"/>
      <c r="Q164" s="157"/>
      <c r="R164" s="158"/>
      <c r="S164" s="158"/>
      <c r="T164" s="158"/>
      <c r="U164" s="158"/>
      <c r="V164" s="158"/>
      <c r="W164" s="158"/>
      <c r="X164" s="158"/>
      <c r="Y164" s="158"/>
      <c r="Z164" s="148"/>
      <c r="AA164" s="148"/>
      <c r="AB164" s="148"/>
      <c r="AC164" s="148"/>
      <c r="AD164" s="148"/>
      <c r="AE164" s="148"/>
      <c r="AF164" s="148"/>
      <c r="AG164" s="148" t="s">
        <v>339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 x14ac:dyDescent="0.2">
      <c r="A165" s="167">
        <v>51</v>
      </c>
      <c r="B165" s="168" t="s">
        <v>890</v>
      </c>
      <c r="C165" s="183" t="s">
        <v>891</v>
      </c>
      <c r="D165" s="169" t="s">
        <v>219</v>
      </c>
      <c r="E165" s="170">
        <v>15</v>
      </c>
      <c r="F165" s="171"/>
      <c r="G165" s="172">
        <f>ROUND(E165*F165,2)</f>
        <v>0</v>
      </c>
      <c r="H165" s="171"/>
      <c r="I165" s="172">
        <f>ROUND(E165*H165,2)</f>
        <v>0</v>
      </c>
      <c r="J165" s="171"/>
      <c r="K165" s="172">
        <f>ROUND(E165*J165,2)</f>
        <v>0</v>
      </c>
      <c r="L165" s="172">
        <v>21</v>
      </c>
      <c r="M165" s="172">
        <f>G165*(1+L165/100)</f>
        <v>0</v>
      </c>
      <c r="N165" s="170">
        <v>4.6999999999999999E-4</v>
      </c>
      <c r="O165" s="170">
        <f>ROUND(E165*N165,2)</f>
        <v>0.01</v>
      </c>
      <c r="P165" s="170">
        <v>0</v>
      </c>
      <c r="Q165" s="170">
        <f>ROUND(E165*P165,2)</f>
        <v>0</v>
      </c>
      <c r="R165" s="172" t="s">
        <v>314</v>
      </c>
      <c r="S165" s="172" t="s">
        <v>221</v>
      </c>
      <c r="T165" s="173" t="s">
        <v>222</v>
      </c>
      <c r="U165" s="158">
        <v>0.35899999999999999</v>
      </c>
      <c r="V165" s="158">
        <f>ROUND(E165*U165,2)</f>
        <v>5.39</v>
      </c>
      <c r="W165" s="158"/>
      <c r="X165" s="158" t="s">
        <v>223</v>
      </c>
      <c r="Y165" s="158" t="s">
        <v>197</v>
      </c>
      <c r="Z165" s="148"/>
      <c r="AA165" s="148"/>
      <c r="AB165" s="148"/>
      <c r="AC165" s="148"/>
      <c r="AD165" s="148"/>
      <c r="AE165" s="148"/>
      <c r="AF165" s="148"/>
      <c r="AG165" s="148" t="s">
        <v>224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2" x14ac:dyDescent="0.2">
      <c r="A166" s="155"/>
      <c r="B166" s="156"/>
      <c r="C166" s="258" t="s">
        <v>863</v>
      </c>
      <c r="D166" s="259"/>
      <c r="E166" s="259"/>
      <c r="F166" s="259"/>
      <c r="G166" s="259"/>
      <c r="H166" s="158"/>
      <c r="I166" s="158"/>
      <c r="J166" s="158"/>
      <c r="K166" s="158"/>
      <c r="L166" s="158"/>
      <c r="M166" s="158"/>
      <c r="N166" s="157"/>
      <c r="O166" s="157"/>
      <c r="P166" s="157"/>
      <c r="Q166" s="157"/>
      <c r="R166" s="158"/>
      <c r="S166" s="158"/>
      <c r="T166" s="158"/>
      <c r="U166" s="158"/>
      <c r="V166" s="158"/>
      <c r="W166" s="158"/>
      <c r="X166" s="158"/>
      <c r="Y166" s="158"/>
      <c r="Z166" s="148"/>
      <c r="AA166" s="148"/>
      <c r="AB166" s="148"/>
      <c r="AC166" s="148"/>
      <c r="AD166" s="148"/>
      <c r="AE166" s="148"/>
      <c r="AF166" s="148"/>
      <c r="AG166" s="148" t="s">
        <v>226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2" x14ac:dyDescent="0.2">
      <c r="A167" s="155"/>
      <c r="B167" s="156"/>
      <c r="C167" s="262" t="s">
        <v>864</v>
      </c>
      <c r="D167" s="263"/>
      <c r="E167" s="263"/>
      <c r="F167" s="263"/>
      <c r="G167" s="263"/>
      <c r="H167" s="158"/>
      <c r="I167" s="158"/>
      <c r="J167" s="158"/>
      <c r="K167" s="158"/>
      <c r="L167" s="158"/>
      <c r="M167" s="158"/>
      <c r="N167" s="157"/>
      <c r="O167" s="157"/>
      <c r="P167" s="157"/>
      <c r="Q167" s="157"/>
      <c r="R167" s="158"/>
      <c r="S167" s="158"/>
      <c r="T167" s="158"/>
      <c r="U167" s="158"/>
      <c r="V167" s="158"/>
      <c r="W167" s="158"/>
      <c r="X167" s="158"/>
      <c r="Y167" s="158"/>
      <c r="Z167" s="148"/>
      <c r="AA167" s="148"/>
      <c r="AB167" s="148"/>
      <c r="AC167" s="148"/>
      <c r="AD167" s="148"/>
      <c r="AE167" s="148"/>
      <c r="AF167" s="148"/>
      <c r="AG167" s="148" t="s">
        <v>339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 x14ac:dyDescent="0.2">
      <c r="A168" s="167">
        <v>52</v>
      </c>
      <c r="B168" s="168" t="s">
        <v>892</v>
      </c>
      <c r="C168" s="183" t="s">
        <v>893</v>
      </c>
      <c r="D168" s="169" t="s">
        <v>219</v>
      </c>
      <c r="E168" s="170">
        <v>4</v>
      </c>
      <c r="F168" s="171"/>
      <c r="G168" s="172">
        <f>ROUND(E168*F168,2)</f>
        <v>0</v>
      </c>
      <c r="H168" s="171"/>
      <c r="I168" s="172">
        <f>ROUND(E168*H168,2)</f>
        <v>0</v>
      </c>
      <c r="J168" s="171"/>
      <c r="K168" s="172">
        <f>ROUND(E168*J168,2)</f>
        <v>0</v>
      </c>
      <c r="L168" s="172">
        <v>21</v>
      </c>
      <c r="M168" s="172">
        <f>G168*(1+L168/100)</f>
        <v>0</v>
      </c>
      <c r="N168" s="170">
        <v>6.9999999999999999E-4</v>
      </c>
      <c r="O168" s="170">
        <f>ROUND(E168*N168,2)</f>
        <v>0</v>
      </c>
      <c r="P168" s="170">
        <v>0</v>
      </c>
      <c r="Q168" s="170">
        <f>ROUND(E168*P168,2)</f>
        <v>0</v>
      </c>
      <c r="R168" s="172" t="s">
        <v>314</v>
      </c>
      <c r="S168" s="172" t="s">
        <v>221</v>
      </c>
      <c r="T168" s="173" t="s">
        <v>222</v>
      </c>
      <c r="U168" s="158">
        <v>0.45200000000000001</v>
      </c>
      <c r="V168" s="158">
        <f>ROUND(E168*U168,2)</f>
        <v>1.81</v>
      </c>
      <c r="W168" s="158"/>
      <c r="X168" s="158" t="s">
        <v>223</v>
      </c>
      <c r="Y168" s="158" t="s">
        <v>197</v>
      </c>
      <c r="Z168" s="148"/>
      <c r="AA168" s="148"/>
      <c r="AB168" s="148"/>
      <c r="AC168" s="148"/>
      <c r="AD168" s="148"/>
      <c r="AE168" s="148"/>
      <c r="AF168" s="148"/>
      <c r="AG168" s="148" t="s">
        <v>224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2" x14ac:dyDescent="0.2">
      <c r="A169" s="155"/>
      <c r="B169" s="156"/>
      <c r="C169" s="258" t="s">
        <v>863</v>
      </c>
      <c r="D169" s="259"/>
      <c r="E169" s="259"/>
      <c r="F169" s="259"/>
      <c r="G169" s="259"/>
      <c r="H169" s="158"/>
      <c r="I169" s="158"/>
      <c r="J169" s="158"/>
      <c r="K169" s="158"/>
      <c r="L169" s="158"/>
      <c r="M169" s="158"/>
      <c r="N169" s="157"/>
      <c r="O169" s="157"/>
      <c r="P169" s="157"/>
      <c r="Q169" s="157"/>
      <c r="R169" s="158"/>
      <c r="S169" s="158"/>
      <c r="T169" s="158"/>
      <c r="U169" s="158"/>
      <c r="V169" s="158"/>
      <c r="W169" s="158"/>
      <c r="X169" s="158"/>
      <c r="Y169" s="158"/>
      <c r="Z169" s="148"/>
      <c r="AA169" s="148"/>
      <c r="AB169" s="148"/>
      <c r="AC169" s="148"/>
      <c r="AD169" s="148"/>
      <c r="AE169" s="148"/>
      <c r="AF169" s="148"/>
      <c r="AG169" s="148" t="s">
        <v>226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2" x14ac:dyDescent="0.2">
      <c r="A170" s="155"/>
      <c r="B170" s="156"/>
      <c r="C170" s="262" t="s">
        <v>864</v>
      </c>
      <c r="D170" s="263"/>
      <c r="E170" s="263"/>
      <c r="F170" s="263"/>
      <c r="G170" s="263"/>
      <c r="H170" s="158"/>
      <c r="I170" s="158"/>
      <c r="J170" s="158"/>
      <c r="K170" s="158"/>
      <c r="L170" s="158"/>
      <c r="M170" s="158"/>
      <c r="N170" s="157"/>
      <c r="O170" s="157"/>
      <c r="P170" s="157"/>
      <c r="Q170" s="157"/>
      <c r="R170" s="158"/>
      <c r="S170" s="158"/>
      <c r="T170" s="158"/>
      <c r="U170" s="158"/>
      <c r="V170" s="158"/>
      <c r="W170" s="158"/>
      <c r="X170" s="158"/>
      <c r="Y170" s="158"/>
      <c r="Z170" s="148"/>
      <c r="AA170" s="148"/>
      <c r="AB170" s="148"/>
      <c r="AC170" s="148"/>
      <c r="AD170" s="148"/>
      <c r="AE170" s="148"/>
      <c r="AF170" s="148"/>
      <c r="AG170" s="148" t="s">
        <v>339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">
      <c r="A171" s="167">
        <v>53</v>
      </c>
      <c r="B171" s="168" t="s">
        <v>894</v>
      </c>
      <c r="C171" s="183" t="s">
        <v>895</v>
      </c>
      <c r="D171" s="169" t="s">
        <v>219</v>
      </c>
      <c r="E171" s="170">
        <v>7</v>
      </c>
      <c r="F171" s="171"/>
      <c r="G171" s="172">
        <f>ROUND(E171*F171,2)</f>
        <v>0</v>
      </c>
      <c r="H171" s="171"/>
      <c r="I171" s="172">
        <f>ROUND(E171*H171,2)</f>
        <v>0</v>
      </c>
      <c r="J171" s="171"/>
      <c r="K171" s="172">
        <f>ROUND(E171*J171,2)</f>
        <v>0</v>
      </c>
      <c r="L171" s="172">
        <v>21</v>
      </c>
      <c r="M171" s="172">
        <f>G171*(1+L171/100)</f>
        <v>0</v>
      </c>
      <c r="N171" s="170">
        <v>1.5200000000000001E-3</v>
      </c>
      <c r="O171" s="170">
        <f>ROUND(E171*N171,2)</f>
        <v>0.01</v>
      </c>
      <c r="P171" s="170">
        <v>0</v>
      </c>
      <c r="Q171" s="170">
        <f>ROUND(E171*P171,2)</f>
        <v>0</v>
      </c>
      <c r="R171" s="172" t="s">
        <v>314</v>
      </c>
      <c r="S171" s="172" t="s">
        <v>221</v>
      </c>
      <c r="T171" s="173" t="s">
        <v>222</v>
      </c>
      <c r="U171" s="158">
        <v>1.173</v>
      </c>
      <c r="V171" s="158">
        <f>ROUND(E171*U171,2)</f>
        <v>8.2100000000000009</v>
      </c>
      <c r="W171" s="158"/>
      <c r="X171" s="158" t="s">
        <v>223</v>
      </c>
      <c r="Y171" s="158" t="s">
        <v>197</v>
      </c>
      <c r="Z171" s="148"/>
      <c r="AA171" s="148"/>
      <c r="AB171" s="148"/>
      <c r="AC171" s="148"/>
      <c r="AD171" s="148"/>
      <c r="AE171" s="148"/>
      <c r="AF171" s="148"/>
      <c r="AG171" s="148" t="s">
        <v>224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2" x14ac:dyDescent="0.2">
      <c r="A172" s="155"/>
      <c r="B172" s="156"/>
      <c r="C172" s="258" t="s">
        <v>863</v>
      </c>
      <c r="D172" s="259"/>
      <c r="E172" s="259"/>
      <c r="F172" s="259"/>
      <c r="G172" s="259"/>
      <c r="H172" s="158"/>
      <c r="I172" s="158"/>
      <c r="J172" s="158"/>
      <c r="K172" s="158"/>
      <c r="L172" s="158"/>
      <c r="M172" s="158"/>
      <c r="N172" s="157"/>
      <c r="O172" s="157"/>
      <c r="P172" s="157"/>
      <c r="Q172" s="157"/>
      <c r="R172" s="158"/>
      <c r="S172" s="158"/>
      <c r="T172" s="158"/>
      <c r="U172" s="158"/>
      <c r="V172" s="158"/>
      <c r="W172" s="158"/>
      <c r="X172" s="158"/>
      <c r="Y172" s="158"/>
      <c r="Z172" s="148"/>
      <c r="AA172" s="148"/>
      <c r="AB172" s="148"/>
      <c r="AC172" s="148"/>
      <c r="AD172" s="148"/>
      <c r="AE172" s="148"/>
      <c r="AF172" s="148"/>
      <c r="AG172" s="148" t="s">
        <v>226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2" x14ac:dyDescent="0.2">
      <c r="A173" s="155"/>
      <c r="B173" s="156"/>
      <c r="C173" s="262" t="s">
        <v>864</v>
      </c>
      <c r="D173" s="263"/>
      <c r="E173" s="263"/>
      <c r="F173" s="263"/>
      <c r="G173" s="263"/>
      <c r="H173" s="158"/>
      <c r="I173" s="158"/>
      <c r="J173" s="158"/>
      <c r="K173" s="158"/>
      <c r="L173" s="158"/>
      <c r="M173" s="158"/>
      <c r="N173" s="157"/>
      <c r="O173" s="157"/>
      <c r="P173" s="157"/>
      <c r="Q173" s="157"/>
      <c r="R173" s="158"/>
      <c r="S173" s="158"/>
      <c r="T173" s="158"/>
      <c r="U173" s="158"/>
      <c r="V173" s="158"/>
      <c r="W173" s="158"/>
      <c r="X173" s="158"/>
      <c r="Y173" s="158"/>
      <c r="Z173" s="148"/>
      <c r="AA173" s="148"/>
      <c r="AB173" s="148"/>
      <c r="AC173" s="148"/>
      <c r="AD173" s="148"/>
      <c r="AE173" s="148"/>
      <c r="AF173" s="148"/>
      <c r="AG173" s="148" t="s">
        <v>339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 x14ac:dyDescent="0.2">
      <c r="A174" s="167">
        <v>54</v>
      </c>
      <c r="B174" s="168" t="s">
        <v>896</v>
      </c>
      <c r="C174" s="183" t="s">
        <v>897</v>
      </c>
      <c r="D174" s="169" t="s">
        <v>219</v>
      </c>
      <c r="E174" s="170">
        <v>85.5</v>
      </c>
      <c r="F174" s="171"/>
      <c r="G174" s="172">
        <f>ROUND(E174*F174,2)</f>
        <v>0</v>
      </c>
      <c r="H174" s="171"/>
      <c r="I174" s="172">
        <f>ROUND(E174*H174,2)</f>
        <v>0</v>
      </c>
      <c r="J174" s="171"/>
      <c r="K174" s="172">
        <f>ROUND(E174*J174,2)</f>
        <v>0</v>
      </c>
      <c r="L174" s="172">
        <v>21</v>
      </c>
      <c r="M174" s="172">
        <f>G174*(1+L174/100)</f>
        <v>0</v>
      </c>
      <c r="N174" s="170">
        <v>0</v>
      </c>
      <c r="O174" s="170">
        <f>ROUND(E174*N174,2)</f>
        <v>0</v>
      </c>
      <c r="P174" s="170">
        <v>0</v>
      </c>
      <c r="Q174" s="170">
        <f>ROUND(E174*P174,2)</f>
        <v>0</v>
      </c>
      <c r="R174" s="172" t="s">
        <v>314</v>
      </c>
      <c r="S174" s="172" t="s">
        <v>221</v>
      </c>
      <c r="T174" s="173" t="s">
        <v>222</v>
      </c>
      <c r="U174" s="158">
        <v>4.8000000000000001E-2</v>
      </c>
      <c r="V174" s="158">
        <f>ROUND(E174*U174,2)</f>
        <v>4.0999999999999996</v>
      </c>
      <c r="W174" s="158"/>
      <c r="X174" s="158" t="s">
        <v>223</v>
      </c>
      <c r="Y174" s="158" t="s">
        <v>197</v>
      </c>
      <c r="Z174" s="148"/>
      <c r="AA174" s="148"/>
      <c r="AB174" s="148"/>
      <c r="AC174" s="148"/>
      <c r="AD174" s="148"/>
      <c r="AE174" s="148"/>
      <c r="AF174" s="148"/>
      <c r="AG174" s="148" t="s">
        <v>224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2" x14ac:dyDescent="0.2">
      <c r="A175" s="155"/>
      <c r="B175" s="156"/>
      <c r="C175" s="190" t="s">
        <v>898</v>
      </c>
      <c r="D175" s="187"/>
      <c r="E175" s="188">
        <v>28</v>
      </c>
      <c r="F175" s="158"/>
      <c r="G175" s="158"/>
      <c r="H175" s="158"/>
      <c r="I175" s="158"/>
      <c r="J175" s="158"/>
      <c r="K175" s="158"/>
      <c r="L175" s="158"/>
      <c r="M175" s="158"/>
      <c r="N175" s="157"/>
      <c r="O175" s="157"/>
      <c r="P175" s="157"/>
      <c r="Q175" s="157"/>
      <c r="R175" s="158"/>
      <c r="S175" s="158"/>
      <c r="T175" s="158"/>
      <c r="U175" s="158"/>
      <c r="V175" s="158"/>
      <c r="W175" s="158"/>
      <c r="X175" s="158"/>
      <c r="Y175" s="158"/>
      <c r="Z175" s="148"/>
      <c r="AA175" s="148"/>
      <c r="AB175" s="148"/>
      <c r="AC175" s="148"/>
      <c r="AD175" s="148"/>
      <c r="AE175" s="148"/>
      <c r="AF175" s="148"/>
      <c r="AG175" s="148" t="s">
        <v>235</v>
      </c>
      <c r="AH175" s="148">
        <v>5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90" t="s">
        <v>899</v>
      </c>
      <c r="D176" s="187"/>
      <c r="E176" s="188">
        <v>4</v>
      </c>
      <c r="F176" s="158"/>
      <c r="G176" s="158"/>
      <c r="H176" s="158"/>
      <c r="I176" s="158"/>
      <c r="J176" s="158"/>
      <c r="K176" s="158"/>
      <c r="L176" s="158"/>
      <c r="M176" s="158"/>
      <c r="N176" s="157"/>
      <c r="O176" s="157"/>
      <c r="P176" s="157"/>
      <c r="Q176" s="157"/>
      <c r="R176" s="158"/>
      <c r="S176" s="158"/>
      <c r="T176" s="158"/>
      <c r="U176" s="158"/>
      <c r="V176" s="158"/>
      <c r="W176" s="158"/>
      <c r="X176" s="158"/>
      <c r="Y176" s="158"/>
      <c r="Z176" s="148"/>
      <c r="AA176" s="148"/>
      <c r="AB176" s="148"/>
      <c r="AC176" s="148"/>
      <c r="AD176" s="148"/>
      <c r="AE176" s="148"/>
      <c r="AF176" s="148"/>
      <c r="AG176" s="148" t="s">
        <v>235</v>
      </c>
      <c r="AH176" s="148">
        <v>5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90" t="s">
        <v>900</v>
      </c>
      <c r="D177" s="187"/>
      <c r="E177" s="188">
        <v>6</v>
      </c>
      <c r="F177" s="158"/>
      <c r="G177" s="158"/>
      <c r="H177" s="158"/>
      <c r="I177" s="158"/>
      <c r="J177" s="158"/>
      <c r="K177" s="158"/>
      <c r="L177" s="158"/>
      <c r="M177" s="158"/>
      <c r="N177" s="157"/>
      <c r="O177" s="157"/>
      <c r="P177" s="157"/>
      <c r="Q177" s="157"/>
      <c r="R177" s="158"/>
      <c r="S177" s="158"/>
      <c r="T177" s="158"/>
      <c r="U177" s="158"/>
      <c r="V177" s="158"/>
      <c r="W177" s="158"/>
      <c r="X177" s="158"/>
      <c r="Y177" s="158"/>
      <c r="Z177" s="148"/>
      <c r="AA177" s="148"/>
      <c r="AB177" s="148"/>
      <c r="AC177" s="148"/>
      <c r="AD177" s="148"/>
      <c r="AE177" s="148"/>
      <c r="AF177" s="148"/>
      <c r="AG177" s="148" t="s">
        <v>235</v>
      </c>
      <c r="AH177" s="148">
        <v>5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90" t="s">
        <v>901</v>
      </c>
      <c r="D178" s="187"/>
      <c r="E178" s="188">
        <v>4</v>
      </c>
      <c r="F178" s="158"/>
      <c r="G178" s="158"/>
      <c r="H178" s="158"/>
      <c r="I178" s="158"/>
      <c r="J178" s="158"/>
      <c r="K178" s="158"/>
      <c r="L178" s="158"/>
      <c r="M178" s="158"/>
      <c r="N178" s="157"/>
      <c r="O178" s="157"/>
      <c r="P178" s="157"/>
      <c r="Q178" s="157"/>
      <c r="R178" s="158"/>
      <c r="S178" s="158"/>
      <c r="T178" s="158"/>
      <c r="U178" s="158"/>
      <c r="V178" s="158"/>
      <c r="W178" s="158"/>
      <c r="X178" s="158"/>
      <c r="Y178" s="158"/>
      <c r="Z178" s="148"/>
      <c r="AA178" s="148"/>
      <c r="AB178" s="148"/>
      <c r="AC178" s="148"/>
      <c r="AD178" s="148"/>
      <c r="AE178" s="148"/>
      <c r="AF178" s="148"/>
      <c r="AG178" s="148" t="s">
        <v>235</v>
      </c>
      <c r="AH178" s="148">
        <v>5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">
      <c r="A179" s="155"/>
      <c r="B179" s="156"/>
      <c r="C179" s="190" t="s">
        <v>902</v>
      </c>
      <c r="D179" s="187"/>
      <c r="E179" s="188">
        <v>15</v>
      </c>
      <c r="F179" s="158"/>
      <c r="G179" s="158"/>
      <c r="H179" s="158"/>
      <c r="I179" s="158"/>
      <c r="J179" s="158"/>
      <c r="K179" s="158"/>
      <c r="L179" s="158"/>
      <c r="M179" s="158"/>
      <c r="N179" s="157"/>
      <c r="O179" s="157"/>
      <c r="P179" s="157"/>
      <c r="Q179" s="157"/>
      <c r="R179" s="158"/>
      <c r="S179" s="158"/>
      <c r="T179" s="158"/>
      <c r="U179" s="158"/>
      <c r="V179" s="158"/>
      <c r="W179" s="158"/>
      <c r="X179" s="158"/>
      <c r="Y179" s="158"/>
      <c r="Z179" s="148"/>
      <c r="AA179" s="148"/>
      <c r="AB179" s="148"/>
      <c r="AC179" s="148"/>
      <c r="AD179" s="148"/>
      <c r="AE179" s="148"/>
      <c r="AF179" s="148"/>
      <c r="AG179" s="148" t="s">
        <v>235</v>
      </c>
      <c r="AH179" s="148">
        <v>5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90" t="s">
        <v>903</v>
      </c>
      <c r="D180" s="187"/>
      <c r="E180" s="188">
        <v>4</v>
      </c>
      <c r="F180" s="158"/>
      <c r="G180" s="158"/>
      <c r="H180" s="158"/>
      <c r="I180" s="158"/>
      <c r="J180" s="158"/>
      <c r="K180" s="158"/>
      <c r="L180" s="158"/>
      <c r="M180" s="158"/>
      <c r="N180" s="157"/>
      <c r="O180" s="157"/>
      <c r="P180" s="157"/>
      <c r="Q180" s="157"/>
      <c r="R180" s="158"/>
      <c r="S180" s="158"/>
      <c r="T180" s="158"/>
      <c r="U180" s="158"/>
      <c r="V180" s="158"/>
      <c r="W180" s="158"/>
      <c r="X180" s="158"/>
      <c r="Y180" s="158"/>
      <c r="Z180" s="148"/>
      <c r="AA180" s="148"/>
      <c r="AB180" s="148"/>
      <c r="AC180" s="148"/>
      <c r="AD180" s="148"/>
      <c r="AE180" s="148"/>
      <c r="AF180" s="148"/>
      <c r="AG180" s="148" t="s">
        <v>235</v>
      </c>
      <c r="AH180" s="148">
        <v>5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90" t="s">
        <v>904</v>
      </c>
      <c r="D181" s="187"/>
      <c r="E181" s="188">
        <v>7</v>
      </c>
      <c r="F181" s="158"/>
      <c r="G181" s="158"/>
      <c r="H181" s="158"/>
      <c r="I181" s="158"/>
      <c r="J181" s="158"/>
      <c r="K181" s="158"/>
      <c r="L181" s="158"/>
      <c r="M181" s="158"/>
      <c r="N181" s="157"/>
      <c r="O181" s="157"/>
      <c r="P181" s="157"/>
      <c r="Q181" s="157"/>
      <c r="R181" s="158"/>
      <c r="S181" s="158"/>
      <c r="T181" s="158"/>
      <c r="U181" s="158"/>
      <c r="V181" s="158"/>
      <c r="W181" s="158"/>
      <c r="X181" s="158"/>
      <c r="Y181" s="158"/>
      <c r="Z181" s="148"/>
      <c r="AA181" s="148"/>
      <c r="AB181" s="148"/>
      <c r="AC181" s="148"/>
      <c r="AD181" s="148"/>
      <c r="AE181" s="148"/>
      <c r="AF181" s="148"/>
      <c r="AG181" s="148" t="s">
        <v>235</v>
      </c>
      <c r="AH181" s="148">
        <v>5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90" t="s">
        <v>905</v>
      </c>
      <c r="D182" s="187"/>
      <c r="E182" s="188">
        <v>5</v>
      </c>
      <c r="F182" s="158"/>
      <c r="G182" s="158"/>
      <c r="H182" s="158"/>
      <c r="I182" s="158"/>
      <c r="J182" s="158"/>
      <c r="K182" s="158"/>
      <c r="L182" s="158"/>
      <c r="M182" s="158"/>
      <c r="N182" s="157"/>
      <c r="O182" s="157"/>
      <c r="P182" s="157"/>
      <c r="Q182" s="157"/>
      <c r="R182" s="158"/>
      <c r="S182" s="158"/>
      <c r="T182" s="158"/>
      <c r="U182" s="158"/>
      <c r="V182" s="158"/>
      <c r="W182" s="158"/>
      <c r="X182" s="158"/>
      <c r="Y182" s="158"/>
      <c r="Z182" s="148"/>
      <c r="AA182" s="148"/>
      <c r="AB182" s="148"/>
      <c r="AC182" s="148"/>
      <c r="AD182" s="148"/>
      <c r="AE182" s="148"/>
      <c r="AF182" s="148"/>
      <c r="AG182" s="148" t="s">
        <v>235</v>
      </c>
      <c r="AH182" s="148">
        <v>5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90" t="s">
        <v>906</v>
      </c>
      <c r="D183" s="187"/>
      <c r="E183" s="188">
        <v>12.5</v>
      </c>
      <c r="F183" s="158"/>
      <c r="G183" s="158"/>
      <c r="H183" s="158"/>
      <c r="I183" s="158"/>
      <c r="J183" s="158"/>
      <c r="K183" s="158"/>
      <c r="L183" s="158"/>
      <c r="M183" s="158"/>
      <c r="N183" s="157"/>
      <c r="O183" s="157"/>
      <c r="P183" s="157"/>
      <c r="Q183" s="157"/>
      <c r="R183" s="158"/>
      <c r="S183" s="158"/>
      <c r="T183" s="158"/>
      <c r="U183" s="158"/>
      <c r="V183" s="158"/>
      <c r="W183" s="158"/>
      <c r="X183" s="158"/>
      <c r="Y183" s="158"/>
      <c r="Z183" s="148"/>
      <c r="AA183" s="148"/>
      <c r="AB183" s="148"/>
      <c r="AC183" s="148"/>
      <c r="AD183" s="148"/>
      <c r="AE183" s="148"/>
      <c r="AF183" s="148"/>
      <c r="AG183" s="148" t="s">
        <v>235</v>
      </c>
      <c r="AH183" s="148">
        <v>5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">
      <c r="A184" s="167">
        <v>55</v>
      </c>
      <c r="B184" s="168" t="s">
        <v>907</v>
      </c>
      <c r="C184" s="183" t="s">
        <v>908</v>
      </c>
      <c r="D184" s="169" t="s">
        <v>219</v>
      </c>
      <c r="E184" s="170">
        <v>31</v>
      </c>
      <c r="F184" s="171"/>
      <c r="G184" s="172">
        <f>ROUND(E184*F184,2)</f>
        <v>0</v>
      </c>
      <c r="H184" s="171"/>
      <c r="I184" s="172">
        <f>ROUND(E184*H184,2)</f>
        <v>0</v>
      </c>
      <c r="J184" s="171"/>
      <c r="K184" s="172">
        <f>ROUND(E184*J184,2)</f>
        <v>0</v>
      </c>
      <c r="L184" s="172">
        <v>21</v>
      </c>
      <c r="M184" s="172">
        <f>G184*(1+L184/100)</f>
        <v>0</v>
      </c>
      <c r="N184" s="170">
        <v>0</v>
      </c>
      <c r="O184" s="170">
        <f>ROUND(E184*N184,2)</f>
        <v>0</v>
      </c>
      <c r="P184" s="170">
        <v>0</v>
      </c>
      <c r="Q184" s="170">
        <f>ROUND(E184*P184,2)</f>
        <v>0</v>
      </c>
      <c r="R184" s="172" t="s">
        <v>314</v>
      </c>
      <c r="S184" s="172" t="s">
        <v>221</v>
      </c>
      <c r="T184" s="173" t="s">
        <v>222</v>
      </c>
      <c r="U184" s="158">
        <v>5.8999999999999997E-2</v>
      </c>
      <c r="V184" s="158">
        <f>ROUND(E184*U184,2)</f>
        <v>1.83</v>
      </c>
      <c r="W184" s="158"/>
      <c r="X184" s="158" t="s">
        <v>223</v>
      </c>
      <c r="Y184" s="158" t="s">
        <v>197</v>
      </c>
      <c r="Z184" s="148"/>
      <c r="AA184" s="148"/>
      <c r="AB184" s="148"/>
      <c r="AC184" s="148"/>
      <c r="AD184" s="148"/>
      <c r="AE184" s="148"/>
      <c r="AF184" s="148"/>
      <c r="AG184" s="148" t="s">
        <v>224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2">
      <c r="A185" s="155"/>
      <c r="B185" s="156"/>
      <c r="C185" s="190" t="s">
        <v>909</v>
      </c>
      <c r="D185" s="187"/>
      <c r="E185" s="188">
        <v>12</v>
      </c>
      <c r="F185" s="158"/>
      <c r="G185" s="158"/>
      <c r="H185" s="158"/>
      <c r="I185" s="158"/>
      <c r="J185" s="158"/>
      <c r="K185" s="158"/>
      <c r="L185" s="158"/>
      <c r="M185" s="158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8"/>
      <c r="Y185" s="158"/>
      <c r="Z185" s="148"/>
      <c r="AA185" s="148"/>
      <c r="AB185" s="148"/>
      <c r="AC185" s="148"/>
      <c r="AD185" s="148"/>
      <c r="AE185" s="148"/>
      <c r="AF185" s="148"/>
      <c r="AG185" s="148" t="s">
        <v>235</v>
      </c>
      <c r="AH185" s="148">
        <v>5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">
      <c r="A186" s="155"/>
      <c r="B186" s="156"/>
      <c r="C186" s="190" t="s">
        <v>910</v>
      </c>
      <c r="D186" s="187"/>
      <c r="E186" s="188">
        <v>19</v>
      </c>
      <c r="F186" s="158"/>
      <c r="G186" s="158"/>
      <c r="H186" s="158"/>
      <c r="I186" s="158"/>
      <c r="J186" s="158"/>
      <c r="K186" s="158"/>
      <c r="L186" s="158"/>
      <c r="M186" s="158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8"/>
      <c r="Y186" s="158"/>
      <c r="Z186" s="148"/>
      <c r="AA186" s="148"/>
      <c r="AB186" s="148"/>
      <c r="AC186" s="148"/>
      <c r="AD186" s="148"/>
      <c r="AE186" s="148"/>
      <c r="AF186" s="148"/>
      <c r="AG186" s="148" t="s">
        <v>235</v>
      </c>
      <c r="AH186" s="148">
        <v>5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2.5" outlineLevel="1" x14ac:dyDescent="0.2">
      <c r="A187" s="174">
        <v>56</v>
      </c>
      <c r="B187" s="175" t="s">
        <v>911</v>
      </c>
      <c r="C187" s="182" t="s">
        <v>912</v>
      </c>
      <c r="D187" s="176" t="s">
        <v>281</v>
      </c>
      <c r="E187" s="177">
        <v>2</v>
      </c>
      <c r="F187" s="178"/>
      <c r="G187" s="179">
        <f t="shared" ref="G187:G194" si="7">ROUND(E187*F187,2)</f>
        <v>0</v>
      </c>
      <c r="H187" s="178"/>
      <c r="I187" s="179">
        <f t="shared" ref="I187:I194" si="8">ROUND(E187*H187,2)</f>
        <v>0</v>
      </c>
      <c r="J187" s="178"/>
      <c r="K187" s="179">
        <f t="shared" ref="K187:K194" si="9">ROUND(E187*J187,2)</f>
        <v>0</v>
      </c>
      <c r="L187" s="179">
        <v>21</v>
      </c>
      <c r="M187" s="179">
        <f t="shared" ref="M187:M194" si="10">G187*(1+L187/100)</f>
        <v>0</v>
      </c>
      <c r="N187" s="177">
        <v>2.0000000000000001E-4</v>
      </c>
      <c r="O187" s="177">
        <f t="shared" ref="O187:O194" si="11">ROUND(E187*N187,2)</f>
        <v>0</v>
      </c>
      <c r="P187" s="177">
        <v>0</v>
      </c>
      <c r="Q187" s="177">
        <f t="shared" ref="Q187:Q194" si="12">ROUND(E187*P187,2)</f>
        <v>0</v>
      </c>
      <c r="R187" s="179" t="s">
        <v>549</v>
      </c>
      <c r="S187" s="179" t="s">
        <v>221</v>
      </c>
      <c r="T187" s="180" t="s">
        <v>222</v>
      </c>
      <c r="U187" s="158">
        <v>0</v>
      </c>
      <c r="V187" s="158">
        <f t="shared" ref="V187:V194" si="13">ROUND(E187*U187,2)</f>
        <v>0</v>
      </c>
      <c r="W187" s="158"/>
      <c r="X187" s="158" t="s">
        <v>536</v>
      </c>
      <c r="Y187" s="158" t="s">
        <v>197</v>
      </c>
      <c r="Z187" s="148"/>
      <c r="AA187" s="148"/>
      <c r="AB187" s="148"/>
      <c r="AC187" s="148"/>
      <c r="AD187" s="148"/>
      <c r="AE187" s="148"/>
      <c r="AF187" s="148"/>
      <c r="AG187" s="148" t="s">
        <v>537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ht="22.5" outlineLevel="1" x14ac:dyDescent="0.2">
      <c r="A188" s="174">
        <v>57</v>
      </c>
      <c r="B188" s="175" t="s">
        <v>913</v>
      </c>
      <c r="C188" s="182" t="s">
        <v>914</v>
      </c>
      <c r="D188" s="176" t="s">
        <v>281</v>
      </c>
      <c r="E188" s="177">
        <v>2</v>
      </c>
      <c r="F188" s="178"/>
      <c r="G188" s="179">
        <f t="shared" si="7"/>
        <v>0</v>
      </c>
      <c r="H188" s="178"/>
      <c r="I188" s="179">
        <f t="shared" si="8"/>
        <v>0</v>
      </c>
      <c r="J188" s="178"/>
      <c r="K188" s="179">
        <f t="shared" si="9"/>
        <v>0</v>
      </c>
      <c r="L188" s="179">
        <v>21</v>
      </c>
      <c r="M188" s="179">
        <f t="shared" si="10"/>
        <v>0</v>
      </c>
      <c r="N188" s="177">
        <v>3.8000000000000002E-4</v>
      </c>
      <c r="O188" s="177">
        <f t="shared" si="11"/>
        <v>0</v>
      </c>
      <c r="P188" s="177">
        <v>0</v>
      </c>
      <c r="Q188" s="177">
        <f t="shared" si="12"/>
        <v>0</v>
      </c>
      <c r="R188" s="179" t="s">
        <v>549</v>
      </c>
      <c r="S188" s="179" t="s">
        <v>221</v>
      </c>
      <c r="T188" s="180" t="s">
        <v>222</v>
      </c>
      <c r="U188" s="158">
        <v>0</v>
      </c>
      <c r="V188" s="158">
        <f t="shared" si="13"/>
        <v>0</v>
      </c>
      <c r="W188" s="158"/>
      <c r="X188" s="158" t="s">
        <v>536</v>
      </c>
      <c r="Y188" s="158" t="s">
        <v>197</v>
      </c>
      <c r="Z188" s="148"/>
      <c r="AA188" s="148"/>
      <c r="AB188" s="148"/>
      <c r="AC188" s="148"/>
      <c r="AD188" s="148"/>
      <c r="AE188" s="148"/>
      <c r="AF188" s="148"/>
      <c r="AG188" s="148" t="s">
        <v>537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2.5" outlineLevel="1" x14ac:dyDescent="0.2">
      <c r="A189" s="174">
        <v>58</v>
      </c>
      <c r="B189" s="175" t="s">
        <v>915</v>
      </c>
      <c r="C189" s="182" t="s">
        <v>916</v>
      </c>
      <c r="D189" s="176" t="s">
        <v>281</v>
      </c>
      <c r="E189" s="177">
        <v>2</v>
      </c>
      <c r="F189" s="178"/>
      <c r="G189" s="179">
        <f t="shared" si="7"/>
        <v>0</v>
      </c>
      <c r="H189" s="178"/>
      <c r="I189" s="179">
        <f t="shared" si="8"/>
        <v>0</v>
      </c>
      <c r="J189" s="178"/>
      <c r="K189" s="179">
        <f t="shared" si="9"/>
        <v>0</v>
      </c>
      <c r="L189" s="179">
        <v>21</v>
      </c>
      <c r="M189" s="179">
        <f t="shared" si="10"/>
        <v>0</v>
      </c>
      <c r="N189" s="177">
        <v>1.09E-3</v>
      </c>
      <c r="O189" s="177">
        <f t="shared" si="11"/>
        <v>0</v>
      </c>
      <c r="P189" s="177">
        <v>0</v>
      </c>
      <c r="Q189" s="177">
        <f t="shared" si="12"/>
        <v>0</v>
      </c>
      <c r="R189" s="179" t="s">
        <v>549</v>
      </c>
      <c r="S189" s="179" t="s">
        <v>221</v>
      </c>
      <c r="T189" s="180" t="s">
        <v>222</v>
      </c>
      <c r="U189" s="158">
        <v>0</v>
      </c>
      <c r="V189" s="158">
        <f t="shared" si="13"/>
        <v>0</v>
      </c>
      <c r="W189" s="158"/>
      <c r="X189" s="158" t="s">
        <v>536</v>
      </c>
      <c r="Y189" s="158" t="s">
        <v>197</v>
      </c>
      <c r="Z189" s="148"/>
      <c r="AA189" s="148"/>
      <c r="AB189" s="148"/>
      <c r="AC189" s="148"/>
      <c r="AD189" s="148"/>
      <c r="AE189" s="148"/>
      <c r="AF189" s="148"/>
      <c r="AG189" s="148" t="s">
        <v>537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ht="22.5" outlineLevel="1" x14ac:dyDescent="0.2">
      <c r="A190" s="174">
        <v>59</v>
      </c>
      <c r="B190" s="175" t="s">
        <v>917</v>
      </c>
      <c r="C190" s="182" t="s">
        <v>918</v>
      </c>
      <c r="D190" s="176" t="s">
        <v>281</v>
      </c>
      <c r="E190" s="177">
        <v>1</v>
      </c>
      <c r="F190" s="178"/>
      <c r="G190" s="179">
        <f t="shared" si="7"/>
        <v>0</v>
      </c>
      <c r="H190" s="178"/>
      <c r="I190" s="179">
        <f t="shared" si="8"/>
        <v>0</v>
      </c>
      <c r="J190" s="178"/>
      <c r="K190" s="179">
        <f t="shared" si="9"/>
        <v>0</v>
      </c>
      <c r="L190" s="179">
        <v>21</v>
      </c>
      <c r="M190" s="179">
        <f t="shared" si="10"/>
        <v>0</v>
      </c>
      <c r="N190" s="177">
        <v>2.0400000000000001E-3</v>
      </c>
      <c r="O190" s="177">
        <f t="shared" si="11"/>
        <v>0</v>
      </c>
      <c r="P190" s="177">
        <v>0</v>
      </c>
      <c r="Q190" s="177">
        <f t="shared" si="12"/>
        <v>0</v>
      </c>
      <c r="R190" s="179" t="s">
        <v>549</v>
      </c>
      <c r="S190" s="179" t="s">
        <v>221</v>
      </c>
      <c r="T190" s="180" t="s">
        <v>222</v>
      </c>
      <c r="U190" s="158">
        <v>0</v>
      </c>
      <c r="V190" s="158">
        <f t="shared" si="13"/>
        <v>0</v>
      </c>
      <c r="W190" s="158"/>
      <c r="X190" s="158" t="s">
        <v>536</v>
      </c>
      <c r="Y190" s="158" t="s">
        <v>197</v>
      </c>
      <c r="Z190" s="148"/>
      <c r="AA190" s="148"/>
      <c r="AB190" s="148"/>
      <c r="AC190" s="148"/>
      <c r="AD190" s="148"/>
      <c r="AE190" s="148"/>
      <c r="AF190" s="148"/>
      <c r="AG190" s="148" t="s">
        <v>537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ht="22.5" outlineLevel="1" x14ac:dyDescent="0.2">
      <c r="A191" s="174">
        <v>60</v>
      </c>
      <c r="B191" s="175" t="s">
        <v>919</v>
      </c>
      <c r="C191" s="182" t="s">
        <v>920</v>
      </c>
      <c r="D191" s="176" t="s">
        <v>281</v>
      </c>
      <c r="E191" s="177">
        <v>6</v>
      </c>
      <c r="F191" s="178"/>
      <c r="G191" s="179">
        <f t="shared" si="7"/>
        <v>0</v>
      </c>
      <c r="H191" s="178"/>
      <c r="I191" s="179">
        <f t="shared" si="8"/>
        <v>0</v>
      </c>
      <c r="J191" s="178"/>
      <c r="K191" s="179">
        <f t="shared" si="9"/>
        <v>0</v>
      </c>
      <c r="L191" s="179">
        <v>21</v>
      </c>
      <c r="M191" s="179">
        <f t="shared" si="10"/>
        <v>0</v>
      </c>
      <c r="N191" s="177">
        <v>2.5999999999999998E-4</v>
      </c>
      <c r="O191" s="177">
        <f t="shared" si="11"/>
        <v>0</v>
      </c>
      <c r="P191" s="177">
        <v>0</v>
      </c>
      <c r="Q191" s="177">
        <f t="shared" si="12"/>
        <v>0</v>
      </c>
      <c r="R191" s="179" t="s">
        <v>549</v>
      </c>
      <c r="S191" s="179" t="s">
        <v>221</v>
      </c>
      <c r="T191" s="180" t="s">
        <v>222</v>
      </c>
      <c r="U191" s="158">
        <v>0</v>
      </c>
      <c r="V191" s="158">
        <f t="shared" si="13"/>
        <v>0</v>
      </c>
      <c r="W191" s="158"/>
      <c r="X191" s="158" t="s">
        <v>536</v>
      </c>
      <c r="Y191" s="158" t="s">
        <v>197</v>
      </c>
      <c r="Z191" s="148"/>
      <c r="AA191" s="148"/>
      <c r="AB191" s="148"/>
      <c r="AC191" s="148"/>
      <c r="AD191" s="148"/>
      <c r="AE191" s="148"/>
      <c r="AF191" s="148"/>
      <c r="AG191" s="148" t="s">
        <v>537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ht="22.5" outlineLevel="1" x14ac:dyDescent="0.2">
      <c r="A192" s="174">
        <v>61</v>
      </c>
      <c r="B192" s="175" t="s">
        <v>921</v>
      </c>
      <c r="C192" s="182" t="s">
        <v>922</v>
      </c>
      <c r="D192" s="176" t="s">
        <v>281</v>
      </c>
      <c r="E192" s="177">
        <v>3</v>
      </c>
      <c r="F192" s="178"/>
      <c r="G192" s="179">
        <f t="shared" si="7"/>
        <v>0</v>
      </c>
      <c r="H192" s="178"/>
      <c r="I192" s="179">
        <f t="shared" si="8"/>
        <v>0</v>
      </c>
      <c r="J192" s="178"/>
      <c r="K192" s="179">
        <f t="shared" si="9"/>
        <v>0</v>
      </c>
      <c r="L192" s="179">
        <v>21</v>
      </c>
      <c r="M192" s="179">
        <f t="shared" si="10"/>
        <v>0</v>
      </c>
      <c r="N192" s="177">
        <v>2.9999999999999997E-4</v>
      </c>
      <c r="O192" s="177">
        <f t="shared" si="11"/>
        <v>0</v>
      </c>
      <c r="P192" s="177">
        <v>0</v>
      </c>
      <c r="Q192" s="177">
        <f t="shared" si="12"/>
        <v>0</v>
      </c>
      <c r="R192" s="179" t="s">
        <v>549</v>
      </c>
      <c r="S192" s="179" t="s">
        <v>221</v>
      </c>
      <c r="T192" s="180" t="s">
        <v>222</v>
      </c>
      <c r="U192" s="158">
        <v>0</v>
      </c>
      <c r="V192" s="158">
        <f t="shared" si="13"/>
        <v>0</v>
      </c>
      <c r="W192" s="158"/>
      <c r="X192" s="158" t="s">
        <v>536</v>
      </c>
      <c r="Y192" s="158" t="s">
        <v>197</v>
      </c>
      <c r="Z192" s="148"/>
      <c r="AA192" s="148"/>
      <c r="AB192" s="148"/>
      <c r="AC192" s="148"/>
      <c r="AD192" s="148"/>
      <c r="AE192" s="148"/>
      <c r="AF192" s="148"/>
      <c r="AG192" s="148" t="s">
        <v>537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ht="22.5" outlineLevel="1" x14ac:dyDescent="0.2">
      <c r="A193" s="174">
        <v>62</v>
      </c>
      <c r="B193" s="175" t="s">
        <v>923</v>
      </c>
      <c r="C193" s="182" t="s">
        <v>924</v>
      </c>
      <c r="D193" s="176" t="s">
        <v>281</v>
      </c>
      <c r="E193" s="177">
        <v>2</v>
      </c>
      <c r="F193" s="178"/>
      <c r="G193" s="179">
        <f t="shared" si="7"/>
        <v>0</v>
      </c>
      <c r="H193" s="178"/>
      <c r="I193" s="179">
        <f t="shared" si="8"/>
        <v>0</v>
      </c>
      <c r="J193" s="178"/>
      <c r="K193" s="179">
        <f t="shared" si="9"/>
        <v>0</v>
      </c>
      <c r="L193" s="179">
        <v>21</v>
      </c>
      <c r="M193" s="179">
        <f t="shared" si="10"/>
        <v>0</v>
      </c>
      <c r="N193" s="177">
        <v>6.0999999999999997E-4</v>
      </c>
      <c r="O193" s="177">
        <f t="shared" si="11"/>
        <v>0</v>
      </c>
      <c r="P193" s="177">
        <v>0</v>
      </c>
      <c r="Q193" s="177">
        <f t="shared" si="12"/>
        <v>0</v>
      </c>
      <c r="R193" s="179" t="s">
        <v>549</v>
      </c>
      <c r="S193" s="179" t="s">
        <v>221</v>
      </c>
      <c r="T193" s="180" t="s">
        <v>222</v>
      </c>
      <c r="U193" s="158">
        <v>0</v>
      </c>
      <c r="V193" s="158">
        <f t="shared" si="13"/>
        <v>0</v>
      </c>
      <c r="W193" s="158"/>
      <c r="X193" s="158" t="s">
        <v>536</v>
      </c>
      <c r="Y193" s="158" t="s">
        <v>197</v>
      </c>
      <c r="Z193" s="148"/>
      <c r="AA193" s="148"/>
      <c r="AB193" s="148"/>
      <c r="AC193" s="148"/>
      <c r="AD193" s="148"/>
      <c r="AE193" s="148"/>
      <c r="AF193" s="148"/>
      <c r="AG193" s="148" t="s">
        <v>537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67">
        <v>63</v>
      </c>
      <c r="B194" s="168" t="s">
        <v>925</v>
      </c>
      <c r="C194" s="183" t="s">
        <v>926</v>
      </c>
      <c r="D194" s="169" t="s">
        <v>281</v>
      </c>
      <c r="E194" s="170">
        <v>9</v>
      </c>
      <c r="F194" s="171"/>
      <c r="G194" s="172">
        <f t="shared" si="7"/>
        <v>0</v>
      </c>
      <c r="H194" s="171"/>
      <c r="I194" s="172">
        <f t="shared" si="8"/>
        <v>0</v>
      </c>
      <c r="J194" s="171"/>
      <c r="K194" s="172">
        <f t="shared" si="9"/>
        <v>0</v>
      </c>
      <c r="L194" s="172">
        <v>21</v>
      </c>
      <c r="M194" s="172">
        <f t="shared" si="10"/>
        <v>0</v>
      </c>
      <c r="N194" s="170">
        <v>6.0999999999999997E-4</v>
      </c>
      <c r="O194" s="170">
        <f t="shared" si="11"/>
        <v>0.01</v>
      </c>
      <c r="P194" s="170">
        <v>0</v>
      </c>
      <c r="Q194" s="170">
        <f t="shared" si="12"/>
        <v>0</v>
      </c>
      <c r="R194" s="172"/>
      <c r="S194" s="172" t="s">
        <v>195</v>
      </c>
      <c r="T194" s="173" t="s">
        <v>222</v>
      </c>
      <c r="U194" s="158">
        <v>0</v>
      </c>
      <c r="V194" s="158">
        <f t="shared" si="13"/>
        <v>0</v>
      </c>
      <c r="W194" s="158"/>
      <c r="X194" s="158" t="s">
        <v>223</v>
      </c>
      <c r="Y194" s="158" t="s">
        <v>197</v>
      </c>
      <c r="Z194" s="148"/>
      <c r="AA194" s="148"/>
      <c r="AB194" s="148"/>
      <c r="AC194" s="148"/>
      <c r="AD194" s="148"/>
      <c r="AE194" s="148"/>
      <c r="AF194" s="148"/>
      <c r="AG194" s="148" t="s">
        <v>224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2" x14ac:dyDescent="0.2">
      <c r="A195" s="155"/>
      <c r="B195" s="156"/>
      <c r="C195" s="190" t="s">
        <v>927</v>
      </c>
      <c r="D195" s="187"/>
      <c r="E195" s="188">
        <v>6</v>
      </c>
      <c r="F195" s="158"/>
      <c r="G195" s="158"/>
      <c r="H195" s="158"/>
      <c r="I195" s="158"/>
      <c r="J195" s="158"/>
      <c r="K195" s="158"/>
      <c r="L195" s="158"/>
      <c r="M195" s="158"/>
      <c r="N195" s="157"/>
      <c r="O195" s="157"/>
      <c r="P195" s="157"/>
      <c r="Q195" s="157"/>
      <c r="R195" s="158"/>
      <c r="S195" s="158"/>
      <c r="T195" s="158"/>
      <c r="U195" s="158"/>
      <c r="V195" s="158"/>
      <c r="W195" s="158"/>
      <c r="X195" s="158"/>
      <c r="Y195" s="158"/>
      <c r="Z195" s="148"/>
      <c r="AA195" s="148"/>
      <c r="AB195" s="148"/>
      <c r="AC195" s="148"/>
      <c r="AD195" s="148"/>
      <c r="AE195" s="148"/>
      <c r="AF195" s="148"/>
      <c r="AG195" s="148" t="s">
        <v>235</v>
      </c>
      <c r="AH195" s="148">
        <v>5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3" x14ac:dyDescent="0.2">
      <c r="A196" s="155"/>
      <c r="B196" s="156"/>
      <c r="C196" s="190" t="s">
        <v>928</v>
      </c>
      <c r="D196" s="187"/>
      <c r="E196" s="188">
        <v>3</v>
      </c>
      <c r="F196" s="158"/>
      <c r="G196" s="158"/>
      <c r="H196" s="158"/>
      <c r="I196" s="158"/>
      <c r="J196" s="158"/>
      <c r="K196" s="158"/>
      <c r="L196" s="158"/>
      <c r="M196" s="158"/>
      <c r="N196" s="157"/>
      <c r="O196" s="157"/>
      <c r="P196" s="157"/>
      <c r="Q196" s="157"/>
      <c r="R196" s="158"/>
      <c r="S196" s="158"/>
      <c r="T196" s="158"/>
      <c r="U196" s="158"/>
      <c r="V196" s="158"/>
      <c r="W196" s="158"/>
      <c r="X196" s="158"/>
      <c r="Y196" s="158"/>
      <c r="Z196" s="148"/>
      <c r="AA196" s="148"/>
      <c r="AB196" s="148"/>
      <c r="AC196" s="148"/>
      <c r="AD196" s="148"/>
      <c r="AE196" s="148"/>
      <c r="AF196" s="148"/>
      <c r="AG196" s="148" t="s">
        <v>235</v>
      </c>
      <c r="AH196" s="148">
        <v>5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 x14ac:dyDescent="0.2">
      <c r="A197" s="167">
        <v>64</v>
      </c>
      <c r="B197" s="168" t="s">
        <v>929</v>
      </c>
      <c r="C197" s="183" t="s">
        <v>930</v>
      </c>
      <c r="D197" s="169" t="s">
        <v>281</v>
      </c>
      <c r="E197" s="170">
        <v>2</v>
      </c>
      <c r="F197" s="171"/>
      <c r="G197" s="172">
        <f>ROUND(E197*F197,2)</f>
        <v>0</v>
      </c>
      <c r="H197" s="171"/>
      <c r="I197" s="172">
        <f>ROUND(E197*H197,2)</f>
        <v>0</v>
      </c>
      <c r="J197" s="171"/>
      <c r="K197" s="172">
        <f>ROUND(E197*J197,2)</f>
        <v>0</v>
      </c>
      <c r="L197" s="172">
        <v>21</v>
      </c>
      <c r="M197" s="172">
        <f>G197*(1+L197/100)</f>
        <v>0</v>
      </c>
      <c r="N197" s="170">
        <v>6.0999999999999997E-4</v>
      </c>
      <c r="O197" s="170">
        <f>ROUND(E197*N197,2)</f>
        <v>0</v>
      </c>
      <c r="P197" s="170">
        <v>0</v>
      </c>
      <c r="Q197" s="170">
        <f>ROUND(E197*P197,2)</f>
        <v>0</v>
      </c>
      <c r="R197" s="172"/>
      <c r="S197" s="172" t="s">
        <v>195</v>
      </c>
      <c r="T197" s="173" t="s">
        <v>196</v>
      </c>
      <c r="U197" s="158">
        <v>0</v>
      </c>
      <c r="V197" s="158">
        <f>ROUND(E197*U197,2)</f>
        <v>0</v>
      </c>
      <c r="W197" s="158"/>
      <c r="X197" s="158" t="s">
        <v>223</v>
      </c>
      <c r="Y197" s="158" t="s">
        <v>197</v>
      </c>
      <c r="Z197" s="148"/>
      <c r="AA197" s="148"/>
      <c r="AB197" s="148"/>
      <c r="AC197" s="148"/>
      <c r="AD197" s="148"/>
      <c r="AE197" s="148"/>
      <c r="AF197" s="148"/>
      <c r="AG197" s="148" t="s">
        <v>224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2" x14ac:dyDescent="0.2">
      <c r="A198" s="155"/>
      <c r="B198" s="156"/>
      <c r="C198" s="190" t="s">
        <v>931</v>
      </c>
      <c r="D198" s="187"/>
      <c r="E198" s="188">
        <v>2</v>
      </c>
      <c r="F198" s="158"/>
      <c r="G198" s="158"/>
      <c r="H198" s="158"/>
      <c r="I198" s="158"/>
      <c r="J198" s="158"/>
      <c r="K198" s="158"/>
      <c r="L198" s="158"/>
      <c r="M198" s="158"/>
      <c r="N198" s="157"/>
      <c r="O198" s="157"/>
      <c r="P198" s="157"/>
      <c r="Q198" s="157"/>
      <c r="R198" s="158"/>
      <c r="S198" s="158"/>
      <c r="T198" s="158"/>
      <c r="U198" s="158"/>
      <c r="V198" s="158"/>
      <c r="W198" s="158"/>
      <c r="X198" s="158"/>
      <c r="Y198" s="158"/>
      <c r="Z198" s="148"/>
      <c r="AA198" s="148"/>
      <c r="AB198" s="148"/>
      <c r="AC198" s="148"/>
      <c r="AD198" s="148"/>
      <c r="AE198" s="148"/>
      <c r="AF198" s="148"/>
      <c r="AG198" s="148" t="s">
        <v>235</v>
      </c>
      <c r="AH198" s="148">
        <v>5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 x14ac:dyDescent="0.2">
      <c r="A199" s="167">
        <v>65</v>
      </c>
      <c r="B199" s="168" t="s">
        <v>932</v>
      </c>
      <c r="C199" s="183" t="s">
        <v>933</v>
      </c>
      <c r="D199" s="169" t="s">
        <v>363</v>
      </c>
      <c r="E199" s="170">
        <v>0.47866999999999998</v>
      </c>
      <c r="F199" s="171"/>
      <c r="G199" s="172">
        <f>ROUND(E199*F199,2)</f>
        <v>0</v>
      </c>
      <c r="H199" s="171"/>
      <c r="I199" s="172">
        <f>ROUND(E199*H199,2)</f>
        <v>0</v>
      </c>
      <c r="J199" s="171"/>
      <c r="K199" s="172">
        <f>ROUND(E199*J199,2)</f>
        <v>0</v>
      </c>
      <c r="L199" s="172">
        <v>21</v>
      </c>
      <c r="M199" s="172">
        <f>G199*(1+L199/100)</f>
        <v>0</v>
      </c>
      <c r="N199" s="170">
        <v>0</v>
      </c>
      <c r="O199" s="170">
        <f>ROUND(E199*N199,2)</f>
        <v>0</v>
      </c>
      <c r="P199" s="170">
        <v>0</v>
      </c>
      <c r="Q199" s="170">
        <f>ROUND(E199*P199,2)</f>
        <v>0</v>
      </c>
      <c r="R199" s="172" t="s">
        <v>314</v>
      </c>
      <c r="S199" s="172" t="s">
        <v>221</v>
      </c>
      <c r="T199" s="173" t="s">
        <v>222</v>
      </c>
      <c r="U199" s="158">
        <v>1.5229999999999999</v>
      </c>
      <c r="V199" s="158">
        <f>ROUND(E199*U199,2)</f>
        <v>0.73</v>
      </c>
      <c r="W199" s="158"/>
      <c r="X199" s="158" t="s">
        <v>507</v>
      </c>
      <c r="Y199" s="158" t="s">
        <v>197</v>
      </c>
      <c r="Z199" s="148"/>
      <c r="AA199" s="148"/>
      <c r="AB199" s="148"/>
      <c r="AC199" s="148"/>
      <c r="AD199" s="148"/>
      <c r="AE199" s="148"/>
      <c r="AF199" s="148"/>
      <c r="AG199" s="148" t="s">
        <v>508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2" x14ac:dyDescent="0.2">
      <c r="A200" s="155"/>
      <c r="B200" s="156"/>
      <c r="C200" s="258" t="s">
        <v>934</v>
      </c>
      <c r="D200" s="259"/>
      <c r="E200" s="259"/>
      <c r="F200" s="259"/>
      <c r="G200" s="259"/>
      <c r="H200" s="158"/>
      <c r="I200" s="158"/>
      <c r="J200" s="158"/>
      <c r="K200" s="158"/>
      <c r="L200" s="158"/>
      <c r="M200" s="158"/>
      <c r="N200" s="157"/>
      <c r="O200" s="157"/>
      <c r="P200" s="157"/>
      <c r="Q200" s="157"/>
      <c r="R200" s="158"/>
      <c r="S200" s="158"/>
      <c r="T200" s="158"/>
      <c r="U200" s="158"/>
      <c r="V200" s="158"/>
      <c r="W200" s="158"/>
      <c r="X200" s="158"/>
      <c r="Y200" s="158"/>
      <c r="Z200" s="148"/>
      <c r="AA200" s="148"/>
      <c r="AB200" s="148"/>
      <c r="AC200" s="148"/>
      <c r="AD200" s="148"/>
      <c r="AE200" s="148"/>
      <c r="AF200" s="148"/>
      <c r="AG200" s="148" t="s">
        <v>226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x14ac:dyDescent="0.2">
      <c r="A201" s="160" t="s">
        <v>190</v>
      </c>
      <c r="B201" s="161" t="s">
        <v>136</v>
      </c>
      <c r="C201" s="181" t="s">
        <v>137</v>
      </c>
      <c r="D201" s="162"/>
      <c r="E201" s="163"/>
      <c r="F201" s="164"/>
      <c r="G201" s="164">
        <f>SUMIF(AG202:AG278,"&lt;&gt;NOR",G202:G278)</f>
        <v>0</v>
      </c>
      <c r="H201" s="164"/>
      <c r="I201" s="164">
        <f>SUM(I202:I278)</f>
        <v>0</v>
      </c>
      <c r="J201" s="164"/>
      <c r="K201" s="164">
        <f>SUM(K202:K278)</f>
        <v>0</v>
      </c>
      <c r="L201" s="164"/>
      <c r="M201" s="164">
        <f>SUM(M202:M278)</f>
        <v>0</v>
      </c>
      <c r="N201" s="163"/>
      <c r="O201" s="163">
        <f>SUM(O202:O278)</f>
        <v>0.09</v>
      </c>
      <c r="P201" s="163"/>
      <c r="Q201" s="163">
        <f>SUM(Q202:Q278)</f>
        <v>0</v>
      </c>
      <c r="R201" s="164"/>
      <c r="S201" s="164"/>
      <c r="T201" s="165"/>
      <c r="U201" s="159"/>
      <c r="V201" s="159">
        <f>SUM(V202:V278)</f>
        <v>88.179999999999993</v>
      </c>
      <c r="W201" s="159"/>
      <c r="X201" s="159"/>
      <c r="Y201" s="159"/>
      <c r="AG201" t="s">
        <v>191</v>
      </c>
    </row>
    <row r="202" spans="1:60" outlineLevel="1" x14ac:dyDescent="0.2">
      <c r="A202" s="167">
        <v>66</v>
      </c>
      <c r="B202" s="168" t="s">
        <v>935</v>
      </c>
      <c r="C202" s="183" t="s">
        <v>936</v>
      </c>
      <c r="D202" s="169" t="s">
        <v>325</v>
      </c>
      <c r="E202" s="170">
        <v>10</v>
      </c>
      <c r="F202" s="171"/>
      <c r="G202" s="172">
        <f>ROUND(E202*F202,2)</f>
        <v>0</v>
      </c>
      <c r="H202" s="171"/>
      <c r="I202" s="172">
        <f>ROUND(E202*H202,2)</f>
        <v>0</v>
      </c>
      <c r="J202" s="171"/>
      <c r="K202" s="172">
        <f>ROUND(E202*J202,2)</f>
        <v>0</v>
      </c>
      <c r="L202" s="172">
        <v>21</v>
      </c>
      <c r="M202" s="172">
        <f>G202*(1+L202/100)</f>
        <v>0</v>
      </c>
      <c r="N202" s="170">
        <v>5.9999999999999995E-4</v>
      </c>
      <c r="O202" s="170">
        <f>ROUND(E202*N202,2)</f>
        <v>0.01</v>
      </c>
      <c r="P202" s="170">
        <v>0</v>
      </c>
      <c r="Q202" s="170">
        <f>ROUND(E202*P202,2)</f>
        <v>0</v>
      </c>
      <c r="R202" s="172" t="s">
        <v>314</v>
      </c>
      <c r="S202" s="172" t="s">
        <v>221</v>
      </c>
      <c r="T202" s="173" t="s">
        <v>222</v>
      </c>
      <c r="U202" s="158">
        <v>0.105</v>
      </c>
      <c r="V202" s="158">
        <f>ROUND(E202*U202,2)</f>
        <v>1.05</v>
      </c>
      <c r="W202" s="158"/>
      <c r="X202" s="158" t="s">
        <v>223</v>
      </c>
      <c r="Y202" s="158" t="s">
        <v>197</v>
      </c>
      <c r="Z202" s="148"/>
      <c r="AA202" s="148"/>
      <c r="AB202" s="148"/>
      <c r="AC202" s="148"/>
      <c r="AD202" s="148"/>
      <c r="AE202" s="148"/>
      <c r="AF202" s="148"/>
      <c r="AG202" s="148" t="s">
        <v>224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2" x14ac:dyDescent="0.2">
      <c r="A203" s="155"/>
      <c r="B203" s="156"/>
      <c r="C203" s="190" t="s">
        <v>937</v>
      </c>
      <c r="D203" s="187"/>
      <c r="E203" s="188">
        <v>10</v>
      </c>
      <c r="F203" s="158"/>
      <c r="G203" s="158"/>
      <c r="H203" s="158"/>
      <c r="I203" s="158"/>
      <c r="J203" s="158"/>
      <c r="K203" s="158"/>
      <c r="L203" s="158"/>
      <c r="M203" s="158"/>
      <c r="N203" s="157"/>
      <c r="O203" s="157"/>
      <c r="P203" s="157"/>
      <c r="Q203" s="157"/>
      <c r="R203" s="158"/>
      <c r="S203" s="158"/>
      <c r="T203" s="158"/>
      <c r="U203" s="158"/>
      <c r="V203" s="158"/>
      <c r="W203" s="158"/>
      <c r="X203" s="158"/>
      <c r="Y203" s="158"/>
      <c r="Z203" s="148"/>
      <c r="AA203" s="148"/>
      <c r="AB203" s="148"/>
      <c r="AC203" s="148"/>
      <c r="AD203" s="148"/>
      <c r="AE203" s="148"/>
      <c r="AF203" s="148"/>
      <c r="AG203" s="148" t="s">
        <v>235</v>
      </c>
      <c r="AH203" s="148">
        <v>5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ht="22.5" outlineLevel="1" x14ac:dyDescent="0.2">
      <c r="A204" s="167">
        <v>67</v>
      </c>
      <c r="B204" s="168" t="s">
        <v>938</v>
      </c>
      <c r="C204" s="183" t="s">
        <v>939</v>
      </c>
      <c r="D204" s="169" t="s">
        <v>219</v>
      </c>
      <c r="E204" s="170">
        <v>22</v>
      </c>
      <c r="F204" s="171"/>
      <c r="G204" s="172">
        <f>ROUND(E204*F204,2)</f>
        <v>0</v>
      </c>
      <c r="H204" s="171"/>
      <c r="I204" s="172">
        <f>ROUND(E204*H204,2)</f>
        <v>0</v>
      </c>
      <c r="J204" s="171"/>
      <c r="K204" s="172">
        <f>ROUND(E204*J204,2)</f>
        <v>0</v>
      </c>
      <c r="L204" s="172">
        <v>21</v>
      </c>
      <c r="M204" s="172">
        <f>G204*(1+L204/100)</f>
        <v>0</v>
      </c>
      <c r="N204" s="170">
        <v>2.0000000000000002E-5</v>
      </c>
      <c r="O204" s="170">
        <f>ROUND(E204*N204,2)</f>
        <v>0</v>
      </c>
      <c r="P204" s="170">
        <v>0</v>
      </c>
      <c r="Q204" s="170">
        <f>ROUND(E204*P204,2)</f>
        <v>0</v>
      </c>
      <c r="R204" s="172" t="s">
        <v>314</v>
      </c>
      <c r="S204" s="172" t="s">
        <v>221</v>
      </c>
      <c r="T204" s="173" t="s">
        <v>222</v>
      </c>
      <c r="U204" s="158">
        <v>0.129</v>
      </c>
      <c r="V204" s="158">
        <f>ROUND(E204*U204,2)</f>
        <v>2.84</v>
      </c>
      <c r="W204" s="158"/>
      <c r="X204" s="158" t="s">
        <v>223</v>
      </c>
      <c r="Y204" s="158" t="s">
        <v>197</v>
      </c>
      <c r="Z204" s="148"/>
      <c r="AA204" s="148"/>
      <c r="AB204" s="148"/>
      <c r="AC204" s="148"/>
      <c r="AD204" s="148"/>
      <c r="AE204" s="148"/>
      <c r="AF204" s="148"/>
      <c r="AG204" s="148" t="s">
        <v>224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2" x14ac:dyDescent="0.2">
      <c r="A205" s="155"/>
      <c r="B205" s="156"/>
      <c r="C205" s="260" t="s">
        <v>940</v>
      </c>
      <c r="D205" s="261"/>
      <c r="E205" s="261"/>
      <c r="F205" s="261"/>
      <c r="G205" s="261"/>
      <c r="H205" s="158"/>
      <c r="I205" s="158"/>
      <c r="J205" s="158"/>
      <c r="K205" s="158"/>
      <c r="L205" s="158"/>
      <c r="M205" s="158"/>
      <c r="N205" s="157"/>
      <c r="O205" s="157"/>
      <c r="P205" s="157"/>
      <c r="Q205" s="157"/>
      <c r="R205" s="158"/>
      <c r="S205" s="158"/>
      <c r="T205" s="158"/>
      <c r="U205" s="158"/>
      <c r="V205" s="158"/>
      <c r="W205" s="158"/>
      <c r="X205" s="158"/>
      <c r="Y205" s="158"/>
      <c r="Z205" s="148"/>
      <c r="AA205" s="148"/>
      <c r="AB205" s="148"/>
      <c r="AC205" s="148"/>
      <c r="AD205" s="148"/>
      <c r="AE205" s="148"/>
      <c r="AF205" s="148"/>
      <c r="AG205" s="148" t="s">
        <v>339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2" x14ac:dyDescent="0.2">
      <c r="A206" s="155"/>
      <c r="B206" s="156"/>
      <c r="C206" s="190" t="s">
        <v>941</v>
      </c>
      <c r="D206" s="187"/>
      <c r="E206" s="188">
        <v>22</v>
      </c>
      <c r="F206" s="158"/>
      <c r="G206" s="158"/>
      <c r="H206" s="158"/>
      <c r="I206" s="158"/>
      <c r="J206" s="158"/>
      <c r="K206" s="158"/>
      <c r="L206" s="158"/>
      <c r="M206" s="158"/>
      <c r="N206" s="157"/>
      <c r="O206" s="157"/>
      <c r="P206" s="157"/>
      <c r="Q206" s="157"/>
      <c r="R206" s="158"/>
      <c r="S206" s="158"/>
      <c r="T206" s="158"/>
      <c r="U206" s="158"/>
      <c r="V206" s="158"/>
      <c r="W206" s="158"/>
      <c r="X206" s="158"/>
      <c r="Y206" s="158"/>
      <c r="Z206" s="148"/>
      <c r="AA206" s="148"/>
      <c r="AB206" s="148"/>
      <c r="AC206" s="148"/>
      <c r="AD206" s="148"/>
      <c r="AE206" s="148"/>
      <c r="AF206" s="148"/>
      <c r="AG206" s="148" t="s">
        <v>235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ht="22.5" outlineLevel="1" x14ac:dyDescent="0.2">
      <c r="A207" s="167">
        <v>68</v>
      </c>
      <c r="B207" s="168" t="s">
        <v>942</v>
      </c>
      <c r="C207" s="183" t="s">
        <v>943</v>
      </c>
      <c r="D207" s="169" t="s">
        <v>219</v>
      </c>
      <c r="E207" s="170">
        <v>23</v>
      </c>
      <c r="F207" s="171"/>
      <c r="G207" s="172">
        <f>ROUND(E207*F207,2)</f>
        <v>0</v>
      </c>
      <c r="H207" s="171"/>
      <c r="I207" s="172">
        <f>ROUND(E207*H207,2)</f>
        <v>0</v>
      </c>
      <c r="J207" s="171"/>
      <c r="K207" s="172">
        <f>ROUND(E207*J207,2)</f>
        <v>0</v>
      </c>
      <c r="L207" s="172">
        <v>21</v>
      </c>
      <c r="M207" s="172">
        <f>G207*(1+L207/100)</f>
        <v>0</v>
      </c>
      <c r="N207" s="170">
        <v>6.0000000000000002E-5</v>
      </c>
      <c r="O207" s="170">
        <f>ROUND(E207*N207,2)</f>
        <v>0</v>
      </c>
      <c r="P207" s="170">
        <v>0</v>
      </c>
      <c r="Q207" s="170">
        <f>ROUND(E207*P207,2)</f>
        <v>0</v>
      </c>
      <c r="R207" s="172" t="s">
        <v>314</v>
      </c>
      <c r="S207" s="172" t="s">
        <v>221</v>
      </c>
      <c r="T207" s="173" t="s">
        <v>222</v>
      </c>
      <c r="U207" s="158">
        <v>0.129</v>
      </c>
      <c r="V207" s="158">
        <f>ROUND(E207*U207,2)</f>
        <v>2.97</v>
      </c>
      <c r="W207" s="158"/>
      <c r="X207" s="158" t="s">
        <v>223</v>
      </c>
      <c r="Y207" s="158" t="s">
        <v>197</v>
      </c>
      <c r="Z207" s="148"/>
      <c r="AA207" s="148"/>
      <c r="AB207" s="148"/>
      <c r="AC207" s="148"/>
      <c r="AD207" s="148"/>
      <c r="AE207" s="148"/>
      <c r="AF207" s="148"/>
      <c r="AG207" s="148" t="s">
        <v>224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2" x14ac:dyDescent="0.2">
      <c r="A208" s="155"/>
      <c r="B208" s="156"/>
      <c r="C208" s="260" t="s">
        <v>940</v>
      </c>
      <c r="D208" s="261"/>
      <c r="E208" s="261"/>
      <c r="F208" s="261"/>
      <c r="G208" s="261"/>
      <c r="H208" s="158"/>
      <c r="I208" s="158"/>
      <c r="J208" s="158"/>
      <c r="K208" s="158"/>
      <c r="L208" s="158"/>
      <c r="M208" s="158"/>
      <c r="N208" s="157"/>
      <c r="O208" s="157"/>
      <c r="P208" s="157"/>
      <c r="Q208" s="157"/>
      <c r="R208" s="158"/>
      <c r="S208" s="158"/>
      <c r="T208" s="158"/>
      <c r="U208" s="158"/>
      <c r="V208" s="158"/>
      <c r="W208" s="158"/>
      <c r="X208" s="158"/>
      <c r="Y208" s="158"/>
      <c r="Z208" s="148"/>
      <c r="AA208" s="148"/>
      <c r="AB208" s="148"/>
      <c r="AC208" s="148"/>
      <c r="AD208" s="148"/>
      <c r="AE208" s="148"/>
      <c r="AF208" s="148"/>
      <c r="AG208" s="148" t="s">
        <v>339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2" x14ac:dyDescent="0.2">
      <c r="A209" s="155"/>
      <c r="B209" s="156"/>
      <c r="C209" s="190" t="s">
        <v>944</v>
      </c>
      <c r="D209" s="187"/>
      <c r="E209" s="188">
        <v>23</v>
      </c>
      <c r="F209" s="158"/>
      <c r="G209" s="158"/>
      <c r="H209" s="158"/>
      <c r="I209" s="158"/>
      <c r="J209" s="158"/>
      <c r="K209" s="158"/>
      <c r="L209" s="158"/>
      <c r="M209" s="158"/>
      <c r="N209" s="157"/>
      <c r="O209" s="157"/>
      <c r="P209" s="157"/>
      <c r="Q209" s="157"/>
      <c r="R209" s="158"/>
      <c r="S209" s="158"/>
      <c r="T209" s="158"/>
      <c r="U209" s="158"/>
      <c r="V209" s="158"/>
      <c r="W209" s="158"/>
      <c r="X209" s="158"/>
      <c r="Y209" s="158"/>
      <c r="Z209" s="148"/>
      <c r="AA209" s="148"/>
      <c r="AB209" s="148"/>
      <c r="AC209" s="148"/>
      <c r="AD209" s="148"/>
      <c r="AE209" s="148"/>
      <c r="AF209" s="148"/>
      <c r="AG209" s="148" t="s">
        <v>235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ht="22.5" outlineLevel="1" x14ac:dyDescent="0.2">
      <c r="A210" s="167">
        <v>69</v>
      </c>
      <c r="B210" s="168" t="s">
        <v>945</v>
      </c>
      <c r="C210" s="183" t="s">
        <v>946</v>
      </c>
      <c r="D210" s="169" t="s">
        <v>219</v>
      </c>
      <c r="E210" s="170">
        <v>10</v>
      </c>
      <c r="F210" s="171"/>
      <c r="G210" s="172">
        <f>ROUND(E210*F210,2)</f>
        <v>0</v>
      </c>
      <c r="H210" s="171"/>
      <c r="I210" s="172">
        <f>ROUND(E210*H210,2)</f>
        <v>0</v>
      </c>
      <c r="J210" s="171"/>
      <c r="K210" s="172">
        <f>ROUND(E210*J210,2)</f>
        <v>0</v>
      </c>
      <c r="L210" s="172">
        <v>21</v>
      </c>
      <c r="M210" s="172">
        <f>G210*(1+L210/100)</f>
        <v>0</v>
      </c>
      <c r="N210" s="170">
        <v>5.0000000000000002E-5</v>
      </c>
      <c r="O210" s="170">
        <f>ROUND(E210*N210,2)</f>
        <v>0</v>
      </c>
      <c r="P210" s="170">
        <v>0</v>
      </c>
      <c r="Q210" s="170">
        <f>ROUND(E210*P210,2)</f>
        <v>0</v>
      </c>
      <c r="R210" s="172" t="s">
        <v>314</v>
      </c>
      <c r="S210" s="172" t="s">
        <v>221</v>
      </c>
      <c r="T210" s="173" t="s">
        <v>222</v>
      </c>
      <c r="U210" s="158">
        <v>0.14199999999999999</v>
      </c>
      <c r="V210" s="158">
        <f>ROUND(E210*U210,2)</f>
        <v>1.42</v>
      </c>
      <c r="W210" s="158"/>
      <c r="X210" s="158" t="s">
        <v>223</v>
      </c>
      <c r="Y210" s="158" t="s">
        <v>197</v>
      </c>
      <c r="Z210" s="148"/>
      <c r="AA210" s="148"/>
      <c r="AB210" s="148"/>
      <c r="AC210" s="148"/>
      <c r="AD210" s="148"/>
      <c r="AE210" s="148"/>
      <c r="AF210" s="148"/>
      <c r="AG210" s="148" t="s">
        <v>224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2" x14ac:dyDescent="0.2">
      <c r="A211" s="155"/>
      <c r="B211" s="156"/>
      <c r="C211" s="260" t="s">
        <v>940</v>
      </c>
      <c r="D211" s="261"/>
      <c r="E211" s="261"/>
      <c r="F211" s="261"/>
      <c r="G211" s="261"/>
      <c r="H211" s="158"/>
      <c r="I211" s="158"/>
      <c r="J211" s="158"/>
      <c r="K211" s="158"/>
      <c r="L211" s="158"/>
      <c r="M211" s="158"/>
      <c r="N211" s="157"/>
      <c r="O211" s="157"/>
      <c r="P211" s="157"/>
      <c r="Q211" s="157"/>
      <c r="R211" s="158"/>
      <c r="S211" s="158"/>
      <c r="T211" s="158"/>
      <c r="U211" s="158"/>
      <c r="V211" s="158"/>
      <c r="W211" s="158"/>
      <c r="X211" s="158"/>
      <c r="Y211" s="158"/>
      <c r="Z211" s="148"/>
      <c r="AA211" s="148"/>
      <c r="AB211" s="148"/>
      <c r="AC211" s="148"/>
      <c r="AD211" s="148"/>
      <c r="AE211" s="148"/>
      <c r="AF211" s="148"/>
      <c r="AG211" s="148" t="s">
        <v>339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2" x14ac:dyDescent="0.2">
      <c r="A212" s="155"/>
      <c r="B212" s="156"/>
      <c r="C212" s="190" t="s">
        <v>947</v>
      </c>
      <c r="D212" s="187"/>
      <c r="E212" s="188">
        <v>10</v>
      </c>
      <c r="F212" s="158"/>
      <c r="G212" s="158"/>
      <c r="H212" s="158"/>
      <c r="I212" s="158"/>
      <c r="J212" s="158"/>
      <c r="K212" s="158"/>
      <c r="L212" s="158"/>
      <c r="M212" s="158"/>
      <c r="N212" s="157"/>
      <c r="O212" s="157"/>
      <c r="P212" s="157"/>
      <c r="Q212" s="157"/>
      <c r="R212" s="158"/>
      <c r="S212" s="158"/>
      <c r="T212" s="158"/>
      <c r="U212" s="158"/>
      <c r="V212" s="158"/>
      <c r="W212" s="158"/>
      <c r="X212" s="158"/>
      <c r="Y212" s="158"/>
      <c r="Z212" s="148"/>
      <c r="AA212" s="148"/>
      <c r="AB212" s="148"/>
      <c r="AC212" s="148"/>
      <c r="AD212" s="148"/>
      <c r="AE212" s="148"/>
      <c r="AF212" s="148"/>
      <c r="AG212" s="148" t="s">
        <v>235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ht="22.5" outlineLevel="1" x14ac:dyDescent="0.2">
      <c r="A213" s="167">
        <v>70</v>
      </c>
      <c r="B213" s="168" t="s">
        <v>948</v>
      </c>
      <c r="C213" s="183" t="s">
        <v>949</v>
      </c>
      <c r="D213" s="169" t="s">
        <v>219</v>
      </c>
      <c r="E213" s="170">
        <v>4</v>
      </c>
      <c r="F213" s="171"/>
      <c r="G213" s="172">
        <f>ROUND(E213*F213,2)</f>
        <v>0</v>
      </c>
      <c r="H213" s="171"/>
      <c r="I213" s="172">
        <f>ROUND(E213*H213,2)</f>
        <v>0</v>
      </c>
      <c r="J213" s="171"/>
      <c r="K213" s="172">
        <f>ROUND(E213*J213,2)</f>
        <v>0</v>
      </c>
      <c r="L213" s="172">
        <v>21</v>
      </c>
      <c r="M213" s="172">
        <f>G213*(1+L213/100)</f>
        <v>0</v>
      </c>
      <c r="N213" s="170">
        <v>9.0000000000000006E-5</v>
      </c>
      <c r="O213" s="170">
        <f>ROUND(E213*N213,2)</f>
        <v>0</v>
      </c>
      <c r="P213" s="170">
        <v>0</v>
      </c>
      <c r="Q213" s="170">
        <f>ROUND(E213*P213,2)</f>
        <v>0</v>
      </c>
      <c r="R213" s="172" t="s">
        <v>314</v>
      </c>
      <c r="S213" s="172" t="s">
        <v>221</v>
      </c>
      <c r="T213" s="173" t="s">
        <v>222</v>
      </c>
      <c r="U213" s="158">
        <v>0.157</v>
      </c>
      <c r="V213" s="158">
        <f>ROUND(E213*U213,2)</f>
        <v>0.63</v>
      </c>
      <c r="W213" s="158"/>
      <c r="X213" s="158" t="s">
        <v>223</v>
      </c>
      <c r="Y213" s="158" t="s">
        <v>197</v>
      </c>
      <c r="Z213" s="148"/>
      <c r="AA213" s="148"/>
      <c r="AB213" s="148"/>
      <c r="AC213" s="148"/>
      <c r="AD213" s="148"/>
      <c r="AE213" s="148"/>
      <c r="AF213" s="148"/>
      <c r="AG213" s="148" t="s">
        <v>224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2" x14ac:dyDescent="0.2">
      <c r="A214" s="155"/>
      <c r="B214" s="156"/>
      <c r="C214" s="260" t="s">
        <v>940</v>
      </c>
      <c r="D214" s="261"/>
      <c r="E214" s="261"/>
      <c r="F214" s="261"/>
      <c r="G214" s="261"/>
      <c r="H214" s="158"/>
      <c r="I214" s="158"/>
      <c r="J214" s="158"/>
      <c r="K214" s="158"/>
      <c r="L214" s="158"/>
      <c r="M214" s="158"/>
      <c r="N214" s="157"/>
      <c r="O214" s="157"/>
      <c r="P214" s="157"/>
      <c r="Q214" s="157"/>
      <c r="R214" s="158"/>
      <c r="S214" s="158"/>
      <c r="T214" s="158"/>
      <c r="U214" s="158"/>
      <c r="V214" s="158"/>
      <c r="W214" s="158"/>
      <c r="X214" s="158"/>
      <c r="Y214" s="158"/>
      <c r="Z214" s="148"/>
      <c r="AA214" s="148"/>
      <c r="AB214" s="148"/>
      <c r="AC214" s="148"/>
      <c r="AD214" s="148"/>
      <c r="AE214" s="148"/>
      <c r="AF214" s="148"/>
      <c r="AG214" s="148" t="s">
        <v>339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2" x14ac:dyDescent="0.2">
      <c r="A215" s="155"/>
      <c r="B215" s="156"/>
      <c r="C215" s="190" t="s">
        <v>950</v>
      </c>
      <c r="D215" s="187"/>
      <c r="E215" s="188">
        <v>4</v>
      </c>
      <c r="F215" s="158"/>
      <c r="G215" s="158"/>
      <c r="H215" s="158"/>
      <c r="I215" s="158"/>
      <c r="J215" s="158"/>
      <c r="K215" s="158"/>
      <c r="L215" s="158"/>
      <c r="M215" s="158"/>
      <c r="N215" s="157"/>
      <c r="O215" s="157"/>
      <c r="P215" s="157"/>
      <c r="Q215" s="157"/>
      <c r="R215" s="158"/>
      <c r="S215" s="158"/>
      <c r="T215" s="158"/>
      <c r="U215" s="158"/>
      <c r="V215" s="158"/>
      <c r="W215" s="158"/>
      <c r="X215" s="158"/>
      <c r="Y215" s="158"/>
      <c r="Z215" s="148"/>
      <c r="AA215" s="148"/>
      <c r="AB215" s="148"/>
      <c r="AC215" s="148"/>
      <c r="AD215" s="148"/>
      <c r="AE215" s="148"/>
      <c r="AF215" s="148"/>
      <c r="AG215" s="148" t="s">
        <v>235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ht="22.5" outlineLevel="1" x14ac:dyDescent="0.2">
      <c r="A216" s="167">
        <v>71</v>
      </c>
      <c r="B216" s="168" t="s">
        <v>951</v>
      </c>
      <c r="C216" s="183" t="s">
        <v>952</v>
      </c>
      <c r="D216" s="169" t="s">
        <v>219</v>
      </c>
      <c r="E216" s="170">
        <v>15</v>
      </c>
      <c r="F216" s="171"/>
      <c r="G216" s="172">
        <f>ROUND(E216*F216,2)</f>
        <v>0</v>
      </c>
      <c r="H216" s="171"/>
      <c r="I216" s="172">
        <f>ROUND(E216*H216,2)</f>
        <v>0</v>
      </c>
      <c r="J216" s="171"/>
      <c r="K216" s="172">
        <f>ROUND(E216*J216,2)</f>
        <v>0</v>
      </c>
      <c r="L216" s="172">
        <v>21</v>
      </c>
      <c r="M216" s="172">
        <f>G216*(1+L216/100)</f>
        <v>0</v>
      </c>
      <c r="N216" s="170">
        <v>3.0000000000000001E-5</v>
      </c>
      <c r="O216" s="170">
        <f>ROUND(E216*N216,2)</f>
        <v>0</v>
      </c>
      <c r="P216" s="170">
        <v>0</v>
      </c>
      <c r="Q216" s="170">
        <f>ROUND(E216*P216,2)</f>
        <v>0</v>
      </c>
      <c r="R216" s="172" t="s">
        <v>314</v>
      </c>
      <c r="S216" s="172" t="s">
        <v>221</v>
      </c>
      <c r="T216" s="173" t="s">
        <v>222</v>
      </c>
      <c r="U216" s="158">
        <v>0.129</v>
      </c>
      <c r="V216" s="158">
        <f>ROUND(E216*U216,2)</f>
        <v>1.94</v>
      </c>
      <c r="W216" s="158"/>
      <c r="X216" s="158" t="s">
        <v>223</v>
      </c>
      <c r="Y216" s="158" t="s">
        <v>197</v>
      </c>
      <c r="Z216" s="148"/>
      <c r="AA216" s="148"/>
      <c r="AB216" s="148"/>
      <c r="AC216" s="148"/>
      <c r="AD216" s="148"/>
      <c r="AE216" s="148"/>
      <c r="AF216" s="148"/>
      <c r="AG216" s="148" t="s">
        <v>224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2" x14ac:dyDescent="0.2">
      <c r="A217" s="155"/>
      <c r="B217" s="156"/>
      <c r="C217" s="260" t="s">
        <v>940</v>
      </c>
      <c r="D217" s="261"/>
      <c r="E217" s="261"/>
      <c r="F217" s="261"/>
      <c r="G217" s="261"/>
      <c r="H217" s="158"/>
      <c r="I217" s="158"/>
      <c r="J217" s="158"/>
      <c r="K217" s="158"/>
      <c r="L217" s="158"/>
      <c r="M217" s="158"/>
      <c r="N217" s="157"/>
      <c r="O217" s="157"/>
      <c r="P217" s="157"/>
      <c r="Q217" s="157"/>
      <c r="R217" s="158"/>
      <c r="S217" s="158"/>
      <c r="T217" s="158"/>
      <c r="U217" s="158"/>
      <c r="V217" s="158"/>
      <c r="W217" s="158"/>
      <c r="X217" s="158"/>
      <c r="Y217" s="158"/>
      <c r="Z217" s="148"/>
      <c r="AA217" s="148"/>
      <c r="AB217" s="148"/>
      <c r="AC217" s="148"/>
      <c r="AD217" s="148"/>
      <c r="AE217" s="148"/>
      <c r="AF217" s="148"/>
      <c r="AG217" s="148" t="s">
        <v>339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2" x14ac:dyDescent="0.2">
      <c r="A218" s="155"/>
      <c r="B218" s="156"/>
      <c r="C218" s="190" t="s">
        <v>953</v>
      </c>
      <c r="D218" s="187"/>
      <c r="E218" s="188">
        <v>15</v>
      </c>
      <c r="F218" s="158"/>
      <c r="G218" s="158"/>
      <c r="H218" s="158"/>
      <c r="I218" s="158"/>
      <c r="J218" s="158"/>
      <c r="K218" s="158"/>
      <c r="L218" s="158"/>
      <c r="M218" s="158"/>
      <c r="N218" s="157"/>
      <c r="O218" s="157"/>
      <c r="P218" s="157"/>
      <c r="Q218" s="157"/>
      <c r="R218" s="158"/>
      <c r="S218" s="158"/>
      <c r="T218" s="158"/>
      <c r="U218" s="158"/>
      <c r="V218" s="158"/>
      <c r="W218" s="158"/>
      <c r="X218" s="158"/>
      <c r="Y218" s="158"/>
      <c r="Z218" s="148"/>
      <c r="AA218" s="148"/>
      <c r="AB218" s="148"/>
      <c r="AC218" s="148"/>
      <c r="AD218" s="148"/>
      <c r="AE218" s="148"/>
      <c r="AF218" s="148"/>
      <c r="AG218" s="148" t="s">
        <v>235</v>
      </c>
      <c r="AH218" s="148">
        <v>0</v>
      </c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ht="22.5" outlineLevel="1" x14ac:dyDescent="0.2">
      <c r="A219" s="167">
        <v>72</v>
      </c>
      <c r="B219" s="168" t="s">
        <v>954</v>
      </c>
      <c r="C219" s="183" t="s">
        <v>955</v>
      </c>
      <c r="D219" s="169" t="s">
        <v>219</v>
      </c>
      <c r="E219" s="170">
        <v>19</v>
      </c>
      <c r="F219" s="171"/>
      <c r="G219" s="172">
        <f>ROUND(E219*F219,2)</f>
        <v>0</v>
      </c>
      <c r="H219" s="171"/>
      <c r="I219" s="172">
        <f>ROUND(E219*H219,2)</f>
        <v>0</v>
      </c>
      <c r="J219" s="171"/>
      <c r="K219" s="172">
        <f>ROUND(E219*J219,2)</f>
        <v>0</v>
      </c>
      <c r="L219" s="172">
        <v>21</v>
      </c>
      <c r="M219" s="172">
        <f>G219*(1+L219/100)</f>
        <v>0</v>
      </c>
      <c r="N219" s="170">
        <v>6.0000000000000002E-5</v>
      </c>
      <c r="O219" s="170">
        <f>ROUND(E219*N219,2)</f>
        <v>0</v>
      </c>
      <c r="P219" s="170">
        <v>0</v>
      </c>
      <c r="Q219" s="170">
        <f>ROUND(E219*P219,2)</f>
        <v>0</v>
      </c>
      <c r="R219" s="172" t="s">
        <v>314</v>
      </c>
      <c r="S219" s="172" t="s">
        <v>221</v>
      </c>
      <c r="T219" s="173" t="s">
        <v>222</v>
      </c>
      <c r="U219" s="158">
        <v>0.129</v>
      </c>
      <c r="V219" s="158">
        <f>ROUND(E219*U219,2)</f>
        <v>2.4500000000000002</v>
      </c>
      <c r="W219" s="158"/>
      <c r="X219" s="158" t="s">
        <v>223</v>
      </c>
      <c r="Y219" s="158" t="s">
        <v>197</v>
      </c>
      <c r="Z219" s="148"/>
      <c r="AA219" s="148"/>
      <c r="AB219" s="148"/>
      <c r="AC219" s="148"/>
      <c r="AD219" s="148"/>
      <c r="AE219" s="148"/>
      <c r="AF219" s="148"/>
      <c r="AG219" s="148" t="s">
        <v>224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2" x14ac:dyDescent="0.2">
      <c r="A220" s="155"/>
      <c r="B220" s="156"/>
      <c r="C220" s="260" t="s">
        <v>940</v>
      </c>
      <c r="D220" s="261"/>
      <c r="E220" s="261"/>
      <c r="F220" s="261"/>
      <c r="G220" s="261"/>
      <c r="H220" s="158"/>
      <c r="I220" s="158"/>
      <c r="J220" s="158"/>
      <c r="K220" s="158"/>
      <c r="L220" s="158"/>
      <c r="M220" s="158"/>
      <c r="N220" s="157"/>
      <c r="O220" s="157"/>
      <c r="P220" s="157"/>
      <c r="Q220" s="157"/>
      <c r="R220" s="158"/>
      <c r="S220" s="158"/>
      <c r="T220" s="158"/>
      <c r="U220" s="158"/>
      <c r="V220" s="158"/>
      <c r="W220" s="158"/>
      <c r="X220" s="158"/>
      <c r="Y220" s="158"/>
      <c r="Z220" s="148"/>
      <c r="AA220" s="148"/>
      <c r="AB220" s="148"/>
      <c r="AC220" s="148"/>
      <c r="AD220" s="148"/>
      <c r="AE220" s="148"/>
      <c r="AF220" s="148"/>
      <c r="AG220" s="148" t="s">
        <v>339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2" x14ac:dyDescent="0.2">
      <c r="A221" s="155"/>
      <c r="B221" s="156"/>
      <c r="C221" s="190" t="s">
        <v>956</v>
      </c>
      <c r="D221" s="187"/>
      <c r="E221" s="188">
        <v>19</v>
      </c>
      <c r="F221" s="158"/>
      <c r="G221" s="158"/>
      <c r="H221" s="158"/>
      <c r="I221" s="158"/>
      <c r="J221" s="158"/>
      <c r="K221" s="158"/>
      <c r="L221" s="158"/>
      <c r="M221" s="158"/>
      <c r="N221" s="157"/>
      <c r="O221" s="157"/>
      <c r="P221" s="157"/>
      <c r="Q221" s="157"/>
      <c r="R221" s="158"/>
      <c r="S221" s="158"/>
      <c r="T221" s="158"/>
      <c r="U221" s="158"/>
      <c r="V221" s="158"/>
      <c r="W221" s="158"/>
      <c r="X221" s="158"/>
      <c r="Y221" s="158"/>
      <c r="Z221" s="148"/>
      <c r="AA221" s="148"/>
      <c r="AB221" s="148"/>
      <c r="AC221" s="148"/>
      <c r="AD221" s="148"/>
      <c r="AE221" s="148"/>
      <c r="AF221" s="148"/>
      <c r="AG221" s="148" t="s">
        <v>235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ht="22.5" outlineLevel="1" x14ac:dyDescent="0.2">
      <c r="A222" s="167">
        <v>73</v>
      </c>
      <c r="B222" s="168" t="s">
        <v>957</v>
      </c>
      <c r="C222" s="183" t="s">
        <v>958</v>
      </c>
      <c r="D222" s="169" t="s">
        <v>219</v>
      </c>
      <c r="E222" s="170">
        <v>17</v>
      </c>
      <c r="F222" s="171"/>
      <c r="G222" s="172">
        <f>ROUND(E222*F222,2)</f>
        <v>0</v>
      </c>
      <c r="H222" s="171"/>
      <c r="I222" s="172">
        <f>ROUND(E222*H222,2)</f>
        <v>0</v>
      </c>
      <c r="J222" s="171"/>
      <c r="K222" s="172">
        <f>ROUND(E222*J222,2)</f>
        <v>0</v>
      </c>
      <c r="L222" s="172">
        <v>21</v>
      </c>
      <c r="M222" s="172">
        <f>G222*(1+L222/100)</f>
        <v>0</v>
      </c>
      <c r="N222" s="170">
        <v>6.0000000000000002E-5</v>
      </c>
      <c r="O222" s="170">
        <f>ROUND(E222*N222,2)</f>
        <v>0</v>
      </c>
      <c r="P222" s="170">
        <v>0</v>
      </c>
      <c r="Q222" s="170">
        <f>ROUND(E222*P222,2)</f>
        <v>0</v>
      </c>
      <c r="R222" s="172" t="s">
        <v>314</v>
      </c>
      <c r="S222" s="172" t="s">
        <v>221</v>
      </c>
      <c r="T222" s="173" t="s">
        <v>222</v>
      </c>
      <c r="U222" s="158">
        <v>0.129</v>
      </c>
      <c r="V222" s="158">
        <f>ROUND(E222*U222,2)</f>
        <v>2.19</v>
      </c>
      <c r="W222" s="158"/>
      <c r="X222" s="158" t="s">
        <v>223</v>
      </c>
      <c r="Y222" s="158" t="s">
        <v>197</v>
      </c>
      <c r="Z222" s="148"/>
      <c r="AA222" s="148"/>
      <c r="AB222" s="148"/>
      <c r="AC222" s="148"/>
      <c r="AD222" s="148"/>
      <c r="AE222" s="148"/>
      <c r="AF222" s="148"/>
      <c r="AG222" s="148" t="s">
        <v>224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2" x14ac:dyDescent="0.2">
      <c r="A223" s="155"/>
      <c r="B223" s="156"/>
      <c r="C223" s="260" t="s">
        <v>940</v>
      </c>
      <c r="D223" s="261"/>
      <c r="E223" s="261"/>
      <c r="F223" s="261"/>
      <c r="G223" s="261"/>
      <c r="H223" s="158"/>
      <c r="I223" s="158"/>
      <c r="J223" s="158"/>
      <c r="K223" s="158"/>
      <c r="L223" s="158"/>
      <c r="M223" s="158"/>
      <c r="N223" s="157"/>
      <c r="O223" s="157"/>
      <c r="P223" s="157"/>
      <c r="Q223" s="157"/>
      <c r="R223" s="158"/>
      <c r="S223" s="158"/>
      <c r="T223" s="158"/>
      <c r="U223" s="158"/>
      <c r="V223" s="158"/>
      <c r="W223" s="158"/>
      <c r="X223" s="158"/>
      <c r="Y223" s="158"/>
      <c r="Z223" s="148"/>
      <c r="AA223" s="148"/>
      <c r="AB223" s="148"/>
      <c r="AC223" s="148"/>
      <c r="AD223" s="148"/>
      <c r="AE223" s="148"/>
      <c r="AF223" s="148"/>
      <c r="AG223" s="148" t="s">
        <v>339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2" x14ac:dyDescent="0.2">
      <c r="A224" s="155"/>
      <c r="B224" s="156"/>
      <c r="C224" s="190" t="s">
        <v>959</v>
      </c>
      <c r="D224" s="187"/>
      <c r="E224" s="188">
        <v>17</v>
      </c>
      <c r="F224" s="158"/>
      <c r="G224" s="158"/>
      <c r="H224" s="158"/>
      <c r="I224" s="158"/>
      <c r="J224" s="158"/>
      <c r="K224" s="158"/>
      <c r="L224" s="158"/>
      <c r="M224" s="158"/>
      <c r="N224" s="157"/>
      <c r="O224" s="157"/>
      <c r="P224" s="157"/>
      <c r="Q224" s="157"/>
      <c r="R224" s="158"/>
      <c r="S224" s="158"/>
      <c r="T224" s="158"/>
      <c r="U224" s="158"/>
      <c r="V224" s="158"/>
      <c r="W224" s="158"/>
      <c r="X224" s="158"/>
      <c r="Y224" s="158"/>
      <c r="Z224" s="148"/>
      <c r="AA224" s="148"/>
      <c r="AB224" s="148"/>
      <c r="AC224" s="148"/>
      <c r="AD224" s="148"/>
      <c r="AE224" s="148"/>
      <c r="AF224" s="148"/>
      <c r="AG224" s="148" t="s">
        <v>235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ht="22.5" outlineLevel="1" x14ac:dyDescent="0.2">
      <c r="A225" s="167">
        <v>74</v>
      </c>
      <c r="B225" s="168" t="s">
        <v>960</v>
      </c>
      <c r="C225" s="183" t="s">
        <v>961</v>
      </c>
      <c r="D225" s="169" t="s">
        <v>219</v>
      </c>
      <c r="E225" s="170">
        <v>10</v>
      </c>
      <c r="F225" s="171"/>
      <c r="G225" s="172">
        <f>ROUND(E225*F225,2)</f>
        <v>0</v>
      </c>
      <c r="H225" s="171"/>
      <c r="I225" s="172">
        <f>ROUND(E225*H225,2)</f>
        <v>0</v>
      </c>
      <c r="J225" s="171"/>
      <c r="K225" s="172">
        <f>ROUND(E225*J225,2)</f>
        <v>0</v>
      </c>
      <c r="L225" s="172">
        <v>21</v>
      </c>
      <c r="M225" s="172">
        <f>G225*(1+L225/100)</f>
        <v>0</v>
      </c>
      <c r="N225" s="170">
        <v>8.0000000000000007E-5</v>
      </c>
      <c r="O225" s="170">
        <f>ROUND(E225*N225,2)</f>
        <v>0</v>
      </c>
      <c r="P225" s="170">
        <v>0</v>
      </c>
      <c r="Q225" s="170">
        <f>ROUND(E225*P225,2)</f>
        <v>0</v>
      </c>
      <c r="R225" s="172" t="s">
        <v>314</v>
      </c>
      <c r="S225" s="172" t="s">
        <v>221</v>
      </c>
      <c r="T225" s="173" t="s">
        <v>222</v>
      </c>
      <c r="U225" s="158">
        <v>0.14199999999999999</v>
      </c>
      <c r="V225" s="158">
        <f>ROUND(E225*U225,2)</f>
        <v>1.42</v>
      </c>
      <c r="W225" s="158"/>
      <c r="X225" s="158" t="s">
        <v>223</v>
      </c>
      <c r="Y225" s="158" t="s">
        <v>197</v>
      </c>
      <c r="Z225" s="148"/>
      <c r="AA225" s="148"/>
      <c r="AB225" s="148"/>
      <c r="AC225" s="148"/>
      <c r="AD225" s="148"/>
      <c r="AE225" s="148"/>
      <c r="AF225" s="148"/>
      <c r="AG225" s="148" t="s">
        <v>224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2" x14ac:dyDescent="0.2">
      <c r="A226" s="155"/>
      <c r="B226" s="156"/>
      <c r="C226" s="260" t="s">
        <v>940</v>
      </c>
      <c r="D226" s="261"/>
      <c r="E226" s="261"/>
      <c r="F226" s="261"/>
      <c r="G226" s="261"/>
      <c r="H226" s="158"/>
      <c r="I226" s="158"/>
      <c r="J226" s="158"/>
      <c r="K226" s="158"/>
      <c r="L226" s="158"/>
      <c r="M226" s="158"/>
      <c r="N226" s="157"/>
      <c r="O226" s="157"/>
      <c r="P226" s="157"/>
      <c r="Q226" s="157"/>
      <c r="R226" s="158"/>
      <c r="S226" s="158"/>
      <c r="T226" s="158"/>
      <c r="U226" s="158"/>
      <c r="V226" s="158"/>
      <c r="W226" s="158"/>
      <c r="X226" s="158"/>
      <c r="Y226" s="158"/>
      <c r="Z226" s="148"/>
      <c r="AA226" s="148"/>
      <c r="AB226" s="148"/>
      <c r="AC226" s="148"/>
      <c r="AD226" s="148"/>
      <c r="AE226" s="148"/>
      <c r="AF226" s="148"/>
      <c r="AG226" s="148" t="s">
        <v>339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2" x14ac:dyDescent="0.2">
      <c r="A227" s="155"/>
      <c r="B227" s="156"/>
      <c r="C227" s="190" t="s">
        <v>962</v>
      </c>
      <c r="D227" s="187"/>
      <c r="E227" s="188">
        <v>10</v>
      </c>
      <c r="F227" s="158"/>
      <c r="G227" s="158"/>
      <c r="H227" s="158"/>
      <c r="I227" s="158"/>
      <c r="J227" s="158"/>
      <c r="K227" s="158"/>
      <c r="L227" s="158"/>
      <c r="M227" s="158"/>
      <c r="N227" s="157"/>
      <c r="O227" s="157"/>
      <c r="P227" s="157"/>
      <c r="Q227" s="157"/>
      <c r="R227" s="158"/>
      <c r="S227" s="158"/>
      <c r="T227" s="158"/>
      <c r="U227" s="158"/>
      <c r="V227" s="158"/>
      <c r="W227" s="158"/>
      <c r="X227" s="158"/>
      <c r="Y227" s="158"/>
      <c r="Z227" s="148"/>
      <c r="AA227" s="148"/>
      <c r="AB227" s="148"/>
      <c r="AC227" s="148"/>
      <c r="AD227" s="148"/>
      <c r="AE227" s="148"/>
      <c r="AF227" s="148"/>
      <c r="AG227" s="148" t="s">
        <v>235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ht="22.5" outlineLevel="1" x14ac:dyDescent="0.2">
      <c r="A228" s="167">
        <v>75</v>
      </c>
      <c r="B228" s="168" t="s">
        <v>963</v>
      </c>
      <c r="C228" s="183" t="s">
        <v>964</v>
      </c>
      <c r="D228" s="169" t="s">
        <v>219</v>
      </c>
      <c r="E228" s="170">
        <v>54</v>
      </c>
      <c r="F228" s="171"/>
      <c r="G228" s="172">
        <f>ROUND(E228*F228,2)</f>
        <v>0</v>
      </c>
      <c r="H228" s="171"/>
      <c r="I228" s="172">
        <f>ROUND(E228*H228,2)</f>
        <v>0</v>
      </c>
      <c r="J228" s="171"/>
      <c r="K228" s="172">
        <f>ROUND(E228*J228,2)</f>
        <v>0</v>
      </c>
      <c r="L228" s="172">
        <v>21</v>
      </c>
      <c r="M228" s="172">
        <f>G228*(1+L228/100)</f>
        <v>0</v>
      </c>
      <c r="N228" s="170">
        <v>4.2999999999999999E-4</v>
      </c>
      <c r="O228" s="170">
        <f>ROUND(E228*N228,2)</f>
        <v>0.02</v>
      </c>
      <c r="P228" s="170">
        <v>0</v>
      </c>
      <c r="Q228" s="170">
        <f>ROUND(E228*P228,2)</f>
        <v>0</v>
      </c>
      <c r="R228" s="172" t="s">
        <v>314</v>
      </c>
      <c r="S228" s="172" t="s">
        <v>221</v>
      </c>
      <c r="T228" s="173" t="s">
        <v>222</v>
      </c>
      <c r="U228" s="158">
        <v>0.27889999999999998</v>
      </c>
      <c r="V228" s="158">
        <f>ROUND(E228*U228,2)</f>
        <v>15.06</v>
      </c>
      <c r="W228" s="158"/>
      <c r="X228" s="158" t="s">
        <v>223</v>
      </c>
      <c r="Y228" s="158" t="s">
        <v>197</v>
      </c>
      <c r="Z228" s="148"/>
      <c r="AA228" s="148"/>
      <c r="AB228" s="148"/>
      <c r="AC228" s="148"/>
      <c r="AD228" s="148"/>
      <c r="AE228" s="148"/>
      <c r="AF228" s="148"/>
      <c r="AG228" s="148" t="s">
        <v>224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2" x14ac:dyDescent="0.2">
      <c r="A229" s="155"/>
      <c r="B229" s="156"/>
      <c r="C229" s="258" t="s">
        <v>965</v>
      </c>
      <c r="D229" s="259"/>
      <c r="E229" s="259"/>
      <c r="F229" s="259"/>
      <c r="G229" s="259"/>
      <c r="H229" s="158"/>
      <c r="I229" s="158"/>
      <c r="J229" s="158"/>
      <c r="K229" s="158"/>
      <c r="L229" s="158"/>
      <c r="M229" s="158"/>
      <c r="N229" s="157"/>
      <c r="O229" s="157"/>
      <c r="P229" s="157"/>
      <c r="Q229" s="157"/>
      <c r="R229" s="158"/>
      <c r="S229" s="158"/>
      <c r="T229" s="158"/>
      <c r="U229" s="158"/>
      <c r="V229" s="158"/>
      <c r="W229" s="158"/>
      <c r="X229" s="158"/>
      <c r="Y229" s="158"/>
      <c r="Z229" s="148"/>
      <c r="AA229" s="148"/>
      <c r="AB229" s="148"/>
      <c r="AC229" s="148"/>
      <c r="AD229" s="148"/>
      <c r="AE229" s="148"/>
      <c r="AF229" s="148"/>
      <c r="AG229" s="148" t="s">
        <v>226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2" x14ac:dyDescent="0.2">
      <c r="A230" s="155"/>
      <c r="B230" s="156"/>
      <c r="C230" s="262" t="s">
        <v>879</v>
      </c>
      <c r="D230" s="263"/>
      <c r="E230" s="263"/>
      <c r="F230" s="263"/>
      <c r="G230" s="263"/>
      <c r="H230" s="158"/>
      <c r="I230" s="158"/>
      <c r="J230" s="158"/>
      <c r="K230" s="158"/>
      <c r="L230" s="158"/>
      <c r="M230" s="158"/>
      <c r="N230" s="157"/>
      <c r="O230" s="157"/>
      <c r="P230" s="157"/>
      <c r="Q230" s="157"/>
      <c r="R230" s="158"/>
      <c r="S230" s="158"/>
      <c r="T230" s="158"/>
      <c r="U230" s="158"/>
      <c r="V230" s="158"/>
      <c r="W230" s="158"/>
      <c r="X230" s="158"/>
      <c r="Y230" s="158"/>
      <c r="Z230" s="148"/>
      <c r="AA230" s="148"/>
      <c r="AB230" s="148"/>
      <c r="AC230" s="148"/>
      <c r="AD230" s="148"/>
      <c r="AE230" s="148"/>
      <c r="AF230" s="148"/>
      <c r="AG230" s="148" t="s">
        <v>339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2" x14ac:dyDescent="0.2">
      <c r="A231" s="155"/>
      <c r="B231" s="156"/>
      <c r="C231" s="190" t="s">
        <v>941</v>
      </c>
      <c r="D231" s="187"/>
      <c r="E231" s="188">
        <v>22</v>
      </c>
      <c r="F231" s="158"/>
      <c r="G231" s="158"/>
      <c r="H231" s="158"/>
      <c r="I231" s="158"/>
      <c r="J231" s="158"/>
      <c r="K231" s="158"/>
      <c r="L231" s="158"/>
      <c r="M231" s="158"/>
      <c r="N231" s="157"/>
      <c r="O231" s="157"/>
      <c r="P231" s="157"/>
      <c r="Q231" s="157"/>
      <c r="R231" s="158"/>
      <c r="S231" s="158"/>
      <c r="T231" s="158"/>
      <c r="U231" s="158"/>
      <c r="V231" s="158"/>
      <c r="W231" s="158"/>
      <c r="X231" s="158"/>
      <c r="Y231" s="158"/>
      <c r="Z231" s="148"/>
      <c r="AA231" s="148"/>
      <c r="AB231" s="148"/>
      <c r="AC231" s="148"/>
      <c r="AD231" s="148"/>
      <c r="AE231" s="148"/>
      <c r="AF231" s="148"/>
      <c r="AG231" s="148" t="s">
        <v>235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3" x14ac:dyDescent="0.2">
      <c r="A232" s="155"/>
      <c r="B232" s="156"/>
      <c r="C232" s="190" t="s">
        <v>953</v>
      </c>
      <c r="D232" s="187"/>
      <c r="E232" s="188">
        <v>15</v>
      </c>
      <c r="F232" s="158"/>
      <c r="G232" s="158"/>
      <c r="H232" s="158"/>
      <c r="I232" s="158"/>
      <c r="J232" s="158"/>
      <c r="K232" s="158"/>
      <c r="L232" s="158"/>
      <c r="M232" s="158"/>
      <c r="N232" s="157"/>
      <c r="O232" s="157"/>
      <c r="P232" s="157"/>
      <c r="Q232" s="157"/>
      <c r="R232" s="158"/>
      <c r="S232" s="158"/>
      <c r="T232" s="158"/>
      <c r="U232" s="158"/>
      <c r="V232" s="158"/>
      <c r="W232" s="158"/>
      <c r="X232" s="158"/>
      <c r="Y232" s="158"/>
      <c r="Z232" s="148"/>
      <c r="AA232" s="148"/>
      <c r="AB232" s="148"/>
      <c r="AC232" s="148"/>
      <c r="AD232" s="148"/>
      <c r="AE232" s="148"/>
      <c r="AF232" s="148"/>
      <c r="AG232" s="148" t="s">
        <v>235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3" x14ac:dyDescent="0.2">
      <c r="A233" s="155"/>
      <c r="B233" s="156"/>
      <c r="C233" s="190" t="s">
        <v>959</v>
      </c>
      <c r="D233" s="187"/>
      <c r="E233" s="188">
        <v>17</v>
      </c>
      <c r="F233" s="158"/>
      <c r="G233" s="158"/>
      <c r="H233" s="158"/>
      <c r="I233" s="158"/>
      <c r="J233" s="158"/>
      <c r="K233" s="158"/>
      <c r="L233" s="158"/>
      <c r="M233" s="158"/>
      <c r="N233" s="157"/>
      <c r="O233" s="157"/>
      <c r="P233" s="157"/>
      <c r="Q233" s="157"/>
      <c r="R233" s="158"/>
      <c r="S233" s="158"/>
      <c r="T233" s="158"/>
      <c r="U233" s="158"/>
      <c r="V233" s="158"/>
      <c r="W233" s="158"/>
      <c r="X233" s="158"/>
      <c r="Y233" s="158"/>
      <c r="Z233" s="148"/>
      <c r="AA233" s="148"/>
      <c r="AB233" s="148"/>
      <c r="AC233" s="148"/>
      <c r="AD233" s="148"/>
      <c r="AE233" s="148"/>
      <c r="AF233" s="148"/>
      <c r="AG233" s="148" t="s">
        <v>235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ht="22.5" outlineLevel="1" x14ac:dyDescent="0.2">
      <c r="A234" s="167">
        <v>76</v>
      </c>
      <c r="B234" s="168" t="s">
        <v>966</v>
      </c>
      <c r="C234" s="183" t="s">
        <v>967</v>
      </c>
      <c r="D234" s="169" t="s">
        <v>219</v>
      </c>
      <c r="E234" s="170">
        <v>42</v>
      </c>
      <c r="F234" s="171"/>
      <c r="G234" s="172">
        <f>ROUND(E234*F234,2)</f>
        <v>0</v>
      </c>
      <c r="H234" s="171"/>
      <c r="I234" s="172">
        <f>ROUND(E234*H234,2)</f>
        <v>0</v>
      </c>
      <c r="J234" s="171"/>
      <c r="K234" s="172">
        <f>ROUND(E234*J234,2)</f>
        <v>0</v>
      </c>
      <c r="L234" s="172">
        <v>21</v>
      </c>
      <c r="M234" s="172">
        <f>G234*(1+L234/100)</f>
        <v>0</v>
      </c>
      <c r="N234" s="170">
        <v>5.2999999999999998E-4</v>
      </c>
      <c r="O234" s="170">
        <f>ROUND(E234*N234,2)</f>
        <v>0.02</v>
      </c>
      <c r="P234" s="170">
        <v>0</v>
      </c>
      <c r="Q234" s="170">
        <f>ROUND(E234*P234,2)</f>
        <v>0</v>
      </c>
      <c r="R234" s="172" t="s">
        <v>314</v>
      </c>
      <c r="S234" s="172" t="s">
        <v>221</v>
      </c>
      <c r="T234" s="173" t="s">
        <v>222</v>
      </c>
      <c r="U234" s="158">
        <v>0.29730000000000001</v>
      </c>
      <c r="V234" s="158">
        <f>ROUND(E234*U234,2)</f>
        <v>12.49</v>
      </c>
      <c r="W234" s="158"/>
      <c r="X234" s="158" t="s">
        <v>223</v>
      </c>
      <c r="Y234" s="158" t="s">
        <v>197</v>
      </c>
      <c r="Z234" s="148"/>
      <c r="AA234" s="148"/>
      <c r="AB234" s="148"/>
      <c r="AC234" s="148"/>
      <c r="AD234" s="148"/>
      <c r="AE234" s="148"/>
      <c r="AF234" s="148"/>
      <c r="AG234" s="148" t="s">
        <v>224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2" x14ac:dyDescent="0.2">
      <c r="A235" s="155"/>
      <c r="B235" s="156"/>
      <c r="C235" s="258" t="s">
        <v>965</v>
      </c>
      <c r="D235" s="259"/>
      <c r="E235" s="259"/>
      <c r="F235" s="259"/>
      <c r="G235" s="259"/>
      <c r="H235" s="158"/>
      <c r="I235" s="158"/>
      <c r="J235" s="158"/>
      <c r="K235" s="158"/>
      <c r="L235" s="158"/>
      <c r="M235" s="158"/>
      <c r="N235" s="157"/>
      <c r="O235" s="157"/>
      <c r="P235" s="157"/>
      <c r="Q235" s="157"/>
      <c r="R235" s="158"/>
      <c r="S235" s="158"/>
      <c r="T235" s="158"/>
      <c r="U235" s="158"/>
      <c r="V235" s="158"/>
      <c r="W235" s="158"/>
      <c r="X235" s="158"/>
      <c r="Y235" s="158"/>
      <c r="Z235" s="148"/>
      <c r="AA235" s="148"/>
      <c r="AB235" s="148"/>
      <c r="AC235" s="148"/>
      <c r="AD235" s="148"/>
      <c r="AE235" s="148"/>
      <c r="AF235" s="148"/>
      <c r="AG235" s="148" t="s">
        <v>226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2" x14ac:dyDescent="0.2">
      <c r="A236" s="155"/>
      <c r="B236" s="156"/>
      <c r="C236" s="262" t="s">
        <v>968</v>
      </c>
      <c r="D236" s="263"/>
      <c r="E236" s="263"/>
      <c r="F236" s="263"/>
      <c r="G236" s="263"/>
      <c r="H236" s="158"/>
      <c r="I236" s="158"/>
      <c r="J236" s="158"/>
      <c r="K236" s="158"/>
      <c r="L236" s="158"/>
      <c r="M236" s="158"/>
      <c r="N236" s="157"/>
      <c r="O236" s="157"/>
      <c r="P236" s="157"/>
      <c r="Q236" s="157"/>
      <c r="R236" s="158"/>
      <c r="S236" s="158"/>
      <c r="T236" s="158"/>
      <c r="U236" s="158"/>
      <c r="V236" s="158"/>
      <c r="W236" s="158"/>
      <c r="X236" s="158"/>
      <c r="Y236" s="158"/>
      <c r="Z236" s="148"/>
      <c r="AA236" s="148"/>
      <c r="AB236" s="148"/>
      <c r="AC236" s="148"/>
      <c r="AD236" s="148"/>
      <c r="AE236" s="148"/>
      <c r="AF236" s="148"/>
      <c r="AG236" s="148" t="s">
        <v>339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3" x14ac:dyDescent="0.2">
      <c r="A237" s="155"/>
      <c r="B237" s="156"/>
      <c r="C237" s="262" t="s">
        <v>879</v>
      </c>
      <c r="D237" s="263"/>
      <c r="E237" s="263"/>
      <c r="F237" s="263"/>
      <c r="G237" s="263"/>
      <c r="H237" s="158"/>
      <c r="I237" s="158"/>
      <c r="J237" s="158"/>
      <c r="K237" s="158"/>
      <c r="L237" s="158"/>
      <c r="M237" s="158"/>
      <c r="N237" s="157"/>
      <c r="O237" s="157"/>
      <c r="P237" s="157"/>
      <c r="Q237" s="157"/>
      <c r="R237" s="158"/>
      <c r="S237" s="158"/>
      <c r="T237" s="158"/>
      <c r="U237" s="158"/>
      <c r="V237" s="158"/>
      <c r="W237" s="158"/>
      <c r="X237" s="158"/>
      <c r="Y237" s="158"/>
      <c r="Z237" s="148"/>
      <c r="AA237" s="148"/>
      <c r="AB237" s="148"/>
      <c r="AC237" s="148"/>
      <c r="AD237" s="148"/>
      <c r="AE237" s="148"/>
      <c r="AF237" s="148"/>
      <c r="AG237" s="148" t="s">
        <v>339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2" x14ac:dyDescent="0.2">
      <c r="A238" s="155"/>
      <c r="B238" s="156"/>
      <c r="C238" s="190" t="s">
        <v>944</v>
      </c>
      <c r="D238" s="187"/>
      <c r="E238" s="188">
        <v>23</v>
      </c>
      <c r="F238" s="158"/>
      <c r="G238" s="158"/>
      <c r="H238" s="158"/>
      <c r="I238" s="158"/>
      <c r="J238" s="158"/>
      <c r="K238" s="158"/>
      <c r="L238" s="158"/>
      <c r="M238" s="158"/>
      <c r="N238" s="157"/>
      <c r="O238" s="157"/>
      <c r="P238" s="157"/>
      <c r="Q238" s="157"/>
      <c r="R238" s="158"/>
      <c r="S238" s="158"/>
      <c r="T238" s="158"/>
      <c r="U238" s="158"/>
      <c r="V238" s="158"/>
      <c r="W238" s="158"/>
      <c r="X238" s="158"/>
      <c r="Y238" s="158"/>
      <c r="Z238" s="148"/>
      <c r="AA238" s="148"/>
      <c r="AB238" s="148"/>
      <c r="AC238" s="148"/>
      <c r="AD238" s="148"/>
      <c r="AE238" s="148"/>
      <c r="AF238" s="148"/>
      <c r="AG238" s="148" t="s">
        <v>235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3" x14ac:dyDescent="0.2">
      <c r="A239" s="155"/>
      <c r="B239" s="156"/>
      <c r="C239" s="190" t="s">
        <v>956</v>
      </c>
      <c r="D239" s="187"/>
      <c r="E239" s="188">
        <v>19</v>
      </c>
      <c r="F239" s="158"/>
      <c r="G239" s="158"/>
      <c r="H239" s="158"/>
      <c r="I239" s="158"/>
      <c r="J239" s="158"/>
      <c r="K239" s="158"/>
      <c r="L239" s="158"/>
      <c r="M239" s="158"/>
      <c r="N239" s="157"/>
      <c r="O239" s="157"/>
      <c r="P239" s="157"/>
      <c r="Q239" s="157"/>
      <c r="R239" s="158"/>
      <c r="S239" s="158"/>
      <c r="T239" s="158"/>
      <c r="U239" s="158"/>
      <c r="V239" s="158"/>
      <c r="W239" s="158"/>
      <c r="X239" s="158"/>
      <c r="Y239" s="158"/>
      <c r="Z239" s="148"/>
      <c r="AA239" s="148"/>
      <c r="AB239" s="148"/>
      <c r="AC239" s="148"/>
      <c r="AD239" s="148"/>
      <c r="AE239" s="148"/>
      <c r="AF239" s="148"/>
      <c r="AG239" s="148" t="s">
        <v>235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ht="22.5" outlineLevel="1" x14ac:dyDescent="0.2">
      <c r="A240" s="167">
        <v>77</v>
      </c>
      <c r="B240" s="168" t="s">
        <v>969</v>
      </c>
      <c r="C240" s="183" t="s">
        <v>970</v>
      </c>
      <c r="D240" s="169" t="s">
        <v>219</v>
      </c>
      <c r="E240" s="170">
        <v>20</v>
      </c>
      <c r="F240" s="171"/>
      <c r="G240" s="172">
        <f>ROUND(E240*F240,2)</f>
        <v>0</v>
      </c>
      <c r="H240" s="171"/>
      <c r="I240" s="172">
        <f>ROUND(E240*H240,2)</f>
        <v>0</v>
      </c>
      <c r="J240" s="171"/>
      <c r="K240" s="172">
        <f>ROUND(E240*J240,2)</f>
        <v>0</v>
      </c>
      <c r="L240" s="172">
        <v>21</v>
      </c>
      <c r="M240" s="172">
        <f>G240*(1+L240/100)</f>
        <v>0</v>
      </c>
      <c r="N240" s="170">
        <v>7.2999999999999996E-4</v>
      </c>
      <c r="O240" s="170">
        <f>ROUND(E240*N240,2)</f>
        <v>0.01</v>
      </c>
      <c r="P240" s="170">
        <v>0</v>
      </c>
      <c r="Q240" s="170">
        <f>ROUND(E240*P240,2)</f>
        <v>0</v>
      </c>
      <c r="R240" s="172" t="s">
        <v>314</v>
      </c>
      <c r="S240" s="172" t="s">
        <v>221</v>
      </c>
      <c r="T240" s="173" t="s">
        <v>222</v>
      </c>
      <c r="U240" s="158">
        <v>0.33279999999999998</v>
      </c>
      <c r="V240" s="158">
        <f>ROUND(E240*U240,2)</f>
        <v>6.66</v>
      </c>
      <c r="W240" s="158"/>
      <c r="X240" s="158" t="s">
        <v>223</v>
      </c>
      <c r="Y240" s="158" t="s">
        <v>197</v>
      </c>
      <c r="Z240" s="148"/>
      <c r="AA240" s="148"/>
      <c r="AB240" s="148"/>
      <c r="AC240" s="148"/>
      <c r="AD240" s="148"/>
      <c r="AE240" s="148"/>
      <c r="AF240" s="148"/>
      <c r="AG240" s="148" t="s">
        <v>224</v>
      </c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2" x14ac:dyDescent="0.2">
      <c r="A241" s="155"/>
      <c r="B241" s="156"/>
      <c r="C241" s="258" t="s">
        <v>965</v>
      </c>
      <c r="D241" s="259"/>
      <c r="E241" s="259"/>
      <c r="F241" s="259"/>
      <c r="G241" s="259"/>
      <c r="H241" s="158"/>
      <c r="I241" s="158"/>
      <c r="J241" s="158"/>
      <c r="K241" s="158"/>
      <c r="L241" s="158"/>
      <c r="M241" s="158"/>
      <c r="N241" s="157"/>
      <c r="O241" s="157"/>
      <c r="P241" s="157"/>
      <c r="Q241" s="157"/>
      <c r="R241" s="158"/>
      <c r="S241" s="158"/>
      <c r="T241" s="158"/>
      <c r="U241" s="158"/>
      <c r="V241" s="158"/>
      <c r="W241" s="158"/>
      <c r="X241" s="158"/>
      <c r="Y241" s="158"/>
      <c r="Z241" s="148"/>
      <c r="AA241" s="148"/>
      <c r="AB241" s="148"/>
      <c r="AC241" s="148"/>
      <c r="AD241" s="148"/>
      <c r="AE241" s="148"/>
      <c r="AF241" s="148"/>
      <c r="AG241" s="148" t="s">
        <v>226</v>
      </c>
      <c r="AH241" s="148"/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2" x14ac:dyDescent="0.2">
      <c r="A242" s="155"/>
      <c r="B242" s="156"/>
      <c r="C242" s="262" t="s">
        <v>968</v>
      </c>
      <c r="D242" s="263"/>
      <c r="E242" s="263"/>
      <c r="F242" s="263"/>
      <c r="G242" s="263"/>
      <c r="H242" s="158"/>
      <c r="I242" s="158"/>
      <c r="J242" s="158"/>
      <c r="K242" s="158"/>
      <c r="L242" s="158"/>
      <c r="M242" s="158"/>
      <c r="N242" s="157"/>
      <c r="O242" s="157"/>
      <c r="P242" s="157"/>
      <c r="Q242" s="157"/>
      <c r="R242" s="158"/>
      <c r="S242" s="158"/>
      <c r="T242" s="158"/>
      <c r="U242" s="158"/>
      <c r="V242" s="158"/>
      <c r="W242" s="158"/>
      <c r="X242" s="158"/>
      <c r="Y242" s="158"/>
      <c r="Z242" s="148"/>
      <c r="AA242" s="148"/>
      <c r="AB242" s="148"/>
      <c r="AC242" s="148"/>
      <c r="AD242" s="148"/>
      <c r="AE242" s="148"/>
      <c r="AF242" s="148"/>
      <c r="AG242" s="148" t="s">
        <v>339</v>
      </c>
      <c r="AH242" s="148"/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3" x14ac:dyDescent="0.2">
      <c r="A243" s="155"/>
      <c r="B243" s="156"/>
      <c r="C243" s="262" t="s">
        <v>879</v>
      </c>
      <c r="D243" s="263"/>
      <c r="E243" s="263"/>
      <c r="F243" s="263"/>
      <c r="G243" s="263"/>
      <c r="H243" s="158"/>
      <c r="I243" s="158"/>
      <c r="J243" s="158"/>
      <c r="K243" s="158"/>
      <c r="L243" s="158"/>
      <c r="M243" s="158"/>
      <c r="N243" s="157"/>
      <c r="O243" s="157"/>
      <c r="P243" s="157"/>
      <c r="Q243" s="157"/>
      <c r="R243" s="158"/>
      <c r="S243" s="158"/>
      <c r="T243" s="158"/>
      <c r="U243" s="158"/>
      <c r="V243" s="158"/>
      <c r="W243" s="158"/>
      <c r="X243" s="158"/>
      <c r="Y243" s="158"/>
      <c r="Z243" s="148"/>
      <c r="AA243" s="148"/>
      <c r="AB243" s="148"/>
      <c r="AC243" s="148"/>
      <c r="AD243" s="148"/>
      <c r="AE243" s="148"/>
      <c r="AF243" s="148"/>
      <c r="AG243" s="148" t="s">
        <v>339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2" x14ac:dyDescent="0.2">
      <c r="A244" s="155"/>
      <c r="B244" s="156"/>
      <c r="C244" s="190" t="s">
        <v>947</v>
      </c>
      <c r="D244" s="187"/>
      <c r="E244" s="188">
        <v>10</v>
      </c>
      <c r="F244" s="158"/>
      <c r="G244" s="158"/>
      <c r="H244" s="158"/>
      <c r="I244" s="158"/>
      <c r="J244" s="158"/>
      <c r="K244" s="158"/>
      <c r="L244" s="158"/>
      <c r="M244" s="158"/>
      <c r="N244" s="157"/>
      <c r="O244" s="157"/>
      <c r="P244" s="157"/>
      <c r="Q244" s="157"/>
      <c r="R244" s="158"/>
      <c r="S244" s="158"/>
      <c r="T244" s="158"/>
      <c r="U244" s="158"/>
      <c r="V244" s="158"/>
      <c r="W244" s="158"/>
      <c r="X244" s="158"/>
      <c r="Y244" s="158"/>
      <c r="Z244" s="148"/>
      <c r="AA244" s="148"/>
      <c r="AB244" s="148"/>
      <c r="AC244" s="148"/>
      <c r="AD244" s="148"/>
      <c r="AE244" s="148"/>
      <c r="AF244" s="148"/>
      <c r="AG244" s="148" t="s">
        <v>235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2">
      <c r="A245" s="155"/>
      <c r="B245" s="156"/>
      <c r="C245" s="190" t="s">
        <v>962</v>
      </c>
      <c r="D245" s="187"/>
      <c r="E245" s="188">
        <v>10</v>
      </c>
      <c r="F245" s="158"/>
      <c r="G245" s="158"/>
      <c r="H245" s="158"/>
      <c r="I245" s="158"/>
      <c r="J245" s="158"/>
      <c r="K245" s="158"/>
      <c r="L245" s="158"/>
      <c r="M245" s="158"/>
      <c r="N245" s="157"/>
      <c r="O245" s="157"/>
      <c r="P245" s="157"/>
      <c r="Q245" s="157"/>
      <c r="R245" s="158"/>
      <c r="S245" s="158"/>
      <c r="T245" s="158"/>
      <c r="U245" s="158"/>
      <c r="V245" s="158"/>
      <c r="W245" s="158"/>
      <c r="X245" s="158"/>
      <c r="Y245" s="158"/>
      <c r="Z245" s="148"/>
      <c r="AA245" s="148"/>
      <c r="AB245" s="148"/>
      <c r="AC245" s="148"/>
      <c r="AD245" s="148"/>
      <c r="AE245" s="148"/>
      <c r="AF245" s="148"/>
      <c r="AG245" s="148" t="s">
        <v>235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ht="22.5" outlineLevel="1" x14ac:dyDescent="0.2">
      <c r="A246" s="167">
        <v>78</v>
      </c>
      <c r="B246" s="168" t="s">
        <v>971</v>
      </c>
      <c r="C246" s="183" t="s">
        <v>972</v>
      </c>
      <c r="D246" s="169" t="s">
        <v>219</v>
      </c>
      <c r="E246" s="170">
        <v>4</v>
      </c>
      <c r="F246" s="171"/>
      <c r="G246" s="172">
        <f>ROUND(E246*F246,2)</f>
        <v>0</v>
      </c>
      <c r="H246" s="171"/>
      <c r="I246" s="172">
        <f>ROUND(E246*H246,2)</f>
        <v>0</v>
      </c>
      <c r="J246" s="171"/>
      <c r="K246" s="172">
        <f>ROUND(E246*J246,2)</f>
        <v>0</v>
      </c>
      <c r="L246" s="172">
        <v>21</v>
      </c>
      <c r="M246" s="172">
        <f>G246*(1+L246/100)</f>
        <v>0</v>
      </c>
      <c r="N246" s="170">
        <v>1.0200000000000001E-3</v>
      </c>
      <c r="O246" s="170">
        <f>ROUND(E246*N246,2)</f>
        <v>0</v>
      </c>
      <c r="P246" s="170">
        <v>0</v>
      </c>
      <c r="Q246" s="170">
        <f>ROUND(E246*P246,2)</f>
        <v>0</v>
      </c>
      <c r="R246" s="172" t="s">
        <v>314</v>
      </c>
      <c r="S246" s="172" t="s">
        <v>221</v>
      </c>
      <c r="T246" s="173" t="s">
        <v>222</v>
      </c>
      <c r="U246" s="158">
        <v>0.38469999999999999</v>
      </c>
      <c r="V246" s="158">
        <f>ROUND(E246*U246,2)</f>
        <v>1.54</v>
      </c>
      <c r="W246" s="158"/>
      <c r="X246" s="158" t="s">
        <v>223</v>
      </c>
      <c r="Y246" s="158" t="s">
        <v>197</v>
      </c>
      <c r="Z246" s="148"/>
      <c r="AA246" s="148"/>
      <c r="AB246" s="148"/>
      <c r="AC246" s="148"/>
      <c r="AD246" s="148"/>
      <c r="AE246" s="148"/>
      <c r="AF246" s="148"/>
      <c r="AG246" s="148" t="s">
        <v>224</v>
      </c>
      <c r="AH246" s="148"/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2" x14ac:dyDescent="0.2">
      <c r="A247" s="155"/>
      <c r="B247" s="156"/>
      <c r="C247" s="258" t="s">
        <v>965</v>
      </c>
      <c r="D247" s="259"/>
      <c r="E247" s="259"/>
      <c r="F247" s="259"/>
      <c r="G247" s="259"/>
      <c r="H247" s="158"/>
      <c r="I247" s="158"/>
      <c r="J247" s="158"/>
      <c r="K247" s="158"/>
      <c r="L247" s="158"/>
      <c r="M247" s="158"/>
      <c r="N247" s="157"/>
      <c r="O247" s="157"/>
      <c r="P247" s="157"/>
      <c r="Q247" s="157"/>
      <c r="R247" s="158"/>
      <c r="S247" s="158"/>
      <c r="T247" s="158"/>
      <c r="U247" s="158"/>
      <c r="V247" s="158"/>
      <c r="W247" s="158"/>
      <c r="X247" s="158"/>
      <c r="Y247" s="158"/>
      <c r="Z247" s="148"/>
      <c r="AA247" s="148"/>
      <c r="AB247" s="148"/>
      <c r="AC247" s="148"/>
      <c r="AD247" s="148"/>
      <c r="AE247" s="148"/>
      <c r="AF247" s="148"/>
      <c r="AG247" s="148" t="s">
        <v>226</v>
      </c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2" x14ac:dyDescent="0.2">
      <c r="A248" s="155"/>
      <c r="B248" s="156"/>
      <c r="C248" s="262" t="s">
        <v>968</v>
      </c>
      <c r="D248" s="263"/>
      <c r="E248" s="263"/>
      <c r="F248" s="263"/>
      <c r="G248" s="263"/>
      <c r="H248" s="158"/>
      <c r="I248" s="158"/>
      <c r="J248" s="158"/>
      <c r="K248" s="158"/>
      <c r="L248" s="158"/>
      <c r="M248" s="158"/>
      <c r="N248" s="157"/>
      <c r="O248" s="157"/>
      <c r="P248" s="157"/>
      <c r="Q248" s="157"/>
      <c r="R248" s="158"/>
      <c r="S248" s="158"/>
      <c r="T248" s="158"/>
      <c r="U248" s="158"/>
      <c r="V248" s="158"/>
      <c r="W248" s="158"/>
      <c r="X248" s="158"/>
      <c r="Y248" s="158"/>
      <c r="Z248" s="148"/>
      <c r="AA248" s="148"/>
      <c r="AB248" s="148"/>
      <c r="AC248" s="148"/>
      <c r="AD248" s="148"/>
      <c r="AE248" s="148"/>
      <c r="AF248" s="148"/>
      <c r="AG248" s="148" t="s">
        <v>339</v>
      </c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2">
      <c r="A249" s="155"/>
      <c r="B249" s="156"/>
      <c r="C249" s="262" t="s">
        <v>879</v>
      </c>
      <c r="D249" s="263"/>
      <c r="E249" s="263"/>
      <c r="F249" s="263"/>
      <c r="G249" s="263"/>
      <c r="H249" s="158"/>
      <c r="I249" s="158"/>
      <c r="J249" s="158"/>
      <c r="K249" s="158"/>
      <c r="L249" s="158"/>
      <c r="M249" s="158"/>
      <c r="N249" s="157"/>
      <c r="O249" s="157"/>
      <c r="P249" s="157"/>
      <c r="Q249" s="157"/>
      <c r="R249" s="158"/>
      <c r="S249" s="158"/>
      <c r="T249" s="158"/>
      <c r="U249" s="158"/>
      <c r="V249" s="158"/>
      <c r="W249" s="158"/>
      <c r="X249" s="158"/>
      <c r="Y249" s="158"/>
      <c r="Z249" s="148"/>
      <c r="AA249" s="148"/>
      <c r="AB249" s="148"/>
      <c r="AC249" s="148"/>
      <c r="AD249" s="148"/>
      <c r="AE249" s="148"/>
      <c r="AF249" s="148"/>
      <c r="AG249" s="148" t="s">
        <v>339</v>
      </c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2" x14ac:dyDescent="0.2">
      <c r="A250" s="155"/>
      <c r="B250" s="156"/>
      <c r="C250" s="190" t="s">
        <v>950</v>
      </c>
      <c r="D250" s="187"/>
      <c r="E250" s="188">
        <v>4</v>
      </c>
      <c r="F250" s="158"/>
      <c r="G250" s="158"/>
      <c r="H250" s="158"/>
      <c r="I250" s="158"/>
      <c r="J250" s="158"/>
      <c r="K250" s="158"/>
      <c r="L250" s="158"/>
      <c r="M250" s="158"/>
      <c r="N250" s="157"/>
      <c r="O250" s="157"/>
      <c r="P250" s="157"/>
      <c r="Q250" s="157"/>
      <c r="R250" s="158"/>
      <c r="S250" s="158"/>
      <c r="T250" s="158"/>
      <c r="U250" s="158"/>
      <c r="V250" s="158"/>
      <c r="W250" s="158"/>
      <c r="X250" s="158"/>
      <c r="Y250" s="158"/>
      <c r="Z250" s="148"/>
      <c r="AA250" s="148"/>
      <c r="AB250" s="148"/>
      <c r="AC250" s="148"/>
      <c r="AD250" s="148"/>
      <c r="AE250" s="148"/>
      <c r="AF250" s="148"/>
      <c r="AG250" s="148" t="s">
        <v>235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1" x14ac:dyDescent="0.2">
      <c r="A251" s="167">
        <v>79</v>
      </c>
      <c r="B251" s="168" t="s">
        <v>973</v>
      </c>
      <c r="C251" s="183" t="s">
        <v>974</v>
      </c>
      <c r="D251" s="169" t="s">
        <v>219</v>
      </c>
      <c r="E251" s="170">
        <v>120</v>
      </c>
      <c r="F251" s="171"/>
      <c r="G251" s="172">
        <f>ROUND(E251*F251,2)</f>
        <v>0</v>
      </c>
      <c r="H251" s="171"/>
      <c r="I251" s="172">
        <f>ROUND(E251*H251,2)</f>
        <v>0</v>
      </c>
      <c r="J251" s="171"/>
      <c r="K251" s="172">
        <f>ROUND(E251*J251,2)</f>
        <v>0</v>
      </c>
      <c r="L251" s="172">
        <v>21</v>
      </c>
      <c r="M251" s="172">
        <f>G251*(1+L251/100)</f>
        <v>0</v>
      </c>
      <c r="N251" s="170">
        <v>0</v>
      </c>
      <c r="O251" s="170">
        <f>ROUND(E251*N251,2)</f>
        <v>0</v>
      </c>
      <c r="P251" s="170">
        <v>0</v>
      </c>
      <c r="Q251" s="170">
        <f>ROUND(E251*P251,2)</f>
        <v>0</v>
      </c>
      <c r="R251" s="172" t="s">
        <v>314</v>
      </c>
      <c r="S251" s="172" t="s">
        <v>221</v>
      </c>
      <c r="T251" s="173" t="s">
        <v>222</v>
      </c>
      <c r="U251" s="158">
        <v>2.9000000000000001E-2</v>
      </c>
      <c r="V251" s="158">
        <f>ROUND(E251*U251,2)</f>
        <v>3.48</v>
      </c>
      <c r="W251" s="158"/>
      <c r="X251" s="158" t="s">
        <v>223</v>
      </c>
      <c r="Y251" s="158" t="s">
        <v>197</v>
      </c>
      <c r="Z251" s="148"/>
      <c r="AA251" s="148"/>
      <c r="AB251" s="148"/>
      <c r="AC251" s="148"/>
      <c r="AD251" s="148"/>
      <c r="AE251" s="148"/>
      <c r="AF251" s="148"/>
      <c r="AG251" s="148" t="s">
        <v>224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2" x14ac:dyDescent="0.2">
      <c r="A252" s="155"/>
      <c r="B252" s="156"/>
      <c r="C252" s="260" t="s">
        <v>975</v>
      </c>
      <c r="D252" s="261"/>
      <c r="E252" s="261"/>
      <c r="F252" s="261"/>
      <c r="G252" s="261"/>
      <c r="H252" s="158"/>
      <c r="I252" s="158"/>
      <c r="J252" s="158"/>
      <c r="K252" s="158"/>
      <c r="L252" s="158"/>
      <c r="M252" s="158"/>
      <c r="N252" s="157"/>
      <c r="O252" s="157"/>
      <c r="P252" s="157"/>
      <c r="Q252" s="157"/>
      <c r="R252" s="158"/>
      <c r="S252" s="158"/>
      <c r="T252" s="158"/>
      <c r="U252" s="158"/>
      <c r="V252" s="158"/>
      <c r="W252" s="158"/>
      <c r="X252" s="158"/>
      <c r="Y252" s="158"/>
      <c r="Z252" s="148"/>
      <c r="AA252" s="148"/>
      <c r="AB252" s="148"/>
      <c r="AC252" s="148"/>
      <c r="AD252" s="148"/>
      <c r="AE252" s="148"/>
      <c r="AF252" s="148"/>
      <c r="AG252" s="148" t="s">
        <v>339</v>
      </c>
      <c r="AH252" s="148"/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2" x14ac:dyDescent="0.2">
      <c r="A253" s="155"/>
      <c r="B253" s="156"/>
      <c r="C253" s="190" t="s">
        <v>976</v>
      </c>
      <c r="D253" s="187"/>
      <c r="E253" s="188">
        <v>54</v>
      </c>
      <c r="F253" s="158"/>
      <c r="G253" s="158"/>
      <c r="H253" s="158"/>
      <c r="I253" s="158"/>
      <c r="J253" s="158"/>
      <c r="K253" s="158"/>
      <c r="L253" s="158"/>
      <c r="M253" s="158"/>
      <c r="N253" s="157"/>
      <c r="O253" s="157"/>
      <c r="P253" s="157"/>
      <c r="Q253" s="157"/>
      <c r="R253" s="158"/>
      <c r="S253" s="158"/>
      <c r="T253" s="158"/>
      <c r="U253" s="158"/>
      <c r="V253" s="158"/>
      <c r="W253" s="158"/>
      <c r="X253" s="158"/>
      <c r="Y253" s="158"/>
      <c r="Z253" s="148"/>
      <c r="AA253" s="148"/>
      <c r="AB253" s="148"/>
      <c r="AC253" s="148"/>
      <c r="AD253" s="148"/>
      <c r="AE253" s="148"/>
      <c r="AF253" s="148"/>
      <c r="AG253" s="148" t="s">
        <v>235</v>
      </c>
      <c r="AH253" s="148">
        <v>5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3" x14ac:dyDescent="0.2">
      <c r="A254" s="155"/>
      <c r="B254" s="156"/>
      <c r="C254" s="190" t="s">
        <v>977</v>
      </c>
      <c r="D254" s="187"/>
      <c r="E254" s="188">
        <v>42</v>
      </c>
      <c r="F254" s="158"/>
      <c r="G254" s="158"/>
      <c r="H254" s="158"/>
      <c r="I254" s="158"/>
      <c r="J254" s="158"/>
      <c r="K254" s="158"/>
      <c r="L254" s="158"/>
      <c r="M254" s="158"/>
      <c r="N254" s="157"/>
      <c r="O254" s="157"/>
      <c r="P254" s="157"/>
      <c r="Q254" s="157"/>
      <c r="R254" s="158"/>
      <c r="S254" s="158"/>
      <c r="T254" s="158"/>
      <c r="U254" s="158"/>
      <c r="V254" s="158"/>
      <c r="W254" s="158"/>
      <c r="X254" s="158"/>
      <c r="Y254" s="158"/>
      <c r="Z254" s="148"/>
      <c r="AA254" s="148"/>
      <c r="AB254" s="148"/>
      <c r="AC254" s="148"/>
      <c r="AD254" s="148"/>
      <c r="AE254" s="148"/>
      <c r="AF254" s="148"/>
      <c r="AG254" s="148" t="s">
        <v>235</v>
      </c>
      <c r="AH254" s="148">
        <v>5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3" x14ac:dyDescent="0.2">
      <c r="A255" s="155"/>
      <c r="B255" s="156"/>
      <c r="C255" s="190" t="s">
        <v>978</v>
      </c>
      <c r="D255" s="187"/>
      <c r="E255" s="188">
        <v>20</v>
      </c>
      <c r="F255" s="158"/>
      <c r="G255" s="158"/>
      <c r="H255" s="158"/>
      <c r="I255" s="158"/>
      <c r="J255" s="158"/>
      <c r="K255" s="158"/>
      <c r="L255" s="158"/>
      <c r="M255" s="158"/>
      <c r="N255" s="157"/>
      <c r="O255" s="157"/>
      <c r="P255" s="157"/>
      <c r="Q255" s="157"/>
      <c r="R255" s="158"/>
      <c r="S255" s="158"/>
      <c r="T255" s="158"/>
      <c r="U255" s="158"/>
      <c r="V255" s="158"/>
      <c r="W255" s="158"/>
      <c r="X255" s="158"/>
      <c r="Y255" s="158"/>
      <c r="Z255" s="148"/>
      <c r="AA255" s="148"/>
      <c r="AB255" s="148"/>
      <c r="AC255" s="148"/>
      <c r="AD255" s="148"/>
      <c r="AE255" s="148"/>
      <c r="AF255" s="148"/>
      <c r="AG255" s="148" t="s">
        <v>235</v>
      </c>
      <c r="AH255" s="148">
        <v>5</v>
      </c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3" x14ac:dyDescent="0.2">
      <c r="A256" s="155"/>
      <c r="B256" s="156"/>
      <c r="C256" s="190" t="s">
        <v>979</v>
      </c>
      <c r="D256" s="187"/>
      <c r="E256" s="188">
        <v>4</v>
      </c>
      <c r="F256" s="158"/>
      <c r="G256" s="158"/>
      <c r="H256" s="158"/>
      <c r="I256" s="158"/>
      <c r="J256" s="158"/>
      <c r="K256" s="158"/>
      <c r="L256" s="158"/>
      <c r="M256" s="158"/>
      <c r="N256" s="157"/>
      <c r="O256" s="157"/>
      <c r="P256" s="157"/>
      <c r="Q256" s="157"/>
      <c r="R256" s="158"/>
      <c r="S256" s="158"/>
      <c r="T256" s="158"/>
      <c r="U256" s="158"/>
      <c r="V256" s="158"/>
      <c r="W256" s="158"/>
      <c r="X256" s="158"/>
      <c r="Y256" s="158"/>
      <c r="Z256" s="148"/>
      <c r="AA256" s="148"/>
      <c r="AB256" s="148"/>
      <c r="AC256" s="148"/>
      <c r="AD256" s="148"/>
      <c r="AE256" s="148"/>
      <c r="AF256" s="148"/>
      <c r="AG256" s="148" t="s">
        <v>235</v>
      </c>
      <c r="AH256" s="148">
        <v>5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1" x14ac:dyDescent="0.2">
      <c r="A257" s="167">
        <v>80</v>
      </c>
      <c r="B257" s="168" t="s">
        <v>980</v>
      </c>
      <c r="C257" s="183" t="s">
        <v>981</v>
      </c>
      <c r="D257" s="169" t="s">
        <v>281</v>
      </c>
      <c r="E257" s="170">
        <v>39</v>
      </c>
      <c r="F257" s="171"/>
      <c r="G257" s="172">
        <f>ROUND(E257*F257,2)</f>
        <v>0</v>
      </c>
      <c r="H257" s="171"/>
      <c r="I257" s="172">
        <f>ROUND(E257*H257,2)</f>
        <v>0</v>
      </c>
      <c r="J257" s="171"/>
      <c r="K257" s="172">
        <f>ROUND(E257*J257,2)</f>
        <v>0</v>
      </c>
      <c r="L257" s="172">
        <v>21</v>
      </c>
      <c r="M257" s="172">
        <f>G257*(1+L257/100)</f>
        <v>0</v>
      </c>
      <c r="N257" s="170">
        <v>0</v>
      </c>
      <c r="O257" s="170">
        <f>ROUND(E257*N257,2)</f>
        <v>0</v>
      </c>
      <c r="P257" s="170">
        <v>0</v>
      </c>
      <c r="Q257" s="170">
        <f>ROUND(E257*P257,2)</f>
        <v>0</v>
      </c>
      <c r="R257" s="172" t="s">
        <v>314</v>
      </c>
      <c r="S257" s="172" t="s">
        <v>221</v>
      </c>
      <c r="T257" s="173" t="s">
        <v>222</v>
      </c>
      <c r="U257" s="158">
        <v>0.42499999999999999</v>
      </c>
      <c r="V257" s="158">
        <f>ROUND(E257*U257,2)</f>
        <v>16.579999999999998</v>
      </c>
      <c r="W257" s="158"/>
      <c r="X257" s="158" t="s">
        <v>223</v>
      </c>
      <c r="Y257" s="158" t="s">
        <v>197</v>
      </c>
      <c r="Z257" s="148"/>
      <c r="AA257" s="148"/>
      <c r="AB257" s="148"/>
      <c r="AC257" s="148"/>
      <c r="AD257" s="148"/>
      <c r="AE257" s="148"/>
      <c r="AF257" s="148"/>
      <c r="AG257" s="148" t="s">
        <v>224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2" x14ac:dyDescent="0.2">
      <c r="A258" s="155"/>
      <c r="B258" s="156"/>
      <c r="C258" s="190" t="s">
        <v>982</v>
      </c>
      <c r="D258" s="187"/>
      <c r="E258" s="188">
        <v>39</v>
      </c>
      <c r="F258" s="158"/>
      <c r="G258" s="158"/>
      <c r="H258" s="158"/>
      <c r="I258" s="158"/>
      <c r="J258" s="158"/>
      <c r="K258" s="158"/>
      <c r="L258" s="158"/>
      <c r="M258" s="158"/>
      <c r="N258" s="157"/>
      <c r="O258" s="157"/>
      <c r="P258" s="157"/>
      <c r="Q258" s="157"/>
      <c r="R258" s="158"/>
      <c r="S258" s="158"/>
      <c r="T258" s="158"/>
      <c r="U258" s="158"/>
      <c r="V258" s="158"/>
      <c r="W258" s="158"/>
      <c r="X258" s="158"/>
      <c r="Y258" s="158"/>
      <c r="Z258" s="148"/>
      <c r="AA258" s="148"/>
      <c r="AB258" s="148"/>
      <c r="AC258" s="148"/>
      <c r="AD258" s="148"/>
      <c r="AE258" s="148"/>
      <c r="AF258" s="148"/>
      <c r="AG258" s="148" t="s">
        <v>235</v>
      </c>
      <c r="AH258" s="148">
        <v>5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1" x14ac:dyDescent="0.2">
      <c r="A259" s="167">
        <v>81</v>
      </c>
      <c r="B259" s="168" t="s">
        <v>983</v>
      </c>
      <c r="C259" s="183" t="s">
        <v>984</v>
      </c>
      <c r="D259" s="169" t="s">
        <v>281</v>
      </c>
      <c r="E259" s="170">
        <v>39</v>
      </c>
      <c r="F259" s="171"/>
      <c r="G259" s="172">
        <f>ROUND(E259*F259,2)</f>
        <v>0</v>
      </c>
      <c r="H259" s="171"/>
      <c r="I259" s="172">
        <f>ROUND(E259*H259,2)</f>
        <v>0</v>
      </c>
      <c r="J259" s="171"/>
      <c r="K259" s="172">
        <f>ROUND(E259*J259,2)</f>
        <v>0</v>
      </c>
      <c r="L259" s="172">
        <v>21</v>
      </c>
      <c r="M259" s="172">
        <f>G259*(1+L259/100)</f>
        <v>0</v>
      </c>
      <c r="N259" s="170">
        <v>1.8000000000000001E-4</v>
      </c>
      <c r="O259" s="170">
        <f>ROUND(E259*N259,2)</f>
        <v>0.01</v>
      </c>
      <c r="P259" s="170">
        <v>0</v>
      </c>
      <c r="Q259" s="170">
        <f>ROUND(E259*P259,2)</f>
        <v>0</v>
      </c>
      <c r="R259" s="172" t="s">
        <v>314</v>
      </c>
      <c r="S259" s="172" t="s">
        <v>221</v>
      </c>
      <c r="T259" s="173" t="s">
        <v>222</v>
      </c>
      <c r="U259" s="158">
        <v>0.27400000000000002</v>
      </c>
      <c r="V259" s="158">
        <f>ROUND(E259*U259,2)</f>
        <v>10.69</v>
      </c>
      <c r="W259" s="158"/>
      <c r="X259" s="158" t="s">
        <v>223</v>
      </c>
      <c r="Y259" s="158" t="s">
        <v>197</v>
      </c>
      <c r="Z259" s="148"/>
      <c r="AA259" s="148"/>
      <c r="AB259" s="148"/>
      <c r="AC259" s="148"/>
      <c r="AD259" s="148"/>
      <c r="AE259" s="148"/>
      <c r="AF259" s="148"/>
      <c r="AG259" s="148" t="s">
        <v>224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2" x14ac:dyDescent="0.2">
      <c r="A260" s="155"/>
      <c r="B260" s="156"/>
      <c r="C260" s="190" t="s">
        <v>852</v>
      </c>
      <c r="D260" s="187"/>
      <c r="E260" s="188">
        <v>10</v>
      </c>
      <c r="F260" s="158"/>
      <c r="G260" s="158"/>
      <c r="H260" s="158"/>
      <c r="I260" s="158"/>
      <c r="J260" s="158"/>
      <c r="K260" s="158"/>
      <c r="L260" s="158"/>
      <c r="M260" s="158"/>
      <c r="N260" s="157"/>
      <c r="O260" s="157"/>
      <c r="P260" s="157"/>
      <c r="Q260" s="157"/>
      <c r="R260" s="158"/>
      <c r="S260" s="158"/>
      <c r="T260" s="158"/>
      <c r="U260" s="158"/>
      <c r="V260" s="158"/>
      <c r="W260" s="158"/>
      <c r="X260" s="158"/>
      <c r="Y260" s="158"/>
      <c r="Z260" s="148"/>
      <c r="AA260" s="148"/>
      <c r="AB260" s="148"/>
      <c r="AC260" s="148"/>
      <c r="AD260" s="148"/>
      <c r="AE260" s="148"/>
      <c r="AF260" s="148"/>
      <c r="AG260" s="148" t="s">
        <v>235</v>
      </c>
      <c r="AH260" s="148">
        <v>5</v>
      </c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3" x14ac:dyDescent="0.2">
      <c r="A261" s="155"/>
      <c r="B261" s="156"/>
      <c r="C261" s="190" t="s">
        <v>985</v>
      </c>
      <c r="D261" s="187"/>
      <c r="E261" s="188">
        <v>2</v>
      </c>
      <c r="F261" s="158"/>
      <c r="G261" s="158"/>
      <c r="H261" s="158"/>
      <c r="I261" s="158"/>
      <c r="J261" s="158"/>
      <c r="K261" s="158"/>
      <c r="L261" s="158"/>
      <c r="M261" s="158"/>
      <c r="N261" s="157"/>
      <c r="O261" s="157"/>
      <c r="P261" s="157"/>
      <c r="Q261" s="157"/>
      <c r="R261" s="158"/>
      <c r="S261" s="158"/>
      <c r="T261" s="158"/>
      <c r="U261" s="158"/>
      <c r="V261" s="158"/>
      <c r="W261" s="158"/>
      <c r="X261" s="158"/>
      <c r="Y261" s="158"/>
      <c r="Z261" s="148"/>
      <c r="AA261" s="148"/>
      <c r="AB261" s="148"/>
      <c r="AC261" s="148"/>
      <c r="AD261" s="148"/>
      <c r="AE261" s="148"/>
      <c r="AF261" s="148"/>
      <c r="AG261" s="148" t="s">
        <v>235</v>
      </c>
      <c r="AH261" s="148">
        <v>5</v>
      </c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3" x14ac:dyDescent="0.2">
      <c r="A262" s="155"/>
      <c r="B262" s="156"/>
      <c r="C262" s="190" t="s">
        <v>986</v>
      </c>
      <c r="D262" s="187"/>
      <c r="E262" s="188">
        <v>24</v>
      </c>
      <c r="F262" s="158"/>
      <c r="G262" s="158"/>
      <c r="H262" s="158"/>
      <c r="I262" s="158"/>
      <c r="J262" s="158"/>
      <c r="K262" s="158"/>
      <c r="L262" s="158"/>
      <c r="M262" s="158"/>
      <c r="N262" s="157"/>
      <c r="O262" s="157"/>
      <c r="P262" s="157"/>
      <c r="Q262" s="157"/>
      <c r="R262" s="158"/>
      <c r="S262" s="158"/>
      <c r="T262" s="158"/>
      <c r="U262" s="158"/>
      <c r="V262" s="158"/>
      <c r="W262" s="158"/>
      <c r="X262" s="158"/>
      <c r="Y262" s="158"/>
      <c r="Z262" s="148"/>
      <c r="AA262" s="148"/>
      <c r="AB262" s="148"/>
      <c r="AC262" s="148"/>
      <c r="AD262" s="148"/>
      <c r="AE262" s="148"/>
      <c r="AF262" s="148"/>
      <c r="AG262" s="148" t="s">
        <v>235</v>
      </c>
      <c r="AH262" s="148">
        <v>5</v>
      </c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3" x14ac:dyDescent="0.2">
      <c r="A263" s="155"/>
      <c r="B263" s="156"/>
      <c r="C263" s="190" t="s">
        <v>846</v>
      </c>
      <c r="D263" s="187"/>
      <c r="E263" s="188">
        <v>3</v>
      </c>
      <c r="F263" s="158"/>
      <c r="G263" s="158"/>
      <c r="H263" s="158"/>
      <c r="I263" s="158"/>
      <c r="J263" s="158"/>
      <c r="K263" s="158"/>
      <c r="L263" s="158"/>
      <c r="M263" s="158"/>
      <c r="N263" s="157"/>
      <c r="O263" s="157"/>
      <c r="P263" s="157"/>
      <c r="Q263" s="157"/>
      <c r="R263" s="158"/>
      <c r="S263" s="158"/>
      <c r="T263" s="158"/>
      <c r="U263" s="158"/>
      <c r="V263" s="158"/>
      <c r="W263" s="158"/>
      <c r="X263" s="158"/>
      <c r="Y263" s="158"/>
      <c r="Z263" s="148"/>
      <c r="AA263" s="148"/>
      <c r="AB263" s="148"/>
      <c r="AC263" s="148"/>
      <c r="AD263" s="148"/>
      <c r="AE263" s="148"/>
      <c r="AF263" s="148"/>
      <c r="AG263" s="148" t="s">
        <v>235</v>
      </c>
      <c r="AH263" s="148">
        <v>5</v>
      </c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1" x14ac:dyDescent="0.2">
      <c r="A264" s="167">
        <v>82</v>
      </c>
      <c r="B264" s="168" t="s">
        <v>987</v>
      </c>
      <c r="C264" s="183" t="s">
        <v>988</v>
      </c>
      <c r="D264" s="169" t="s">
        <v>325</v>
      </c>
      <c r="E264" s="170">
        <v>1</v>
      </c>
      <c r="F264" s="171"/>
      <c r="G264" s="172">
        <f>ROUND(E264*F264,2)</f>
        <v>0</v>
      </c>
      <c r="H264" s="171"/>
      <c r="I264" s="172">
        <f>ROUND(E264*H264,2)</f>
        <v>0</v>
      </c>
      <c r="J264" s="171"/>
      <c r="K264" s="172">
        <f>ROUND(E264*J264,2)</f>
        <v>0</v>
      </c>
      <c r="L264" s="172">
        <v>21</v>
      </c>
      <c r="M264" s="172">
        <f>G264*(1+L264/100)</f>
        <v>0</v>
      </c>
      <c r="N264" s="170">
        <v>8.1499999999999993E-3</v>
      </c>
      <c r="O264" s="170">
        <f>ROUND(E264*N264,2)</f>
        <v>0.01</v>
      </c>
      <c r="P264" s="170">
        <v>0</v>
      </c>
      <c r="Q264" s="170">
        <f>ROUND(E264*P264,2)</f>
        <v>0</v>
      </c>
      <c r="R264" s="172" t="s">
        <v>314</v>
      </c>
      <c r="S264" s="172" t="s">
        <v>221</v>
      </c>
      <c r="T264" s="173" t="s">
        <v>222</v>
      </c>
      <c r="U264" s="158">
        <v>0.879</v>
      </c>
      <c r="V264" s="158">
        <f>ROUND(E264*U264,2)</f>
        <v>0.88</v>
      </c>
      <c r="W264" s="158"/>
      <c r="X264" s="158" t="s">
        <v>223</v>
      </c>
      <c r="Y264" s="158" t="s">
        <v>197</v>
      </c>
      <c r="Z264" s="148"/>
      <c r="AA264" s="148"/>
      <c r="AB264" s="148"/>
      <c r="AC264" s="148"/>
      <c r="AD264" s="148"/>
      <c r="AE264" s="148"/>
      <c r="AF264" s="148"/>
      <c r="AG264" s="148" t="s">
        <v>224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2" x14ac:dyDescent="0.2">
      <c r="A265" s="155"/>
      <c r="B265" s="156"/>
      <c r="C265" s="260" t="s">
        <v>879</v>
      </c>
      <c r="D265" s="261"/>
      <c r="E265" s="261"/>
      <c r="F265" s="261"/>
      <c r="G265" s="261"/>
      <c r="H265" s="158"/>
      <c r="I265" s="158"/>
      <c r="J265" s="158"/>
      <c r="K265" s="158"/>
      <c r="L265" s="158"/>
      <c r="M265" s="158"/>
      <c r="N265" s="157"/>
      <c r="O265" s="157"/>
      <c r="P265" s="157"/>
      <c r="Q265" s="157"/>
      <c r="R265" s="158"/>
      <c r="S265" s="158"/>
      <c r="T265" s="158"/>
      <c r="U265" s="158"/>
      <c r="V265" s="158"/>
      <c r="W265" s="158"/>
      <c r="X265" s="158"/>
      <c r="Y265" s="158"/>
      <c r="Z265" s="148"/>
      <c r="AA265" s="148"/>
      <c r="AB265" s="148"/>
      <c r="AC265" s="148"/>
      <c r="AD265" s="148"/>
      <c r="AE265" s="148"/>
      <c r="AF265" s="148"/>
      <c r="AG265" s="148" t="s">
        <v>339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1" x14ac:dyDescent="0.2">
      <c r="A266" s="167">
        <v>83</v>
      </c>
      <c r="B266" s="168" t="s">
        <v>989</v>
      </c>
      <c r="C266" s="183" t="s">
        <v>990</v>
      </c>
      <c r="D266" s="169" t="s">
        <v>325</v>
      </c>
      <c r="E266" s="170">
        <v>1</v>
      </c>
      <c r="F266" s="171"/>
      <c r="G266" s="172">
        <f>ROUND(E266*F266,2)</f>
        <v>0</v>
      </c>
      <c r="H266" s="171"/>
      <c r="I266" s="172">
        <f>ROUND(E266*H266,2)</f>
        <v>0</v>
      </c>
      <c r="J266" s="171"/>
      <c r="K266" s="172">
        <f>ROUND(E266*J266,2)</f>
        <v>0</v>
      </c>
      <c r="L266" s="172">
        <v>21</v>
      </c>
      <c r="M266" s="172">
        <f>G266*(1+L266/100)</f>
        <v>0</v>
      </c>
      <c r="N266" s="170">
        <v>1.009E-2</v>
      </c>
      <c r="O266" s="170">
        <f>ROUND(E266*N266,2)</f>
        <v>0.01</v>
      </c>
      <c r="P266" s="170">
        <v>0</v>
      </c>
      <c r="Q266" s="170">
        <f>ROUND(E266*P266,2)</f>
        <v>0</v>
      </c>
      <c r="R266" s="172" t="s">
        <v>314</v>
      </c>
      <c r="S266" s="172" t="s">
        <v>221</v>
      </c>
      <c r="T266" s="173" t="s">
        <v>222</v>
      </c>
      <c r="U266" s="158">
        <v>1.1259999999999999</v>
      </c>
      <c r="V266" s="158">
        <f>ROUND(E266*U266,2)</f>
        <v>1.1299999999999999</v>
      </c>
      <c r="W266" s="158"/>
      <c r="X266" s="158" t="s">
        <v>223</v>
      </c>
      <c r="Y266" s="158" t="s">
        <v>197</v>
      </c>
      <c r="Z266" s="148"/>
      <c r="AA266" s="148"/>
      <c r="AB266" s="148"/>
      <c r="AC266" s="148"/>
      <c r="AD266" s="148"/>
      <c r="AE266" s="148"/>
      <c r="AF266" s="148"/>
      <c r="AG266" s="148" t="s">
        <v>224</v>
      </c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2" x14ac:dyDescent="0.2">
      <c r="A267" s="155"/>
      <c r="B267" s="156"/>
      <c r="C267" s="260" t="s">
        <v>879</v>
      </c>
      <c r="D267" s="261"/>
      <c r="E267" s="261"/>
      <c r="F267" s="261"/>
      <c r="G267" s="261"/>
      <c r="H267" s="158"/>
      <c r="I267" s="158"/>
      <c r="J267" s="158"/>
      <c r="K267" s="158"/>
      <c r="L267" s="158"/>
      <c r="M267" s="158"/>
      <c r="N267" s="157"/>
      <c r="O267" s="157"/>
      <c r="P267" s="157"/>
      <c r="Q267" s="157"/>
      <c r="R267" s="158"/>
      <c r="S267" s="158"/>
      <c r="T267" s="158"/>
      <c r="U267" s="158"/>
      <c r="V267" s="158"/>
      <c r="W267" s="158"/>
      <c r="X267" s="158"/>
      <c r="Y267" s="158"/>
      <c r="Z267" s="148"/>
      <c r="AA267" s="148"/>
      <c r="AB267" s="148"/>
      <c r="AC267" s="148"/>
      <c r="AD267" s="148"/>
      <c r="AE267" s="148"/>
      <c r="AF267" s="148"/>
      <c r="AG267" s="148" t="s">
        <v>339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1" x14ac:dyDescent="0.2">
      <c r="A268" s="167">
        <v>84</v>
      </c>
      <c r="B268" s="168" t="s">
        <v>991</v>
      </c>
      <c r="C268" s="183" t="s">
        <v>992</v>
      </c>
      <c r="D268" s="169" t="s">
        <v>281</v>
      </c>
      <c r="E268" s="170">
        <v>6</v>
      </c>
      <c r="F268" s="171"/>
      <c r="G268" s="172">
        <f>ROUND(E268*F268,2)</f>
        <v>0</v>
      </c>
      <c r="H268" s="171"/>
      <c r="I268" s="172">
        <f>ROUND(E268*H268,2)</f>
        <v>0</v>
      </c>
      <c r="J268" s="171"/>
      <c r="K268" s="172">
        <f>ROUND(E268*J268,2)</f>
        <v>0</v>
      </c>
      <c r="L268" s="172">
        <v>21</v>
      </c>
      <c r="M268" s="172">
        <f>G268*(1+L268/100)</f>
        <v>0</v>
      </c>
      <c r="N268" s="170">
        <v>3.2000000000000003E-4</v>
      </c>
      <c r="O268" s="170">
        <f>ROUND(E268*N268,2)</f>
        <v>0</v>
      </c>
      <c r="P268" s="170">
        <v>0</v>
      </c>
      <c r="Q268" s="170">
        <f>ROUND(E268*P268,2)</f>
        <v>0</v>
      </c>
      <c r="R268" s="172" t="s">
        <v>314</v>
      </c>
      <c r="S268" s="172" t="s">
        <v>221</v>
      </c>
      <c r="T268" s="173" t="s">
        <v>222</v>
      </c>
      <c r="U268" s="158">
        <v>0.22700000000000001</v>
      </c>
      <c r="V268" s="158">
        <f>ROUND(E268*U268,2)</f>
        <v>1.36</v>
      </c>
      <c r="W268" s="158"/>
      <c r="X268" s="158" t="s">
        <v>223</v>
      </c>
      <c r="Y268" s="158" t="s">
        <v>197</v>
      </c>
      <c r="Z268" s="148"/>
      <c r="AA268" s="148"/>
      <c r="AB268" s="148"/>
      <c r="AC268" s="148"/>
      <c r="AD268" s="148"/>
      <c r="AE268" s="148"/>
      <c r="AF268" s="148"/>
      <c r="AG268" s="148" t="s">
        <v>224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2" x14ac:dyDescent="0.2">
      <c r="A269" s="155"/>
      <c r="B269" s="156"/>
      <c r="C269" s="190" t="s">
        <v>993</v>
      </c>
      <c r="D269" s="187"/>
      <c r="E269" s="188">
        <v>4</v>
      </c>
      <c r="F269" s="158"/>
      <c r="G269" s="158"/>
      <c r="H269" s="158"/>
      <c r="I269" s="158"/>
      <c r="J269" s="158"/>
      <c r="K269" s="158"/>
      <c r="L269" s="158"/>
      <c r="M269" s="158"/>
      <c r="N269" s="157"/>
      <c r="O269" s="157"/>
      <c r="P269" s="157"/>
      <c r="Q269" s="157"/>
      <c r="R269" s="158"/>
      <c r="S269" s="158"/>
      <c r="T269" s="158"/>
      <c r="U269" s="158"/>
      <c r="V269" s="158"/>
      <c r="W269" s="158"/>
      <c r="X269" s="158"/>
      <c r="Y269" s="158"/>
      <c r="Z269" s="148"/>
      <c r="AA269" s="148"/>
      <c r="AB269" s="148"/>
      <c r="AC269" s="148"/>
      <c r="AD269" s="148"/>
      <c r="AE269" s="148"/>
      <c r="AF269" s="148"/>
      <c r="AG269" s="148" t="s">
        <v>235</v>
      </c>
      <c r="AH269" s="148">
        <v>0</v>
      </c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3" x14ac:dyDescent="0.2">
      <c r="A270" s="155"/>
      <c r="B270" s="156"/>
      <c r="C270" s="190" t="s">
        <v>994</v>
      </c>
      <c r="D270" s="187"/>
      <c r="E270" s="188">
        <v>2</v>
      </c>
      <c r="F270" s="158"/>
      <c r="G270" s="158"/>
      <c r="H270" s="158"/>
      <c r="I270" s="158"/>
      <c r="J270" s="158"/>
      <c r="K270" s="158"/>
      <c r="L270" s="158"/>
      <c r="M270" s="158"/>
      <c r="N270" s="157"/>
      <c r="O270" s="157"/>
      <c r="P270" s="157"/>
      <c r="Q270" s="157"/>
      <c r="R270" s="158"/>
      <c r="S270" s="158"/>
      <c r="T270" s="158"/>
      <c r="U270" s="158"/>
      <c r="V270" s="158"/>
      <c r="W270" s="158"/>
      <c r="X270" s="158"/>
      <c r="Y270" s="158"/>
      <c r="Z270" s="148"/>
      <c r="AA270" s="148"/>
      <c r="AB270" s="148"/>
      <c r="AC270" s="148"/>
      <c r="AD270" s="148"/>
      <c r="AE270" s="148"/>
      <c r="AF270" s="148"/>
      <c r="AG270" s="148" t="s">
        <v>235</v>
      </c>
      <c r="AH270" s="148">
        <v>0</v>
      </c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1" x14ac:dyDescent="0.2">
      <c r="A271" s="167">
        <v>85</v>
      </c>
      <c r="B271" s="168" t="s">
        <v>995</v>
      </c>
      <c r="C271" s="183" t="s">
        <v>996</v>
      </c>
      <c r="D271" s="169" t="s">
        <v>281</v>
      </c>
      <c r="E271" s="170">
        <v>4</v>
      </c>
      <c r="F271" s="171"/>
      <c r="G271" s="172">
        <f>ROUND(E271*F271,2)</f>
        <v>0</v>
      </c>
      <c r="H271" s="171"/>
      <c r="I271" s="172">
        <f>ROUND(E271*H271,2)</f>
        <v>0</v>
      </c>
      <c r="J271" s="171"/>
      <c r="K271" s="172">
        <f>ROUND(E271*J271,2)</f>
        <v>0</v>
      </c>
      <c r="L271" s="172">
        <v>21</v>
      </c>
      <c r="M271" s="172">
        <f>G271*(1+L271/100)</f>
        <v>0</v>
      </c>
      <c r="N271" s="170">
        <v>2.0000000000000001E-4</v>
      </c>
      <c r="O271" s="170">
        <f>ROUND(E271*N271,2)</f>
        <v>0</v>
      </c>
      <c r="P271" s="170">
        <v>0</v>
      </c>
      <c r="Q271" s="170">
        <f>ROUND(E271*P271,2)</f>
        <v>0</v>
      </c>
      <c r="R271" s="172" t="s">
        <v>314</v>
      </c>
      <c r="S271" s="172" t="s">
        <v>221</v>
      </c>
      <c r="T271" s="173" t="s">
        <v>222</v>
      </c>
      <c r="U271" s="158">
        <v>0.20699999999999999</v>
      </c>
      <c r="V271" s="158">
        <f>ROUND(E271*U271,2)</f>
        <v>0.83</v>
      </c>
      <c r="W271" s="158"/>
      <c r="X271" s="158" t="s">
        <v>223</v>
      </c>
      <c r="Y271" s="158" t="s">
        <v>197</v>
      </c>
      <c r="Z271" s="148"/>
      <c r="AA271" s="148"/>
      <c r="AB271" s="148"/>
      <c r="AC271" s="148"/>
      <c r="AD271" s="148"/>
      <c r="AE271" s="148"/>
      <c r="AF271" s="148"/>
      <c r="AG271" s="148" t="s">
        <v>224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outlineLevel="2" x14ac:dyDescent="0.2">
      <c r="A272" s="155"/>
      <c r="B272" s="156"/>
      <c r="C272" s="190" t="s">
        <v>993</v>
      </c>
      <c r="D272" s="187"/>
      <c r="E272" s="188">
        <v>4</v>
      </c>
      <c r="F272" s="158"/>
      <c r="G272" s="158"/>
      <c r="H272" s="158"/>
      <c r="I272" s="158"/>
      <c r="J272" s="158"/>
      <c r="K272" s="158"/>
      <c r="L272" s="158"/>
      <c r="M272" s="158"/>
      <c r="N272" s="157"/>
      <c r="O272" s="157"/>
      <c r="P272" s="157"/>
      <c r="Q272" s="157"/>
      <c r="R272" s="158"/>
      <c r="S272" s="158"/>
      <c r="T272" s="158"/>
      <c r="U272" s="158"/>
      <c r="V272" s="158"/>
      <c r="W272" s="158"/>
      <c r="X272" s="158"/>
      <c r="Y272" s="158"/>
      <c r="Z272" s="148"/>
      <c r="AA272" s="148"/>
      <c r="AB272" s="148"/>
      <c r="AC272" s="148"/>
      <c r="AD272" s="148"/>
      <c r="AE272" s="148"/>
      <c r="AF272" s="148"/>
      <c r="AG272" s="148" t="s">
        <v>235</v>
      </c>
      <c r="AH272" s="148">
        <v>0</v>
      </c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2.5" outlineLevel="1" x14ac:dyDescent="0.2">
      <c r="A273" s="174">
        <v>86</v>
      </c>
      <c r="B273" s="175" t="s">
        <v>997</v>
      </c>
      <c r="C273" s="182" t="s">
        <v>998</v>
      </c>
      <c r="D273" s="176" t="s">
        <v>281</v>
      </c>
      <c r="E273" s="177">
        <v>3</v>
      </c>
      <c r="F273" s="178"/>
      <c r="G273" s="179">
        <f>ROUND(E273*F273,2)</f>
        <v>0</v>
      </c>
      <c r="H273" s="178"/>
      <c r="I273" s="179">
        <f>ROUND(E273*H273,2)</f>
        <v>0</v>
      </c>
      <c r="J273" s="178"/>
      <c r="K273" s="179">
        <f>ROUND(E273*J273,2)</f>
        <v>0</v>
      </c>
      <c r="L273" s="179">
        <v>21</v>
      </c>
      <c r="M273" s="179">
        <f>G273*(1+L273/100)</f>
        <v>0</v>
      </c>
      <c r="N273" s="177">
        <v>2.9999999999999997E-4</v>
      </c>
      <c r="O273" s="177">
        <f>ROUND(E273*N273,2)</f>
        <v>0</v>
      </c>
      <c r="P273" s="177">
        <v>0</v>
      </c>
      <c r="Q273" s="177">
        <f>ROUND(E273*P273,2)</f>
        <v>0</v>
      </c>
      <c r="R273" s="179" t="s">
        <v>314</v>
      </c>
      <c r="S273" s="179" t="s">
        <v>221</v>
      </c>
      <c r="T273" s="180" t="s">
        <v>222</v>
      </c>
      <c r="U273" s="158">
        <v>8.3000000000000004E-2</v>
      </c>
      <c r="V273" s="158">
        <f>ROUND(E273*U273,2)</f>
        <v>0.25</v>
      </c>
      <c r="W273" s="158"/>
      <c r="X273" s="158" t="s">
        <v>223</v>
      </c>
      <c r="Y273" s="158" t="s">
        <v>197</v>
      </c>
      <c r="Z273" s="148"/>
      <c r="AA273" s="148"/>
      <c r="AB273" s="148"/>
      <c r="AC273" s="148"/>
      <c r="AD273" s="148"/>
      <c r="AE273" s="148"/>
      <c r="AF273" s="148"/>
      <c r="AG273" s="148" t="s">
        <v>224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2.5" outlineLevel="1" x14ac:dyDescent="0.2">
      <c r="A274" s="174">
        <v>87</v>
      </c>
      <c r="B274" s="175" t="s">
        <v>999</v>
      </c>
      <c r="C274" s="182" t="s">
        <v>1000</v>
      </c>
      <c r="D274" s="176" t="s">
        <v>281</v>
      </c>
      <c r="E274" s="177">
        <v>1</v>
      </c>
      <c r="F274" s="178"/>
      <c r="G274" s="179">
        <f>ROUND(E274*F274,2)</f>
        <v>0</v>
      </c>
      <c r="H274" s="178"/>
      <c r="I274" s="179">
        <f>ROUND(E274*H274,2)</f>
        <v>0</v>
      </c>
      <c r="J274" s="178"/>
      <c r="K274" s="179">
        <f>ROUND(E274*J274,2)</f>
        <v>0</v>
      </c>
      <c r="L274" s="179">
        <v>21</v>
      </c>
      <c r="M274" s="179">
        <f>G274*(1+L274/100)</f>
        <v>0</v>
      </c>
      <c r="N274" s="177">
        <v>4.8000000000000001E-4</v>
      </c>
      <c r="O274" s="177">
        <f>ROUND(E274*N274,2)</f>
        <v>0</v>
      </c>
      <c r="P274" s="177">
        <v>0</v>
      </c>
      <c r="Q274" s="177">
        <f>ROUND(E274*P274,2)</f>
        <v>0</v>
      </c>
      <c r="R274" s="179"/>
      <c r="S274" s="179" t="s">
        <v>195</v>
      </c>
      <c r="T274" s="180" t="s">
        <v>196</v>
      </c>
      <c r="U274" s="158">
        <v>0</v>
      </c>
      <c r="V274" s="158">
        <f>ROUND(E274*U274,2)</f>
        <v>0</v>
      </c>
      <c r="W274" s="158"/>
      <c r="X274" s="158" t="s">
        <v>536</v>
      </c>
      <c r="Y274" s="158" t="s">
        <v>197</v>
      </c>
      <c r="Z274" s="148"/>
      <c r="AA274" s="148"/>
      <c r="AB274" s="148"/>
      <c r="AC274" s="148"/>
      <c r="AD274" s="148"/>
      <c r="AE274" s="148"/>
      <c r="AF274" s="148"/>
      <c r="AG274" s="148" t="s">
        <v>537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1" x14ac:dyDescent="0.2">
      <c r="A275" s="167">
        <v>88</v>
      </c>
      <c r="B275" s="168" t="s">
        <v>1001</v>
      </c>
      <c r="C275" s="183" t="s">
        <v>1002</v>
      </c>
      <c r="D275" s="169" t="s">
        <v>281</v>
      </c>
      <c r="E275" s="170">
        <v>1</v>
      </c>
      <c r="F275" s="171"/>
      <c r="G275" s="172">
        <f>ROUND(E275*F275,2)</f>
        <v>0</v>
      </c>
      <c r="H275" s="171"/>
      <c r="I275" s="172">
        <f>ROUND(E275*H275,2)</f>
        <v>0</v>
      </c>
      <c r="J275" s="171"/>
      <c r="K275" s="172">
        <f>ROUND(E275*J275,2)</f>
        <v>0</v>
      </c>
      <c r="L275" s="172">
        <v>21</v>
      </c>
      <c r="M275" s="172">
        <f>G275*(1+L275/100)</f>
        <v>0</v>
      </c>
      <c r="N275" s="170">
        <v>0</v>
      </c>
      <c r="O275" s="170">
        <f>ROUND(E275*N275,2)</f>
        <v>0</v>
      </c>
      <c r="P275" s="170">
        <v>0</v>
      </c>
      <c r="Q275" s="170">
        <f>ROUND(E275*P275,2)</f>
        <v>0</v>
      </c>
      <c r="R275" s="172" t="s">
        <v>314</v>
      </c>
      <c r="S275" s="172" t="s">
        <v>221</v>
      </c>
      <c r="T275" s="173" t="s">
        <v>222</v>
      </c>
      <c r="U275" s="158">
        <v>0.16500000000000001</v>
      </c>
      <c r="V275" s="158">
        <f>ROUND(E275*U275,2)</f>
        <v>0.17</v>
      </c>
      <c r="W275" s="158"/>
      <c r="X275" s="158" t="s">
        <v>223</v>
      </c>
      <c r="Y275" s="158" t="s">
        <v>197</v>
      </c>
      <c r="Z275" s="148"/>
      <c r="AA275" s="148"/>
      <c r="AB275" s="148"/>
      <c r="AC275" s="148"/>
      <c r="AD275" s="148"/>
      <c r="AE275" s="148"/>
      <c r="AF275" s="148"/>
      <c r="AG275" s="148" t="s">
        <v>224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2" x14ac:dyDescent="0.2">
      <c r="A276" s="155"/>
      <c r="B276" s="156"/>
      <c r="C276" s="190" t="s">
        <v>1003</v>
      </c>
      <c r="D276" s="187"/>
      <c r="E276" s="188">
        <v>1</v>
      </c>
      <c r="F276" s="158"/>
      <c r="G276" s="158"/>
      <c r="H276" s="158"/>
      <c r="I276" s="158"/>
      <c r="J276" s="158"/>
      <c r="K276" s="158"/>
      <c r="L276" s="158"/>
      <c r="M276" s="158"/>
      <c r="N276" s="157"/>
      <c r="O276" s="157"/>
      <c r="P276" s="157"/>
      <c r="Q276" s="157"/>
      <c r="R276" s="158"/>
      <c r="S276" s="158"/>
      <c r="T276" s="158"/>
      <c r="U276" s="158"/>
      <c r="V276" s="158"/>
      <c r="W276" s="158"/>
      <c r="X276" s="158"/>
      <c r="Y276" s="158"/>
      <c r="Z276" s="148"/>
      <c r="AA276" s="148"/>
      <c r="AB276" s="148"/>
      <c r="AC276" s="148"/>
      <c r="AD276" s="148"/>
      <c r="AE276" s="148"/>
      <c r="AF276" s="148"/>
      <c r="AG276" s="148" t="s">
        <v>235</v>
      </c>
      <c r="AH276" s="148">
        <v>5</v>
      </c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1" x14ac:dyDescent="0.2">
      <c r="A277" s="167">
        <v>89</v>
      </c>
      <c r="B277" s="168" t="s">
        <v>1004</v>
      </c>
      <c r="C277" s="183" t="s">
        <v>1005</v>
      </c>
      <c r="D277" s="169" t="s">
        <v>363</v>
      </c>
      <c r="E277" s="170">
        <v>0.10561</v>
      </c>
      <c r="F277" s="171"/>
      <c r="G277" s="172">
        <f>ROUND(E277*F277,2)</f>
        <v>0</v>
      </c>
      <c r="H277" s="171"/>
      <c r="I277" s="172">
        <f>ROUND(E277*H277,2)</f>
        <v>0</v>
      </c>
      <c r="J277" s="171"/>
      <c r="K277" s="172">
        <f>ROUND(E277*J277,2)</f>
        <v>0</v>
      </c>
      <c r="L277" s="172">
        <v>21</v>
      </c>
      <c r="M277" s="172">
        <f>G277*(1+L277/100)</f>
        <v>0</v>
      </c>
      <c r="N277" s="170">
        <v>0</v>
      </c>
      <c r="O277" s="170">
        <f>ROUND(E277*N277,2)</f>
        <v>0</v>
      </c>
      <c r="P277" s="170">
        <v>0</v>
      </c>
      <c r="Q277" s="170">
        <f>ROUND(E277*P277,2)</f>
        <v>0</v>
      </c>
      <c r="R277" s="172" t="s">
        <v>314</v>
      </c>
      <c r="S277" s="172" t="s">
        <v>221</v>
      </c>
      <c r="T277" s="173" t="s">
        <v>222</v>
      </c>
      <c r="U277" s="158">
        <v>1.3740000000000001</v>
      </c>
      <c r="V277" s="158">
        <f>ROUND(E277*U277,2)</f>
        <v>0.15</v>
      </c>
      <c r="W277" s="158"/>
      <c r="X277" s="158" t="s">
        <v>507</v>
      </c>
      <c r="Y277" s="158" t="s">
        <v>197</v>
      </c>
      <c r="Z277" s="148"/>
      <c r="AA277" s="148"/>
      <c r="AB277" s="148"/>
      <c r="AC277" s="148"/>
      <c r="AD277" s="148"/>
      <c r="AE277" s="148"/>
      <c r="AF277" s="148"/>
      <c r="AG277" s="148" t="s">
        <v>508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2" x14ac:dyDescent="0.2">
      <c r="A278" s="155"/>
      <c r="B278" s="156"/>
      <c r="C278" s="258" t="s">
        <v>635</v>
      </c>
      <c r="D278" s="259"/>
      <c r="E278" s="259"/>
      <c r="F278" s="259"/>
      <c r="G278" s="259"/>
      <c r="H278" s="158"/>
      <c r="I278" s="158"/>
      <c r="J278" s="158"/>
      <c r="K278" s="158"/>
      <c r="L278" s="158"/>
      <c r="M278" s="158"/>
      <c r="N278" s="157"/>
      <c r="O278" s="157"/>
      <c r="P278" s="157"/>
      <c r="Q278" s="157"/>
      <c r="R278" s="158"/>
      <c r="S278" s="158"/>
      <c r="T278" s="158"/>
      <c r="U278" s="158"/>
      <c r="V278" s="158"/>
      <c r="W278" s="158"/>
      <c r="X278" s="158"/>
      <c r="Y278" s="158"/>
      <c r="Z278" s="148"/>
      <c r="AA278" s="148"/>
      <c r="AB278" s="148"/>
      <c r="AC278" s="148"/>
      <c r="AD278" s="148"/>
      <c r="AE278" s="148"/>
      <c r="AF278" s="148"/>
      <c r="AG278" s="148" t="s">
        <v>226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x14ac:dyDescent="0.2">
      <c r="A279" s="160" t="s">
        <v>190</v>
      </c>
      <c r="B279" s="161" t="s">
        <v>140</v>
      </c>
      <c r="C279" s="181" t="s">
        <v>141</v>
      </c>
      <c r="D279" s="162"/>
      <c r="E279" s="163"/>
      <c r="F279" s="164"/>
      <c r="G279" s="164">
        <f>SUMIF(AG280:AG314,"&lt;&gt;NOR",G280:G314)</f>
        <v>0</v>
      </c>
      <c r="H279" s="164"/>
      <c r="I279" s="164">
        <f>SUM(I280:I314)</f>
        <v>0</v>
      </c>
      <c r="J279" s="164"/>
      <c r="K279" s="164">
        <f>SUM(K280:K314)</f>
        <v>0</v>
      </c>
      <c r="L279" s="164"/>
      <c r="M279" s="164">
        <f>SUM(M280:M314)</f>
        <v>0</v>
      </c>
      <c r="N279" s="163"/>
      <c r="O279" s="163">
        <f>SUM(O280:O314)</f>
        <v>0.55000000000000004</v>
      </c>
      <c r="P279" s="163"/>
      <c r="Q279" s="163">
        <f>SUM(Q280:Q314)</f>
        <v>0</v>
      </c>
      <c r="R279" s="164"/>
      <c r="S279" s="164"/>
      <c r="T279" s="165"/>
      <c r="U279" s="159"/>
      <c r="V279" s="159">
        <f>SUM(V280:V314)</f>
        <v>58.87</v>
      </c>
      <c r="W279" s="159"/>
      <c r="X279" s="159"/>
      <c r="Y279" s="159"/>
      <c r="AG279" t="s">
        <v>191</v>
      </c>
    </row>
    <row r="280" spans="1:60" outlineLevel="1" x14ac:dyDescent="0.2">
      <c r="A280" s="174">
        <v>90</v>
      </c>
      <c r="B280" s="175" t="s">
        <v>1006</v>
      </c>
      <c r="C280" s="182" t="s">
        <v>1007</v>
      </c>
      <c r="D280" s="176" t="s">
        <v>281</v>
      </c>
      <c r="E280" s="177">
        <v>10</v>
      </c>
      <c r="F280" s="178"/>
      <c r="G280" s="179">
        <f>ROUND(E280*F280,2)</f>
        <v>0</v>
      </c>
      <c r="H280" s="178"/>
      <c r="I280" s="179">
        <f>ROUND(E280*H280,2)</f>
        <v>0</v>
      </c>
      <c r="J280" s="178"/>
      <c r="K280" s="179">
        <f>ROUND(E280*J280,2)</f>
        <v>0</v>
      </c>
      <c r="L280" s="179">
        <v>21</v>
      </c>
      <c r="M280" s="179">
        <f>G280*(1+L280/100)</f>
        <v>0</v>
      </c>
      <c r="N280" s="177">
        <v>6.9999999999999999E-4</v>
      </c>
      <c r="O280" s="177">
        <f>ROUND(E280*N280,2)</f>
        <v>0.01</v>
      </c>
      <c r="P280" s="177">
        <v>0</v>
      </c>
      <c r="Q280" s="177">
        <f>ROUND(E280*P280,2)</f>
        <v>0</v>
      </c>
      <c r="R280" s="179" t="s">
        <v>314</v>
      </c>
      <c r="S280" s="179" t="s">
        <v>221</v>
      </c>
      <c r="T280" s="180" t="s">
        <v>222</v>
      </c>
      <c r="U280" s="158">
        <v>0.37</v>
      </c>
      <c r="V280" s="158">
        <f>ROUND(E280*U280,2)</f>
        <v>3.7</v>
      </c>
      <c r="W280" s="158"/>
      <c r="X280" s="158" t="s">
        <v>223</v>
      </c>
      <c r="Y280" s="158" t="s">
        <v>197</v>
      </c>
      <c r="Z280" s="148"/>
      <c r="AA280" s="148"/>
      <c r="AB280" s="148"/>
      <c r="AC280" s="148"/>
      <c r="AD280" s="148"/>
      <c r="AE280" s="148"/>
      <c r="AF280" s="148"/>
      <c r="AG280" s="148" t="s">
        <v>224</v>
      </c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48"/>
      <c r="AR280" s="148"/>
      <c r="AS280" s="148"/>
      <c r="AT280" s="148"/>
      <c r="AU280" s="148"/>
      <c r="AV280" s="148"/>
      <c r="AW280" s="148"/>
      <c r="AX280" s="148"/>
      <c r="AY280" s="148"/>
      <c r="AZ280" s="148"/>
      <c r="BA280" s="148"/>
      <c r="BB280" s="148"/>
      <c r="BC280" s="148"/>
      <c r="BD280" s="148"/>
      <c r="BE280" s="148"/>
      <c r="BF280" s="148"/>
      <c r="BG280" s="148"/>
      <c r="BH280" s="148"/>
    </row>
    <row r="281" spans="1:60" outlineLevel="1" x14ac:dyDescent="0.2">
      <c r="A281" s="167">
        <v>91</v>
      </c>
      <c r="B281" s="168" t="s">
        <v>1008</v>
      </c>
      <c r="C281" s="183" t="s">
        <v>1009</v>
      </c>
      <c r="D281" s="169" t="s">
        <v>325</v>
      </c>
      <c r="E281" s="170">
        <v>10</v>
      </c>
      <c r="F281" s="171"/>
      <c r="G281" s="172">
        <f>ROUND(E281*F281,2)</f>
        <v>0</v>
      </c>
      <c r="H281" s="171"/>
      <c r="I281" s="172">
        <f>ROUND(E281*H281,2)</f>
        <v>0</v>
      </c>
      <c r="J281" s="171"/>
      <c r="K281" s="172">
        <f>ROUND(E281*J281,2)</f>
        <v>0</v>
      </c>
      <c r="L281" s="172">
        <v>21</v>
      </c>
      <c r="M281" s="172">
        <f>G281*(1+L281/100)</f>
        <v>0</v>
      </c>
      <c r="N281" s="170">
        <v>2.4000000000000001E-4</v>
      </c>
      <c r="O281" s="170">
        <f>ROUND(E281*N281,2)</f>
        <v>0</v>
      </c>
      <c r="P281" s="170">
        <v>0</v>
      </c>
      <c r="Q281" s="170">
        <f>ROUND(E281*P281,2)</f>
        <v>0</v>
      </c>
      <c r="R281" s="172" t="s">
        <v>314</v>
      </c>
      <c r="S281" s="172" t="s">
        <v>221</v>
      </c>
      <c r="T281" s="173" t="s">
        <v>222</v>
      </c>
      <c r="U281" s="158">
        <v>0.124</v>
      </c>
      <c r="V281" s="158">
        <f>ROUND(E281*U281,2)</f>
        <v>1.24</v>
      </c>
      <c r="W281" s="158"/>
      <c r="X281" s="158" t="s">
        <v>223</v>
      </c>
      <c r="Y281" s="158" t="s">
        <v>197</v>
      </c>
      <c r="Z281" s="148"/>
      <c r="AA281" s="148"/>
      <c r="AB281" s="148"/>
      <c r="AC281" s="148"/>
      <c r="AD281" s="148"/>
      <c r="AE281" s="148"/>
      <c r="AF281" s="148"/>
      <c r="AG281" s="148" t="s">
        <v>224</v>
      </c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outlineLevel="2" x14ac:dyDescent="0.2">
      <c r="A282" s="155"/>
      <c r="B282" s="156"/>
      <c r="C282" s="190" t="s">
        <v>852</v>
      </c>
      <c r="D282" s="187"/>
      <c r="E282" s="188">
        <v>10</v>
      </c>
      <c r="F282" s="158"/>
      <c r="G282" s="158"/>
      <c r="H282" s="158"/>
      <c r="I282" s="158"/>
      <c r="J282" s="158"/>
      <c r="K282" s="158"/>
      <c r="L282" s="158"/>
      <c r="M282" s="158"/>
      <c r="N282" s="157"/>
      <c r="O282" s="157"/>
      <c r="P282" s="157"/>
      <c r="Q282" s="157"/>
      <c r="R282" s="158"/>
      <c r="S282" s="158"/>
      <c r="T282" s="158"/>
      <c r="U282" s="158"/>
      <c r="V282" s="158"/>
      <c r="W282" s="158"/>
      <c r="X282" s="158"/>
      <c r="Y282" s="158"/>
      <c r="Z282" s="148"/>
      <c r="AA282" s="148"/>
      <c r="AB282" s="148"/>
      <c r="AC282" s="148"/>
      <c r="AD282" s="148"/>
      <c r="AE282" s="148"/>
      <c r="AF282" s="148"/>
      <c r="AG282" s="148" t="s">
        <v>235</v>
      </c>
      <c r="AH282" s="148">
        <v>5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 ht="22.5" outlineLevel="1" x14ac:dyDescent="0.2">
      <c r="A283" s="167">
        <v>92</v>
      </c>
      <c r="B283" s="168" t="s">
        <v>1010</v>
      </c>
      <c r="C283" s="183" t="s">
        <v>1011</v>
      </c>
      <c r="D283" s="169" t="s">
        <v>325</v>
      </c>
      <c r="E283" s="170">
        <v>10</v>
      </c>
      <c r="F283" s="171"/>
      <c r="G283" s="172">
        <f>ROUND(E283*F283,2)</f>
        <v>0</v>
      </c>
      <c r="H283" s="171"/>
      <c r="I283" s="172">
        <f>ROUND(E283*H283,2)</f>
        <v>0</v>
      </c>
      <c r="J283" s="171"/>
      <c r="K283" s="172">
        <f>ROUND(E283*J283,2)</f>
        <v>0</v>
      </c>
      <c r="L283" s="172">
        <v>21</v>
      </c>
      <c r="M283" s="172">
        <f>G283*(1+L283/100)</f>
        <v>0</v>
      </c>
      <c r="N283" s="170">
        <v>2.8799999999999999E-2</v>
      </c>
      <c r="O283" s="170">
        <f>ROUND(E283*N283,2)</f>
        <v>0.28999999999999998</v>
      </c>
      <c r="P283" s="170">
        <v>0</v>
      </c>
      <c r="Q283" s="170">
        <f>ROUND(E283*P283,2)</f>
        <v>0</v>
      </c>
      <c r="R283" s="172" t="s">
        <v>314</v>
      </c>
      <c r="S283" s="172" t="s">
        <v>221</v>
      </c>
      <c r="T283" s="173" t="s">
        <v>222</v>
      </c>
      <c r="U283" s="158">
        <v>1.5</v>
      </c>
      <c r="V283" s="158">
        <f>ROUND(E283*U283,2)</f>
        <v>15</v>
      </c>
      <c r="W283" s="158"/>
      <c r="X283" s="158" t="s">
        <v>223</v>
      </c>
      <c r="Y283" s="158" t="s">
        <v>197</v>
      </c>
      <c r="Z283" s="148"/>
      <c r="AA283" s="148"/>
      <c r="AB283" s="148"/>
      <c r="AC283" s="148"/>
      <c r="AD283" s="148"/>
      <c r="AE283" s="148"/>
      <c r="AF283" s="148"/>
      <c r="AG283" s="148" t="s">
        <v>224</v>
      </c>
      <c r="AH283" s="148"/>
      <c r="AI283" s="148"/>
      <c r="AJ283" s="148"/>
      <c r="AK283" s="148"/>
      <c r="AL283" s="148"/>
      <c r="AM283" s="148"/>
      <c r="AN283" s="148"/>
      <c r="AO283" s="148"/>
      <c r="AP283" s="148"/>
      <c r="AQ283" s="148"/>
      <c r="AR283" s="148"/>
      <c r="AS283" s="148"/>
      <c r="AT283" s="148"/>
      <c r="AU283" s="148"/>
      <c r="AV283" s="148"/>
      <c r="AW283" s="148"/>
      <c r="AX283" s="148"/>
      <c r="AY283" s="148"/>
      <c r="AZ283" s="148"/>
      <c r="BA283" s="148"/>
      <c r="BB283" s="148"/>
      <c r="BC283" s="148"/>
      <c r="BD283" s="148"/>
      <c r="BE283" s="148"/>
      <c r="BF283" s="148"/>
      <c r="BG283" s="148"/>
      <c r="BH283" s="148"/>
    </row>
    <row r="284" spans="1:60" outlineLevel="2" x14ac:dyDescent="0.2">
      <c r="A284" s="155"/>
      <c r="B284" s="156"/>
      <c r="C284" s="260" t="s">
        <v>1012</v>
      </c>
      <c r="D284" s="261"/>
      <c r="E284" s="261"/>
      <c r="F284" s="261"/>
      <c r="G284" s="261"/>
      <c r="H284" s="158"/>
      <c r="I284" s="158"/>
      <c r="J284" s="158"/>
      <c r="K284" s="158"/>
      <c r="L284" s="158"/>
      <c r="M284" s="158"/>
      <c r="N284" s="157"/>
      <c r="O284" s="157"/>
      <c r="P284" s="157"/>
      <c r="Q284" s="157"/>
      <c r="R284" s="158"/>
      <c r="S284" s="158"/>
      <c r="T284" s="158"/>
      <c r="U284" s="158"/>
      <c r="V284" s="158"/>
      <c r="W284" s="158"/>
      <c r="X284" s="158"/>
      <c r="Y284" s="158"/>
      <c r="Z284" s="148"/>
      <c r="AA284" s="148"/>
      <c r="AB284" s="148"/>
      <c r="AC284" s="148"/>
      <c r="AD284" s="148"/>
      <c r="AE284" s="148"/>
      <c r="AF284" s="148"/>
      <c r="AG284" s="148" t="s">
        <v>339</v>
      </c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89" t="str">
        <f>C284</f>
        <v>- před nakoupením zařizovacích předmětů bude ověřeno, zda jsou vhodnější klozety ze zadním nebo spodním připojením</v>
      </c>
      <c r="BB284" s="148"/>
      <c r="BC284" s="148"/>
      <c r="BD284" s="148"/>
      <c r="BE284" s="148"/>
      <c r="BF284" s="148"/>
      <c r="BG284" s="148"/>
      <c r="BH284" s="148"/>
    </row>
    <row r="285" spans="1:60" outlineLevel="3" x14ac:dyDescent="0.2">
      <c r="A285" s="155"/>
      <c r="B285" s="156"/>
      <c r="C285" s="262" t="s">
        <v>1013</v>
      </c>
      <c r="D285" s="263"/>
      <c r="E285" s="263"/>
      <c r="F285" s="263"/>
      <c r="G285" s="263"/>
      <c r="H285" s="158"/>
      <c r="I285" s="158"/>
      <c r="J285" s="158"/>
      <c r="K285" s="158"/>
      <c r="L285" s="158"/>
      <c r="M285" s="158"/>
      <c r="N285" s="157"/>
      <c r="O285" s="157"/>
      <c r="P285" s="157"/>
      <c r="Q285" s="157"/>
      <c r="R285" s="158"/>
      <c r="S285" s="158"/>
      <c r="T285" s="158"/>
      <c r="U285" s="158"/>
      <c r="V285" s="158"/>
      <c r="W285" s="158"/>
      <c r="X285" s="158"/>
      <c r="Y285" s="158"/>
      <c r="Z285" s="148"/>
      <c r="AA285" s="148"/>
      <c r="AB285" s="148"/>
      <c r="AC285" s="148"/>
      <c r="AD285" s="148"/>
      <c r="AE285" s="148"/>
      <c r="AF285" s="148"/>
      <c r="AG285" s="148" t="s">
        <v>339</v>
      </c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2" x14ac:dyDescent="0.2">
      <c r="A286" s="155"/>
      <c r="B286" s="156"/>
      <c r="C286" s="190" t="s">
        <v>283</v>
      </c>
      <c r="D286" s="187"/>
      <c r="E286" s="188">
        <v>4</v>
      </c>
      <c r="F286" s="158"/>
      <c r="G286" s="158"/>
      <c r="H286" s="158"/>
      <c r="I286" s="158"/>
      <c r="J286" s="158"/>
      <c r="K286" s="158"/>
      <c r="L286" s="158"/>
      <c r="M286" s="158"/>
      <c r="N286" s="157"/>
      <c r="O286" s="157"/>
      <c r="P286" s="157"/>
      <c r="Q286" s="157"/>
      <c r="R286" s="158"/>
      <c r="S286" s="158"/>
      <c r="T286" s="158"/>
      <c r="U286" s="158"/>
      <c r="V286" s="158"/>
      <c r="W286" s="158"/>
      <c r="X286" s="158"/>
      <c r="Y286" s="158"/>
      <c r="Z286" s="148"/>
      <c r="AA286" s="148"/>
      <c r="AB286" s="148"/>
      <c r="AC286" s="148"/>
      <c r="AD286" s="148"/>
      <c r="AE286" s="148"/>
      <c r="AF286" s="148"/>
      <c r="AG286" s="148" t="s">
        <v>235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3" x14ac:dyDescent="0.2">
      <c r="A287" s="155"/>
      <c r="B287" s="156"/>
      <c r="C287" s="190" t="s">
        <v>1014</v>
      </c>
      <c r="D287" s="187"/>
      <c r="E287" s="188">
        <v>3</v>
      </c>
      <c r="F287" s="158"/>
      <c r="G287" s="158"/>
      <c r="H287" s="158"/>
      <c r="I287" s="158"/>
      <c r="J287" s="158"/>
      <c r="K287" s="158"/>
      <c r="L287" s="158"/>
      <c r="M287" s="158"/>
      <c r="N287" s="157"/>
      <c r="O287" s="157"/>
      <c r="P287" s="157"/>
      <c r="Q287" s="157"/>
      <c r="R287" s="158"/>
      <c r="S287" s="158"/>
      <c r="T287" s="158"/>
      <c r="U287" s="158"/>
      <c r="V287" s="158"/>
      <c r="W287" s="158"/>
      <c r="X287" s="158"/>
      <c r="Y287" s="158"/>
      <c r="Z287" s="148"/>
      <c r="AA287" s="148"/>
      <c r="AB287" s="148"/>
      <c r="AC287" s="148"/>
      <c r="AD287" s="148"/>
      <c r="AE287" s="148"/>
      <c r="AF287" s="148"/>
      <c r="AG287" s="148" t="s">
        <v>235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3" x14ac:dyDescent="0.2">
      <c r="A288" s="155"/>
      <c r="B288" s="156"/>
      <c r="C288" s="190" t="s">
        <v>1015</v>
      </c>
      <c r="D288" s="187"/>
      <c r="E288" s="188">
        <v>3</v>
      </c>
      <c r="F288" s="158"/>
      <c r="G288" s="158"/>
      <c r="H288" s="158"/>
      <c r="I288" s="158"/>
      <c r="J288" s="158"/>
      <c r="K288" s="158"/>
      <c r="L288" s="158"/>
      <c r="M288" s="158"/>
      <c r="N288" s="157"/>
      <c r="O288" s="157"/>
      <c r="P288" s="157"/>
      <c r="Q288" s="157"/>
      <c r="R288" s="158"/>
      <c r="S288" s="158"/>
      <c r="T288" s="158"/>
      <c r="U288" s="158"/>
      <c r="V288" s="158"/>
      <c r="W288" s="158"/>
      <c r="X288" s="158"/>
      <c r="Y288" s="158"/>
      <c r="Z288" s="148"/>
      <c r="AA288" s="148"/>
      <c r="AB288" s="148"/>
      <c r="AC288" s="148"/>
      <c r="AD288" s="148"/>
      <c r="AE288" s="148"/>
      <c r="AF288" s="148"/>
      <c r="AG288" s="148" t="s">
        <v>235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 x14ac:dyDescent="0.2">
      <c r="A289" s="167">
        <v>93</v>
      </c>
      <c r="B289" s="168" t="s">
        <v>1016</v>
      </c>
      <c r="C289" s="183" t="s">
        <v>1017</v>
      </c>
      <c r="D289" s="169" t="s">
        <v>325</v>
      </c>
      <c r="E289" s="170">
        <v>1</v>
      </c>
      <c r="F289" s="171"/>
      <c r="G289" s="172">
        <f>ROUND(E289*F289,2)</f>
        <v>0</v>
      </c>
      <c r="H289" s="171"/>
      <c r="I289" s="172">
        <f>ROUND(E289*H289,2)</f>
        <v>0</v>
      </c>
      <c r="J289" s="171"/>
      <c r="K289" s="172">
        <f>ROUND(E289*J289,2)</f>
        <v>0</v>
      </c>
      <c r="L289" s="172">
        <v>21</v>
      </c>
      <c r="M289" s="172">
        <f>G289*(1+L289/100)</f>
        <v>0</v>
      </c>
      <c r="N289" s="170">
        <v>1.4420000000000001E-2</v>
      </c>
      <c r="O289" s="170">
        <f>ROUND(E289*N289,2)</f>
        <v>0.01</v>
      </c>
      <c r="P289" s="170">
        <v>0</v>
      </c>
      <c r="Q289" s="170">
        <f>ROUND(E289*P289,2)</f>
        <v>0</v>
      </c>
      <c r="R289" s="172" t="s">
        <v>314</v>
      </c>
      <c r="S289" s="172" t="s">
        <v>221</v>
      </c>
      <c r="T289" s="173" t="s">
        <v>222</v>
      </c>
      <c r="U289" s="158">
        <v>1.25</v>
      </c>
      <c r="V289" s="158">
        <f>ROUND(E289*U289,2)</f>
        <v>1.25</v>
      </c>
      <c r="W289" s="158"/>
      <c r="X289" s="158" t="s">
        <v>223</v>
      </c>
      <c r="Y289" s="158" t="s">
        <v>197</v>
      </c>
      <c r="Z289" s="148"/>
      <c r="AA289" s="148"/>
      <c r="AB289" s="148"/>
      <c r="AC289" s="148"/>
      <c r="AD289" s="148"/>
      <c r="AE289" s="148"/>
      <c r="AF289" s="148"/>
      <c r="AG289" s="148" t="s">
        <v>224</v>
      </c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2" x14ac:dyDescent="0.2">
      <c r="A290" s="155"/>
      <c r="B290" s="156"/>
      <c r="C290" s="190" t="s">
        <v>1018</v>
      </c>
      <c r="D290" s="187"/>
      <c r="E290" s="188">
        <v>1</v>
      </c>
      <c r="F290" s="158"/>
      <c r="G290" s="158"/>
      <c r="H290" s="158"/>
      <c r="I290" s="158"/>
      <c r="J290" s="158"/>
      <c r="K290" s="158"/>
      <c r="L290" s="158"/>
      <c r="M290" s="158"/>
      <c r="N290" s="157"/>
      <c r="O290" s="157"/>
      <c r="P290" s="157"/>
      <c r="Q290" s="157"/>
      <c r="R290" s="158"/>
      <c r="S290" s="158"/>
      <c r="T290" s="158"/>
      <c r="U290" s="158"/>
      <c r="V290" s="158"/>
      <c r="W290" s="158"/>
      <c r="X290" s="158"/>
      <c r="Y290" s="158"/>
      <c r="Z290" s="148"/>
      <c r="AA290" s="148"/>
      <c r="AB290" s="148"/>
      <c r="AC290" s="148"/>
      <c r="AD290" s="148"/>
      <c r="AE290" s="148"/>
      <c r="AF290" s="148"/>
      <c r="AG290" s="148" t="s">
        <v>235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 ht="22.5" outlineLevel="1" x14ac:dyDescent="0.2">
      <c r="A291" s="174">
        <v>94</v>
      </c>
      <c r="B291" s="175" t="s">
        <v>1019</v>
      </c>
      <c r="C291" s="182" t="s">
        <v>1020</v>
      </c>
      <c r="D291" s="176" t="s">
        <v>281</v>
      </c>
      <c r="E291" s="177">
        <v>1</v>
      </c>
      <c r="F291" s="178"/>
      <c r="G291" s="179">
        <f>ROUND(E291*F291,2)</f>
        <v>0</v>
      </c>
      <c r="H291" s="178"/>
      <c r="I291" s="179">
        <f>ROUND(E291*H291,2)</f>
        <v>0</v>
      </c>
      <c r="J291" s="178"/>
      <c r="K291" s="179">
        <f>ROUND(E291*J291,2)</f>
        <v>0</v>
      </c>
      <c r="L291" s="179">
        <v>21</v>
      </c>
      <c r="M291" s="179">
        <f>G291*(1+L291/100)</f>
        <v>0</v>
      </c>
      <c r="N291" s="177">
        <v>1.72E-3</v>
      </c>
      <c r="O291" s="177">
        <f>ROUND(E291*N291,2)</f>
        <v>0</v>
      </c>
      <c r="P291" s="177">
        <v>0</v>
      </c>
      <c r="Q291" s="177">
        <f>ROUND(E291*P291,2)</f>
        <v>0</v>
      </c>
      <c r="R291" s="179" t="s">
        <v>314</v>
      </c>
      <c r="S291" s="179" t="s">
        <v>221</v>
      </c>
      <c r="T291" s="180" t="s">
        <v>222</v>
      </c>
      <c r="U291" s="158">
        <v>0.47599999999999998</v>
      </c>
      <c r="V291" s="158">
        <f>ROUND(E291*U291,2)</f>
        <v>0.48</v>
      </c>
      <c r="W291" s="158"/>
      <c r="X291" s="158" t="s">
        <v>223</v>
      </c>
      <c r="Y291" s="158" t="s">
        <v>197</v>
      </c>
      <c r="Z291" s="148"/>
      <c r="AA291" s="148"/>
      <c r="AB291" s="148"/>
      <c r="AC291" s="148"/>
      <c r="AD291" s="148"/>
      <c r="AE291" s="148"/>
      <c r="AF291" s="148"/>
      <c r="AG291" s="148" t="s">
        <v>224</v>
      </c>
      <c r="AH291" s="148"/>
      <c r="AI291" s="148"/>
      <c r="AJ291" s="148"/>
      <c r="AK291" s="148"/>
      <c r="AL291" s="148"/>
      <c r="AM291" s="148"/>
      <c r="AN291" s="148"/>
      <c r="AO291" s="148"/>
      <c r="AP291" s="148"/>
      <c r="AQ291" s="148"/>
      <c r="AR291" s="148"/>
      <c r="AS291" s="148"/>
      <c r="AT291" s="148"/>
      <c r="AU291" s="148"/>
      <c r="AV291" s="148"/>
      <c r="AW291" s="148"/>
      <c r="AX291" s="148"/>
      <c r="AY291" s="148"/>
      <c r="AZ291" s="148"/>
      <c r="BA291" s="148"/>
      <c r="BB291" s="148"/>
      <c r="BC291" s="148"/>
      <c r="BD291" s="148"/>
      <c r="BE291" s="148"/>
      <c r="BF291" s="148"/>
      <c r="BG291" s="148"/>
      <c r="BH291" s="148"/>
    </row>
    <row r="292" spans="1:60" ht="22.5" outlineLevel="1" x14ac:dyDescent="0.2">
      <c r="A292" s="174">
        <v>95</v>
      </c>
      <c r="B292" s="175" t="s">
        <v>1021</v>
      </c>
      <c r="C292" s="182" t="s">
        <v>1022</v>
      </c>
      <c r="D292" s="176" t="s">
        <v>281</v>
      </c>
      <c r="E292" s="177">
        <v>1</v>
      </c>
      <c r="F292" s="178"/>
      <c r="G292" s="179">
        <f>ROUND(E292*F292,2)</f>
        <v>0</v>
      </c>
      <c r="H292" s="178"/>
      <c r="I292" s="179">
        <f>ROUND(E292*H292,2)</f>
        <v>0</v>
      </c>
      <c r="J292" s="178"/>
      <c r="K292" s="179">
        <f>ROUND(E292*J292,2)</f>
        <v>0</v>
      </c>
      <c r="L292" s="179">
        <v>21</v>
      </c>
      <c r="M292" s="179">
        <f>G292*(1+L292/100)</f>
        <v>0</v>
      </c>
      <c r="N292" s="177">
        <v>2.97E-3</v>
      </c>
      <c r="O292" s="177">
        <f>ROUND(E292*N292,2)</f>
        <v>0</v>
      </c>
      <c r="P292" s="177">
        <v>0</v>
      </c>
      <c r="Q292" s="177">
        <f>ROUND(E292*P292,2)</f>
        <v>0</v>
      </c>
      <c r="R292" s="179" t="s">
        <v>549</v>
      </c>
      <c r="S292" s="179" t="s">
        <v>221</v>
      </c>
      <c r="T292" s="180" t="s">
        <v>222</v>
      </c>
      <c r="U292" s="158">
        <v>0</v>
      </c>
      <c r="V292" s="158">
        <f>ROUND(E292*U292,2)</f>
        <v>0</v>
      </c>
      <c r="W292" s="158"/>
      <c r="X292" s="158" t="s">
        <v>536</v>
      </c>
      <c r="Y292" s="158" t="s">
        <v>197</v>
      </c>
      <c r="Z292" s="148"/>
      <c r="AA292" s="148"/>
      <c r="AB292" s="148"/>
      <c r="AC292" s="148"/>
      <c r="AD292" s="148"/>
      <c r="AE292" s="148"/>
      <c r="AF292" s="148"/>
      <c r="AG292" s="148" t="s">
        <v>537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 x14ac:dyDescent="0.2">
      <c r="A293" s="174">
        <v>96</v>
      </c>
      <c r="B293" s="175" t="s">
        <v>1023</v>
      </c>
      <c r="C293" s="182" t="s">
        <v>1024</v>
      </c>
      <c r="D293" s="176" t="s">
        <v>281</v>
      </c>
      <c r="E293" s="177">
        <v>1</v>
      </c>
      <c r="F293" s="178"/>
      <c r="G293" s="179">
        <f>ROUND(E293*F293,2)</f>
        <v>0</v>
      </c>
      <c r="H293" s="178"/>
      <c r="I293" s="179">
        <f>ROUND(E293*H293,2)</f>
        <v>0</v>
      </c>
      <c r="J293" s="178"/>
      <c r="K293" s="179">
        <f>ROUND(E293*J293,2)</f>
        <v>0</v>
      </c>
      <c r="L293" s="179">
        <v>21</v>
      </c>
      <c r="M293" s="179">
        <f>G293*(1+L293/100)</f>
        <v>0</v>
      </c>
      <c r="N293" s="177">
        <v>1.1E-4</v>
      </c>
      <c r="O293" s="177">
        <f>ROUND(E293*N293,2)</f>
        <v>0</v>
      </c>
      <c r="P293" s="177">
        <v>0</v>
      </c>
      <c r="Q293" s="177">
        <f>ROUND(E293*P293,2)</f>
        <v>0</v>
      </c>
      <c r="R293" s="179" t="s">
        <v>314</v>
      </c>
      <c r="S293" s="179" t="s">
        <v>221</v>
      </c>
      <c r="T293" s="180" t="s">
        <v>222</v>
      </c>
      <c r="U293" s="158">
        <v>0.97299999999999998</v>
      </c>
      <c r="V293" s="158">
        <f>ROUND(E293*U293,2)</f>
        <v>0.97</v>
      </c>
      <c r="W293" s="158"/>
      <c r="X293" s="158" t="s">
        <v>223</v>
      </c>
      <c r="Y293" s="158" t="s">
        <v>197</v>
      </c>
      <c r="Z293" s="148"/>
      <c r="AA293" s="148"/>
      <c r="AB293" s="148"/>
      <c r="AC293" s="148"/>
      <c r="AD293" s="148"/>
      <c r="AE293" s="148"/>
      <c r="AF293" s="148"/>
      <c r="AG293" s="148" t="s">
        <v>224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 x14ac:dyDescent="0.2">
      <c r="A294" s="167">
        <v>97</v>
      </c>
      <c r="B294" s="168" t="s">
        <v>1025</v>
      </c>
      <c r="C294" s="183" t="s">
        <v>1026</v>
      </c>
      <c r="D294" s="169" t="s">
        <v>325</v>
      </c>
      <c r="E294" s="170">
        <v>12</v>
      </c>
      <c r="F294" s="171"/>
      <c r="G294" s="172">
        <f>ROUND(E294*F294,2)</f>
        <v>0</v>
      </c>
      <c r="H294" s="171"/>
      <c r="I294" s="172">
        <f>ROUND(E294*H294,2)</f>
        <v>0</v>
      </c>
      <c r="J294" s="171"/>
      <c r="K294" s="172">
        <f>ROUND(E294*J294,2)</f>
        <v>0</v>
      </c>
      <c r="L294" s="172">
        <v>21</v>
      </c>
      <c r="M294" s="172">
        <f>G294*(1+L294/100)</f>
        <v>0</v>
      </c>
      <c r="N294" s="170">
        <v>1.201E-2</v>
      </c>
      <c r="O294" s="170">
        <f>ROUND(E294*N294,2)</f>
        <v>0.14000000000000001</v>
      </c>
      <c r="P294" s="170">
        <v>0</v>
      </c>
      <c r="Q294" s="170">
        <f>ROUND(E294*P294,2)</f>
        <v>0</v>
      </c>
      <c r="R294" s="172" t="s">
        <v>314</v>
      </c>
      <c r="S294" s="172" t="s">
        <v>221</v>
      </c>
      <c r="T294" s="173" t="s">
        <v>222</v>
      </c>
      <c r="U294" s="158">
        <v>1.1890000000000001</v>
      </c>
      <c r="V294" s="158">
        <f>ROUND(E294*U294,2)</f>
        <v>14.27</v>
      </c>
      <c r="W294" s="158"/>
      <c r="X294" s="158" t="s">
        <v>223</v>
      </c>
      <c r="Y294" s="158" t="s">
        <v>197</v>
      </c>
      <c r="Z294" s="148"/>
      <c r="AA294" s="148"/>
      <c r="AB294" s="148"/>
      <c r="AC294" s="148"/>
      <c r="AD294" s="148"/>
      <c r="AE294" s="148"/>
      <c r="AF294" s="148"/>
      <c r="AG294" s="148" t="s">
        <v>224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2" x14ac:dyDescent="0.2">
      <c r="A295" s="155"/>
      <c r="B295" s="156"/>
      <c r="C295" s="190" t="s">
        <v>1027</v>
      </c>
      <c r="D295" s="187"/>
      <c r="E295" s="188">
        <v>6</v>
      </c>
      <c r="F295" s="158"/>
      <c r="G295" s="158"/>
      <c r="H295" s="158"/>
      <c r="I295" s="158"/>
      <c r="J295" s="158"/>
      <c r="K295" s="158"/>
      <c r="L295" s="158"/>
      <c r="M295" s="158"/>
      <c r="N295" s="157"/>
      <c r="O295" s="157"/>
      <c r="P295" s="157"/>
      <c r="Q295" s="157"/>
      <c r="R295" s="158"/>
      <c r="S295" s="158"/>
      <c r="T295" s="158"/>
      <c r="U295" s="158"/>
      <c r="V295" s="158"/>
      <c r="W295" s="158"/>
      <c r="X295" s="158"/>
      <c r="Y295" s="158"/>
      <c r="Z295" s="148"/>
      <c r="AA295" s="148"/>
      <c r="AB295" s="148"/>
      <c r="AC295" s="148"/>
      <c r="AD295" s="148"/>
      <c r="AE295" s="148"/>
      <c r="AF295" s="148"/>
      <c r="AG295" s="148" t="s">
        <v>235</v>
      </c>
      <c r="AH295" s="148">
        <v>0</v>
      </c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3" x14ac:dyDescent="0.2">
      <c r="A296" s="155"/>
      <c r="B296" s="156"/>
      <c r="C296" s="190" t="s">
        <v>1014</v>
      </c>
      <c r="D296" s="187"/>
      <c r="E296" s="188">
        <v>3</v>
      </c>
      <c r="F296" s="158"/>
      <c r="G296" s="158"/>
      <c r="H296" s="158"/>
      <c r="I296" s="158"/>
      <c r="J296" s="158"/>
      <c r="K296" s="158"/>
      <c r="L296" s="158"/>
      <c r="M296" s="158"/>
      <c r="N296" s="157"/>
      <c r="O296" s="157"/>
      <c r="P296" s="157"/>
      <c r="Q296" s="157"/>
      <c r="R296" s="158"/>
      <c r="S296" s="158"/>
      <c r="T296" s="158"/>
      <c r="U296" s="158"/>
      <c r="V296" s="158"/>
      <c r="W296" s="158"/>
      <c r="X296" s="158"/>
      <c r="Y296" s="158"/>
      <c r="Z296" s="148"/>
      <c r="AA296" s="148"/>
      <c r="AB296" s="148"/>
      <c r="AC296" s="148"/>
      <c r="AD296" s="148"/>
      <c r="AE296" s="148"/>
      <c r="AF296" s="148"/>
      <c r="AG296" s="148" t="s">
        <v>235</v>
      </c>
      <c r="AH296" s="148">
        <v>0</v>
      </c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3" x14ac:dyDescent="0.2">
      <c r="A297" s="155"/>
      <c r="B297" s="156"/>
      <c r="C297" s="190" t="s">
        <v>1015</v>
      </c>
      <c r="D297" s="187"/>
      <c r="E297" s="188">
        <v>3</v>
      </c>
      <c r="F297" s="158"/>
      <c r="G297" s="158"/>
      <c r="H297" s="158"/>
      <c r="I297" s="158"/>
      <c r="J297" s="158"/>
      <c r="K297" s="158"/>
      <c r="L297" s="158"/>
      <c r="M297" s="158"/>
      <c r="N297" s="157"/>
      <c r="O297" s="157"/>
      <c r="P297" s="157"/>
      <c r="Q297" s="157"/>
      <c r="R297" s="158"/>
      <c r="S297" s="158"/>
      <c r="T297" s="158"/>
      <c r="U297" s="158"/>
      <c r="V297" s="158"/>
      <c r="W297" s="158"/>
      <c r="X297" s="158"/>
      <c r="Y297" s="158"/>
      <c r="Z297" s="148"/>
      <c r="AA297" s="148"/>
      <c r="AB297" s="148"/>
      <c r="AC297" s="148"/>
      <c r="AD297" s="148"/>
      <c r="AE297" s="148"/>
      <c r="AF297" s="148"/>
      <c r="AG297" s="148" t="s">
        <v>235</v>
      </c>
      <c r="AH297" s="148">
        <v>0</v>
      </c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ht="22.5" outlineLevel="1" x14ac:dyDescent="0.2">
      <c r="A298" s="167">
        <v>98</v>
      </c>
      <c r="B298" s="168" t="s">
        <v>1028</v>
      </c>
      <c r="C298" s="183" t="s">
        <v>1029</v>
      </c>
      <c r="D298" s="169" t="s">
        <v>281</v>
      </c>
      <c r="E298" s="170">
        <v>12</v>
      </c>
      <c r="F298" s="171"/>
      <c r="G298" s="172">
        <f>ROUND(E298*F298,2)</f>
        <v>0</v>
      </c>
      <c r="H298" s="171"/>
      <c r="I298" s="172">
        <f>ROUND(E298*H298,2)</f>
        <v>0</v>
      </c>
      <c r="J298" s="171"/>
      <c r="K298" s="172">
        <f>ROUND(E298*J298,2)</f>
        <v>0</v>
      </c>
      <c r="L298" s="172">
        <v>21</v>
      </c>
      <c r="M298" s="172">
        <f>G298*(1+L298/100)</f>
        <v>0</v>
      </c>
      <c r="N298" s="170">
        <v>1.42E-3</v>
      </c>
      <c r="O298" s="170">
        <f>ROUND(E298*N298,2)</f>
        <v>0.02</v>
      </c>
      <c r="P298" s="170">
        <v>0</v>
      </c>
      <c r="Q298" s="170">
        <f>ROUND(E298*P298,2)</f>
        <v>0</v>
      </c>
      <c r="R298" s="172" t="s">
        <v>314</v>
      </c>
      <c r="S298" s="172" t="s">
        <v>221</v>
      </c>
      <c r="T298" s="173" t="s">
        <v>222</v>
      </c>
      <c r="U298" s="158">
        <v>0.47599999999999998</v>
      </c>
      <c r="V298" s="158">
        <f>ROUND(E298*U298,2)</f>
        <v>5.71</v>
      </c>
      <c r="W298" s="158"/>
      <c r="X298" s="158" t="s">
        <v>223</v>
      </c>
      <c r="Y298" s="158" t="s">
        <v>197</v>
      </c>
      <c r="Z298" s="148"/>
      <c r="AA298" s="148"/>
      <c r="AB298" s="148"/>
      <c r="AC298" s="148"/>
      <c r="AD298" s="148"/>
      <c r="AE298" s="148"/>
      <c r="AF298" s="148"/>
      <c r="AG298" s="148" t="s">
        <v>224</v>
      </c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2" x14ac:dyDescent="0.2">
      <c r="A299" s="155"/>
      <c r="B299" s="156"/>
      <c r="C299" s="190" t="s">
        <v>845</v>
      </c>
      <c r="D299" s="187"/>
      <c r="E299" s="188">
        <v>12</v>
      </c>
      <c r="F299" s="158"/>
      <c r="G299" s="158"/>
      <c r="H299" s="158"/>
      <c r="I299" s="158"/>
      <c r="J299" s="158"/>
      <c r="K299" s="158"/>
      <c r="L299" s="158"/>
      <c r="M299" s="158"/>
      <c r="N299" s="157"/>
      <c r="O299" s="157"/>
      <c r="P299" s="157"/>
      <c r="Q299" s="157"/>
      <c r="R299" s="158"/>
      <c r="S299" s="158"/>
      <c r="T299" s="158"/>
      <c r="U299" s="158"/>
      <c r="V299" s="158"/>
      <c r="W299" s="158"/>
      <c r="X299" s="158"/>
      <c r="Y299" s="158"/>
      <c r="Z299" s="148"/>
      <c r="AA299" s="148"/>
      <c r="AB299" s="148"/>
      <c r="AC299" s="148"/>
      <c r="AD299" s="148"/>
      <c r="AE299" s="148"/>
      <c r="AF299" s="148"/>
      <c r="AG299" s="148" t="s">
        <v>235</v>
      </c>
      <c r="AH299" s="148">
        <v>5</v>
      </c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 ht="33.75" outlineLevel="1" x14ac:dyDescent="0.2">
      <c r="A300" s="167">
        <v>99</v>
      </c>
      <c r="B300" s="168" t="s">
        <v>1030</v>
      </c>
      <c r="C300" s="183" t="s">
        <v>1031</v>
      </c>
      <c r="D300" s="169" t="s">
        <v>281</v>
      </c>
      <c r="E300" s="170">
        <v>12</v>
      </c>
      <c r="F300" s="171"/>
      <c r="G300" s="172">
        <f>ROUND(E300*F300,2)</f>
        <v>0</v>
      </c>
      <c r="H300" s="171"/>
      <c r="I300" s="172">
        <f>ROUND(E300*H300,2)</f>
        <v>0</v>
      </c>
      <c r="J300" s="171"/>
      <c r="K300" s="172">
        <f>ROUND(E300*J300,2)</f>
        <v>0</v>
      </c>
      <c r="L300" s="172">
        <v>21</v>
      </c>
      <c r="M300" s="172">
        <f>G300*(1+L300/100)</f>
        <v>0</v>
      </c>
      <c r="N300" s="170">
        <v>2.0000000000000001E-4</v>
      </c>
      <c r="O300" s="170">
        <f>ROUND(E300*N300,2)</f>
        <v>0</v>
      </c>
      <c r="P300" s="170">
        <v>0</v>
      </c>
      <c r="Q300" s="170">
        <f>ROUND(E300*P300,2)</f>
        <v>0</v>
      </c>
      <c r="R300" s="172" t="s">
        <v>314</v>
      </c>
      <c r="S300" s="172" t="s">
        <v>221</v>
      </c>
      <c r="T300" s="173" t="s">
        <v>222</v>
      </c>
      <c r="U300" s="158">
        <v>0.246</v>
      </c>
      <c r="V300" s="158">
        <f>ROUND(E300*U300,2)</f>
        <v>2.95</v>
      </c>
      <c r="W300" s="158"/>
      <c r="X300" s="158" t="s">
        <v>223</v>
      </c>
      <c r="Y300" s="158" t="s">
        <v>197</v>
      </c>
      <c r="Z300" s="148"/>
      <c r="AA300" s="148"/>
      <c r="AB300" s="148"/>
      <c r="AC300" s="148"/>
      <c r="AD300" s="148"/>
      <c r="AE300" s="148"/>
      <c r="AF300" s="148"/>
      <c r="AG300" s="148" t="s">
        <v>224</v>
      </c>
      <c r="AH300" s="148"/>
      <c r="AI300" s="148"/>
      <c r="AJ300" s="148"/>
      <c r="AK300" s="148"/>
      <c r="AL300" s="148"/>
      <c r="AM300" s="148"/>
      <c r="AN300" s="148"/>
      <c r="AO300" s="148"/>
      <c r="AP300" s="148"/>
      <c r="AQ300" s="148"/>
      <c r="AR300" s="148"/>
      <c r="AS300" s="148"/>
      <c r="AT300" s="148"/>
      <c r="AU300" s="148"/>
      <c r="AV300" s="148"/>
      <c r="AW300" s="148"/>
      <c r="AX300" s="148"/>
      <c r="AY300" s="148"/>
      <c r="AZ300" s="148"/>
      <c r="BA300" s="148"/>
      <c r="BB300" s="148"/>
      <c r="BC300" s="148"/>
      <c r="BD300" s="148"/>
      <c r="BE300" s="148"/>
      <c r="BF300" s="148"/>
      <c r="BG300" s="148"/>
      <c r="BH300" s="148"/>
    </row>
    <row r="301" spans="1:60" outlineLevel="2" x14ac:dyDescent="0.2">
      <c r="A301" s="155"/>
      <c r="B301" s="156"/>
      <c r="C301" s="190" t="s">
        <v>845</v>
      </c>
      <c r="D301" s="187"/>
      <c r="E301" s="188">
        <v>12</v>
      </c>
      <c r="F301" s="158"/>
      <c r="G301" s="158"/>
      <c r="H301" s="158"/>
      <c r="I301" s="158"/>
      <c r="J301" s="158"/>
      <c r="K301" s="158"/>
      <c r="L301" s="158"/>
      <c r="M301" s="158"/>
      <c r="N301" s="157"/>
      <c r="O301" s="157"/>
      <c r="P301" s="157"/>
      <c r="Q301" s="157"/>
      <c r="R301" s="158"/>
      <c r="S301" s="158"/>
      <c r="T301" s="158"/>
      <c r="U301" s="158"/>
      <c r="V301" s="158"/>
      <c r="W301" s="158"/>
      <c r="X301" s="158"/>
      <c r="Y301" s="158"/>
      <c r="Z301" s="148"/>
      <c r="AA301" s="148"/>
      <c r="AB301" s="148"/>
      <c r="AC301" s="148"/>
      <c r="AD301" s="148"/>
      <c r="AE301" s="148"/>
      <c r="AF301" s="148"/>
      <c r="AG301" s="148" t="s">
        <v>235</v>
      </c>
      <c r="AH301" s="148">
        <v>5</v>
      </c>
      <c r="AI301" s="148"/>
      <c r="AJ301" s="148"/>
      <c r="AK301" s="148"/>
      <c r="AL301" s="148"/>
      <c r="AM301" s="148"/>
      <c r="AN301" s="148"/>
      <c r="AO301" s="148"/>
      <c r="AP301" s="148"/>
      <c r="AQ301" s="148"/>
      <c r="AR301" s="148"/>
      <c r="AS301" s="148"/>
      <c r="AT301" s="148"/>
      <c r="AU301" s="148"/>
      <c r="AV301" s="148"/>
      <c r="AW301" s="148"/>
      <c r="AX301" s="148"/>
      <c r="AY301" s="148"/>
      <c r="AZ301" s="148"/>
      <c r="BA301" s="148"/>
      <c r="BB301" s="148"/>
      <c r="BC301" s="148"/>
      <c r="BD301" s="148"/>
      <c r="BE301" s="148"/>
      <c r="BF301" s="148"/>
      <c r="BG301" s="148"/>
      <c r="BH301" s="148"/>
    </row>
    <row r="302" spans="1:60" outlineLevel="1" x14ac:dyDescent="0.2">
      <c r="A302" s="167">
        <v>100</v>
      </c>
      <c r="B302" s="168" t="s">
        <v>1032</v>
      </c>
      <c r="C302" s="183" t="s">
        <v>1033</v>
      </c>
      <c r="D302" s="169" t="s">
        <v>281</v>
      </c>
      <c r="E302" s="170">
        <v>12</v>
      </c>
      <c r="F302" s="171"/>
      <c r="G302" s="172">
        <f>ROUND(E302*F302,2)</f>
        <v>0</v>
      </c>
      <c r="H302" s="171"/>
      <c r="I302" s="172">
        <f>ROUND(E302*H302,2)</f>
        <v>0</v>
      </c>
      <c r="J302" s="171"/>
      <c r="K302" s="172">
        <f>ROUND(E302*J302,2)</f>
        <v>0</v>
      </c>
      <c r="L302" s="172">
        <v>21</v>
      </c>
      <c r="M302" s="172">
        <f>G302*(1+L302/100)</f>
        <v>0</v>
      </c>
      <c r="N302" s="170">
        <v>0</v>
      </c>
      <c r="O302" s="170">
        <f>ROUND(E302*N302,2)</f>
        <v>0</v>
      </c>
      <c r="P302" s="170">
        <v>0</v>
      </c>
      <c r="Q302" s="170">
        <f>ROUND(E302*P302,2)</f>
        <v>0</v>
      </c>
      <c r="R302" s="172" t="s">
        <v>314</v>
      </c>
      <c r="S302" s="172" t="s">
        <v>1034</v>
      </c>
      <c r="T302" s="173" t="s">
        <v>1034</v>
      </c>
      <c r="U302" s="158">
        <v>0.2</v>
      </c>
      <c r="V302" s="158">
        <f>ROUND(E302*U302,2)</f>
        <v>2.4</v>
      </c>
      <c r="W302" s="158"/>
      <c r="X302" s="158" t="s">
        <v>223</v>
      </c>
      <c r="Y302" s="158" t="s">
        <v>197</v>
      </c>
      <c r="Z302" s="148"/>
      <c r="AA302" s="148"/>
      <c r="AB302" s="148"/>
      <c r="AC302" s="148"/>
      <c r="AD302" s="148"/>
      <c r="AE302" s="148"/>
      <c r="AF302" s="148"/>
      <c r="AG302" s="148" t="s">
        <v>224</v>
      </c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</row>
    <row r="303" spans="1:60" outlineLevel="2" x14ac:dyDescent="0.2">
      <c r="A303" s="155"/>
      <c r="B303" s="156"/>
      <c r="C303" s="190" t="s">
        <v>845</v>
      </c>
      <c r="D303" s="187"/>
      <c r="E303" s="188">
        <v>12</v>
      </c>
      <c r="F303" s="158"/>
      <c r="G303" s="158"/>
      <c r="H303" s="158"/>
      <c r="I303" s="158"/>
      <c r="J303" s="158"/>
      <c r="K303" s="158"/>
      <c r="L303" s="158"/>
      <c r="M303" s="158"/>
      <c r="N303" s="157"/>
      <c r="O303" s="157"/>
      <c r="P303" s="157"/>
      <c r="Q303" s="157"/>
      <c r="R303" s="158"/>
      <c r="S303" s="158"/>
      <c r="T303" s="158"/>
      <c r="U303" s="158"/>
      <c r="V303" s="158"/>
      <c r="W303" s="158"/>
      <c r="X303" s="158"/>
      <c r="Y303" s="158"/>
      <c r="Z303" s="148"/>
      <c r="AA303" s="148"/>
      <c r="AB303" s="148"/>
      <c r="AC303" s="148"/>
      <c r="AD303" s="148"/>
      <c r="AE303" s="148"/>
      <c r="AF303" s="148"/>
      <c r="AG303" s="148" t="s">
        <v>235</v>
      </c>
      <c r="AH303" s="148">
        <v>5</v>
      </c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</row>
    <row r="304" spans="1:60" outlineLevel="1" x14ac:dyDescent="0.2">
      <c r="A304" s="167">
        <v>101</v>
      </c>
      <c r="B304" s="168" t="s">
        <v>1035</v>
      </c>
      <c r="C304" s="183" t="s">
        <v>1036</v>
      </c>
      <c r="D304" s="169" t="s">
        <v>325</v>
      </c>
      <c r="E304" s="170">
        <v>3</v>
      </c>
      <c r="F304" s="171"/>
      <c r="G304" s="172">
        <f>ROUND(E304*F304,2)</f>
        <v>0</v>
      </c>
      <c r="H304" s="171"/>
      <c r="I304" s="172">
        <f>ROUND(E304*H304,2)</f>
        <v>0</v>
      </c>
      <c r="J304" s="171"/>
      <c r="K304" s="172">
        <f>ROUND(E304*J304,2)</f>
        <v>0</v>
      </c>
      <c r="L304" s="172">
        <v>21</v>
      </c>
      <c r="M304" s="172">
        <f>G304*(1+L304/100)</f>
        <v>0</v>
      </c>
      <c r="N304" s="170">
        <v>1.6E-2</v>
      </c>
      <c r="O304" s="170">
        <f>ROUND(E304*N304,2)</f>
        <v>0.05</v>
      </c>
      <c r="P304" s="170">
        <v>0</v>
      </c>
      <c r="Q304" s="170">
        <f>ROUND(E304*P304,2)</f>
        <v>0</v>
      </c>
      <c r="R304" s="172" t="s">
        <v>314</v>
      </c>
      <c r="S304" s="172" t="s">
        <v>221</v>
      </c>
      <c r="T304" s="173" t="s">
        <v>222</v>
      </c>
      <c r="U304" s="158">
        <v>1.1000000000000001</v>
      </c>
      <c r="V304" s="158">
        <f>ROUND(E304*U304,2)</f>
        <v>3.3</v>
      </c>
      <c r="W304" s="158"/>
      <c r="X304" s="158" t="s">
        <v>223</v>
      </c>
      <c r="Y304" s="158" t="s">
        <v>197</v>
      </c>
      <c r="Z304" s="148"/>
      <c r="AA304" s="148"/>
      <c r="AB304" s="148"/>
      <c r="AC304" s="148"/>
      <c r="AD304" s="148"/>
      <c r="AE304" s="148"/>
      <c r="AF304" s="148"/>
      <c r="AG304" s="148" t="s">
        <v>224</v>
      </c>
      <c r="AH304" s="148"/>
      <c r="AI304" s="148"/>
      <c r="AJ304" s="148"/>
      <c r="AK304" s="148"/>
      <c r="AL304" s="148"/>
      <c r="AM304" s="148"/>
      <c r="AN304" s="148"/>
      <c r="AO304" s="148"/>
      <c r="AP304" s="148"/>
      <c r="AQ304" s="148"/>
      <c r="AR304" s="148"/>
      <c r="AS304" s="148"/>
      <c r="AT304" s="148"/>
      <c r="AU304" s="148"/>
      <c r="AV304" s="148"/>
      <c r="AW304" s="148"/>
      <c r="AX304" s="148"/>
      <c r="AY304" s="148"/>
      <c r="AZ304" s="148"/>
      <c r="BA304" s="148"/>
      <c r="BB304" s="148"/>
      <c r="BC304" s="148"/>
      <c r="BD304" s="148"/>
      <c r="BE304" s="148"/>
      <c r="BF304" s="148"/>
      <c r="BG304" s="148"/>
      <c r="BH304" s="148"/>
    </row>
    <row r="305" spans="1:60" ht="22.5" outlineLevel="2" x14ac:dyDescent="0.2">
      <c r="A305" s="155"/>
      <c r="B305" s="156"/>
      <c r="C305" s="260" t="s">
        <v>1037</v>
      </c>
      <c r="D305" s="261"/>
      <c r="E305" s="261"/>
      <c r="F305" s="261"/>
      <c r="G305" s="261"/>
      <c r="H305" s="158"/>
      <c r="I305" s="158"/>
      <c r="J305" s="158"/>
      <c r="K305" s="158"/>
      <c r="L305" s="158"/>
      <c r="M305" s="158"/>
      <c r="N305" s="157"/>
      <c r="O305" s="157"/>
      <c r="P305" s="157"/>
      <c r="Q305" s="157"/>
      <c r="R305" s="158"/>
      <c r="S305" s="158"/>
      <c r="T305" s="158"/>
      <c r="U305" s="158"/>
      <c r="V305" s="158"/>
      <c r="W305" s="158"/>
      <c r="X305" s="158"/>
      <c r="Y305" s="158"/>
      <c r="Z305" s="148"/>
      <c r="AA305" s="148"/>
      <c r="AB305" s="148"/>
      <c r="AC305" s="148"/>
      <c r="AD305" s="148"/>
      <c r="AE305" s="148"/>
      <c r="AF305" s="148"/>
      <c r="AG305" s="148" t="s">
        <v>339</v>
      </c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89" t="str">
        <f>C305</f>
        <v>Výrobek obsahuje keramický pisoár s radarovým splachovačem na montážní liště, elektromagnetický ventil, propojovací hadice, rohový ventil s fltrem a zpětnou klapkou, vtokovou armaturu s těsněním, sifon, úchytovou sadu, montážní šablonu,napájecí zdroj.</v>
      </c>
      <c r="BB305" s="148"/>
      <c r="BC305" s="148"/>
      <c r="BD305" s="148"/>
      <c r="BE305" s="148"/>
      <c r="BF305" s="148"/>
      <c r="BG305" s="148"/>
      <c r="BH305" s="148"/>
    </row>
    <row r="306" spans="1:60" outlineLevel="2" x14ac:dyDescent="0.2">
      <c r="A306" s="155"/>
      <c r="B306" s="156"/>
      <c r="C306" s="190" t="s">
        <v>1038</v>
      </c>
      <c r="D306" s="187"/>
      <c r="E306" s="188">
        <v>3</v>
      </c>
      <c r="F306" s="158"/>
      <c r="G306" s="158"/>
      <c r="H306" s="158"/>
      <c r="I306" s="158"/>
      <c r="J306" s="158"/>
      <c r="K306" s="158"/>
      <c r="L306" s="158"/>
      <c r="M306" s="158"/>
      <c r="N306" s="157"/>
      <c r="O306" s="157"/>
      <c r="P306" s="157"/>
      <c r="Q306" s="157"/>
      <c r="R306" s="158"/>
      <c r="S306" s="158"/>
      <c r="T306" s="158"/>
      <c r="U306" s="158"/>
      <c r="V306" s="158"/>
      <c r="W306" s="158"/>
      <c r="X306" s="158"/>
      <c r="Y306" s="158"/>
      <c r="Z306" s="148"/>
      <c r="AA306" s="148"/>
      <c r="AB306" s="148"/>
      <c r="AC306" s="148"/>
      <c r="AD306" s="148"/>
      <c r="AE306" s="148"/>
      <c r="AF306" s="148"/>
      <c r="AG306" s="148" t="s">
        <v>235</v>
      </c>
      <c r="AH306" s="148">
        <v>0</v>
      </c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</row>
    <row r="307" spans="1:60" ht="22.5" outlineLevel="1" x14ac:dyDescent="0.2">
      <c r="A307" s="167">
        <v>102</v>
      </c>
      <c r="B307" s="168" t="s">
        <v>1039</v>
      </c>
      <c r="C307" s="183" t="s">
        <v>1040</v>
      </c>
      <c r="D307" s="169" t="s">
        <v>325</v>
      </c>
      <c r="E307" s="170">
        <v>10</v>
      </c>
      <c r="F307" s="171"/>
      <c r="G307" s="172">
        <f>ROUND(E307*F307,2)</f>
        <v>0</v>
      </c>
      <c r="H307" s="171"/>
      <c r="I307" s="172">
        <f>ROUND(E307*H307,2)</f>
        <v>0</v>
      </c>
      <c r="J307" s="171"/>
      <c r="K307" s="172">
        <f>ROUND(E307*J307,2)</f>
        <v>0</v>
      </c>
      <c r="L307" s="172">
        <v>21</v>
      </c>
      <c r="M307" s="172">
        <f>G307*(1+L307/100)</f>
        <v>0</v>
      </c>
      <c r="N307" s="170">
        <v>2.0600000000000002E-3</v>
      </c>
      <c r="O307" s="170">
        <f>ROUND(E307*N307,2)</f>
        <v>0.02</v>
      </c>
      <c r="P307" s="170">
        <v>0</v>
      </c>
      <c r="Q307" s="170">
        <f>ROUND(E307*P307,2)</f>
        <v>0</v>
      </c>
      <c r="R307" s="172" t="s">
        <v>314</v>
      </c>
      <c r="S307" s="172" t="s">
        <v>221</v>
      </c>
      <c r="T307" s="173" t="s">
        <v>222</v>
      </c>
      <c r="U307" s="158">
        <v>0.23</v>
      </c>
      <c r="V307" s="158">
        <f>ROUND(E307*U307,2)</f>
        <v>2.2999999999999998</v>
      </c>
      <c r="W307" s="158"/>
      <c r="X307" s="158" t="s">
        <v>223</v>
      </c>
      <c r="Y307" s="158" t="s">
        <v>197</v>
      </c>
      <c r="Z307" s="148"/>
      <c r="AA307" s="148"/>
      <c r="AB307" s="148"/>
      <c r="AC307" s="148"/>
      <c r="AD307" s="148"/>
      <c r="AE307" s="148"/>
      <c r="AF307" s="148"/>
      <c r="AG307" s="148" t="s">
        <v>224</v>
      </c>
      <c r="AH307" s="148"/>
      <c r="AI307" s="148"/>
      <c r="AJ307" s="148"/>
      <c r="AK307" s="148"/>
      <c r="AL307" s="148"/>
      <c r="AM307" s="148"/>
      <c r="AN307" s="148"/>
      <c r="AO307" s="148"/>
      <c r="AP307" s="148"/>
      <c r="AQ307" s="148"/>
      <c r="AR307" s="148"/>
      <c r="AS307" s="148"/>
      <c r="AT307" s="148"/>
      <c r="AU307" s="148"/>
      <c r="AV307" s="148"/>
      <c r="AW307" s="148"/>
      <c r="AX307" s="148"/>
      <c r="AY307" s="148"/>
      <c r="AZ307" s="148"/>
      <c r="BA307" s="148"/>
      <c r="BB307" s="148"/>
      <c r="BC307" s="148"/>
      <c r="BD307" s="148"/>
      <c r="BE307" s="148"/>
      <c r="BF307" s="148"/>
      <c r="BG307" s="148"/>
      <c r="BH307" s="148"/>
    </row>
    <row r="308" spans="1:60" outlineLevel="2" x14ac:dyDescent="0.2">
      <c r="A308" s="155"/>
      <c r="B308" s="156"/>
      <c r="C308" s="190" t="s">
        <v>852</v>
      </c>
      <c r="D308" s="187"/>
      <c r="E308" s="188">
        <v>10</v>
      </c>
      <c r="F308" s="158"/>
      <c r="G308" s="158"/>
      <c r="H308" s="158"/>
      <c r="I308" s="158"/>
      <c r="J308" s="158"/>
      <c r="K308" s="158"/>
      <c r="L308" s="158"/>
      <c r="M308" s="158"/>
      <c r="N308" s="157"/>
      <c r="O308" s="157"/>
      <c r="P308" s="157"/>
      <c r="Q308" s="157"/>
      <c r="R308" s="158"/>
      <c r="S308" s="158"/>
      <c r="T308" s="158"/>
      <c r="U308" s="158"/>
      <c r="V308" s="158"/>
      <c r="W308" s="158"/>
      <c r="X308" s="158"/>
      <c r="Y308" s="158"/>
      <c r="Z308" s="148"/>
      <c r="AA308" s="148"/>
      <c r="AB308" s="148"/>
      <c r="AC308" s="148"/>
      <c r="AD308" s="148"/>
      <c r="AE308" s="148"/>
      <c r="AF308" s="148"/>
      <c r="AG308" s="148" t="s">
        <v>235</v>
      </c>
      <c r="AH308" s="148">
        <v>5</v>
      </c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</row>
    <row r="309" spans="1:60" outlineLevel="1" x14ac:dyDescent="0.2">
      <c r="A309" s="167">
        <v>103</v>
      </c>
      <c r="B309" s="168" t="s">
        <v>1041</v>
      </c>
      <c r="C309" s="183" t="s">
        <v>1042</v>
      </c>
      <c r="D309" s="169" t="s">
        <v>325</v>
      </c>
      <c r="E309" s="170">
        <v>10</v>
      </c>
      <c r="F309" s="171"/>
      <c r="G309" s="172">
        <f>ROUND(E309*F309,2)</f>
        <v>0</v>
      </c>
      <c r="H309" s="171"/>
      <c r="I309" s="172">
        <f>ROUND(E309*H309,2)</f>
        <v>0</v>
      </c>
      <c r="J309" s="171"/>
      <c r="K309" s="172">
        <f>ROUND(E309*J309,2)</f>
        <v>0</v>
      </c>
      <c r="L309" s="172">
        <v>21</v>
      </c>
      <c r="M309" s="172">
        <f>G309*(1+L309/100)</f>
        <v>0</v>
      </c>
      <c r="N309" s="170">
        <v>1.6000000000000001E-4</v>
      </c>
      <c r="O309" s="170">
        <f>ROUND(E309*N309,2)</f>
        <v>0</v>
      </c>
      <c r="P309" s="170">
        <v>0</v>
      </c>
      <c r="Q309" s="170">
        <f>ROUND(E309*P309,2)</f>
        <v>0</v>
      </c>
      <c r="R309" s="172" t="s">
        <v>314</v>
      </c>
      <c r="S309" s="172" t="s">
        <v>221</v>
      </c>
      <c r="T309" s="173" t="s">
        <v>222</v>
      </c>
      <c r="U309" s="158">
        <v>0.16500000000000001</v>
      </c>
      <c r="V309" s="158">
        <f>ROUND(E309*U309,2)</f>
        <v>1.65</v>
      </c>
      <c r="W309" s="158"/>
      <c r="X309" s="158" t="s">
        <v>223</v>
      </c>
      <c r="Y309" s="158" t="s">
        <v>197</v>
      </c>
      <c r="Z309" s="148"/>
      <c r="AA309" s="148"/>
      <c r="AB309" s="148"/>
      <c r="AC309" s="148"/>
      <c r="AD309" s="148"/>
      <c r="AE309" s="148"/>
      <c r="AF309" s="148"/>
      <c r="AG309" s="148" t="s">
        <v>224</v>
      </c>
      <c r="AH309" s="148"/>
      <c r="AI309" s="148"/>
      <c r="AJ309" s="148"/>
      <c r="AK309" s="148"/>
      <c r="AL309" s="148"/>
      <c r="AM309" s="148"/>
      <c r="AN309" s="148"/>
      <c r="AO309" s="148"/>
      <c r="AP309" s="148"/>
      <c r="AQ309" s="148"/>
      <c r="AR309" s="148"/>
      <c r="AS309" s="148"/>
      <c r="AT309" s="148"/>
      <c r="AU309" s="148"/>
      <c r="AV309" s="148"/>
      <c r="AW309" s="148"/>
      <c r="AX309" s="148"/>
      <c r="AY309" s="148"/>
      <c r="AZ309" s="148"/>
      <c r="BA309" s="148"/>
      <c r="BB309" s="148"/>
      <c r="BC309" s="148"/>
      <c r="BD309" s="148"/>
      <c r="BE309" s="148"/>
      <c r="BF309" s="148"/>
      <c r="BG309" s="148"/>
      <c r="BH309" s="148"/>
    </row>
    <row r="310" spans="1:60" outlineLevel="2" x14ac:dyDescent="0.2">
      <c r="A310" s="155"/>
      <c r="B310" s="156"/>
      <c r="C310" s="190" t="s">
        <v>852</v>
      </c>
      <c r="D310" s="187"/>
      <c r="E310" s="188">
        <v>10</v>
      </c>
      <c r="F310" s="158"/>
      <c r="G310" s="158"/>
      <c r="H310" s="158"/>
      <c r="I310" s="158"/>
      <c r="J310" s="158"/>
      <c r="K310" s="158"/>
      <c r="L310" s="158"/>
      <c r="M310" s="158"/>
      <c r="N310" s="157"/>
      <c r="O310" s="157"/>
      <c r="P310" s="157"/>
      <c r="Q310" s="157"/>
      <c r="R310" s="158"/>
      <c r="S310" s="158"/>
      <c r="T310" s="158"/>
      <c r="U310" s="158"/>
      <c r="V310" s="158"/>
      <c r="W310" s="158"/>
      <c r="X310" s="158"/>
      <c r="Y310" s="158"/>
      <c r="Z310" s="148"/>
      <c r="AA310" s="148"/>
      <c r="AB310" s="148"/>
      <c r="AC310" s="148"/>
      <c r="AD310" s="148"/>
      <c r="AE310" s="148"/>
      <c r="AF310" s="148"/>
      <c r="AG310" s="148" t="s">
        <v>235</v>
      </c>
      <c r="AH310" s="148">
        <v>5</v>
      </c>
      <c r="AI310" s="148"/>
      <c r="AJ310" s="148"/>
      <c r="AK310" s="148"/>
      <c r="AL310" s="148"/>
      <c r="AM310" s="148"/>
      <c r="AN310" s="148"/>
      <c r="AO310" s="148"/>
      <c r="AP310" s="148"/>
      <c r="AQ310" s="148"/>
      <c r="AR310" s="148"/>
      <c r="AS310" s="148"/>
      <c r="AT310" s="148"/>
      <c r="AU310" s="148"/>
      <c r="AV310" s="148"/>
      <c r="AW310" s="148"/>
      <c r="AX310" s="148"/>
      <c r="AY310" s="148"/>
      <c r="AZ310" s="148"/>
      <c r="BA310" s="148"/>
      <c r="BB310" s="148"/>
      <c r="BC310" s="148"/>
      <c r="BD310" s="148"/>
      <c r="BE310" s="148"/>
      <c r="BF310" s="148"/>
      <c r="BG310" s="148"/>
      <c r="BH310" s="148"/>
    </row>
    <row r="311" spans="1:60" outlineLevel="1" x14ac:dyDescent="0.2">
      <c r="A311" s="174">
        <v>104</v>
      </c>
      <c r="B311" s="175" t="s">
        <v>1043</v>
      </c>
      <c r="C311" s="182" t="s">
        <v>1044</v>
      </c>
      <c r="D311" s="176" t="s">
        <v>325</v>
      </c>
      <c r="E311" s="177">
        <v>8</v>
      </c>
      <c r="F311" s="178"/>
      <c r="G311" s="179">
        <f>ROUND(E311*F311,2)</f>
        <v>0</v>
      </c>
      <c r="H311" s="178"/>
      <c r="I311" s="179">
        <f>ROUND(E311*H311,2)</f>
        <v>0</v>
      </c>
      <c r="J311" s="178"/>
      <c r="K311" s="179">
        <f>ROUND(E311*J311,2)</f>
        <v>0</v>
      </c>
      <c r="L311" s="179">
        <v>21</v>
      </c>
      <c r="M311" s="179">
        <f>G311*(1+L311/100)</f>
        <v>0</v>
      </c>
      <c r="N311" s="177">
        <v>6.6E-4</v>
      </c>
      <c r="O311" s="177">
        <f>ROUND(E311*N311,2)</f>
        <v>0.01</v>
      </c>
      <c r="P311" s="177">
        <v>0</v>
      </c>
      <c r="Q311" s="177">
        <f>ROUND(E311*P311,2)</f>
        <v>0</v>
      </c>
      <c r="R311" s="179" t="s">
        <v>314</v>
      </c>
      <c r="S311" s="179" t="s">
        <v>221</v>
      </c>
      <c r="T311" s="180" t="s">
        <v>222</v>
      </c>
      <c r="U311" s="158">
        <v>0.23150000000000001</v>
      </c>
      <c r="V311" s="158">
        <f>ROUND(E311*U311,2)</f>
        <v>1.85</v>
      </c>
      <c r="W311" s="158"/>
      <c r="X311" s="158" t="s">
        <v>223</v>
      </c>
      <c r="Y311" s="158" t="s">
        <v>197</v>
      </c>
      <c r="Z311" s="148"/>
      <c r="AA311" s="148"/>
      <c r="AB311" s="148"/>
      <c r="AC311" s="148"/>
      <c r="AD311" s="148"/>
      <c r="AE311" s="148"/>
      <c r="AF311" s="148"/>
      <c r="AG311" s="148" t="s">
        <v>224</v>
      </c>
      <c r="AH311" s="148"/>
      <c r="AI311" s="148"/>
      <c r="AJ311" s="148"/>
      <c r="AK311" s="148"/>
      <c r="AL311" s="148"/>
      <c r="AM311" s="148"/>
      <c r="AN311" s="148"/>
      <c r="AO311" s="148"/>
      <c r="AP311" s="148"/>
      <c r="AQ311" s="148"/>
      <c r="AR311" s="148"/>
      <c r="AS311" s="148"/>
      <c r="AT311" s="148"/>
      <c r="AU311" s="148"/>
      <c r="AV311" s="148"/>
      <c r="AW311" s="148"/>
      <c r="AX311" s="148"/>
      <c r="AY311" s="148"/>
      <c r="AZ311" s="148"/>
      <c r="BA311" s="148"/>
      <c r="BB311" s="148"/>
      <c r="BC311" s="148"/>
      <c r="BD311" s="148"/>
      <c r="BE311" s="148"/>
      <c r="BF311" s="148"/>
      <c r="BG311" s="148"/>
      <c r="BH311" s="148"/>
    </row>
    <row r="312" spans="1:60" outlineLevel="1" x14ac:dyDescent="0.2">
      <c r="A312" s="174">
        <v>105</v>
      </c>
      <c r="B312" s="175" t="s">
        <v>1045</v>
      </c>
      <c r="C312" s="182" t="s">
        <v>1046</v>
      </c>
      <c r="D312" s="176" t="s">
        <v>325</v>
      </c>
      <c r="E312" s="177">
        <v>4</v>
      </c>
      <c r="F312" s="178"/>
      <c r="G312" s="179">
        <f>ROUND(E312*F312,2)</f>
        <v>0</v>
      </c>
      <c r="H312" s="178"/>
      <c r="I312" s="179">
        <f>ROUND(E312*H312,2)</f>
        <v>0</v>
      </c>
      <c r="J312" s="178"/>
      <c r="K312" s="179">
        <f>ROUND(E312*J312,2)</f>
        <v>0</v>
      </c>
      <c r="L312" s="179">
        <v>21</v>
      </c>
      <c r="M312" s="179">
        <f>G312*(1+L312/100)</f>
        <v>0</v>
      </c>
      <c r="N312" s="177">
        <v>6.6E-4</v>
      </c>
      <c r="O312" s="177">
        <f>ROUND(E312*N312,2)</f>
        <v>0</v>
      </c>
      <c r="P312" s="177">
        <v>0</v>
      </c>
      <c r="Q312" s="177">
        <f>ROUND(E312*P312,2)</f>
        <v>0</v>
      </c>
      <c r="R312" s="179"/>
      <c r="S312" s="179" t="s">
        <v>195</v>
      </c>
      <c r="T312" s="180" t="s">
        <v>196</v>
      </c>
      <c r="U312" s="158">
        <v>0.23</v>
      </c>
      <c r="V312" s="158">
        <f>ROUND(E312*U312,2)</f>
        <v>0.92</v>
      </c>
      <c r="W312" s="158"/>
      <c r="X312" s="158" t="s">
        <v>223</v>
      </c>
      <c r="Y312" s="158" t="s">
        <v>197</v>
      </c>
      <c r="Z312" s="148"/>
      <c r="AA312" s="148"/>
      <c r="AB312" s="148"/>
      <c r="AC312" s="148"/>
      <c r="AD312" s="148"/>
      <c r="AE312" s="148"/>
      <c r="AF312" s="148"/>
      <c r="AG312" s="148" t="s">
        <v>224</v>
      </c>
      <c r="AH312" s="148"/>
      <c r="AI312" s="148"/>
      <c r="AJ312" s="148"/>
      <c r="AK312" s="148"/>
      <c r="AL312" s="148"/>
      <c r="AM312" s="148"/>
      <c r="AN312" s="148"/>
      <c r="AO312" s="148"/>
      <c r="AP312" s="148"/>
      <c r="AQ312" s="148"/>
      <c r="AR312" s="148"/>
      <c r="AS312" s="148"/>
      <c r="AT312" s="148"/>
      <c r="AU312" s="148"/>
      <c r="AV312" s="148"/>
      <c r="AW312" s="148"/>
      <c r="AX312" s="148"/>
      <c r="AY312" s="148"/>
      <c r="AZ312" s="148"/>
      <c r="BA312" s="148"/>
      <c r="BB312" s="148"/>
      <c r="BC312" s="148"/>
      <c r="BD312" s="148"/>
      <c r="BE312" s="148"/>
      <c r="BF312" s="148"/>
      <c r="BG312" s="148"/>
      <c r="BH312" s="148"/>
    </row>
    <row r="313" spans="1:60" outlineLevel="1" x14ac:dyDescent="0.2">
      <c r="A313" s="167">
        <v>106</v>
      </c>
      <c r="B313" s="168" t="s">
        <v>1047</v>
      </c>
      <c r="C313" s="183" t="s">
        <v>1048</v>
      </c>
      <c r="D313" s="169" t="s">
        <v>363</v>
      </c>
      <c r="E313" s="170">
        <v>0.55830000000000002</v>
      </c>
      <c r="F313" s="171"/>
      <c r="G313" s="172">
        <f>ROUND(E313*F313,2)</f>
        <v>0</v>
      </c>
      <c r="H313" s="171"/>
      <c r="I313" s="172">
        <f>ROUND(E313*H313,2)</f>
        <v>0</v>
      </c>
      <c r="J313" s="171"/>
      <c r="K313" s="172">
        <f>ROUND(E313*J313,2)</f>
        <v>0</v>
      </c>
      <c r="L313" s="172">
        <v>21</v>
      </c>
      <c r="M313" s="172">
        <f>G313*(1+L313/100)</f>
        <v>0</v>
      </c>
      <c r="N313" s="170">
        <v>0</v>
      </c>
      <c r="O313" s="170">
        <f>ROUND(E313*N313,2)</f>
        <v>0</v>
      </c>
      <c r="P313" s="170">
        <v>0</v>
      </c>
      <c r="Q313" s="170">
        <f>ROUND(E313*P313,2)</f>
        <v>0</v>
      </c>
      <c r="R313" s="172" t="s">
        <v>314</v>
      </c>
      <c r="S313" s="172" t="s">
        <v>221</v>
      </c>
      <c r="T313" s="173" t="s">
        <v>222</v>
      </c>
      <c r="U313" s="158">
        <v>1.573</v>
      </c>
      <c r="V313" s="158">
        <f>ROUND(E313*U313,2)</f>
        <v>0.88</v>
      </c>
      <c r="W313" s="158"/>
      <c r="X313" s="158" t="s">
        <v>507</v>
      </c>
      <c r="Y313" s="158" t="s">
        <v>197</v>
      </c>
      <c r="Z313" s="148"/>
      <c r="AA313" s="148"/>
      <c r="AB313" s="148"/>
      <c r="AC313" s="148"/>
      <c r="AD313" s="148"/>
      <c r="AE313" s="148"/>
      <c r="AF313" s="148"/>
      <c r="AG313" s="148" t="s">
        <v>508</v>
      </c>
      <c r="AH313" s="148"/>
      <c r="AI313" s="148"/>
      <c r="AJ313" s="148"/>
      <c r="AK313" s="148"/>
      <c r="AL313" s="148"/>
      <c r="AM313" s="148"/>
      <c r="AN313" s="148"/>
      <c r="AO313" s="148"/>
      <c r="AP313" s="148"/>
      <c r="AQ313" s="148"/>
      <c r="AR313" s="148"/>
      <c r="AS313" s="148"/>
      <c r="AT313" s="148"/>
      <c r="AU313" s="148"/>
      <c r="AV313" s="148"/>
      <c r="AW313" s="148"/>
      <c r="AX313" s="148"/>
      <c r="AY313" s="148"/>
      <c r="AZ313" s="148"/>
      <c r="BA313" s="148"/>
      <c r="BB313" s="148"/>
      <c r="BC313" s="148"/>
      <c r="BD313" s="148"/>
      <c r="BE313" s="148"/>
      <c r="BF313" s="148"/>
      <c r="BG313" s="148"/>
      <c r="BH313" s="148"/>
    </row>
    <row r="314" spans="1:60" outlineLevel="2" x14ac:dyDescent="0.2">
      <c r="A314" s="155"/>
      <c r="B314" s="156"/>
      <c r="C314" s="258" t="s">
        <v>635</v>
      </c>
      <c r="D314" s="259"/>
      <c r="E314" s="259"/>
      <c r="F314" s="259"/>
      <c r="G314" s="259"/>
      <c r="H314" s="158"/>
      <c r="I314" s="158"/>
      <c r="J314" s="158"/>
      <c r="K314" s="158"/>
      <c r="L314" s="158"/>
      <c r="M314" s="158"/>
      <c r="N314" s="157"/>
      <c r="O314" s="157"/>
      <c r="P314" s="157"/>
      <c r="Q314" s="157"/>
      <c r="R314" s="158"/>
      <c r="S314" s="158"/>
      <c r="T314" s="158"/>
      <c r="U314" s="158"/>
      <c r="V314" s="158"/>
      <c r="W314" s="158"/>
      <c r="X314" s="158"/>
      <c r="Y314" s="158"/>
      <c r="Z314" s="148"/>
      <c r="AA314" s="148"/>
      <c r="AB314" s="148"/>
      <c r="AC314" s="148"/>
      <c r="AD314" s="148"/>
      <c r="AE314" s="148"/>
      <c r="AF314" s="148"/>
      <c r="AG314" s="148" t="s">
        <v>226</v>
      </c>
      <c r="AH314" s="148"/>
      <c r="AI314" s="148"/>
      <c r="AJ314" s="148"/>
      <c r="AK314" s="148"/>
      <c r="AL314" s="148"/>
      <c r="AM314" s="148"/>
      <c r="AN314" s="148"/>
      <c r="AO314" s="148"/>
      <c r="AP314" s="148"/>
      <c r="AQ314" s="148"/>
      <c r="AR314" s="148"/>
      <c r="AS314" s="148"/>
      <c r="AT314" s="148"/>
      <c r="AU314" s="148"/>
      <c r="AV314" s="148"/>
      <c r="AW314" s="148"/>
      <c r="AX314" s="148"/>
      <c r="AY314" s="148"/>
      <c r="AZ314" s="148"/>
      <c r="BA314" s="148"/>
      <c r="BB314" s="148"/>
      <c r="BC314" s="148"/>
      <c r="BD314" s="148"/>
      <c r="BE314" s="148"/>
      <c r="BF314" s="148"/>
      <c r="BG314" s="148"/>
      <c r="BH314" s="148"/>
    </row>
    <row r="315" spans="1:60" x14ac:dyDescent="0.2">
      <c r="A315" s="160" t="s">
        <v>190</v>
      </c>
      <c r="B315" s="161" t="s">
        <v>145</v>
      </c>
      <c r="C315" s="181" t="s">
        <v>146</v>
      </c>
      <c r="D315" s="162"/>
      <c r="E315" s="163"/>
      <c r="F315" s="164"/>
      <c r="G315" s="164">
        <f>SUMIF(AG316:AG336,"&lt;&gt;NOR",G316:G336)</f>
        <v>0</v>
      </c>
      <c r="H315" s="164"/>
      <c r="I315" s="164">
        <f>SUM(I316:I336)</f>
        <v>0</v>
      </c>
      <c r="J315" s="164"/>
      <c r="K315" s="164">
        <f>SUM(K316:K336)</f>
        <v>0</v>
      </c>
      <c r="L315" s="164"/>
      <c r="M315" s="164">
        <f>SUM(M316:M336)</f>
        <v>0</v>
      </c>
      <c r="N315" s="163"/>
      <c r="O315" s="163">
        <f>SUM(O316:O336)</f>
        <v>7.0000000000000007E-2</v>
      </c>
      <c r="P315" s="163"/>
      <c r="Q315" s="163">
        <f>SUM(Q316:Q336)</f>
        <v>0</v>
      </c>
      <c r="R315" s="164"/>
      <c r="S315" s="164"/>
      <c r="T315" s="165"/>
      <c r="U315" s="159"/>
      <c r="V315" s="159">
        <f>SUM(V316:V336)</f>
        <v>36.82</v>
      </c>
      <c r="W315" s="159"/>
      <c r="X315" s="159"/>
      <c r="Y315" s="159"/>
      <c r="AG315" t="s">
        <v>191</v>
      </c>
    </row>
    <row r="316" spans="1:60" ht="22.5" outlineLevel="1" x14ac:dyDescent="0.2">
      <c r="A316" s="174">
        <v>107</v>
      </c>
      <c r="B316" s="175" t="s">
        <v>1049</v>
      </c>
      <c r="C316" s="182" t="s">
        <v>1050</v>
      </c>
      <c r="D316" s="176" t="s">
        <v>281</v>
      </c>
      <c r="E316" s="177">
        <v>14</v>
      </c>
      <c r="F316" s="178"/>
      <c r="G316" s="179">
        <f t="shared" ref="G316:G335" si="14">ROUND(E316*F316,2)</f>
        <v>0</v>
      </c>
      <c r="H316" s="178"/>
      <c r="I316" s="179">
        <f t="shared" ref="I316:I335" si="15">ROUND(E316*H316,2)</f>
        <v>0</v>
      </c>
      <c r="J316" s="178"/>
      <c r="K316" s="179">
        <f t="shared" ref="K316:K335" si="16">ROUND(E316*J316,2)</f>
        <v>0</v>
      </c>
      <c r="L316" s="179">
        <v>21</v>
      </c>
      <c r="M316" s="179">
        <f t="shared" ref="M316:M335" si="17">G316*(1+L316/100)</f>
        <v>0</v>
      </c>
      <c r="N316" s="177">
        <v>3.2000000000000003E-4</v>
      </c>
      <c r="O316" s="177">
        <f t="shared" ref="O316:O335" si="18">ROUND(E316*N316,2)</f>
        <v>0</v>
      </c>
      <c r="P316" s="177">
        <v>0</v>
      </c>
      <c r="Q316" s="177">
        <f t="shared" ref="Q316:Q335" si="19">ROUND(E316*P316,2)</f>
        <v>0</v>
      </c>
      <c r="R316" s="179" t="s">
        <v>549</v>
      </c>
      <c r="S316" s="179" t="s">
        <v>221</v>
      </c>
      <c r="T316" s="180" t="s">
        <v>222</v>
      </c>
      <c r="U316" s="158">
        <v>0</v>
      </c>
      <c r="V316" s="158">
        <f t="shared" ref="V316:V335" si="20">ROUND(E316*U316,2)</f>
        <v>0</v>
      </c>
      <c r="W316" s="158"/>
      <c r="X316" s="158" t="s">
        <v>536</v>
      </c>
      <c r="Y316" s="158" t="s">
        <v>197</v>
      </c>
      <c r="Z316" s="148"/>
      <c r="AA316" s="148"/>
      <c r="AB316" s="148"/>
      <c r="AC316" s="148"/>
      <c r="AD316" s="148"/>
      <c r="AE316" s="148"/>
      <c r="AF316" s="148"/>
      <c r="AG316" s="148" t="s">
        <v>537</v>
      </c>
      <c r="AH316" s="148"/>
      <c r="AI316" s="148"/>
      <c r="AJ316" s="148"/>
      <c r="AK316" s="148"/>
      <c r="AL316" s="148"/>
      <c r="AM316" s="148"/>
      <c r="AN316" s="148"/>
      <c r="AO316" s="148"/>
      <c r="AP316" s="148"/>
      <c r="AQ316" s="148"/>
      <c r="AR316" s="148"/>
      <c r="AS316" s="148"/>
      <c r="AT316" s="148"/>
      <c r="AU316" s="148"/>
      <c r="AV316" s="148"/>
      <c r="AW316" s="148"/>
      <c r="AX316" s="148"/>
      <c r="AY316" s="148"/>
      <c r="AZ316" s="148"/>
      <c r="BA316" s="148"/>
      <c r="BB316" s="148"/>
      <c r="BC316" s="148"/>
      <c r="BD316" s="148"/>
      <c r="BE316" s="148"/>
      <c r="BF316" s="148"/>
      <c r="BG316" s="148"/>
      <c r="BH316" s="148"/>
    </row>
    <row r="317" spans="1:60" ht="22.5" outlineLevel="1" x14ac:dyDescent="0.2">
      <c r="A317" s="174">
        <v>108</v>
      </c>
      <c r="B317" s="175" t="s">
        <v>1051</v>
      </c>
      <c r="C317" s="182" t="s">
        <v>1052</v>
      </c>
      <c r="D317" s="176" t="s">
        <v>281</v>
      </c>
      <c r="E317" s="177">
        <v>10</v>
      </c>
      <c r="F317" s="178"/>
      <c r="G317" s="179">
        <f t="shared" si="14"/>
        <v>0</v>
      </c>
      <c r="H317" s="178"/>
      <c r="I317" s="179">
        <f t="shared" si="15"/>
        <v>0</v>
      </c>
      <c r="J317" s="178"/>
      <c r="K317" s="179">
        <f t="shared" si="16"/>
        <v>0</v>
      </c>
      <c r="L317" s="179">
        <v>21</v>
      </c>
      <c r="M317" s="179">
        <f t="shared" si="17"/>
        <v>0</v>
      </c>
      <c r="N317" s="177">
        <v>4.0000000000000002E-4</v>
      </c>
      <c r="O317" s="177">
        <f t="shared" si="18"/>
        <v>0</v>
      </c>
      <c r="P317" s="177">
        <v>0</v>
      </c>
      <c r="Q317" s="177">
        <f t="shared" si="19"/>
        <v>0</v>
      </c>
      <c r="R317" s="179" t="s">
        <v>549</v>
      </c>
      <c r="S317" s="179" t="s">
        <v>221</v>
      </c>
      <c r="T317" s="180" t="s">
        <v>222</v>
      </c>
      <c r="U317" s="158">
        <v>0</v>
      </c>
      <c r="V317" s="158">
        <f t="shared" si="20"/>
        <v>0</v>
      </c>
      <c r="W317" s="158"/>
      <c r="X317" s="158" t="s">
        <v>536</v>
      </c>
      <c r="Y317" s="158" t="s">
        <v>197</v>
      </c>
      <c r="Z317" s="148"/>
      <c r="AA317" s="148"/>
      <c r="AB317" s="148"/>
      <c r="AC317" s="148"/>
      <c r="AD317" s="148"/>
      <c r="AE317" s="148"/>
      <c r="AF317" s="148"/>
      <c r="AG317" s="148" t="s">
        <v>537</v>
      </c>
      <c r="AH317" s="148"/>
      <c r="AI317" s="148"/>
      <c r="AJ317" s="148"/>
      <c r="AK317" s="148"/>
      <c r="AL317" s="148"/>
      <c r="AM317" s="148"/>
      <c r="AN317" s="148"/>
      <c r="AO317" s="148"/>
      <c r="AP317" s="148"/>
      <c r="AQ317" s="148"/>
      <c r="AR317" s="148"/>
      <c r="AS317" s="148"/>
      <c r="AT317" s="148"/>
      <c r="AU317" s="148"/>
      <c r="AV317" s="148"/>
      <c r="AW317" s="148"/>
      <c r="AX317" s="148"/>
      <c r="AY317" s="148"/>
      <c r="AZ317" s="148"/>
      <c r="BA317" s="148"/>
      <c r="BB317" s="148"/>
      <c r="BC317" s="148"/>
      <c r="BD317" s="148"/>
      <c r="BE317" s="148"/>
      <c r="BF317" s="148"/>
      <c r="BG317" s="148"/>
      <c r="BH317" s="148"/>
    </row>
    <row r="318" spans="1:60" ht="22.5" outlineLevel="1" x14ac:dyDescent="0.2">
      <c r="A318" s="174">
        <v>109</v>
      </c>
      <c r="B318" s="175" t="s">
        <v>1053</v>
      </c>
      <c r="C318" s="182" t="s">
        <v>1054</v>
      </c>
      <c r="D318" s="176" t="s">
        <v>281</v>
      </c>
      <c r="E318" s="177">
        <v>7</v>
      </c>
      <c r="F318" s="178"/>
      <c r="G318" s="179">
        <f t="shared" si="14"/>
        <v>0</v>
      </c>
      <c r="H318" s="178"/>
      <c r="I318" s="179">
        <f t="shared" si="15"/>
        <v>0</v>
      </c>
      <c r="J318" s="178"/>
      <c r="K318" s="179">
        <f t="shared" si="16"/>
        <v>0</v>
      </c>
      <c r="L318" s="179">
        <v>21</v>
      </c>
      <c r="M318" s="179">
        <f t="shared" si="17"/>
        <v>0</v>
      </c>
      <c r="N318" s="177">
        <v>4.8000000000000001E-4</v>
      </c>
      <c r="O318" s="177">
        <f t="shared" si="18"/>
        <v>0</v>
      </c>
      <c r="P318" s="177">
        <v>0</v>
      </c>
      <c r="Q318" s="177">
        <f t="shared" si="19"/>
        <v>0</v>
      </c>
      <c r="R318" s="179" t="s">
        <v>549</v>
      </c>
      <c r="S318" s="179" t="s">
        <v>221</v>
      </c>
      <c r="T318" s="180" t="s">
        <v>222</v>
      </c>
      <c r="U318" s="158">
        <v>0</v>
      </c>
      <c r="V318" s="158">
        <f t="shared" si="20"/>
        <v>0</v>
      </c>
      <c r="W318" s="158"/>
      <c r="X318" s="158" t="s">
        <v>536</v>
      </c>
      <c r="Y318" s="158" t="s">
        <v>197</v>
      </c>
      <c r="Z318" s="148"/>
      <c r="AA318" s="148"/>
      <c r="AB318" s="148"/>
      <c r="AC318" s="148"/>
      <c r="AD318" s="148"/>
      <c r="AE318" s="148"/>
      <c r="AF318" s="148"/>
      <c r="AG318" s="148" t="s">
        <v>537</v>
      </c>
      <c r="AH318" s="148"/>
      <c r="AI318" s="148"/>
      <c r="AJ318" s="148"/>
      <c r="AK318" s="148"/>
      <c r="AL318" s="148"/>
      <c r="AM318" s="148"/>
      <c r="AN318" s="148"/>
      <c r="AO318" s="148"/>
      <c r="AP318" s="148"/>
      <c r="AQ318" s="148"/>
      <c r="AR318" s="148"/>
      <c r="AS318" s="148"/>
      <c r="AT318" s="148"/>
      <c r="AU318" s="148"/>
      <c r="AV318" s="148"/>
      <c r="AW318" s="148"/>
      <c r="AX318" s="148"/>
      <c r="AY318" s="148"/>
      <c r="AZ318" s="148"/>
      <c r="BA318" s="148"/>
      <c r="BB318" s="148"/>
      <c r="BC318" s="148"/>
      <c r="BD318" s="148"/>
      <c r="BE318" s="148"/>
      <c r="BF318" s="148"/>
      <c r="BG318" s="148"/>
      <c r="BH318" s="148"/>
    </row>
    <row r="319" spans="1:60" ht="22.5" outlineLevel="1" x14ac:dyDescent="0.2">
      <c r="A319" s="174">
        <v>110</v>
      </c>
      <c r="B319" s="175" t="s">
        <v>1055</v>
      </c>
      <c r="C319" s="182" t="s">
        <v>1056</v>
      </c>
      <c r="D319" s="176" t="s">
        <v>281</v>
      </c>
      <c r="E319" s="177">
        <v>1</v>
      </c>
      <c r="F319" s="178"/>
      <c r="G319" s="179">
        <f t="shared" si="14"/>
        <v>0</v>
      </c>
      <c r="H319" s="178"/>
      <c r="I319" s="179">
        <f t="shared" si="15"/>
        <v>0</v>
      </c>
      <c r="J319" s="178"/>
      <c r="K319" s="179">
        <f t="shared" si="16"/>
        <v>0</v>
      </c>
      <c r="L319" s="179">
        <v>21</v>
      </c>
      <c r="M319" s="179">
        <f t="shared" si="17"/>
        <v>0</v>
      </c>
      <c r="N319" s="177">
        <v>5.6999999999999998E-4</v>
      </c>
      <c r="O319" s="177">
        <f t="shared" si="18"/>
        <v>0</v>
      </c>
      <c r="P319" s="177">
        <v>0</v>
      </c>
      <c r="Q319" s="177">
        <f t="shared" si="19"/>
        <v>0</v>
      </c>
      <c r="R319" s="179" t="s">
        <v>549</v>
      </c>
      <c r="S319" s="179" t="s">
        <v>221</v>
      </c>
      <c r="T319" s="180" t="s">
        <v>222</v>
      </c>
      <c r="U319" s="158">
        <v>0</v>
      </c>
      <c r="V319" s="158">
        <f t="shared" si="20"/>
        <v>0</v>
      </c>
      <c r="W319" s="158"/>
      <c r="X319" s="158" t="s">
        <v>536</v>
      </c>
      <c r="Y319" s="158" t="s">
        <v>197</v>
      </c>
      <c r="Z319" s="148"/>
      <c r="AA319" s="148"/>
      <c r="AB319" s="148"/>
      <c r="AC319" s="148"/>
      <c r="AD319" s="148"/>
      <c r="AE319" s="148"/>
      <c r="AF319" s="148"/>
      <c r="AG319" s="148" t="s">
        <v>537</v>
      </c>
      <c r="AH319" s="148"/>
      <c r="AI319" s="148"/>
      <c r="AJ319" s="148"/>
      <c r="AK319" s="148"/>
      <c r="AL319" s="148"/>
      <c r="AM319" s="148"/>
      <c r="AN319" s="148"/>
      <c r="AO319" s="148"/>
      <c r="AP319" s="148"/>
      <c r="AQ319" s="148"/>
      <c r="AR319" s="148"/>
      <c r="AS319" s="148"/>
      <c r="AT319" s="148"/>
      <c r="AU319" s="148"/>
      <c r="AV319" s="148"/>
      <c r="AW319" s="148"/>
      <c r="AX319" s="148"/>
      <c r="AY319" s="148"/>
      <c r="AZ319" s="148"/>
      <c r="BA319" s="148"/>
      <c r="BB319" s="148"/>
      <c r="BC319" s="148"/>
      <c r="BD319" s="148"/>
      <c r="BE319" s="148"/>
      <c r="BF319" s="148"/>
      <c r="BG319" s="148"/>
      <c r="BH319" s="148"/>
    </row>
    <row r="320" spans="1:60" ht="22.5" outlineLevel="1" x14ac:dyDescent="0.2">
      <c r="A320" s="174">
        <v>111</v>
      </c>
      <c r="B320" s="175" t="s">
        <v>1057</v>
      </c>
      <c r="C320" s="182" t="s">
        <v>1058</v>
      </c>
      <c r="D320" s="176" t="s">
        <v>1059</v>
      </c>
      <c r="E320" s="177">
        <v>15</v>
      </c>
      <c r="F320" s="178"/>
      <c r="G320" s="179">
        <f t="shared" si="14"/>
        <v>0</v>
      </c>
      <c r="H320" s="178"/>
      <c r="I320" s="179">
        <f t="shared" si="15"/>
        <v>0</v>
      </c>
      <c r="J320" s="178"/>
      <c r="K320" s="179">
        <f t="shared" si="16"/>
        <v>0</v>
      </c>
      <c r="L320" s="179">
        <v>21</v>
      </c>
      <c r="M320" s="179">
        <f t="shared" si="17"/>
        <v>0</v>
      </c>
      <c r="N320" s="177">
        <v>6.0000000000000002E-5</v>
      </c>
      <c r="O320" s="177">
        <f t="shared" si="18"/>
        <v>0</v>
      </c>
      <c r="P320" s="177">
        <v>0</v>
      </c>
      <c r="Q320" s="177">
        <f t="shared" si="19"/>
        <v>0</v>
      </c>
      <c r="R320" s="179" t="s">
        <v>566</v>
      </c>
      <c r="S320" s="179" t="s">
        <v>221</v>
      </c>
      <c r="T320" s="180" t="s">
        <v>222</v>
      </c>
      <c r="U320" s="158">
        <v>0.19800000000000001</v>
      </c>
      <c r="V320" s="158">
        <f t="shared" si="20"/>
        <v>2.97</v>
      </c>
      <c r="W320" s="158"/>
      <c r="X320" s="158" t="s">
        <v>223</v>
      </c>
      <c r="Y320" s="158" t="s">
        <v>197</v>
      </c>
      <c r="Z320" s="148"/>
      <c r="AA320" s="148"/>
      <c r="AB320" s="148"/>
      <c r="AC320" s="148"/>
      <c r="AD320" s="148"/>
      <c r="AE320" s="148"/>
      <c r="AF320" s="148"/>
      <c r="AG320" s="148" t="s">
        <v>224</v>
      </c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</row>
    <row r="321" spans="1:60" ht="22.5" outlineLevel="1" x14ac:dyDescent="0.2">
      <c r="A321" s="174">
        <v>112</v>
      </c>
      <c r="B321" s="175" t="s">
        <v>1060</v>
      </c>
      <c r="C321" s="182" t="s">
        <v>1061</v>
      </c>
      <c r="D321" s="176" t="s">
        <v>1059</v>
      </c>
      <c r="E321" s="177">
        <v>15</v>
      </c>
      <c r="F321" s="178"/>
      <c r="G321" s="179">
        <f t="shared" si="14"/>
        <v>0</v>
      </c>
      <c r="H321" s="178"/>
      <c r="I321" s="179">
        <f t="shared" si="15"/>
        <v>0</v>
      </c>
      <c r="J321" s="178"/>
      <c r="K321" s="179">
        <f t="shared" si="16"/>
        <v>0</v>
      </c>
      <c r="L321" s="179">
        <v>21</v>
      </c>
      <c r="M321" s="179">
        <f t="shared" si="17"/>
        <v>0</v>
      </c>
      <c r="N321" s="177">
        <v>6.0000000000000002E-5</v>
      </c>
      <c r="O321" s="177">
        <f t="shared" si="18"/>
        <v>0</v>
      </c>
      <c r="P321" s="177">
        <v>0</v>
      </c>
      <c r="Q321" s="177">
        <f t="shared" si="19"/>
        <v>0</v>
      </c>
      <c r="R321" s="179" t="s">
        <v>566</v>
      </c>
      <c r="S321" s="179" t="s">
        <v>221</v>
      </c>
      <c r="T321" s="180" t="s">
        <v>222</v>
      </c>
      <c r="U321" s="158">
        <v>0.19800000000000001</v>
      </c>
      <c r="V321" s="158">
        <f t="shared" si="20"/>
        <v>2.97</v>
      </c>
      <c r="W321" s="158"/>
      <c r="X321" s="158" t="s">
        <v>223</v>
      </c>
      <c r="Y321" s="158" t="s">
        <v>197</v>
      </c>
      <c r="Z321" s="148"/>
      <c r="AA321" s="148"/>
      <c r="AB321" s="148"/>
      <c r="AC321" s="148"/>
      <c r="AD321" s="148"/>
      <c r="AE321" s="148"/>
      <c r="AF321" s="148"/>
      <c r="AG321" s="148" t="s">
        <v>224</v>
      </c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</row>
    <row r="322" spans="1:60" ht="22.5" outlineLevel="1" x14ac:dyDescent="0.2">
      <c r="A322" s="174">
        <v>113</v>
      </c>
      <c r="B322" s="175" t="s">
        <v>1062</v>
      </c>
      <c r="C322" s="182" t="s">
        <v>1063</v>
      </c>
      <c r="D322" s="176" t="s">
        <v>1059</v>
      </c>
      <c r="E322" s="177">
        <v>10</v>
      </c>
      <c r="F322" s="178"/>
      <c r="G322" s="179">
        <f t="shared" si="14"/>
        <v>0</v>
      </c>
      <c r="H322" s="178"/>
      <c r="I322" s="179">
        <f t="shared" si="15"/>
        <v>0</v>
      </c>
      <c r="J322" s="178"/>
      <c r="K322" s="179">
        <f t="shared" si="16"/>
        <v>0</v>
      </c>
      <c r="L322" s="179">
        <v>21</v>
      </c>
      <c r="M322" s="179">
        <f t="shared" si="17"/>
        <v>0</v>
      </c>
      <c r="N322" s="177">
        <v>6.0000000000000002E-5</v>
      </c>
      <c r="O322" s="177">
        <f t="shared" si="18"/>
        <v>0</v>
      </c>
      <c r="P322" s="177">
        <v>0</v>
      </c>
      <c r="Q322" s="177">
        <f t="shared" si="19"/>
        <v>0</v>
      </c>
      <c r="R322" s="179" t="s">
        <v>566</v>
      </c>
      <c r="S322" s="179" t="s">
        <v>221</v>
      </c>
      <c r="T322" s="180" t="s">
        <v>222</v>
      </c>
      <c r="U322" s="158">
        <v>0.19800000000000001</v>
      </c>
      <c r="V322" s="158">
        <f t="shared" si="20"/>
        <v>1.98</v>
      </c>
      <c r="W322" s="158"/>
      <c r="X322" s="158" t="s">
        <v>223</v>
      </c>
      <c r="Y322" s="158" t="s">
        <v>197</v>
      </c>
      <c r="Z322" s="148"/>
      <c r="AA322" s="148"/>
      <c r="AB322" s="148"/>
      <c r="AC322" s="148"/>
      <c r="AD322" s="148"/>
      <c r="AE322" s="148"/>
      <c r="AF322" s="148"/>
      <c r="AG322" s="148" t="s">
        <v>224</v>
      </c>
      <c r="AH322" s="148"/>
      <c r="AI322" s="148"/>
      <c r="AJ322" s="148"/>
      <c r="AK322" s="148"/>
      <c r="AL322" s="148"/>
      <c r="AM322" s="148"/>
      <c r="AN322" s="148"/>
      <c r="AO322" s="148"/>
      <c r="AP322" s="148"/>
      <c r="AQ322" s="148"/>
      <c r="AR322" s="148"/>
      <c r="AS322" s="148"/>
      <c r="AT322" s="148"/>
      <c r="AU322" s="148"/>
      <c r="AV322" s="148"/>
      <c r="AW322" s="148"/>
      <c r="AX322" s="148"/>
      <c r="AY322" s="148"/>
      <c r="AZ322" s="148"/>
      <c r="BA322" s="148"/>
      <c r="BB322" s="148"/>
      <c r="BC322" s="148"/>
      <c r="BD322" s="148"/>
      <c r="BE322" s="148"/>
      <c r="BF322" s="148"/>
      <c r="BG322" s="148"/>
      <c r="BH322" s="148"/>
    </row>
    <row r="323" spans="1:60" ht="22.5" outlineLevel="1" x14ac:dyDescent="0.2">
      <c r="A323" s="174">
        <v>114</v>
      </c>
      <c r="B323" s="175" t="s">
        <v>1064</v>
      </c>
      <c r="C323" s="182" t="s">
        <v>1065</v>
      </c>
      <c r="D323" s="176" t="s">
        <v>1059</v>
      </c>
      <c r="E323" s="177">
        <v>2</v>
      </c>
      <c r="F323" s="178"/>
      <c r="G323" s="179">
        <f t="shared" si="14"/>
        <v>0</v>
      </c>
      <c r="H323" s="178"/>
      <c r="I323" s="179">
        <f t="shared" si="15"/>
        <v>0</v>
      </c>
      <c r="J323" s="178"/>
      <c r="K323" s="179">
        <f t="shared" si="16"/>
        <v>0</v>
      </c>
      <c r="L323" s="179">
        <v>21</v>
      </c>
      <c r="M323" s="179">
        <f t="shared" si="17"/>
        <v>0</v>
      </c>
      <c r="N323" s="177">
        <v>6.9999999999999994E-5</v>
      </c>
      <c r="O323" s="177">
        <f t="shared" si="18"/>
        <v>0</v>
      </c>
      <c r="P323" s="177">
        <v>0</v>
      </c>
      <c r="Q323" s="177">
        <f t="shared" si="19"/>
        <v>0</v>
      </c>
      <c r="R323" s="179" t="s">
        <v>566</v>
      </c>
      <c r="S323" s="179" t="s">
        <v>221</v>
      </c>
      <c r="T323" s="180" t="s">
        <v>222</v>
      </c>
      <c r="U323" s="158">
        <v>0.19800000000000001</v>
      </c>
      <c r="V323" s="158">
        <f t="shared" si="20"/>
        <v>0.4</v>
      </c>
      <c r="W323" s="158"/>
      <c r="X323" s="158" t="s">
        <v>223</v>
      </c>
      <c r="Y323" s="158" t="s">
        <v>197</v>
      </c>
      <c r="Z323" s="148"/>
      <c r="AA323" s="148"/>
      <c r="AB323" s="148"/>
      <c r="AC323" s="148"/>
      <c r="AD323" s="148"/>
      <c r="AE323" s="148"/>
      <c r="AF323" s="148"/>
      <c r="AG323" s="148" t="s">
        <v>224</v>
      </c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</row>
    <row r="324" spans="1:60" ht="22.5" outlineLevel="1" x14ac:dyDescent="0.2">
      <c r="A324" s="174">
        <v>115</v>
      </c>
      <c r="B324" s="175" t="s">
        <v>1066</v>
      </c>
      <c r="C324" s="182" t="s">
        <v>1067</v>
      </c>
      <c r="D324" s="176" t="s">
        <v>1059</v>
      </c>
      <c r="E324" s="177">
        <v>20</v>
      </c>
      <c r="F324" s="178"/>
      <c r="G324" s="179">
        <f t="shared" si="14"/>
        <v>0</v>
      </c>
      <c r="H324" s="178"/>
      <c r="I324" s="179">
        <f t="shared" si="15"/>
        <v>0</v>
      </c>
      <c r="J324" s="178"/>
      <c r="K324" s="179">
        <f t="shared" si="16"/>
        <v>0</v>
      </c>
      <c r="L324" s="179">
        <v>21</v>
      </c>
      <c r="M324" s="179">
        <f t="shared" si="17"/>
        <v>0</v>
      </c>
      <c r="N324" s="177">
        <v>3.6000000000000002E-4</v>
      </c>
      <c r="O324" s="177">
        <f t="shared" si="18"/>
        <v>0.01</v>
      </c>
      <c r="P324" s="177">
        <v>0</v>
      </c>
      <c r="Q324" s="177">
        <f t="shared" si="19"/>
        <v>0</v>
      </c>
      <c r="R324" s="179" t="s">
        <v>566</v>
      </c>
      <c r="S324" s="179" t="s">
        <v>221</v>
      </c>
      <c r="T324" s="180" t="s">
        <v>222</v>
      </c>
      <c r="U324" s="158">
        <v>0.219</v>
      </c>
      <c r="V324" s="158">
        <f t="shared" si="20"/>
        <v>4.38</v>
      </c>
      <c r="W324" s="158"/>
      <c r="X324" s="158" t="s">
        <v>223</v>
      </c>
      <c r="Y324" s="158" t="s">
        <v>197</v>
      </c>
      <c r="Z324" s="148"/>
      <c r="AA324" s="148"/>
      <c r="AB324" s="148"/>
      <c r="AC324" s="148"/>
      <c r="AD324" s="148"/>
      <c r="AE324" s="148"/>
      <c r="AF324" s="148"/>
      <c r="AG324" s="148" t="s">
        <v>224</v>
      </c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</row>
    <row r="325" spans="1:60" ht="22.5" outlineLevel="1" x14ac:dyDescent="0.2">
      <c r="A325" s="174">
        <v>116</v>
      </c>
      <c r="B325" s="175" t="s">
        <v>1068</v>
      </c>
      <c r="C325" s="182" t="s">
        <v>1069</v>
      </c>
      <c r="D325" s="176" t="s">
        <v>1059</v>
      </c>
      <c r="E325" s="177">
        <v>18</v>
      </c>
      <c r="F325" s="178"/>
      <c r="G325" s="179">
        <f t="shared" si="14"/>
        <v>0</v>
      </c>
      <c r="H325" s="178"/>
      <c r="I325" s="179">
        <f t="shared" si="15"/>
        <v>0</v>
      </c>
      <c r="J325" s="178"/>
      <c r="K325" s="179">
        <f t="shared" si="16"/>
        <v>0</v>
      </c>
      <c r="L325" s="179">
        <v>21</v>
      </c>
      <c r="M325" s="179">
        <f t="shared" si="17"/>
        <v>0</v>
      </c>
      <c r="N325" s="177">
        <v>3.6000000000000002E-4</v>
      </c>
      <c r="O325" s="177">
        <f t="shared" si="18"/>
        <v>0.01</v>
      </c>
      <c r="P325" s="177">
        <v>0</v>
      </c>
      <c r="Q325" s="177">
        <f t="shared" si="19"/>
        <v>0</v>
      </c>
      <c r="R325" s="179" t="s">
        <v>566</v>
      </c>
      <c r="S325" s="179" t="s">
        <v>221</v>
      </c>
      <c r="T325" s="180" t="s">
        <v>222</v>
      </c>
      <c r="U325" s="158">
        <v>0.219</v>
      </c>
      <c r="V325" s="158">
        <f t="shared" si="20"/>
        <v>3.94</v>
      </c>
      <c r="W325" s="158"/>
      <c r="X325" s="158" t="s">
        <v>223</v>
      </c>
      <c r="Y325" s="158" t="s">
        <v>197</v>
      </c>
      <c r="Z325" s="148"/>
      <c r="AA325" s="148"/>
      <c r="AB325" s="148"/>
      <c r="AC325" s="148"/>
      <c r="AD325" s="148"/>
      <c r="AE325" s="148"/>
      <c r="AF325" s="148"/>
      <c r="AG325" s="148" t="s">
        <v>224</v>
      </c>
      <c r="AH325" s="148"/>
      <c r="AI325" s="148"/>
      <c r="AJ325" s="148"/>
      <c r="AK325" s="148"/>
      <c r="AL325" s="148"/>
      <c r="AM325" s="148"/>
      <c r="AN325" s="148"/>
      <c r="AO325" s="148"/>
      <c r="AP325" s="148"/>
      <c r="AQ325" s="148"/>
      <c r="AR325" s="148"/>
      <c r="AS325" s="148"/>
      <c r="AT325" s="148"/>
      <c r="AU325" s="148"/>
      <c r="AV325" s="148"/>
      <c r="AW325" s="148"/>
      <c r="AX325" s="148"/>
      <c r="AY325" s="148"/>
      <c r="AZ325" s="148"/>
      <c r="BA325" s="148"/>
      <c r="BB325" s="148"/>
      <c r="BC325" s="148"/>
      <c r="BD325" s="148"/>
      <c r="BE325" s="148"/>
      <c r="BF325" s="148"/>
      <c r="BG325" s="148"/>
      <c r="BH325" s="148"/>
    </row>
    <row r="326" spans="1:60" ht="22.5" outlineLevel="1" x14ac:dyDescent="0.2">
      <c r="A326" s="174">
        <v>117</v>
      </c>
      <c r="B326" s="175" t="s">
        <v>1070</v>
      </c>
      <c r="C326" s="182" t="s">
        <v>1071</v>
      </c>
      <c r="D326" s="176" t="s">
        <v>1059</v>
      </c>
      <c r="E326" s="177">
        <v>14</v>
      </c>
      <c r="F326" s="178"/>
      <c r="G326" s="179">
        <f t="shared" si="14"/>
        <v>0</v>
      </c>
      <c r="H326" s="178"/>
      <c r="I326" s="179">
        <f t="shared" si="15"/>
        <v>0</v>
      </c>
      <c r="J326" s="178"/>
      <c r="K326" s="179">
        <f t="shared" si="16"/>
        <v>0</v>
      </c>
      <c r="L326" s="179">
        <v>21</v>
      </c>
      <c r="M326" s="179">
        <f t="shared" si="17"/>
        <v>0</v>
      </c>
      <c r="N326" s="177">
        <v>3.6000000000000002E-4</v>
      </c>
      <c r="O326" s="177">
        <f t="shared" si="18"/>
        <v>0.01</v>
      </c>
      <c r="P326" s="177">
        <v>0</v>
      </c>
      <c r="Q326" s="177">
        <f t="shared" si="19"/>
        <v>0</v>
      </c>
      <c r="R326" s="179" t="s">
        <v>566</v>
      </c>
      <c r="S326" s="179" t="s">
        <v>221</v>
      </c>
      <c r="T326" s="180" t="s">
        <v>222</v>
      </c>
      <c r="U326" s="158">
        <v>0.219</v>
      </c>
      <c r="V326" s="158">
        <f t="shared" si="20"/>
        <v>3.07</v>
      </c>
      <c r="W326" s="158"/>
      <c r="X326" s="158" t="s">
        <v>223</v>
      </c>
      <c r="Y326" s="158" t="s">
        <v>197</v>
      </c>
      <c r="Z326" s="148"/>
      <c r="AA326" s="148"/>
      <c r="AB326" s="148"/>
      <c r="AC326" s="148"/>
      <c r="AD326" s="148"/>
      <c r="AE326" s="148"/>
      <c r="AF326" s="148"/>
      <c r="AG326" s="148" t="s">
        <v>224</v>
      </c>
      <c r="AH326" s="148"/>
      <c r="AI326" s="148"/>
      <c r="AJ326" s="148"/>
      <c r="AK326" s="148"/>
      <c r="AL326" s="148"/>
      <c r="AM326" s="148"/>
      <c r="AN326" s="148"/>
      <c r="AO326" s="148"/>
      <c r="AP326" s="148"/>
      <c r="AQ326" s="148"/>
      <c r="AR326" s="148"/>
      <c r="AS326" s="148"/>
      <c r="AT326" s="148"/>
      <c r="AU326" s="148"/>
      <c r="AV326" s="148"/>
      <c r="AW326" s="148"/>
      <c r="AX326" s="148"/>
      <c r="AY326" s="148"/>
      <c r="AZ326" s="148"/>
      <c r="BA326" s="148"/>
      <c r="BB326" s="148"/>
      <c r="BC326" s="148"/>
      <c r="BD326" s="148"/>
      <c r="BE326" s="148"/>
      <c r="BF326" s="148"/>
      <c r="BG326" s="148"/>
      <c r="BH326" s="148"/>
    </row>
    <row r="327" spans="1:60" ht="22.5" outlineLevel="1" x14ac:dyDescent="0.2">
      <c r="A327" s="174">
        <v>118</v>
      </c>
      <c r="B327" s="175" t="s">
        <v>1072</v>
      </c>
      <c r="C327" s="182" t="s">
        <v>1073</v>
      </c>
      <c r="D327" s="176" t="s">
        <v>1059</v>
      </c>
      <c r="E327" s="177">
        <v>3</v>
      </c>
      <c r="F327" s="178"/>
      <c r="G327" s="179">
        <f t="shared" si="14"/>
        <v>0</v>
      </c>
      <c r="H327" s="178"/>
      <c r="I327" s="179">
        <f t="shared" si="15"/>
        <v>0</v>
      </c>
      <c r="J327" s="178"/>
      <c r="K327" s="179">
        <f t="shared" si="16"/>
        <v>0</v>
      </c>
      <c r="L327" s="179">
        <v>21</v>
      </c>
      <c r="M327" s="179">
        <f t="shared" si="17"/>
        <v>0</v>
      </c>
      <c r="N327" s="177">
        <v>3.6999999999999999E-4</v>
      </c>
      <c r="O327" s="177">
        <f t="shared" si="18"/>
        <v>0</v>
      </c>
      <c r="P327" s="177">
        <v>0</v>
      </c>
      <c r="Q327" s="177">
        <f t="shared" si="19"/>
        <v>0</v>
      </c>
      <c r="R327" s="179" t="s">
        <v>566</v>
      </c>
      <c r="S327" s="179" t="s">
        <v>221</v>
      </c>
      <c r="T327" s="180" t="s">
        <v>222</v>
      </c>
      <c r="U327" s="158">
        <v>0.219</v>
      </c>
      <c r="V327" s="158">
        <f t="shared" si="20"/>
        <v>0.66</v>
      </c>
      <c r="W327" s="158"/>
      <c r="X327" s="158" t="s">
        <v>223</v>
      </c>
      <c r="Y327" s="158" t="s">
        <v>197</v>
      </c>
      <c r="Z327" s="148"/>
      <c r="AA327" s="148"/>
      <c r="AB327" s="148"/>
      <c r="AC327" s="148"/>
      <c r="AD327" s="148"/>
      <c r="AE327" s="148"/>
      <c r="AF327" s="148"/>
      <c r="AG327" s="148" t="s">
        <v>224</v>
      </c>
      <c r="AH327" s="148"/>
      <c r="AI327" s="148"/>
      <c r="AJ327" s="148"/>
      <c r="AK327" s="148"/>
      <c r="AL327" s="148"/>
      <c r="AM327" s="148"/>
      <c r="AN327" s="148"/>
      <c r="AO327" s="148"/>
      <c r="AP327" s="148"/>
      <c r="AQ327" s="148"/>
      <c r="AR327" s="148"/>
      <c r="AS327" s="148"/>
      <c r="AT327" s="148"/>
      <c r="AU327" s="148"/>
      <c r="AV327" s="148"/>
      <c r="AW327" s="148"/>
      <c r="AX327" s="148"/>
      <c r="AY327" s="148"/>
      <c r="AZ327" s="148"/>
      <c r="BA327" s="148"/>
      <c r="BB327" s="148"/>
      <c r="BC327" s="148"/>
      <c r="BD327" s="148"/>
      <c r="BE327" s="148"/>
      <c r="BF327" s="148"/>
      <c r="BG327" s="148"/>
      <c r="BH327" s="148"/>
    </row>
    <row r="328" spans="1:60" ht="22.5" outlineLevel="1" x14ac:dyDescent="0.2">
      <c r="A328" s="174">
        <v>119</v>
      </c>
      <c r="B328" s="175" t="s">
        <v>1074</v>
      </c>
      <c r="C328" s="182" t="s">
        <v>1075</v>
      </c>
      <c r="D328" s="176" t="s">
        <v>1059</v>
      </c>
      <c r="E328" s="177">
        <v>14</v>
      </c>
      <c r="F328" s="178"/>
      <c r="G328" s="179">
        <f t="shared" si="14"/>
        <v>0</v>
      </c>
      <c r="H328" s="178"/>
      <c r="I328" s="179">
        <f t="shared" si="15"/>
        <v>0</v>
      </c>
      <c r="J328" s="178"/>
      <c r="K328" s="179">
        <f t="shared" si="16"/>
        <v>0</v>
      </c>
      <c r="L328" s="179">
        <v>21</v>
      </c>
      <c r="M328" s="179">
        <f t="shared" si="17"/>
        <v>0</v>
      </c>
      <c r="N328" s="177">
        <v>3.8000000000000002E-4</v>
      </c>
      <c r="O328" s="177">
        <f t="shared" si="18"/>
        <v>0.01</v>
      </c>
      <c r="P328" s="177">
        <v>0</v>
      </c>
      <c r="Q328" s="177">
        <f t="shared" si="19"/>
        <v>0</v>
      </c>
      <c r="R328" s="179" t="s">
        <v>566</v>
      </c>
      <c r="S328" s="179" t="s">
        <v>221</v>
      </c>
      <c r="T328" s="180" t="s">
        <v>222</v>
      </c>
      <c r="U328" s="158">
        <v>0.219</v>
      </c>
      <c r="V328" s="158">
        <f t="shared" si="20"/>
        <v>3.07</v>
      </c>
      <c r="W328" s="158"/>
      <c r="X328" s="158" t="s">
        <v>223</v>
      </c>
      <c r="Y328" s="158" t="s">
        <v>197</v>
      </c>
      <c r="Z328" s="148"/>
      <c r="AA328" s="148"/>
      <c r="AB328" s="148"/>
      <c r="AC328" s="148"/>
      <c r="AD328" s="148"/>
      <c r="AE328" s="148"/>
      <c r="AF328" s="148"/>
      <c r="AG328" s="148" t="s">
        <v>224</v>
      </c>
      <c r="AH328" s="148"/>
      <c r="AI328" s="148"/>
      <c r="AJ328" s="148"/>
      <c r="AK328" s="148"/>
      <c r="AL328" s="148"/>
      <c r="AM328" s="148"/>
      <c r="AN328" s="148"/>
      <c r="AO328" s="148"/>
      <c r="AP328" s="148"/>
      <c r="AQ328" s="148"/>
      <c r="AR328" s="148"/>
      <c r="AS328" s="148"/>
      <c r="AT328" s="148"/>
      <c r="AU328" s="148"/>
      <c r="AV328" s="148"/>
      <c r="AW328" s="148"/>
      <c r="AX328" s="148"/>
      <c r="AY328" s="148"/>
      <c r="AZ328" s="148"/>
      <c r="BA328" s="148"/>
      <c r="BB328" s="148"/>
      <c r="BC328" s="148"/>
      <c r="BD328" s="148"/>
      <c r="BE328" s="148"/>
      <c r="BF328" s="148"/>
      <c r="BG328" s="148"/>
      <c r="BH328" s="148"/>
    </row>
    <row r="329" spans="1:60" ht="22.5" outlineLevel="1" x14ac:dyDescent="0.2">
      <c r="A329" s="174">
        <v>120</v>
      </c>
      <c r="B329" s="175" t="s">
        <v>1076</v>
      </c>
      <c r="C329" s="182" t="s">
        <v>1077</v>
      </c>
      <c r="D329" s="176" t="s">
        <v>1059</v>
      </c>
      <c r="E329" s="177">
        <v>10</v>
      </c>
      <c r="F329" s="178"/>
      <c r="G329" s="179">
        <f t="shared" si="14"/>
        <v>0</v>
      </c>
      <c r="H329" s="178"/>
      <c r="I329" s="179">
        <f t="shared" si="15"/>
        <v>0</v>
      </c>
      <c r="J329" s="178"/>
      <c r="K329" s="179">
        <f t="shared" si="16"/>
        <v>0</v>
      </c>
      <c r="L329" s="179">
        <v>21</v>
      </c>
      <c r="M329" s="179">
        <f t="shared" si="17"/>
        <v>0</v>
      </c>
      <c r="N329" s="177">
        <v>5.6999999999999998E-4</v>
      </c>
      <c r="O329" s="177">
        <f t="shared" si="18"/>
        <v>0.01</v>
      </c>
      <c r="P329" s="177">
        <v>0</v>
      </c>
      <c r="Q329" s="177">
        <f t="shared" si="19"/>
        <v>0</v>
      </c>
      <c r="R329" s="179" t="s">
        <v>566</v>
      </c>
      <c r="S329" s="179" t="s">
        <v>221</v>
      </c>
      <c r="T329" s="180" t="s">
        <v>222</v>
      </c>
      <c r="U329" s="158">
        <v>0.219</v>
      </c>
      <c r="V329" s="158">
        <f t="shared" si="20"/>
        <v>2.19</v>
      </c>
      <c r="W329" s="158"/>
      <c r="X329" s="158" t="s">
        <v>223</v>
      </c>
      <c r="Y329" s="158" t="s">
        <v>197</v>
      </c>
      <c r="Z329" s="148"/>
      <c r="AA329" s="148"/>
      <c r="AB329" s="148"/>
      <c r="AC329" s="148"/>
      <c r="AD329" s="148"/>
      <c r="AE329" s="148"/>
      <c r="AF329" s="148"/>
      <c r="AG329" s="148" t="s">
        <v>224</v>
      </c>
      <c r="AH329" s="148"/>
      <c r="AI329" s="148"/>
      <c r="AJ329" s="148"/>
      <c r="AK329" s="148"/>
      <c r="AL329" s="148"/>
      <c r="AM329" s="148"/>
      <c r="AN329" s="148"/>
      <c r="AO329" s="148"/>
      <c r="AP329" s="148"/>
      <c r="AQ329" s="148"/>
      <c r="AR329" s="148"/>
      <c r="AS329" s="148"/>
      <c r="AT329" s="148"/>
      <c r="AU329" s="148"/>
      <c r="AV329" s="148"/>
      <c r="AW329" s="148"/>
      <c r="AX329" s="148"/>
      <c r="AY329" s="148"/>
      <c r="AZ329" s="148"/>
      <c r="BA329" s="148"/>
      <c r="BB329" s="148"/>
      <c r="BC329" s="148"/>
      <c r="BD329" s="148"/>
      <c r="BE329" s="148"/>
      <c r="BF329" s="148"/>
      <c r="BG329" s="148"/>
      <c r="BH329" s="148"/>
    </row>
    <row r="330" spans="1:60" outlineLevel="1" x14ac:dyDescent="0.2">
      <c r="A330" s="174">
        <v>121</v>
      </c>
      <c r="B330" s="175" t="s">
        <v>1078</v>
      </c>
      <c r="C330" s="182" t="s">
        <v>1079</v>
      </c>
      <c r="D330" s="176" t="s">
        <v>219</v>
      </c>
      <c r="E330" s="177">
        <v>8</v>
      </c>
      <c r="F330" s="178"/>
      <c r="G330" s="179">
        <f t="shared" si="14"/>
        <v>0</v>
      </c>
      <c r="H330" s="178"/>
      <c r="I330" s="179">
        <f t="shared" si="15"/>
        <v>0</v>
      </c>
      <c r="J330" s="178"/>
      <c r="K330" s="179">
        <f t="shared" si="16"/>
        <v>0</v>
      </c>
      <c r="L330" s="179">
        <v>21</v>
      </c>
      <c r="M330" s="179">
        <f t="shared" si="17"/>
        <v>0</v>
      </c>
      <c r="N330" s="177">
        <v>3.2000000000000003E-4</v>
      </c>
      <c r="O330" s="177">
        <f t="shared" si="18"/>
        <v>0</v>
      </c>
      <c r="P330" s="177">
        <v>0</v>
      </c>
      <c r="Q330" s="177">
        <f t="shared" si="19"/>
        <v>0</v>
      </c>
      <c r="R330" s="179"/>
      <c r="S330" s="179" t="s">
        <v>195</v>
      </c>
      <c r="T330" s="180" t="s">
        <v>196</v>
      </c>
      <c r="U330" s="158">
        <v>0</v>
      </c>
      <c r="V330" s="158">
        <f t="shared" si="20"/>
        <v>0</v>
      </c>
      <c r="W330" s="158"/>
      <c r="X330" s="158" t="s">
        <v>536</v>
      </c>
      <c r="Y330" s="158" t="s">
        <v>197</v>
      </c>
      <c r="Z330" s="148"/>
      <c r="AA330" s="148"/>
      <c r="AB330" s="148"/>
      <c r="AC330" s="148"/>
      <c r="AD330" s="148"/>
      <c r="AE330" s="148"/>
      <c r="AF330" s="148"/>
      <c r="AG330" s="148" t="s">
        <v>537</v>
      </c>
      <c r="AH330" s="148"/>
      <c r="AI330" s="148"/>
      <c r="AJ330" s="148"/>
      <c r="AK330" s="148"/>
      <c r="AL330" s="148"/>
      <c r="AM330" s="148"/>
      <c r="AN330" s="148"/>
      <c r="AO330" s="148"/>
      <c r="AP330" s="148"/>
      <c r="AQ330" s="148"/>
      <c r="AR330" s="148"/>
      <c r="AS330" s="148"/>
      <c r="AT330" s="148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</row>
    <row r="331" spans="1:60" outlineLevel="1" x14ac:dyDescent="0.2">
      <c r="A331" s="174">
        <v>122</v>
      </c>
      <c r="B331" s="175" t="s">
        <v>1080</v>
      </c>
      <c r="C331" s="182" t="s">
        <v>1081</v>
      </c>
      <c r="D331" s="176" t="s">
        <v>1059</v>
      </c>
      <c r="E331" s="177">
        <v>20</v>
      </c>
      <c r="F331" s="178"/>
      <c r="G331" s="179">
        <f t="shared" si="14"/>
        <v>0</v>
      </c>
      <c r="H331" s="178"/>
      <c r="I331" s="179">
        <f t="shared" si="15"/>
        <v>0</v>
      </c>
      <c r="J331" s="178"/>
      <c r="K331" s="179">
        <f t="shared" si="16"/>
        <v>0</v>
      </c>
      <c r="L331" s="179">
        <v>21</v>
      </c>
      <c r="M331" s="179">
        <f t="shared" si="17"/>
        <v>0</v>
      </c>
      <c r="N331" s="177">
        <v>2.9999999999999997E-4</v>
      </c>
      <c r="O331" s="177">
        <f t="shared" si="18"/>
        <v>0.01</v>
      </c>
      <c r="P331" s="177">
        <v>0</v>
      </c>
      <c r="Q331" s="177">
        <f t="shared" si="19"/>
        <v>0</v>
      </c>
      <c r="R331" s="179"/>
      <c r="S331" s="179" t="s">
        <v>195</v>
      </c>
      <c r="T331" s="180" t="s">
        <v>196</v>
      </c>
      <c r="U331" s="158">
        <v>0.22</v>
      </c>
      <c r="V331" s="158">
        <f t="shared" si="20"/>
        <v>4.4000000000000004</v>
      </c>
      <c r="W331" s="158"/>
      <c r="X331" s="158" t="s">
        <v>536</v>
      </c>
      <c r="Y331" s="158" t="s">
        <v>197</v>
      </c>
      <c r="Z331" s="148"/>
      <c r="AA331" s="148"/>
      <c r="AB331" s="148"/>
      <c r="AC331" s="148"/>
      <c r="AD331" s="148"/>
      <c r="AE331" s="148"/>
      <c r="AF331" s="148"/>
      <c r="AG331" s="148" t="s">
        <v>537</v>
      </c>
      <c r="AH331" s="148"/>
      <c r="AI331" s="148"/>
      <c r="AJ331" s="148"/>
      <c r="AK331" s="148"/>
      <c r="AL331" s="148"/>
      <c r="AM331" s="148"/>
      <c r="AN331" s="148"/>
      <c r="AO331" s="148"/>
      <c r="AP331" s="148"/>
      <c r="AQ331" s="148"/>
      <c r="AR331" s="148"/>
      <c r="AS331" s="148"/>
      <c r="AT331" s="148"/>
      <c r="AU331" s="148"/>
      <c r="AV331" s="148"/>
      <c r="AW331" s="148"/>
      <c r="AX331" s="148"/>
      <c r="AY331" s="148"/>
      <c r="AZ331" s="148"/>
      <c r="BA331" s="148"/>
      <c r="BB331" s="148"/>
      <c r="BC331" s="148"/>
      <c r="BD331" s="148"/>
      <c r="BE331" s="148"/>
      <c r="BF331" s="148"/>
      <c r="BG331" s="148"/>
      <c r="BH331" s="148"/>
    </row>
    <row r="332" spans="1:60" outlineLevel="1" x14ac:dyDescent="0.2">
      <c r="A332" s="174">
        <v>123</v>
      </c>
      <c r="B332" s="175" t="s">
        <v>1082</v>
      </c>
      <c r="C332" s="182" t="s">
        <v>1083</v>
      </c>
      <c r="D332" s="176" t="s">
        <v>1059</v>
      </c>
      <c r="E332" s="177">
        <v>30</v>
      </c>
      <c r="F332" s="178"/>
      <c r="G332" s="179">
        <f t="shared" si="14"/>
        <v>0</v>
      </c>
      <c r="H332" s="178"/>
      <c r="I332" s="179">
        <f t="shared" si="15"/>
        <v>0</v>
      </c>
      <c r="J332" s="178"/>
      <c r="K332" s="179">
        <f t="shared" si="16"/>
        <v>0</v>
      </c>
      <c r="L332" s="179">
        <v>21</v>
      </c>
      <c r="M332" s="179">
        <f t="shared" si="17"/>
        <v>0</v>
      </c>
      <c r="N332" s="177">
        <v>2.9999999999999997E-4</v>
      </c>
      <c r="O332" s="177">
        <f t="shared" si="18"/>
        <v>0.01</v>
      </c>
      <c r="P332" s="177">
        <v>0</v>
      </c>
      <c r="Q332" s="177">
        <f t="shared" si="19"/>
        <v>0</v>
      </c>
      <c r="R332" s="179"/>
      <c r="S332" s="179" t="s">
        <v>195</v>
      </c>
      <c r="T332" s="180" t="s">
        <v>196</v>
      </c>
      <c r="U332" s="158">
        <v>0.22</v>
      </c>
      <c r="V332" s="158">
        <f t="shared" si="20"/>
        <v>6.6</v>
      </c>
      <c r="W332" s="158"/>
      <c r="X332" s="158" t="s">
        <v>536</v>
      </c>
      <c r="Y332" s="158" t="s">
        <v>197</v>
      </c>
      <c r="Z332" s="148"/>
      <c r="AA332" s="148"/>
      <c r="AB332" s="148"/>
      <c r="AC332" s="148"/>
      <c r="AD332" s="148"/>
      <c r="AE332" s="148"/>
      <c r="AF332" s="148"/>
      <c r="AG332" s="148" t="s">
        <v>537</v>
      </c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48"/>
      <c r="AR332" s="148"/>
      <c r="AS332" s="148"/>
      <c r="AT332" s="148"/>
      <c r="AU332" s="148"/>
      <c r="AV332" s="148"/>
      <c r="AW332" s="148"/>
      <c r="AX332" s="148"/>
      <c r="AY332" s="148"/>
      <c r="AZ332" s="148"/>
      <c r="BA332" s="148"/>
      <c r="BB332" s="148"/>
      <c r="BC332" s="148"/>
      <c r="BD332" s="148"/>
      <c r="BE332" s="148"/>
      <c r="BF332" s="148"/>
      <c r="BG332" s="148"/>
      <c r="BH332" s="148"/>
    </row>
    <row r="333" spans="1:60" outlineLevel="1" x14ac:dyDescent="0.2">
      <c r="A333" s="174">
        <v>124</v>
      </c>
      <c r="B333" s="175" t="s">
        <v>1084</v>
      </c>
      <c r="C333" s="182" t="s">
        <v>1085</v>
      </c>
      <c r="D333" s="176" t="s">
        <v>325</v>
      </c>
      <c r="E333" s="177">
        <v>1</v>
      </c>
      <c r="F333" s="178"/>
      <c r="G333" s="179">
        <f t="shared" si="14"/>
        <v>0</v>
      </c>
      <c r="H333" s="178"/>
      <c r="I333" s="179">
        <f t="shared" si="15"/>
        <v>0</v>
      </c>
      <c r="J333" s="178"/>
      <c r="K333" s="179">
        <f t="shared" si="16"/>
        <v>0</v>
      </c>
      <c r="L333" s="179">
        <v>21</v>
      </c>
      <c r="M333" s="179">
        <f t="shared" si="17"/>
        <v>0</v>
      </c>
      <c r="N333" s="177">
        <v>3.2000000000000003E-4</v>
      </c>
      <c r="O333" s="177">
        <f t="shared" si="18"/>
        <v>0</v>
      </c>
      <c r="P333" s="177">
        <v>0</v>
      </c>
      <c r="Q333" s="177">
        <f t="shared" si="19"/>
        <v>0</v>
      </c>
      <c r="R333" s="179"/>
      <c r="S333" s="179" t="s">
        <v>195</v>
      </c>
      <c r="T333" s="180" t="s">
        <v>196</v>
      </c>
      <c r="U333" s="158">
        <v>0</v>
      </c>
      <c r="V333" s="158">
        <f t="shared" si="20"/>
        <v>0</v>
      </c>
      <c r="W333" s="158"/>
      <c r="X333" s="158" t="s">
        <v>536</v>
      </c>
      <c r="Y333" s="158" t="s">
        <v>197</v>
      </c>
      <c r="Z333" s="148"/>
      <c r="AA333" s="148"/>
      <c r="AB333" s="148"/>
      <c r="AC333" s="148"/>
      <c r="AD333" s="148"/>
      <c r="AE333" s="148"/>
      <c r="AF333" s="148"/>
      <c r="AG333" s="148" t="s">
        <v>537</v>
      </c>
      <c r="AH333" s="148"/>
      <c r="AI333" s="148"/>
      <c r="AJ333" s="148"/>
      <c r="AK333" s="148"/>
      <c r="AL333" s="148"/>
      <c r="AM333" s="148"/>
      <c r="AN333" s="148"/>
      <c r="AO333" s="148"/>
      <c r="AP333" s="148"/>
      <c r="AQ333" s="148"/>
      <c r="AR333" s="148"/>
      <c r="AS333" s="148"/>
      <c r="AT333" s="148"/>
      <c r="AU333" s="148"/>
      <c r="AV333" s="148"/>
      <c r="AW333" s="148"/>
      <c r="AX333" s="148"/>
      <c r="AY333" s="148"/>
      <c r="AZ333" s="148"/>
      <c r="BA333" s="148"/>
      <c r="BB333" s="148"/>
      <c r="BC333" s="148"/>
      <c r="BD333" s="148"/>
      <c r="BE333" s="148"/>
      <c r="BF333" s="148"/>
      <c r="BG333" s="148"/>
      <c r="BH333" s="148"/>
    </row>
    <row r="334" spans="1:60" outlineLevel="1" x14ac:dyDescent="0.2">
      <c r="A334" s="174">
        <v>125</v>
      </c>
      <c r="B334" s="175" t="s">
        <v>1086</v>
      </c>
      <c r="C334" s="182" t="s">
        <v>1087</v>
      </c>
      <c r="D334" s="176" t="s">
        <v>325</v>
      </c>
      <c r="E334" s="177">
        <v>1</v>
      </c>
      <c r="F334" s="178"/>
      <c r="G334" s="179">
        <f t="shared" si="14"/>
        <v>0</v>
      </c>
      <c r="H334" s="178"/>
      <c r="I334" s="179">
        <f t="shared" si="15"/>
        <v>0</v>
      </c>
      <c r="J334" s="178"/>
      <c r="K334" s="179">
        <f t="shared" si="16"/>
        <v>0</v>
      </c>
      <c r="L334" s="179">
        <v>21</v>
      </c>
      <c r="M334" s="179">
        <f t="shared" si="17"/>
        <v>0</v>
      </c>
      <c r="N334" s="177">
        <v>0</v>
      </c>
      <c r="O334" s="177">
        <f t="shared" si="18"/>
        <v>0</v>
      </c>
      <c r="P334" s="177">
        <v>0</v>
      </c>
      <c r="Q334" s="177">
        <f t="shared" si="19"/>
        <v>0</v>
      </c>
      <c r="R334" s="179"/>
      <c r="S334" s="179" t="s">
        <v>195</v>
      </c>
      <c r="T334" s="180" t="s">
        <v>196</v>
      </c>
      <c r="U334" s="158">
        <v>0</v>
      </c>
      <c r="V334" s="158">
        <f t="shared" si="20"/>
        <v>0</v>
      </c>
      <c r="W334" s="158"/>
      <c r="X334" s="158" t="s">
        <v>223</v>
      </c>
      <c r="Y334" s="158" t="s">
        <v>197</v>
      </c>
      <c r="Z334" s="148"/>
      <c r="AA334" s="148"/>
      <c r="AB334" s="148"/>
      <c r="AC334" s="148"/>
      <c r="AD334" s="148"/>
      <c r="AE334" s="148"/>
      <c r="AF334" s="148"/>
      <c r="AG334" s="148" t="s">
        <v>224</v>
      </c>
      <c r="AH334" s="148"/>
      <c r="AI334" s="148"/>
      <c r="AJ334" s="148"/>
      <c r="AK334" s="148"/>
      <c r="AL334" s="148"/>
      <c r="AM334" s="148"/>
      <c r="AN334" s="148"/>
      <c r="AO334" s="148"/>
      <c r="AP334" s="148"/>
      <c r="AQ334" s="148"/>
      <c r="AR334" s="148"/>
      <c r="AS334" s="148"/>
      <c r="AT334" s="148"/>
      <c r="AU334" s="148"/>
      <c r="AV334" s="148"/>
      <c r="AW334" s="148"/>
      <c r="AX334" s="148"/>
      <c r="AY334" s="148"/>
      <c r="AZ334" s="148"/>
      <c r="BA334" s="148"/>
      <c r="BB334" s="148"/>
      <c r="BC334" s="148"/>
      <c r="BD334" s="148"/>
      <c r="BE334" s="148"/>
      <c r="BF334" s="148"/>
      <c r="BG334" s="148"/>
      <c r="BH334" s="148"/>
    </row>
    <row r="335" spans="1:60" outlineLevel="1" x14ac:dyDescent="0.2">
      <c r="A335" s="167">
        <v>126</v>
      </c>
      <c r="B335" s="168" t="s">
        <v>1088</v>
      </c>
      <c r="C335" s="183" t="s">
        <v>1089</v>
      </c>
      <c r="D335" s="169" t="s">
        <v>363</v>
      </c>
      <c r="E335" s="170">
        <v>6.368E-2</v>
      </c>
      <c r="F335" s="171"/>
      <c r="G335" s="172">
        <f t="shared" si="14"/>
        <v>0</v>
      </c>
      <c r="H335" s="171"/>
      <c r="I335" s="172">
        <f t="shared" si="15"/>
        <v>0</v>
      </c>
      <c r="J335" s="171"/>
      <c r="K335" s="172">
        <f t="shared" si="16"/>
        <v>0</v>
      </c>
      <c r="L335" s="172">
        <v>21</v>
      </c>
      <c r="M335" s="172">
        <f t="shared" si="17"/>
        <v>0</v>
      </c>
      <c r="N335" s="170">
        <v>0</v>
      </c>
      <c r="O335" s="170">
        <f t="shared" si="18"/>
        <v>0</v>
      </c>
      <c r="P335" s="170">
        <v>0</v>
      </c>
      <c r="Q335" s="170">
        <f t="shared" si="19"/>
        <v>0</v>
      </c>
      <c r="R335" s="172" t="s">
        <v>566</v>
      </c>
      <c r="S335" s="172" t="s">
        <v>221</v>
      </c>
      <c r="T335" s="173" t="s">
        <v>222</v>
      </c>
      <c r="U335" s="158">
        <v>3.0059999999999998</v>
      </c>
      <c r="V335" s="158">
        <f t="shared" si="20"/>
        <v>0.19</v>
      </c>
      <c r="W335" s="158"/>
      <c r="X335" s="158" t="s">
        <v>507</v>
      </c>
      <c r="Y335" s="158" t="s">
        <v>197</v>
      </c>
      <c r="Z335" s="148"/>
      <c r="AA335" s="148"/>
      <c r="AB335" s="148"/>
      <c r="AC335" s="148"/>
      <c r="AD335" s="148"/>
      <c r="AE335" s="148"/>
      <c r="AF335" s="148"/>
      <c r="AG335" s="148" t="s">
        <v>508</v>
      </c>
      <c r="AH335" s="148"/>
      <c r="AI335" s="148"/>
      <c r="AJ335" s="148"/>
      <c r="AK335" s="148"/>
      <c r="AL335" s="148"/>
      <c r="AM335" s="148"/>
      <c r="AN335" s="148"/>
      <c r="AO335" s="148"/>
      <c r="AP335" s="148"/>
      <c r="AQ335" s="148"/>
      <c r="AR335" s="148"/>
      <c r="AS335" s="148"/>
      <c r="AT335" s="148"/>
      <c r="AU335" s="148"/>
      <c r="AV335" s="148"/>
      <c r="AW335" s="148"/>
      <c r="AX335" s="148"/>
      <c r="AY335" s="148"/>
      <c r="AZ335" s="148"/>
      <c r="BA335" s="148"/>
      <c r="BB335" s="148"/>
      <c r="BC335" s="148"/>
      <c r="BD335" s="148"/>
      <c r="BE335" s="148"/>
      <c r="BF335" s="148"/>
      <c r="BG335" s="148"/>
      <c r="BH335" s="148"/>
    </row>
    <row r="336" spans="1:60" outlineLevel="2" x14ac:dyDescent="0.2">
      <c r="A336" s="155"/>
      <c r="B336" s="156"/>
      <c r="C336" s="258" t="s">
        <v>556</v>
      </c>
      <c r="D336" s="259"/>
      <c r="E336" s="259"/>
      <c r="F336" s="259"/>
      <c r="G336" s="259"/>
      <c r="H336" s="158"/>
      <c r="I336" s="158"/>
      <c r="J336" s="158"/>
      <c r="K336" s="158"/>
      <c r="L336" s="158"/>
      <c r="M336" s="158"/>
      <c r="N336" s="157"/>
      <c r="O336" s="157"/>
      <c r="P336" s="157"/>
      <c r="Q336" s="157"/>
      <c r="R336" s="158"/>
      <c r="S336" s="158"/>
      <c r="T336" s="158"/>
      <c r="U336" s="158"/>
      <c r="V336" s="158"/>
      <c r="W336" s="158"/>
      <c r="X336" s="158"/>
      <c r="Y336" s="158"/>
      <c r="Z336" s="148"/>
      <c r="AA336" s="148"/>
      <c r="AB336" s="148"/>
      <c r="AC336" s="148"/>
      <c r="AD336" s="148"/>
      <c r="AE336" s="148"/>
      <c r="AF336" s="148"/>
      <c r="AG336" s="148" t="s">
        <v>226</v>
      </c>
      <c r="AH336" s="148"/>
      <c r="AI336" s="148"/>
      <c r="AJ336" s="148"/>
      <c r="AK336" s="148"/>
      <c r="AL336" s="148"/>
      <c r="AM336" s="148"/>
      <c r="AN336" s="148"/>
      <c r="AO336" s="148"/>
      <c r="AP336" s="148"/>
      <c r="AQ336" s="148"/>
      <c r="AR336" s="148"/>
      <c r="AS336" s="148"/>
      <c r="AT336" s="148"/>
      <c r="AU336" s="148"/>
      <c r="AV336" s="148"/>
      <c r="AW336" s="148"/>
      <c r="AX336" s="148"/>
      <c r="AY336" s="148"/>
      <c r="AZ336" s="148"/>
      <c r="BA336" s="148"/>
      <c r="BB336" s="148"/>
      <c r="BC336" s="148"/>
      <c r="BD336" s="148"/>
      <c r="BE336" s="148"/>
      <c r="BF336" s="148"/>
      <c r="BG336" s="148"/>
      <c r="BH336" s="148"/>
    </row>
    <row r="337" spans="1:60" x14ac:dyDescent="0.2">
      <c r="A337" s="160" t="s">
        <v>190</v>
      </c>
      <c r="B337" s="161" t="s">
        <v>159</v>
      </c>
      <c r="C337" s="181" t="s">
        <v>113</v>
      </c>
      <c r="D337" s="162"/>
      <c r="E337" s="163"/>
      <c r="F337" s="164"/>
      <c r="G337" s="164">
        <f>SUMIF(AG338:AG361,"&lt;&gt;NOR",G338:G361)</f>
        <v>0</v>
      </c>
      <c r="H337" s="164"/>
      <c r="I337" s="164">
        <f>SUM(I338:I361)</f>
        <v>0</v>
      </c>
      <c r="J337" s="164"/>
      <c r="K337" s="164">
        <f>SUM(K338:K361)</f>
        <v>0</v>
      </c>
      <c r="L337" s="164"/>
      <c r="M337" s="164">
        <f>SUM(M338:M361)</f>
        <v>0</v>
      </c>
      <c r="N337" s="163"/>
      <c r="O337" s="163">
        <f>SUM(O338:O361)</f>
        <v>0</v>
      </c>
      <c r="P337" s="163"/>
      <c r="Q337" s="163">
        <f>SUM(Q338:Q361)</f>
        <v>0</v>
      </c>
      <c r="R337" s="164"/>
      <c r="S337" s="164"/>
      <c r="T337" s="165"/>
      <c r="U337" s="159"/>
      <c r="V337" s="159">
        <f>SUM(V338:V361)</f>
        <v>26.79</v>
      </c>
      <c r="W337" s="159"/>
      <c r="X337" s="159"/>
      <c r="Y337" s="159"/>
      <c r="AG337" t="s">
        <v>191</v>
      </c>
    </row>
    <row r="338" spans="1:60" outlineLevel="1" x14ac:dyDescent="0.2">
      <c r="A338" s="167">
        <v>127</v>
      </c>
      <c r="B338" s="168" t="s">
        <v>361</v>
      </c>
      <c r="C338" s="183" t="s">
        <v>362</v>
      </c>
      <c r="D338" s="169" t="s">
        <v>363</v>
      </c>
      <c r="E338" s="170">
        <v>7.7928100000000002</v>
      </c>
      <c r="F338" s="171"/>
      <c r="G338" s="172">
        <f>ROUND(E338*F338,2)</f>
        <v>0</v>
      </c>
      <c r="H338" s="171"/>
      <c r="I338" s="172">
        <f>ROUND(E338*H338,2)</f>
        <v>0</v>
      </c>
      <c r="J338" s="171"/>
      <c r="K338" s="172">
        <f>ROUND(E338*J338,2)</f>
        <v>0</v>
      </c>
      <c r="L338" s="172">
        <v>21</v>
      </c>
      <c r="M338" s="172">
        <f>G338*(1+L338/100)</f>
        <v>0</v>
      </c>
      <c r="N338" s="170">
        <v>0</v>
      </c>
      <c r="O338" s="170">
        <f>ROUND(E338*N338,2)</f>
        <v>0</v>
      </c>
      <c r="P338" s="170">
        <v>0</v>
      </c>
      <c r="Q338" s="170">
        <f>ROUND(E338*P338,2)</f>
        <v>0</v>
      </c>
      <c r="R338" s="172" t="s">
        <v>232</v>
      </c>
      <c r="S338" s="172" t="s">
        <v>221</v>
      </c>
      <c r="T338" s="173" t="s">
        <v>222</v>
      </c>
      <c r="U338" s="158">
        <v>0.94199999999999995</v>
      </c>
      <c r="V338" s="158">
        <f>ROUND(E338*U338,2)</f>
        <v>7.34</v>
      </c>
      <c r="W338" s="158"/>
      <c r="X338" s="158" t="s">
        <v>223</v>
      </c>
      <c r="Y338" s="158" t="s">
        <v>197</v>
      </c>
      <c r="Z338" s="148"/>
      <c r="AA338" s="148"/>
      <c r="AB338" s="148"/>
      <c r="AC338" s="148"/>
      <c r="AD338" s="148"/>
      <c r="AE338" s="148"/>
      <c r="AF338" s="148"/>
      <c r="AG338" s="148" t="s">
        <v>224</v>
      </c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</row>
    <row r="339" spans="1:60" outlineLevel="2" x14ac:dyDescent="0.2">
      <c r="A339" s="155"/>
      <c r="B339" s="156"/>
      <c r="C339" s="190" t="s">
        <v>1090</v>
      </c>
      <c r="D339" s="187"/>
      <c r="E339" s="188">
        <v>4.8000000000000001E-2</v>
      </c>
      <c r="F339" s="158"/>
      <c r="G339" s="158"/>
      <c r="H339" s="158"/>
      <c r="I339" s="158"/>
      <c r="J339" s="158"/>
      <c r="K339" s="158"/>
      <c r="L339" s="158"/>
      <c r="M339" s="158"/>
      <c r="N339" s="157"/>
      <c r="O339" s="157"/>
      <c r="P339" s="157"/>
      <c r="Q339" s="157"/>
      <c r="R339" s="158"/>
      <c r="S339" s="158"/>
      <c r="T339" s="158"/>
      <c r="U339" s="158"/>
      <c r="V339" s="158"/>
      <c r="W339" s="158"/>
      <c r="X339" s="158"/>
      <c r="Y339" s="158"/>
      <c r="Z339" s="148"/>
      <c r="AA339" s="148"/>
      <c r="AB339" s="148"/>
      <c r="AC339" s="148"/>
      <c r="AD339" s="148"/>
      <c r="AE339" s="148"/>
      <c r="AF339" s="148"/>
      <c r="AG339" s="148" t="s">
        <v>235</v>
      </c>
      <c r="AH339" s="148">
        <v>7</v>
      </c>
      <c r="AI339" s="148"/>
      <c r="AJ339" s="148"/>
      <c r="AK339" s="148"/>
      <c r="AL339" s="148"/>
      <c r="AM339" s="148"/>
      <c r="AN339" s="148"/>
      <c r="AO339" s="148"/>
      <c r="AP339" s="148"/>
      <c r="AQ339" s="148"/>
      <c r="AR339" s="148"/>
      <c r="AS339" s="148"/>
      <c r="AT339" s="148"/>
      <c r="AU339" s="148"/>
      <c r="AV339" s="148"/>
      <c r="AW339" s="148"/>
      <c r="AX339" s="148"/>
      <c r="AY339" s="148"/>
      <c r="AZ339" s="148"/>
      <c r="BA339" s="148"/>
      <c r="BB339" s="148"/>
      <c r="BC339" s="148"/>
      <c r="BD339" s="148"/>
      <c r="BE339" s="148"/>
      <c r="BF339" s="148"/>
      <c r="BG339" s="148"/>
      <c r="BH339" s="148"/>
    </row>
    <row r="340" spans="1:60" outlineLevel="3" x14ac:dyDescent="0.2">
      <c r="A340" s="155"/>
      <c r="B340" s="156"/>
      <c r="C340" s="190" t="s">
        <v>1091</v>
      </c>
      <c r="D340" s="187"/>
      <c r="E340" s="188">
        <v>0.14399999999999999</v>
      </c>
      <c r="F340" s="158"/>
      <c r="G340" s="158"/>
      <c r="H340" s="158"/>
      <c r="I340" s="158"/>
      <c r="J340" s="158"/>
      <c r="K340" s="158"/>
      <c r="L340" s="158"/>
      <c r="M340" s="158"/>
      <c r="N340" s="157"/>
      <c r="O340" s="157"/>
      <c r="P340" s="157"/>
      <c r="Q340" s="157"/>
      <c r="R340" s="158"/>
      <c r="S340" s="158"/>
      <c r="T340" s="158"/>
      <c r="U340" s="158"/>
      <c r="V340" s="158"/>
      <c r="W340" s="158"/>
      <c r="X340" s="158"/>
      <c r="Y340" s="158"/>
      <c r="Z340" s="148"/>
      <c r="AA340" s="148"/>
      <c r="AB340" s="148"/>
      <c r="AC340" s="148"/>
      <c r="AD340" s="148"/>
      <c r="AE340" s="148"/>
      <c r="AF340" s="148"/>
      <c r="AG340" s="148" t="s">
        <v>235</v>
      </c>
      <c r="AH340" s="148">
        <v>7</v>
      </c>
      <c r="AI340" s="148"/>
      <c r="AJ340" s="148"/>
      <c r="AK340" s="148"/>
      <c r="AL340" s="148"/>
      <c r="AM340" s="148"/>
      <c r="AN340" s="148"/>
      <c r="AO340" s="148"/>
      <c r="AP340" s="148"/>
      <c r="AQ340" s="148"/>
      <c r="AR340" s="148"/>
      <c r="AS340" s="148"/>
      <c r="AT340" s="148"/>
      <c r="AU340" s="148"/>
      <c r="AV340" s="148"/>
      <c r="AW340" s="148"/>
      <c r="AX340" s="148"/>
      <c r="AY340" s="148"/>
      <c r="AZ340" s="148"/>
      <c r="BA340" s="148"/>
      <c r="BB340" s="148"/>
      <c r="BC340" s="148"/>
      <c r="BD340" s="148"/>
      <c r="BE340" s="148"/>
      <c r="BF340" s="148"/>
      <c r="BG340" s="148"/>
      <c r="BH340" s="148"/>
    </row>
    <row r="341" spans="1:60" outlineLevel="3" x14ac:dyDescent="0.2">
      <c r="A341" s="155"/>
      <c r="B341" s="156"/>
      <c r="C341" s="190" t="s">
        <v>1092</v>
      </c>
      <c r="D341" s="187"/>
      <c r="E341" s="188">
        <v>0.32400000000000001</v>
      </c>
      <c r="F341" s="158"/>
      <c r="G341" s="158"/>
      <c r="H341" s="158"/>
      <c r="I341" s="158"/>
      <c r="J341" s="158"/>
      <c r="K341" s="158"/>
      <c r="L341" s="158"/>
      <c r="M341" s="158"/>
      <c r="N341" s="157"/>
      <c r="O341" s="157"/>
      <c r="P341" s="157"/>
      <c r="Q341" s="157"/>
      <c r="R341" s="158"/>
      <c r="S341" s="158"/>
      <c r="T341" s="158"/>
      <c r="U341" s="158"/>
      <c r="V341" s="158"/>
      <c r="W341" s="158"/>
      <c r="X341" s="158"/>
      <c r="Y341" s="158"/>
      <c r="Z341" s="148"/>
      <c r="AA341" s="148"/>
      <c r="AB341" s="148"/>
      <c r="AC341" s="148"/>
      <c r="AD341" s="148"/>
      <c r="AE341" s="148"/>
      <c r="AF341" s="148"/>
      <c r="AG341" s="148" t="s">
        <v>235</v>
      </c>
      <c r="AH341" s="148">
        <v>7</v>
      </c>
      <c r="AI341" s="148"/>
      <c r="AJ341" s="148"/>
      <c r="AK341" s="148"/>
      <c r="AL341" s="148"/>
      <c r="AM341" s="148"/>
      <c r="AN341" s="148"/>
      <c r="AO341" s="148"/>
      <c r="AP341" s="148"/>
      <c r="AQ341" s="148"/>
      <c r="AR341" s="148"/>
      <c r="AS341" s="148"/>
      <c r="AT341" s="148"/>
      <c r="AU341" s="148"/>
      <c r="AV341" s="148"/>
      <c r="AW341" s="148"/>
      <c r="AX341" s="148"/>
      <c r="AY341" s="148"/>
      <c r="AZ341" s="148"/>
      <c r="BA341" s="148"/>
      <c r="BB341" s="148"/>
      <c r="BC341" s="148"/>
      <c r="BD341" s="148"/>
      <c r="BE341" s="148"/>
      <c r="BF341" s="148"/>
      <c r="BG341" s="148"/>
      <c r="BH341" s="148"/>
    </row>
    <row r="342" spans="1:60" outlineLevel="3" x14ac:dyDescent="0.2">
      <c r="A342" s="155"/>
      <c r="B342" s="156"/>
      <c r="C342" s="190" t="s">
        <v>1093</v>
      </c>
      <c r="D342" s="187"/>
      <c r="E342" s="188">
        <v>0.72</v>
      </c>
      <c r="F342" s="158"/>
      <c r="G342" s="158"/>
      <c r="H342" s="158"/>
      <c r="I342" s="158"/>
      <c r="J342" s="158"/>
      <c r="K342" s="158"/>
      <c r="L342" s="158"/>
      <c r="M342" s="158"/>
      <c r="N342" s="157"/>
      <c r="O342" s="157"/>
      <c r="P342" s="157"/>
      <c r="Q342" s="157"/>
      <c r="R342" s="158"/>
      <c r="S342" s="158"/>
      <c r="T342" s="158"/>
      <c r="U342" s="158"/>
      <c r="V342" s="158"/>
      <c r="W342" s="158"/>
      <c r="X342" s="158"/>
      <c r="Y342" s="158"/>
      <c r="Z342" s="148"/>
      <c r="AA342" s="148"/>
      <c r="AB342" s="148"/>
      <c r="AC342" s="148"/>
      <c r="AD342" s="148"/>
      <c r="AE342" s="148"/>
      <c r="AF342" s="148"/>
      <c r="AG342" s="148" t="s">
        <v>235</v>
      </c>
      <c r="AH342" s="148">
        <v>7</v>
      </c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</row>
    <row r="343" spans="1:60" outlineLevel="3" x14ac:dyDescent="0.2">
      <c r="A343" s="155"/>
      <c r="B343" s="156"/>
      <c r="C343" s="190" t="s">
        <v>1094</v>
      </c>
      <c r="D343" s="187"/>
      <c r="E343" s="188">
        <v>0.95</v>
      </c>
      <c r="F343" s="158"/>
      <c r="G343" s="158"/>
      <c r="H343" s="158"/>
      <c r="I343" s="158"/>
      <c r="J343" s="158"/>
      <c r="K343" s="158"/>
      <c r="L343" s="158"/>
      <c r="M343" s="158"/>
      <c r="N343" s="157"/>
      <c r="O343" s="157"/>
      <c r="P343" s="157"/>
      <c r="Q343" s="157"/>
      <c r="R343" s="158"/>
      <c r="S343" s="158"/>
      <c r="T343" s="158"/>
      <c r="U343" s="158"/>
      <c r="V343" s="158"/>
      <c r="W343" s="158"/>
      <c r="X343" s="158"/>
      <c r="Y343" s="158"/>
      <c r="Z343" s="148"/>
      <c r="AA343" s="148"/>
      <c r="AB343" s="148"/>
      <c r="AC343" s="148"/>
      <c r="AD343" s="148"/>
      <c r="AE343" s="148"/>
      <c r="AF343" s="148"/>
      <c r="AG343" s="148" t="s">
        <v>235</v>
      </c>
      <c r="AH343" s="148">
        <v>7</v>
      </c>
      <c r="AI343" s="148"/>
      <c r="AJ343" s="148"/>
      <c r="AK343" s="148"/>
      <c r="AL343" s="148"/>
      <c r="AM343" s="148"/>
      <c r="AN343" s="148"/>
      <c r="AO343" s="148"/>
      <c r="AP343" s="148"/>
      <c r="AQ343" s="148"/>
      <c r="AR343" s="148"/>
      <c r="AS343" s="148"/>
      <c r="AT343" s="148"/>
      <c r="AU343" s="148"/>
      <c r="AV343" s="148"/>
      <c r="AW343" s="148"/>
      <c r="AX343" s="148"/>
      <c r="AY343" s="148"/>
      <c r="AZ343" s="148"/>
      <c r="BA343" s="148"/>
      <c r="BB343" s="148"/>
      <c r="BC343" s="148"/>
      <c r="BD343" s="148"/>
      <c r="BE343" s="148"/>
      <c r="BF343" s="148"/>
      <c r="BG343" s="148"/>
      <c r="BH343" s="148"/>
    </row>
    <row r="344" spans="1:60" outlineLevel="3" x14ac:dyDescent="0.2">
      <c r="A344" s="155"/>
      <c r="B344" s="156"/>
      <c r="C344" s="190" t="s">
        <v>1095</v>
      </c>
      <c r="D344" s="187"/>
      <c r="E344" s="188">
        <v>4.9100000000000003E-3</v>
      </c>
      <c r="F344" s="158"/>
      <c r="G344" s="158"/>
      <c r="H344" s="158"/>
      <c r="I344" s="158"/>
      <c r="J344" s="158"/>
      <c r="K344" s="158"/>
      <c r="L344" s="158"/>
      <c r="M344" s="158"/>
      <c r="N344" s="157"/>
      <c r="O344" s="157"/>
      <c r="P344" s="157"/>
      <c r="Q344" s="157"/>
      <c r="R344" s="158"/>
      <c r="S344" s="158"/>
      <c r="T344" s="158"/>
      <c r="U344" s="158"/>
      <c r="V344" s="158"/>
      <c r="W344" s="158"/>
      <c r="X344" s="158"/>
      <c r="Y344" s="158"/>
      <c r="Z344" s="148"/>
      <c r="AA344" s="148"/>
      <c r="AB344" s="148"/>
      <c r="AC344" s="148"/>
      <c r="AD344" s="148"/>
      <c r="AE344" s="148"/>
      <c r="AF344" s="148"/>
      <c r="AG344" s="148" t="s">
        <v>235</v>
      </c>
      <c r="AH344" s="148">
        <v>7</v>
      </c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</row>
    <row r="345" spans="1:60" outlineLevel="3" x14ac:dyDescent="0.2">
      <c r="A345" s="155"/>
      <c r="B345" s="156"/>
      <c r="C345" s="190" t="s">
        <v>1096</v>
      </c>
      <c r="D345" s="187"/>
      <c r="E345" s="188"/>
      <c r="F345" s="158"/>
      <c r="G345" s="158"/>
      <c r="H345" s="158"/>
      <c r="I345" s="158"/>
      <c r="J345" s="158"/>
      <c r="K345" s="158"/>
      <c r="L345" s="158"/>
      <c r="M345" s="158"/>
      <c r="N345" s="157"/>
      <c r="O345" s="157"/>
      <c r="P345" s="157"/>
      <c r="Q345" s="157"/>
      <c r="R345" s="158"/>
      <c r="S345" s="158"/>
      <c r="T345" s="158"/>
      <c r="U345" s="158"/>
      <c r="V345" s="158"/>
      <c r="W345" s="158"/>
      <c r="X345" s="158"/>
      <c r="Y345" s="158"/>
      <c r="Z345" s="148"/>
      <c r="AA345" s="148"/>
      <c r="AB345" s="148"/>
      <c r="AC345" s="148"/>
      <c r="AD345" s="148"/>
      <c r="AE345" s="148"/>
      <c r="AF345" s="148"/>
      <c r="AG345" s="148" t="s">
        <v>235</v>
      </c>
      <c r="AH345" s="148">
        <v>7</v>
      </c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</row>
    <row r="346" spans="1:60" outlineLevel="3" x14ac:dyDescent="0.2">
      <c r="A346" s="155"/>
      <c r="B346" s="156"/>
      <c r="C346" s="190" t="s">
        <v>1097</v>
      </c>
      <c r="D346" s="187"/>
      <c r="E346" s="188"/>
      <c r="F346" s="158"/>
      <c r="G346" s="158"/>
      <c r="H346" s="158"/>
      <c r="I346" s="158"/>
      <c r="J346" s="158"/>
      <c r="K346" s="158"/>
      <c r="L346" s="158"/>
      <c r="M346" s="158"/>
      <c r="N346" s="157"/>
      <c r="O346" s="157"/>
      <c r="P346" s="157"/>
      <c r="Q346" s="157"/>
      <c r="R346" s="158"/>
      <c r="S346" s="158"/>
      <c r="T346" s="158"/>
      <c r="U346" s="158"/>
      <c r="V346" s="158"/>
      <c r="W346" s="158"/>
      <c r="X346" s="158"/>
      <c r="Y346" s="158"/>
      <c r="Z346" s="148"/>
      <c r="AA346" s="148"/>
      <c r="AB346" s="148"/>
      <c r="AC346" s="148"/>
      <c r="AD346" s="148"/>
      <c r="AE346" s="148"/>
      <c r="AF346" s="148"/>
      <c r="AG346" s="148" t="s">
        <v>235</v>
      </c>
      <c r="AH346" s="148">
        <v>7</v>
      </c>
      <c r="AI346" s="148"/>
      <c r="AJ346" s="148"/>
      <c r="AK346" s="148"/>
      <c r="AL346" s="148"/>
      <c r="AM346" s="148"/>
      <c r="AN346" s="148"/>
      <c r="AO346" s="148"/>
      <c r="AP346" s="148"/>
      <c r="AQ346" s="148"/>
      <c r="AR346" s="148"/>
      <c r="AS346" s="148"/>
      <c r="AT346" s="148"/>
      <c r="AU346" s="148"/>
      <c r="AV346" s="148"/>
      <c r="AW346" s="148"/>
      <c r="AX346" s="148"/>
      <c r="AY346" s="148"/>
      <c r="AZ346" s="148"/>
      <c r="BA346" s="148"/>
      <c r="BB346" s="148"/>
      <c r="BC346" s="148"/>
      <c r="BD346" s="148"/>
      <c r="BE346" s="148"/>
      <c r="BF346" s="148"/>
      <c r="BG346" s="148"/>
      <c r="BH346" s="148"/>
    </row>
    <row r="347" spans="1:60" outlineLevel="3" x14ac:dyDescent="0.2">
      <c r="A347" s="155"/>
      <c r="B347" s="156"/>
      <c r="C347" s="190" t="s">
        <v>1098</v>
      </c>
      <c r="D347" s="187"/>
      <c r="E347" s="188">
        <v>0.26</v>
      </c>
      <c r="F347" s="158"/>
      <c r="G347" s="158"/>
      <c r="H347" s="158"/>
      <c r="I347" s="158"/>
      <c r="J347" s="158"/>
      <c r="K347" s="158"/>
      <c r="L347" s="158"/>
      <c r="M347" s="158"/>
      <c r="N347" s="157"/>
      <c r="O347" s="157"/>
      <c r="P347" s="157"/>
      <c r="Q347" s="157"/>
      <c r="R347" s="158"/>
      <c r="S347" s="158"/>
      <c r="T347" s="158"/>
      <c r="U347" s="158"/>
      <c r="V347" s="158"/>
      <c r="W347" s="158"/>
      <c r="X347" s="158"/>
      <c r="Y347" s="158"/>
      <c r="Z347" s="148"/>
      <c r="AA347" s="148"/>
      <c r="AB347" s="148"/>
      <c r="AC347" s="148"/>
      <c r="AD347" s="148"/>
      <c r="AE347" s="148"/>
      <c r="AF347" s="148"/>
      <c r="AG347" s="148" t="s">
        <v>235</v>
      </c>
      <c r="AH347" s="148">
        <v>7</v>
      </c>
      <c r="AI347" s="148"/>
      <c r="AJ347" s="148"/>
      <c r="AK347" s="148"/>
      <c r="AL347" s="148"/>
      <c r="AM347" s="148"/>
      <c r="AN347" s="148"/>
      <c r="AO347" s="148"/>
      <c r="AP347" s="148"/>
      <c r="AQ347" s="148"/>
      <c r="AR347" s="148"/>
      <c r="AS347" s="148"/>
      <c r="AT347" s="148"/>
      <c r="AU347" s="148"/>
      <c r="AV347" s="148"/>
      <c r="AW347" s="148"/>
      <c r="AX347" s="148"/>
      <c r="AY347" s="148"/>
      <c r="AZ347" s="148"/>
      <c r="BA347" s="148"/>
      <c r="BB347" s="148"/>
      <c r="BC347" s="148"/>
      <c r="BD347" s="148"/>
      <c r="BE347" s="148"/>
      <c r="BF347" s="148"/>
      <c r="BG347" s="148"/>
      <c r="BH347" s="148"/>
    </row>
    <row r="348" spans="1:60" outlineLevel="3" x14ac:dyDescent="0.2">
      <c r="A348" s="155"/>
      <c r="B348" s="156"/>
      <c r="C348" s="190" t="s">
        <v>1099</v>
      </c>
      <c r="D348" s="187"/>
      <c r="E348" s="188">
        <v>0.222</v>
      </c>
      <c r="F348" s="158"/>
      <c r="G348" s="158"/>
      <c r="H348" s="158"/>
      <c r="I348" s="158"/>
      <c r="J348" s="158"/>
      <c r="K348" s="158"/>
      <c r="L348" s="158"/>
      <c r="M348" s="158"/>
      <c r="N348" s="157"/>
      <c r="O348" s="157"/>
      <c r="P348" s="157"/>
      <c r="Q348" s="157"/>
      <c r="R348" s="158"/>
      <c r="S348" s="158"/>
      <c r="T348" s="158"/>
      <c r="U348" s="158"/>
      <c r="V348" s="158"/>
      <c r="W348" s="158"/>
      <c r="X348" s="158"/>
      <c r="Y348" s="158"/>
      <c r="Z348" s="148"/>
      <c r="AA348" s="148"/>
      <c r="AB348" s="148"/>
      <c r="AC348" s="148"/>
      <c r="AD348" s="148"/>
      <c r="AE348" s="148"/>
      <c r="AF348" s="148"/>
      <c r="AG348" s="148" t="s">
        <v>235</v>
      </c>
      <c r="AH348" s="148">
        <v>7</v>
      </c>
      <c r="AI348" s="148"/>
      <c r="AJ348" s="148"/>
      <c r="AK348" s="148"/>
      <c r="AL348" s="148"/>
      <c r="AM348" s="148"/>
      <c r="AN348" s="148"/>
      <c r="AO348" s="148"/>
      <c r="AP348" s="148"/>
      <c r="AQ348" s="148"/>
      <c r="AR348" s="148"/>
      <c r="AS348" s="148"/>
      <c r="AT348" s="148"/>
      <c r="AU348" s="148"/>
      <c r="AV348" s="148"/>
      <c r="AW348" s="148"/>
      <c r="AX348" s="148"/>
      <c r="AY348" s="148"/>
      <c r="AZ348" s="148"/>
      <c r="BA348" s="148"/>
      <c r="BB348" s="148"/>
      <c r="BC348" s="148"/>
      <c r="BD348" s="148"/>
      <c r="BE348" s="148"/>
      <c r="BF348" s="148"/>
      <c r="BG348" s="148"/>
      <c r="BH348" s="148"/>
    </row>
    <row r="349" spans="1:60" outlineLevel="3" x14ac:dyDescent="0.2">
      <c r="A349" s="155"/>
      <c r="B349" s="156"/>
      <c r="C349" s="190" t="s">
        <v>1100</v>
      </c>
      <c r="D349" s="187"/>
      <c r="E349" s="188">
        <v>3.8599000000000001</v>
      </c>
      <c r="F349" s="158"/>
      <c r="G349" s="158"/>
      <c r="H349" s="158"/>
      <c r="I349" s="158"/>
      <c r="J349" s="158"/>
      <c r="K349" s="158"/>
      <c r="L349" s="158"/>
      <c r="M349" s="158"/>
      <c r="N349" s="157"/>
      <c r="O349" s="157"/>
      <c r="P349" s="157"/>
      <c r="Q349" s="157"/>
      <c r="R349" s="158"/>
      <c r="S349" s="158"/>
      <c r="T349" s="158"/>
      <c r="U349" s="158"/>
      <c r="V349" s="158"/>
      <c r="W349" s="158"/>
      <c r="X349" s="158"/>
      <c r="Y349" s="158"/>
      <c r="Z349" s="148"/>
      <c r="AA349" s="148"/>
      <c r="AB349" s="148"/>
      <c r="AC349" s="148"/>
      <c r="AD349" s="148"/>
      <c r="AE349" s="148"/>
      <c r="AF349" s="148"/>
      <c r="AG349" s="148" t="s">
        <v>235</v>
      </c>
      <c r="AH349" s="148">
        <v>7</v>
      </c>
      <c r="AI349" s="148"/>
      <c r="AJ349" s="148"/>
      <c r="AK349" s="148"/>
      <c r="AL349" s="148"/>
      <c r="AM349" s="148"/>
      <c r="AN349" s="148"/>
      <c r="AO349" s="148"/>
      <c r="AP349" s="148"/>
      <c r="AQ349" s="148"/>
      <c r="AR349" s="148"/>
      <c r="AS349" s="148"/>
      <c r="AT349" s="148"/>
      <c r="AU349" s="148"/>
      <c r="AV349" s="148"/>
      <c r="AW349" s="148"/>
      <c r="AX349" s="148"/>
      <c r="AY349" s="148"/>
      <c r="AZ349" s="148"/>
      <c r="BA349" s="148"/>
      <c r="BB349" s="148"/>
      <c r="BC349" s="148"/>
      <c r="BD349" s="148"/>
      <c r="BE349" s="148"/>
      <c r="BF349" s="148"/>
      <c r="BG349" s="148"/>
      <c r="BH349" s="148"/>
    </row>
    <row r="350" spans="1:60" outlineLevel="3" x14ac:dyDescent="0.2">
      <c r="A350" s="155"/>
      <c r="B350" s="156"/>
      <c r="C350" s="190" t="s">
        <v>1101</v>
      </c>
      <c r="D350" s="187"/>
      <c r="E350" s="188">
        <v>1.26</v>
      </c>
      <c r="F350" s="158"/>
      <c r="G350" s="158"/>
      <c r="H350" s="158"/>
      <c r="I350" s="158"/>
      <c r="J350" s="158"/>
      <c r="K350" s="158"/>
      <c r="L350" s="158"/>
      <c r="M350" s="158"/>
      <c r="N350" s="157"/>
      <c r="O350" s="157"/>
      <c r="P350" s="157"/>
      <c r="Q350" s="157"/>
      <c r="R350" s="158"/>
      <c r="S350" s="158"/>
      <c r="T350" s="158"/>
      <c r="U350" s="158"/>
      <c r="V350" s="158"/>
      <c r="W350" s="158"/>
      <c r="X350" s="158"/>
      <c r="Y350" s="158"/>
      <c r="Z350" s="148"/>
      <c r="AA350" s="148"/>
      <c r="AB350" s="148"/>
      <c r="AC350" s="148"/>
      <c r="AD350" s="148"/>
      <c r="AE350" s="148"/>
      <c r="AF350" s="148"/>
      <c r="AG350" s="148" t="s">
        <v>235</v>
      </c>
      <c r="AH350" s="148">
        <v>7</v>
      </c>
      <c r="AI350" s="148"/>
      <c r="AJ350" s="148"/>
      <c r="AK350" s="148"/>
      <c r="AL350" s="148"/>
      <c r="AM350" s="148"/>
      <c r="AN350" s="148"/>
      <c r="AO350" s="148"/>
      <c r="AP350" s="148"/>
      <c r="AQ350" s="148"/>
      <c r="AR350" s="148"/>
      <c r="AS350" s="148"/>
      <c r="AT350" s="148"/>
      <c r="AU350" s="148"/>
      <c r="AV350" s="148"/>
      <c r="AW350" s="148"/>
      <c r="AX350" s="148"/>
      <c r="AY350" s="148"/>
      <c r="AZ350" s="148"/>
      <c r="BA350" s="148"/>
      <c r="BB350" s="148"/>
      <c r="BC350" s="148"/>
      <c r="BD350" s="148"/>
      <c r="BE350" s="148"/>
      <c r="BF350" s="148"/>
      <c r="BG350" s="148"/>
      <c r="BH350" s="148"/>
    </row>
    <row r="351" spans="1:60" ht="22.5" outlineLevel="1" x14ac:dyDescent="0.2">
      <c r="A351" s="167">
        <v>128</v>
      </c>
      <c r="B351" s="168" t="s">
        <v>393</v>
      </c>
      <c r="C351" s="183" t="s">
        <v>394</v>
      </c>
      <c r="D351" s="169" t="s">
        <v>363</v>
      </c>
      <c r="E351" s="170">
        <v>31.171230000000001</v>
      </c>
      <c r="F351" s="171"/>
      <c r="G351" s="172">
        <f>ROUND(E351*F351,2)</f>
        <v>0</v>
      </c>
      <c r="H351" s="171"/>
      <c r="I351" s="172">
        <f>ROUND(E351*H351,2)</f>
        <v>0</v>
      </c>
      <c r="J351" s="171"/>
      <c r="K351" s="172">
        <f>ROUND(E351*J351,2)</f>
        <v>0</v>
      </c>
      <c r="L351" s="172">
        <v>21</v>
      </c>
      <c r="M351" s="172">
        <f>G351*(1+L351/100)</f>
        <v>0</v>
      </c>
      <c r="N351" s="170">
        <v>0</v>
      </c>
      <c r="O351" s="170">
        <f>ROUND(E351*N351,2)</f>
        <v>0</v>
      </c>
      <c r="P351" s="170">
        <v>0</v>
      </c>
      <c r="Q351" s="170">
        <f>ROUND(E351*P351,2)</f>
        <v>0</v>
      </c>
      <c r="R351" s="172" t="s">
        <v>232</v>
      </c>
      <c r="S351" s="172" t="s">
        <v>221</v>
      </c>
      <c r="T351" s="173" t="s">
        <v>222</v>
      </c>
      <c r="U351" s="158">
        <v>0.105</v>
      </c>
      <c r="V351" s="158">
        <f>ROUND(E351*U351,2)</f>
        <v>3.27</v>
      </c>
      <c r="W351" s="158"/>
      <c r="X351" s="158" t="s">
        <v>223</v>
      </c>
      <c r="Y351" s="158" t="s">
        <v>197</v>
      </c>
      <c r="Z351" s="148"/>
      <c r="AA351" s="148"/>
      <c r="AB351" s="148"/>
      <c r="AC351" s="148"/>
      <c r="AD351" s="148"/>
      <c r="AE351" s="148"/>
      <c r="AF351" s="148"/>
      <c r="AG351" s="148" t="s">
        <v>224</v>
      </c>
      <c r="AH351" s="148"/>
      <c r="AI351" s="148"/>
      <c r="AJ351" s="148"/>
      <c r="AK351" s="148"/>
      <c r="AL351" s="148"/>
      <c r="AM351" s="148"/>
      <c r="AN351" s="148"/>
      <c r="AO351" s="148"/>
      <c r="AP351" s="148"/>
      <c r="AQ351" s="148"/>
      <c r="AR351" s="148"/>
      <c r="AS351" s="148"/>
      <c r="AT351" s="148"/>
      <c r="AU351" s="148"/>
      <c r="AV351" s="148"/>
      <c r="AW351" s="148"/>
      <c r="AX351" s="148"/>
      <c r="AY351" s="148"/>
      <c r="AZ351" s="148"/>
      <c r="BA351" s="148"/>
      <c r="BB351" s="148"/>
      <c r="BC351" s="148"/>
      <c r="BD351" s="148"/>
      <c r="BE351" s="148"/>
      <c r="BF351" s="148"/>
      <c r="BG351" s="148"/>
      <c r="BH351" s="148"/>
    </row>
    <row r="352" spans="1:60" outlineLevel="2" x14ac:dyDescent="0.2">
      <c r="A352" s="155"/>
      <c r="B352" s="156"/>
      <c r="C352" s="190" t="s">
        <v>1102</v>
      </c>
      <c r="D352" s="187"/>
      <c r="E352" s="188">
        <v>31.171230000000001</v>
      </c>
      <c r="F352" s="158"/>
      <c r="G352" s="158"/>
      <c r="H352" s="158"/>
      <c r="I352" s="158"/>
      <c r="J352" s="158"/>
      <c r="K352" s="158"/>
      <c r="L352" s="158"/>
      <c r="M352" s="158"/>
      <c r="N352" s="157"/>
      <c r="O352" s="157"/>
      <c r="P352" s="157"/>
      <c r="Q352" s="157"/>
      <c r="R352" s="158"/>
      <c r="S352" s="158"/>
      <c r="T352" s="158"/>
      <c r="U352" s="158"/>
      <c r="V352" s="158"/>
      <c r="W352" s="158"/>
      <c r="X352" s="158"/>
      <c r="Y352" s="158"/>
      <c r="Z352" s="148"/>
      <c r="AA352" s="148"/>
      <c r="AB352" s="148"/>
      <c r="AC352" s="148"/>
      <c r="AD352" s="148"/>
      <c r="AE352" s="148"/>
      <c r="AF352" s="148"/>
      <c r="AG352" s="148" t="s">
        <v>235</v>
      </c>
      <c r="AH352" s="148">
        <v>5</v>
      </c>
      <c r="AI352" s="148"/>
      <c r="AJ352" s="148"/>
      <c r="AK352" s="148"/>
      <c r="AL352" s="148"/>
      <c r="AM352" s="148"/>
      <c r="AN352" s="148"/>
      <c r="AO352" s="148"/>
      <c r="AP352" s="148"/>
      <c r="AQ352" s="148"/>
      <c r="AR352" s="148"/>
      <c r="AS352" s="148"/>
      <c r="AT352" s="148"/>
      <c r="AU352" s="148"/>
      <c r="AV352" s="148"/>
      <c r="AW352" s="148"/>
      <c r="AX352" s="148"/>
      <c r="AY352" s="148"/>
      <c r="AZ352" s="148"/>
      <c r="BA352" s="148"/>
      <c r="BB352" s="148"/>
      <c r="BC352" s="148"/>
      <c r="BD352" s="148"/>
      <c r="BE352" s="148"/>
      <c r="BF352" s="148"/>
      <c r="BG352" s="148"/>
      <c r="BH352" s="148"/>
    </row>
    <row r="353" spans="1:60" ht="22.5" outlineLevel="1" x14ac:dyDescent="0.2">
      <c r="A353" s="174">
        <v>129</v>
      </c>
      <c r="B353" s="175" t="s">
        <v>396</v>
      </c>
      <c r="C353" s="182" t="s">
        <v>397</v>
      </c>
      <c r="D353" s="176" t="s">
        <v>363</v>
      </c>
      <c r="E353" s="177">
        <v>7.7928100000000002</v>
      </c>
      <c r="F353" s="178"/>
      <c r="G353" s="179">
        <f>ROUND(E353*F353,2)</f>
        <v>0</v>
      </c>
      <c r="H353" s="178"/>
      <c r="I353" s="179">
        <f>ROUND(E353*H353,2)</f>
        <v>0</v>
      </c>
      <c r="J353" s="178"/>
      <c r="K353" s="179">
        <f>ROUND(E353*J353,2)</f>
        <v>0</v>
      </c>
      <c r="L353" s="179">
        <v>21</v>
      </c>
      <c r="M353" s="179">
        <f>G353*(1+L353/100)</f>
        <v>0</v>
      </c>
      <c r="N353" s="177">
        <v>0</v>
      </c>
      <c r="O353" s="177">
        <f>ROUND(E353*N353,2)</f>
        <v>0</v>
      </c>
      <c r="P353" s="177">
        <v>0</v>
      </c>
      <c r="Q353" s="177">
        <f>ROUND(E353*P353,2)</f>
        <v>0</v>
      </c>
      <c r="R353" s="179" t="s">
        <v>232</v>
      </c>
      <c r="S353" s="179" t="s">
        <v>221</v>
      </c>
      <c r="T353" s="180" t="s">
        <v>222</v>
      </c>
      <c r="U353" s="158">
        <v>0.93300000000000005</v>
      </c>
      <c r="V353" s="158">
        <f>ROUND(E353*U353,2)</f>
        <v>7.27</v>
      </c>
      <c r="W353" s="158"/>
      <c r="X353" s="158" t="s">
        <v>398</v>
      </c>
      <c r="Y353" s="158" t="s">
        <v>197</v>
      </c>
      <c r="Z353" s="148"/>
      <c r="AA353" s="148"/>
      <c r="AB353" s="148"/>
      <c r="AC353" s="148"/>
      <c r="AD353" s="148"/>
      <c r="AE353" s="148"/>
      <c r="AF353" s="148"/>
      <c r="AG353" s="148" t="s">
        <v>399</v>
      </c>
      <c r="AH353" s="148"/>
      <c r="AI353" s="148"/>
      <c r="AJ353" s="148"/>
      <c r="AK353" s="148"/>
      <c r="AL353" s="148"/>
      <c r="AM353" s="148"/>
      <c r="AN353" s="148"/>
      <c r="AO353" s="148"/>
      <c r="AP353" s="148"/>
      <c r="AQ353" s="148"/>
      <c r="AR353" s="148"/>
      <c r="AS353" s="148"/>
      <c r="AT353" s="148"/>
      <c r="AU353" s="148"/>
      <c r="AV353" s="148"/>
      <c r="AW353" s="148"/>
      <c r="AX353" s="148"/>
      <c r="AY353" s="148"/>
      <c r="AZ353" s="148"/>
      <c r="BA353" s="148"/>
      <c r="BB353" s="148"/>
      <c r="BC353" s="148"/>
      <c r="BD353" s="148"/>
      <c r="BE353" s="148"/>
      <c r="BF353" s="148"/>
      <c r="BG353" s="148"/>
      <c r="BH353" s="148"/>
    </row>
    <row r="354" spans="1:60" outlineLevel="1" x14ac:dyDescent="0.2">
      <c r="A354" s="174">
        <v>130</v>
      </c>
      <c r="B354" s="175" t="s">
        <v>400</v>
      </c>
      <c r="C354" s="182" t="s">
        <v>401</v>
      </c>
      <c r="D354" s="176" t="s">
        <v>363</v>
      </c>
      <c r="E354" s="177">
        <v>7.7928100000000002</v>
      </c>
      <c r="F354" s="178"/>
      <c r="G354" s="179">
        <f>ROUND(E354*F354,2)</f>
        <v>0</v>
      </c>
      <c r="H354" s="178"/>
      <c r="I354" s="179">
        <f>ROUND(E354*H354,2)</f>
        <v>0</v>
      </c>
      <c r="J354" s="178"/>
      <c r="K354" s="179">
        <f>ROUND(E354*J354,2)</f>
        <v>0</v>
      </c>
      <c r="L354" s="179">
        <v>21</v>
      </c>
      <c r="M354" s="179">
        <f>G354*(1+L354/100)</f>
        <v>0</v>
      </c>
      <c r="N354" s="177">
        <v>0</v>
      </c>
      <c r="O354" s="177">
        <f>ROUND(E354*N354,2)</f>
        <v>0</v>
      </c>
      <c r="P354" s="177">
        <v>0</v>
      </c>
      <c r="Q354" s="177">
        <f>ROUND(E354*P354,2)</f>
        <v>0</v>
      </c>
      <c r="R354" s="179" t="s">
        <v>232</v>
      </c>
      <c r="S354" s="179" t="s">
        <v>221</v>
      </c>
      <c r="T354" s="180" t="s">
        <v>222</v>
      </c>
      <c r="U354" s="158">
        <v>0.65300000000000002</v>
      </c>
      <c r="V354" s="158">
        <f>ROUND(E354*U354,2)</f>
        <v>5.09</v>
      </c>
      <c r="W354" s="158"/>
      <c r="X354" s="158" t="s">
        <v>398</v>
      </c>
      <c r="Y354" s="158" t="s">
        <v>197</v>
      </c>
      <c r="Z354" s="148"/>
      <c r="AA354" s="148"/>
      <c r="AB354" s="148"/>
      <c r="AC354" s="148"/>
      <c r="AD354" s="148"/>
      <c r="AE354" s="148"/>
      <c r="AF354" s="148"/>
      <c r="AG354" s="148" t="s">
        <v>399</v>
      </c>
      <c r="AH354" s="148"/>
      <c r="AI354" s="148"/>
      <c r="AJ354" s="148"/>
      <c r="AK354" s="148"/>
      <c r="AL354" s="148"/>
      <c r="AM354" s="148"/>
      <c r="AN354" s="148"/>
      <c r="AO354" s="148"/>
      <c r="AP354" s="148"/>
      <c r="AQ354" s="148"/>
      <c r="AR354" s="148"/>
      <c r="AS354" s="148"/>
      <c r="AT354" s="148"/>
      <c r="AU354" s="148"/>
      <c r="AV354" s="148"/>
      <c r="AW354" s="148"/>
      <c r="AX354" s="148"/>
      <c r="AY354" s="148"/>
      <c r="AZ354" s="148"/>
      <c r="BA354" s="148"/>
      <c r="BB354" s="148"/>
      <c r="BC354" s="148"/>
      <c r="BD354" s="148"/>
      <c r="BE354" s="148"/>
      <c r="BF354" s="148"/>
      <c r="BG354" s="148"/>
      <c r="BH354" s="148"/>
    </row>
    <row r="355" spans="1:60" outlineLevel="1" x14ac:dyDescent="0.2">
      <c r="A355" s="167">
        <v>131</v>
      </c>
      <c r="B355" s="168" t="s">
        <v>402</v>
      </c>
      <c r="C355" s="183" t="s">
        <v>403</v>
      </c>
      <c r="D355" s="169" t="s">
        <v>363</v>
      </c>
      <c r="E355" s="170">
        <v>7.7928100000000002</v>
      </c>
      <c r="F355" s="171"/>
      <c r="G355" s="172">
        <f>ROUND(E355*F355,2)</f>
        <v>0</v>
      </c>
      <c r="H355" s="171"/>
      <c r="I355" s="172">
        <f>ROUND(E355*H355,2)</f>
        <v>0</v>
      </c>
      <c r="J355" s="171"/>
      <c r="K355" s="172">
        <f>ROUND(E355*J355,2)</f>
        <v>0</v>
      </c>
      <c r="L355" s="172">
        <v>21</v>
      </c>
      <c r="M355" s="172">
        <f>G355*(1+L355/100)</f>
        <v>0</v>
      </c>
      <c r="N355" s="170">
        <v>0</v>
      </c>
      <c r="O355" s="170">
        <f>ROUND(E355*N355,2)</f>
        <v>0</v>
      </c>
      <c r="P355" s="170">
        <v>0</v>
      </c>
      <c r="Q355" s="170">
        <f>ROUND(E355*P355,2)</f>
        <v>0</v>
      </c>
      <c r="R355" s="172" t="s">
        <v>232</v>
      </c>
      <c r="S355" s="172" t="s">
        <v>221</v>
      </c>
      <c r="T355" s="173" t="s">
        <v>222</v>
      </c>
      <c r="U355" s="158">
        <v>0.49</v>
      </c>
      <c r="V355" s="158">
        <f>ROUND(E355*U355,2)</f>
        <v>3.82</v>
      </c>
      <c r="W355" s="158"/>
      <c r="X355" s="158" t="s">
        <v>223</v>
      </c>
      <c r="Y355" s="158" t="s">
        <v>197</v>
      </c>
      <c r="Z355" s="148"/>
      <c r="AA355" s="148"/>
      <c r="AB355" s="148"/>
      <c r="AC355" s="148"/>
      <c r="AD355" s="148"/>
      <c r="AE355" s="148"/>
      <c r="AF355" s="148"/>
      <c r="AG355" s="148" t="s">
        <v>224</v>
      </c>
      <c r="AH355" s="148"/>
      <c r="AI355" s="148"/>
      <c r="AJ355" s="148"/>
      <c r="AK355" s="148"/>
      <c r="AL355" s="148"/>
      <c r="AM355" s="148"/>
      <c r="AN355" s="148"/>
      <c r="AO355" s="148"/>
      <c r="AP355" s="148"/>
      <c r="AQ355" s="148"/>
      <c r="AR355" s="148"/>
      <c r="AS355" s="148"/>
      <c r="AT355" s="148"/>
      <c r="AU355" s="148"/>
      <c r="AV355" s="148"/>
      <c r="AW355" s="148"/>
      <c r="AX355" s="148"/>
      <c r="AY355" s="148"/>
      <c r="AZ355" s="148"/>
      <c r="BA355" s="148"/>
      <c r="BB355" s="148"/>
      <c r="BC355" s="148"/>
      <c r="BD355" s="148"/>
      <c r="BE355" s="148"/>
      <c r="BF355" s="148"/>
      <c r="BG355" s="148"/>
      <c r="BH355" s="148"/>
    </row>
    <row r="356" spans="1:60" outlineLevel="2" x14ac:dyDescent="0.2">
      <c r="A356" s="155"/>
      <c r="B356" s="156"/>
      <c r="C356" s="190" t="s">
        <v>1103</v>
      </c>
      <c r="D356" s="187"/>
      <c r="E356" s="188">
        <v>7.7928100000000002</v>
      </c>
      <c r="F356" s="158"/>
      <c r="G356" s="158"/>
      <c r="H356" s="158"/>
      <c r="I356" s="158"/>
      <c r="J356" s="158"/>
      <c r="K356" s="158"/>
      <c r="L356" s="158"/>
      <c r="M356" s="158"/>
      <c r="N356" s="157"/>
      <c r="O356" s="157"/>
      <c r="P356" s="157"/>
      <c r="Q356" s="157"/>
      <c r="R356" s="158"/>
      <c r="S356" s="158"/>
      <c r="T356" s="158"/>
      <c r="U356" s="158"/>
      <c r="V356" s="158"/>
      <c r="W356" s="158"/>
      <c r="X356" s="158"/>
      <c r="Y356" s="158"/>
      <c r="Z356" s="148"/>
      <c r="AA356" s="148"/>
      <c r="AB356" s="148"/>
      <c r="AC356" s="148"/>
      <c r="AD356" s="148"/>
      <c r="AE356" s="148"/>
      <c r="AF356" s="148"/>
      <c r="AG356" s="148" t="s">
        <v>235</v>
      </c>
      <c r="AH356" s="148">
        <v>5</v>
      </c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</row>
    <row r="357" spans="1:60" outlineLevel="1" x14ac:dyDescent="0.2">
      <c r="A357" s="167">
        <v>132</v>
      </c>
      <c r="B357" s="168" t="s">
        <v>406</v>
      </c>
      <c r="C357" s="183" t="s">
        <v>407</v>
      </c>
      <c r="D357" s="169" t="s">
        <v>363</v>
      </c>
      <c r="E357" s="170">
        <v>77.928079999999994</v>
      </c>
      <c r="F357" s="171"/>
      <c r="G357" s="172">
        <f>ROUND(E357*F357,2)</f>
        <v>0</v>
      </c>
      <c r="H357" s="171"/>
      <c r="I357" s="172">
        <f>ROUND(E357*H357,2)</f>
        <v>0</v>
      </c>
      <c r="J357" s="171"/>
      <c r="K357" s="172">
        <f>ROUND(E357*J357,2)</f>
        <v>0</v>
      </c>
      <c r="L357" s="172">
        <v>21</v>
      </c>
      <c r="M357" s="172">
        <f>G357*(1+L357/100)</f>
        <v>0</v>
      </c>
      <c r="N357" s="170">
        <v>0</v>
      </c>
      <c r="O357" s="170">
        <f>ROUND(E357*N357,2)</f>
        <v>0</v>
      </c>
      <c r="P357" s="170">
        <v>0</v>
      </c>
      <c r="Q357" s="170">
        <f>ROUND(E357*P357,2)</f>
        <v>0</v>
      </c>
      <c r="R357" s="172" t="s">
        <v>232</v>
      </c>
      <c r="S357" s="172" t="s">
        <v>221</v>
      </c>
      <c r="T357" s="173" t="s">
        <v>222</v>
      </c>
      <c r="U357" s="158">
        <v>0</v>
      </c>
      <c r="V357" s="158">
        <f>ROUND(E357*U357,2)</f>
        <v>0</v>
      </c>
      <c r="W357" s="158"/>
      <c r="X357" s="158" t="s">
        <v>223</v>
      </c>
      <c r="Y357" s="158" t="s">
        <v>197</v>
      </c>
      <c r="Z357" s="148"/>
      <c r="AA357" s="148"/>
      <c r="AB357" s="148"/>
      <c r="AC357" s="148"/>
      <c r="AD357" s="148"/>
      <c r="AE357" s="148"/>
      <c r="AF357" s="148"/>
      <c r="AG357" s="148" t="s">
        <v>224</v>
      </c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</row>
    <row r="358" spans="1:60" outlineLevel="2" x14ac:dyDescent="0.2">
      <c r="A358" s="155"/>
      <c r="B358" s="156"/>
      <c r="C358" s="190" t="s">
        <v>1104</v>
      </c>
      <c r="D358" s="187"/>
      <c r="E358" s="188">
        <v>77.928079999999994</v>
      </c>
      <c r="F358" s="158"/>
      <c r="G358" s="158"/>
      <c r="H358" s="158"/>
      <c r="I358" s="158"/>
      <c r="J358" s="158"/>
      <c r="K358" s="158"/>
      <c r="L358" s="158"/>
      <c r="M358" s="158"/>
      <c r="N358" s="157"/>
      <c r="O358" s="157"/>
      <c r="P358" s="157"/>
      <c r="Q358" s="157"/>
      <c r="R358" s="158"/>
      <c r="S358" s="158"/>
      <c r="T358" s="158"/>
      <c r="U358" s="158"/>
      <c r="V358" s="158"/>
      <c r="W358" s="158"/>
      <c r="X358" s="158"/>
      <c r="Y358" s="158"/>
      <c r="Z358" s="148"/>
      <c r="AA358" s="148"/>
      <c r="AB358" s="148"/>
      <c r="AC358" s="148"/>
      <c r="AD358" s="148"/>
      <c r="AE358" s="148"/>
      <c r="AF358" s="148"/>
      <c r="AG358" s="148" t="s">
        <v>235</v>
      </c>
      <c r="AH358" s="148">
        <v>5</v>
      </c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48"/>
      <c r="AT358" s="148"/>
      <c r="AU358" s="148"/>
      <c r="AV358" s="148"/>
      <c r="AW358" s="148"/>
      <c r="AX358" s="148"/>
      <c r="AY358" s="148"/>
      <c r="AZ358" s="148"/>
      <c r="BA358" s="148"/>
      <c r="BB358" s="148"/>
      <c r="BC358" s="148"/>
      <c r="BD358" s="148"/>
      <c r="BE358" s="148"/>
      <c r="BF358" s="148"/>
      <c r="BG358" s="148"/>
      <c r="BH358" s="148"/>
    </row>
    <row r="359" spans="1:60" outlineLevel="1" x14ac:dyDescent="0.2">
      <c r="A359" s="167">
        <v>133</v>
      </c>
      <c r="B359" s="168" t="s">
        <v>409</v>
      </c>
      <c r="C359" s="183" t="s">
        <v>1105</v>
      </c>
      <c r="D359" s="169" t="s">
        <v>363</v>
      </c>
      <c r="E359" s="170">
        <v>7.7928100000000002</v>
      </c>
      <c r="F359" s="171"/>
      <c r="G359" s="172">
        <f>ROUND(E359*F359,2)</f>
        <v>0</v>
      </c>
      <c r="H359" s="171"/>
      <c r="I359" s="172">
        <f>ROUND(E359*H359,2)</f>
        <v>0</v>
      </c>
      <c r="J359" s="171"/>
      <c r="K359" s="172">
        <f>ROUND(E359*J359,2)</f>
        <v>0</v>
      </c>
      <c r="L359" s="172">
        <v>21</v>
      </c>
      <c r="M359" s="172">
        <f>G359*(1+L359/100)</f>
        <v>0</v>
      </c>
      <c r="N359" s="170">
        <v>0</v>
      </c>
      <c r="O359" s="170">
        <f>ROUND(E359*N359,2)</f>
        <v>0</v>
      </c>
      <c r="P359" s="170">
        <v>0</v>
      </c>
      <c r="Q359" s="170">
        <f>ROUND(E359*P359,2)</f>
        <v>0</v>
      </c>
      <c r="R359" s="172" t="s">
        <v>232</v>
      </c>
      <c r="S359" s="172" t="s">
        <v>221</v>
      </c>
      <c r="T359" s="173" t="s">
        <v>222</v>
      </c>
      <c r="U359" s="158">
        <v>0</v>
      </c>
      <c r="V359" s="158">
        <f>ROUND(E359*U359,2)</f>
        <v>0</v>
      </c>
      <c r="W359" s="158"/>
      <c r="X359" s="158" t="s">
        <v>223</v>
      </c>
      <c r="Y359" s="158" t="s">
        <v>197</v>
      </c>
      <c r="Z359" s="148"/>
      <c r="AA359" s="148"/>
      <c r="AB359" s="148"/>
      <c r="AC359" s="148"/>
      <c r="AD359" s="148"/>
      <c r="AE359" s="148"/>
      <c r="AF359" s="148"/>
      <c r="AG359" s="148" t="s">
        <v>224</v>
      </c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</row>
    <row r="360" spans="1:60" outlineLevel="2" x14ac:dyDescent="0.2">
      <c r="A360" s="155"/>
      <c r="B360" s="156"/>
      <c r="C360" s="260" t="s">
        <v>411</v>
      </c>
      <c r="D360" s="261"/>
      <c r="E360" s="261"/>
      <c r="F360" s="261"/>
      <c r="G360" s="261"/>
      <c r="H360" s="158"/>
      <c r="I360" s="158"/>
      <c r="J360" s="158"/>
      <c r="K360" s="158"/>
      <c r="L360" s="158"/>
      <c r="M360" s="158"/>
      <c r="N360" s="157"/>
      <c r="O360" s="157"/>
      <c r="P360" s="157"/>
      <c r="Q360" s="157"/>
      <c r="R360" s="158"/>
      <c r="S360" s="158"/>
      <c r="T360" s="158"/>
      <c r="U360" s="158"/>
      <c r="V360" s="158"/>
      <c r="W360" s="158"/>
      <c r="X360" s="158"/>
      <c r="Y360" s="158"/>
      <c r="Z360" s="148"/>
      <c r="AA360" s="148"/>
      <c r="AB360" s="148"/>
      <c r="AC360" s="148"/>
      <c r="AD360" s="148"/>
      <c r="AE360" s="148"/>
      <c r="AF360" s="148"/>
      <c r="AG360" s="148" t="s">
        <v>339</v>
      </c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</row>
    <row r="361" spans="1:60" outlineLevel="2" x14ac:dyDescent="0.2">
      <c r="A361" s="155"/>
      <c r="B361" s="156"/>
      <c r="C361" s="190" t="s">
        <v>1103</v>
      </c>
      <c r="D361" s="187"/>
      <c r="E361" s="188">
        <v>7.7928100000000002</v>
      </c>
      <c r="F361" s="158"/>
      <c r="G361" s="158"/>
      <c r="H361" s="158"/>
      <c r="I361" s="158"/>
      <c r="J361" s="158"/>
      <c r="K361" s="158"/>
      <c r="L361" s="158"/>
      <c r="M361" s="158"/>
      <c r="N361" s="157"/>
      <c r="O361" s="157"/>
      <c r="P361" s="157"/>
      <c r="Q361" s="157"/>
      <c r="R361" s="158"/>
      <c r="S361" s="158"/>
      <c r="T361" s="158"/>
      <c r="U361" s="158"/>
      <c r="V361" s="158"/>
      <c r="W361" s="158"/>
      <c r="X361" s="158"/>
      <c r="Y361" s="158"/>
      <c r="Z361" s="148"/>
      <c r="AA361" s="148"/>
      <c r="AB361" s="148"/>
      <c r="AC361" s="148"/>
      <c r="AD361" s="148"/>
      <c r="AE361" s="148"/>
      <c r="AF361" s="148"/>
      <c r="AG361" s="148" t="s">
        <v>235</v>
      </c>
      <c r="AH361" s="148">
        <v>5</v>
      </c>
      <c r="AI361" s="148"/>
      <c r="AJ361" s="148"/>
      <c r="AK361" s="148"/>
      <c r="AL361" s="148"/>
      <c r="AM361" s="148"/>
      <c r="AN361" s="148"/>
      <c r="AO361" s="148"/>
      <c r="AP361" s="148"/>
      <c r="AQ361" s="148"/>
      <c r="AR361" s="148"/>
      <c r="AS361" s="148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8"/>
      <c r="BD361" s="148"/>
      <c r="BE361" s="148"/>
      <c r="BF361" s="148"/>
      <c r="BG361" s="148"/>
      <c r="BH361" s="148"/>
    </row>
    <row r="362" spans="1:60" x14ac:dyDescent="0.2">
      <c r="A362" s="160" t="s">
        <v>190</v>
      </c>
      <c r="B362" s="161" t="s">
        <v>161</v>
      </c>
      <c r="C362" s="181" t="s">
        <v>27</v>
      </c>
      <c r="D362" s="162"/>
      <c r="E362" s="163"/>
      <c r="F362" s="164"/>
      <c r="G362" s="164">
        <f>SUMIF(AG363:AG375,"&lt;&gt;NOR",G363:G375)</f>
        <v>0</v>
      </c>
      <c r="H362" s="164"/>
      <c r="I362" s="164">
        <f>SUM(I363:I375)</f>
        <v>0</v>
      </c>
      <c r="J362" s="164"/>
      <c r="K362" s="164">
        <f>SUM(K363:K375)</f>
        <v>0</v>
      </c>
      <c r="L362" s="164"/>
      <c r="M362" s="164">
        <f>SUM(M363:M375)</f>
        <v>0</v>
      </c>
      <c r="N362" s="163"/>
      <c r="O362" s="163">
        <f>SUM(O363:O375)</f>
        <v>0</v>
      </c>
      <c r="P362" s="163"/>
      <c r="Q362" s="163">
        <f>SUM(Q363:Q375)</f>
        <v>0</v>
      </c>
      <c r="R362" s="164"/>
      <c r="S362" s="164"/>
      <c r="T362" s="165"/>
      <c r="U362" s="159"/>
      <c r="V362" s="159">
        <f>SUM(V363:V375)</f>
        <v>14</v>
      </c>
      <c r="W362" s="159"/>
      <c r="X362" s="159"/>
      <c r="Y362" s="159"/>
      <c r="AG362" t="s">
        <v>191</v>
      </c>
    </row>
    <row r="363" spans="1:60" outlineLevel="1" x14ac:dyDescent="0.2">
      <c r="A363" s="167">
        <v>134</v>
      </c>
      <c r="B363" s="168" t="s">
        <v>1106</v>
      </c>
      <c r="C363" s="183" t="s">
        <v>1107</v>
      </c>
      <c r="D363" s="169" t="s">
        <v>325</v>
      </c>
      <c r="E363" s="170">
        <v>1</v>
      </c>
      <c r="F363" s="171"/>
      <c r="G363" s="172">
        <f>ROUND(E363*F363,2)</f>
        <v>0</v>
      </c>
      <c r="H363" s="171"/>
      <c r="I363" s="172">
        <f>ROUND(E363*H363,2)</f>
        <v>0</v>
      </c>
      <c r="J363" s="171"/>
      <c r="K363" s="172">
        <f>ROUND(E363*J363,2)</f>
        <v>0</v>
      </c>
      <c r="L363" s="172">
        <v>21</v>
      </c>
      <c r="M363" s="172">
        <f>G363*(1+L363/100)</f>
        <v>0</v>
      </c>
      <c r="N363" s="170">
        <v>0</v>
      </c>
      <c r="O363" s="170">
        <f>ROUND(E363*N363,2)</f>
        <v>0</v>
      </c>
      <c r="P363" s="170">
        <v>0</v>
      </c>
      <c r="Q363" s="170">
        <f>ROUND(E363*P363,2)</f>
        <v>0</v>
      </c>
      <c r="R363" s="172"/>
      <c r="S363" s="172" t="s">
        <v>195</v>
      </c>
      <c r="T363" s="173" t="s">
        <v>196</v>
      </c>
      <c r="U363" s="158">
        <v>1</v>
      </c>
      <c r="V363" s="158">
        <f>ROUND(E363*U363,2)</f>
        <v>1</v>
      </c>
      <c r="W363" s="158"/>
      <c r="X363" s="158" t="s">
        <v>223</v>
      </c>
      <c r="Y363" s="158" t="s">
        <v>197</v>
      </c>
      <c r="Z363" s="148"/>
      <c r="AA363" s="148"/>
      <c r="AB363" s="148"/>
      <c r="AC363" s="148"/>
      <c r="AD363" s="148"/>
      <c r="AE363" s="148"/>
      <c r="AF363" s="148"/>
      <c r="AG363" s="148" t="s">
        <v>224</v>
      </c>
      <c r="AH363" s="148"/>
      <c r="AI363" s="148"/>
      <c r="AJ363" s="148"/>
      <c r="AK363" s="148"/>
      <c r="AL363" s="148"/>
      <c r="AM363" s="148"/>
      <c r="AN363" s="148"/>
      <c r="AO363" s="148"/>
      <c r="AP363" s="148"/>
      <c r="AQ363" s="148"/>
      <c r="AR363" s="148"/>
      <c r="AS363" s="148"/>
      <c r="AT363" s="148"/>
      <c r="AU363" s="148"/>
      <c r="AV363" s="148"/>
      <c r="AW363" s="148"/>
      <c r="AX363" s="148"/>
      <c r="AY363" s="148"/>
      <c r="AZ363" s="148"/>
      <c r="BA363" s="148"/>
      <c r="BB363" s="148"/>
      <c r="BC363" s="148"/>
      <c r="BD363" s="148"/>
      <c r="BE363" s="148"/>
      <c r="BF363" s="148"/>
      <c r="BG363" s="148"/>
      <c r="BH363" s="148"/>
    </row>
    <row r="364" spans="1:60" outlineLevel="2" x14ac:dyDescent="0.2">
      <c r="A364" s="155"/>
      <c r="B364" s="156"/>
      <c r="C364" s="260" t="s">
        <v>1126</v>
      </c>
      <c r="D364" s="261"/>
      <c r="E364" s="261"/>
      <c r="F364" s="261"/>
      <c r="G364" s="261"/>
      <c r="H364" s="158"/>
      <c r="I364" s="158"/>
      <c r="J364" s="158"/>
      <c r="K364" s="158"/>
      <c r="L364" s="158"/>
      <c r="M364" s="158"/>
      <c r="N364" s="157"/>
      <c r="O364" s="157"/>
      <c r="P364" s="157"/>
      <c r="Q364" s="157"/>
      <c r="R364" s="158"/>
      <c r="S364" s="158"/>
      <c r="T364" s="158"/>
      <c r="U364" s="158"/>
      <c r="V364" s="158"/>
      <c r="W364" s="158"/>
      <c r="X364" s="158"/>
      <c r="Y364" s="158"/>
      <c r="Z364" s="148"/>
      <c r="AA364" s="148"/>
      <c r="AB364" s="148"/>
      <c r="AC364" s="148"/>
      <c r="AD364" s="148"/>
      <c r="AE364" s="148"/>
      <c r="AF364" s="148"/>
      <c r="AG364" s="148" t="s">
        <v>339</v>
      </c>
      <c r="AH364" s="148"/>
      <c r="AI364" s="148"/>
      <c r="AJ364" s="148"/>
      <c r="AK364" s="148"/>
      <c r="AL364" s="148"/>
      <c r="AM364" s="148"/>
      <c r="AN364" s="148"/>
      <c r="AO364" s="148"/>
      <c r="AP364" s="148"/>
      <c r="AQ364" s="148"/>
      <c r="AR364" s="148"/>
      <c r="AS364" s="148"/>
      <c r="AT364" s="148"/>
      <c r="AU364" s="148"/>
      <c r="AV364" s="148"/>
      <c r="AW364" s="148"/>
      <c r="AX364" s="148"/>
      <c r="AY364" s="148"/>
      <c r="AZ364" s="148"/>
      <c r="BA364" s="148"/>
      <c r="BB364" s="148"/>
      <c r="BC364" s="148"/>
      <c r="BD364" s="148"/>
      <c r="BE364" s="148"/>
      <c r="BF364" s="148"/>
      <c r="BG364" s="148"/>
      <c r="BH364" s="148"/>
    </row>
    <row r="365" spans="1:60" outlineLevel="3" x14ac:dyDescent="0.2">
      <c r="A365" s="155"/>
      <c r="B365" s="156"/>
      <c r="C365" s="262" t="s">
        <v>1108</v>
      </c>
      <c r="D365" s="263"/>
      <c r="E365" s="263"/>
      <c r="F365" s="263"/>
      <c r="G365" s="263"/>
      <c r="H365" s="158"/>
      <c r="I365" s="158"/>
      <c r="J365" s="158"/>
      <c r="K365" s="158"/>
      <c r="L365" s="158"/>
      <c r="M365" s="158"/>
      <c r="N365" s="157"/>
      <c r="O365" s="157"/>
      <c r="P365" s="157"/>
      <c r="Q365" s="157"/>
      <c r="R365" s="158"/>
      <c r="S365" s="158"/>
      <c r="T365" s="158"/>
      <c r="U365" s="158"/>
      <c r="V365" s="158"/>
      <c r="W365" s="158"/>
      <c r="X365" s="158"/>
      <c r="Y365" s="158"/>
      <c r="Z365" s="148"/>
      <c r="AA365" s="148"/>
      <c r="AB365" s="148"/>
      <c r="AC365" s="148"/>
      <c r="AD365" s="148"/>
      <c r="AE365" s="148"/>
      <c r="AF365" s="148"/>
      <c r="AG365" s="148" t="s">
        <v>339</v>
      </c>
      <c r="AH365" s="148"/>
      <c r="AI365" s="148"/>
      <c r="AJ365" s="148"/>
      <c r="AK365" s="148"/>
      <c r="AL365" s="148"/>
      <c r="AM365" s="148"/>
      <c r="AN365" s="148"/>
      <c r="AO365" s="148"/>
      <c r="AP365" s="148"/>
      <c r="AQ365" s="148"/>
      <c r="AR365" s="148"/>
      <c r="AS365" s="148"/>
      <c r="AT365" s="148"/>
      <c r="AU365" s="148"/>
      <c r="AV365" s="148"/>
      <c r="AW365" s="148"/>
      <c r="AX365" s="148"/>
      <c r="AY365" s="148"/>
      <c r="AZ365" s="148"/>
      <c r="BA365" s="148"/>
      <c r="BB365" s="148"/>
      <c r="BC365" s="148"/>
      <c r="BD365" s="148"/>
      <c r="BE365" s="148"/>
      <c r="BF365" s="148"/>
      <c r="BG365" s="148"/>
      <c r="BH365" s="148"/>
    </row>
    <row r="366" spans="1:60" outlineLevel="3" x14ac:dyDescent="0.2">
      <c r="A366" s="155"/>
      <c r="B366" s="156"/>
      <c r="C366" s="262" t="s">
        <v>1109</v>
      </c>
      <c r="D366" s="263"/>
      <c r="E366" s="263"/>
      <c r="F366" s="263"/>
      <c r="G366" s="263"/>
      <c r="H366" s="158"/>
      <c r="I366" s="158"/>
      <c r="J366" s="158"/>
      <c r="K366" s="158"/>
      <c r="L366" s="158"/>
      <c r="M366" s="158"/>
      <c r="N366" s="157"/>
      <c r="O366" s="157"/>
      <c r="P366" s="157"/>
      <c r="Q366" s="157"/>
      <c r="R366" s="158"/>
      <c r="S366" s="158"/>
      <c r="T366" s="158"/>
      <c r="U366" s="158"/>
      <c r="V366" s="158"/>
      <c r="W366" s="158"/>
      <c r="X366" s="158"/>
      <c r="Y366" s="158"/>
      <c r="Z366" s="148"/>
      <c r="AA366" s="148"/>
      <c r="AB366" s="148"/>
      <c r="AC366" s="148"/>
      <c r="AD366" s="148"/>
      <c r="AE366" s="148"/>
      <c r="AF366" s="148"/>
      <c r="AG366" s="148" t="s">
        <v>339</v>
      </c>
      <c r="AH366" s="148"/>
      <c r="AI366" s="148"/>
      <c r="AJ366" s="148"/>
      <c r="AK366" s="148"/>
      <c r="AL366" s="148"/>
      <c r="AM366" s="148"/>
      <c r="AN366" s="148"/>
      <c r="AO366" s="148"/>
      <c r="AP366" s="148"/>
      <c r="AQ366" s="148"/>
      <c r="AR366" s="148"/>
      <c r="AS366" s="148"/>
      <c r="AT366" s="148"/>
      <c r="AU366" s="148"/>
      <c r="AV366" s="148"/>
      <c r="AW366" s="148"/>
      <c r="AX366" s="148"/>
      <c r="AY366" s="148"/>
      <c r="AZ366" s="148"/>
      <c r="BA366" s="148"/>
      <c r="BB366" s="148"/>
      <c r="BC366" s="148"/>
      <c r="BD366" s="148"/>
      <c r="BE366" s="148"/>
      <c r="BF366" s="148"/>
      <c r="BG366" s="148"/>
      <c r="BH366" s="148"/>
    </row>
    <row r="367" spans="1:60" outlineLevel="3" x14ac:dyDescent="0.2">
      <c r="A367" s="155"/>
      <c r="B367" s="156"/>
      <c r="C367" s="262" t="s">
        <v>1110</v>
      </c>
      <c r="D367" s="263"/>
      <c r="E367" s="263"/>
      <c r="F367" s="263"/>
      <c r="G367" s="263"/>
      <c r="H367" s="158"/>
      <c r="I367" s="158"/>
      <c r="J367" s="158"/>
      <c r="K367" s="158"/>
      <c r="L367" s="158"/>
      <c r="M367" s="158"/>
      <c r="N367" s="157"/>
      <c r="O367" s="157"/>
      <c r="P367" s="157"/>
      <c r="Q367" s="157"/>
      <c r="R367" s="158"/>
      <c r="S367" s="158"/>
      <c r="T367" s="158"/>
      <c r="U367" s="158"/>
      <c r="V367" s="158"/>
      <c r="W367" s="158"/>
      <c r="X367" s="158"/>
      <c r="Y367" s="158"/>
      <c r="Z367" s="148"/>
      <c r="AA367" s="148"/>
      <c r="AB367" s="148"/>
      <c r="AC367" s="148"/>
      <c r="AD367" s="148"/>
      <c r="AE367" s="148"/>
      <c r="AF367" s="148"/>
      <c r="AG367" s="148" t="s">
        <v>339</v>
      </c>
      <c r="AH367" s="148"/>
      <c r="AI367" s="148"/>
      <c r="AJ367" s="148"/>
      <c r="AK367" s="148"/>
      <c r="AL367" s="148"/>
      <c r="AM367" s="148"/>
      <c r="AN367" s="148"/>
      <c r="AO367" s="148"/>
      <c r="AP367" s="148"/>
      <c r="AQ367" s="148"/>
      <c r="AR367" s="148"/>
      <c r="AS367" s="148"/>
      <c r="AT367" s="148"/>
      <c r="AU367" s="148"/>
      <c r="AV367" s="148"/>
      <c r="AW367" s="148"/>
      <c r="AX367" s="148"/>
      <c r="AY367" s="148"/>
      <c r="AZ367" s="148"/>
      <c r="BA367" s="148"/>
      <c r="BB367" s="148"/>
      <c r="BC367" s="148"/>
      <c r="BD367" s="148"/>
      <c r="BE367" s="148"/>
      <c r="BF367" s="148"/>
      <c r="BG367" s="148"/>
      <c r="BH367" s="148"/>
    </row>
    <row r="368" spans="1:60" outlineLevel="3" x14ac:dyDescent="0.2">
      <c r="A368" s="155"/>
      <c r="B368" s="156"/>
      <c r="C368" s="262" t="s">
        <v>1111</v>
      </c>
      <c r="D368" s="263"/>
      <c r="E368" s="263"/>
      <c r="F368" s="263"/>
      <c r="G368" s="263"/>
      <c r="H368" s="158"/>
      <c r="I368" s="158"/>
      <c r="J368" s="158"/>
      <c r="K368" s="158"/>
      <c r="L368" s="158"/>
      <c r="M368" s="158"/>
      <c r="N368" s="157"/>
      <c r="O368" s="157"/>
      <c r="P368" s="157"/>
      <c r="Q368" s="157"/>
      <c r="R368" s="158"/>
      <c r="S368" s="158"/>
      <c r="T368" s="158"/>
      <c r="U368" s="158"/>
      <c r="V368" s="158"/>
      <c r="W368" s="158"/>
      <c r="X368" s="158"/>
      <c r="Y368" s="158"/>
      <c r="Z368" s="148"/>
      <c r="AA368" s="148"/>
      <c r="AB368" s="148"/>
      <c r="AC368" s="148"/>
      <c r="AD368" s="148"/>
      <c r="AE368" s="148"/>
      <c r="AF368" s="148"/>
      <c r="AG368" s="148" t="s">
        <v>339</v>
      </c>
      <c r="AH368" s="148"/>
      <c r="AI368" s="148"/>
      <c r="AJ368" s="148"/>
      <c r="AK368" s="148"/>
      <c r="AL368" s="148"/>
      <c r="AM368" s="148"/>
      <c r="AN368" s="148"/>
      <c r="AO368" s="148"/>
      <c r="AP368" s="148"/>
      <c r="AQ368" s="148"/>
      <c r="AR368" s="148"/>
      <c r="AS368" s="148"/>
      <c r="AT368" s="148"/>
      <c r="AU368" s="148"/>
      <c r="AV368" s="148"/>
      <c r="AW368" s="148"/>
      <c r="AX368" s="148"/>
      <c r="AY368" s="148"/>
      <c r="AZ368" s="148"/>
      <c r="BA368" s="148"/>
      <c r="BB368" s="148"/>
      <c r="BC368" s="148"/>
      <c r="BD368" s="148"/>
      <c r="BE368" s="148"/>
      <c r="BF368" s="148"/>
      <c r="BG368" s="148"/>
      <c r="BH368" s="148"/>
    </row>
    <row r="369" spans="1:60" outlineLevel="3" x14ac:dyDescent="0.2">
      <c r="A369" s="155"/>
      <c r="B369" s="156"/>
      <c r="C369" s="262" t="s">
        <v>1112</v>
      </c>
      <c r="D369" s="263"/>
      <c r="E369" s="263"/>
      <c r="F369" s="263"/>
      <c r="G369" s="263"/>
      <c r="H369" s="158"/>
      <c r="I369" s="158"/>
      <c r="J369" s="158"/>
      <c r="K369" s="158"/>
      <c r="L369" s="158"/>
      <c r="M369" s="158"/>
      <c r="N369" s="157"/>
      <c r="O369" s="157"/>
      <c r="P369" s="157"/>
      <c r="Q369" s="157"/>
      <c r="R369" s="158"/>
      <c r="S369" s="158"/>
      <c r="T369" s="158"/>
      <c r="U369" s="158"/>
      <c r="V369" s="158"/>
      <c r="W369" s="158"/>
      <c r="X369" s="158"/>
      <c r="Y369" s="158"/>
      <c r="Z369" s="148"/>
      <c r="AA369" s="148"/>
      <c r="AB369" s="148"/>
      <c r="AC369" s="148"/>
      <c r="AD369" s="148"/>
      <c r="AE369" s="148"/>
      <c r="AF369" s="148"/>
      <c r="AG369" s="148" t="s">
        <v>339</v>
      </c>
      <c r="AH369" s="148"/>
      <c r="AI369" s="148"/>
      <c r="AJ369" s="148"/>
      <c r="AK369" s="148"/>
      <c r="AL369" s="148"/>
      <c r="AM369" s="148"/>
      <c r="AN369" s="148"/>
      <c r="AO369" s="148"/>
      <c r="AP369" s="148"/>
      <c r="AQ369" s="148"/>
      <c r="AR369" s="148"/>
      <c r="AS369" s="148"/>
      <c r="AT369" s="148"/>
      <c r="AU369" s="148"/>
      <c r="AV369" s="148"/>
      <c r="AW369" s="148"/>
      <c r="AX369" s="148"/>
      <c r="AY369" s="148"/>
      <c r="AZ369" s="148"/>
      <c r="BA369" s="148"/>
      <c r="BB369" s="148"/>
      <c r="BC369" s="148"/>
      <c r="BD369" s="148"/>
      <c r="BE369" s="148"/>
      <c r="BF369" s="148"/>
      <c r="BG369" s="148"/>
      <c r="BH369" s="148"/>
    </row>
    <row r="370" spans="1:60" outlineLevel="1" x14ac:dyDescent="0.2">
      <c r="A370" s="174">
        <v>135</v>
      </c>
      <c r="B370" s="175" t="s">
        <v>1113</v>
      </c>
      <c r="C370" s="182" t="s">
        <v>1114</v>
      </c>
      <c r="D370" s="176" t="s">
        <v>325</v>
      </c>
      <c r="E370" s="177">
        <v>1</v>
      </c>
      <c r="F370" s="178"/>
      <c r="G370" s="179">
        <f>ROUND(E370*F370,2)</f>
        <v>0</v>
      </c>
      <c r="H370" s="178"/>
      <c r="I370" s="179">
        <f>ROUND(E370*H370,2)</f>
        <v>0</v>
      </c>
      <c r="J370" s="178"/>
      <c r="K370" s="179">
        <f>ROUND(E370*J370,2)</f>
        <v>0</v>
      </c>
      <c r="L370" s="179">
        <v>21</v>
      </c>
      <c r="M370" s="179">
        <f>G370*(1+L370/100)</f>
        <v>0</v>
      </c>
      <c r="N370" s="177">
        <v>0</v>
      </c>
      <c r="O370" s="177">
        <f>ROUND(E370*N370,2)</f>
        <v>0</v>
      </c>
      <c r="P370" s="177">
        <v>0</v>
      </c>
      <c r="Q370" s="177">
        <f>ROUND(E370*P370,2)</f>
        <v>0</v>
      </c>
      <c r="R370" s="179"/>
      <c r="S370" s="179" t="s">
        <v>195</v>
      </c>
      <c r="T370" s="180" t="s">
        <v>196</v>
      </c>
      <c r="U370" s="158">
        <v>1</v>
      </c>
      <c r="V370" s="158">
        <f>ROUND(E370*U370,2)</f>
        <v>1</v>
      </c>
      <c r="W370" s="158"/>
      <c r="X370" s="158" t="s">
        <v>223</v>
      </c>
      <c r="Y370" s="158" t="s">
        <v>197</v>
      </c>
      <c r="Z370" s="148"/>
      <c r="AA370" s="148"/>
      <c r="AB370" s="148"/>
      <c r="AC370" s="148"/>
      <c r="AD370" s="148"/>
      <c r="AE370" s="148"/>
      <c r="AF370" s="148"/>
      <c r="AG370" s="148" t="s">
        <v>224</v>
      </c>
      <c r="AH370" s="148"/>
      <c r="AI370" s="148"/>
      <c r="AJ370" s="148"/>
      <c r="AK370" s="148"/>
      <c r="AL370" s="148"/>
      <c r="AM370" s="148"/>
      <c r="AN370" s="148"/>
      <c r="AO370" s="148"/>
      <c r="AP370" s="148"/>
      <c r="AQ370" s="148"/>
      <c r="AR370" s="148"/>
      <c r="AS370" s="148"/>
      <c r="AT370" s="148"/>
      <c r="AU370" s="148"/>
      <c r="AV370" s="148"/>
      <c r="AW370" s="148"/>
      <c r="AX370" s="148"/>
      <c r="AY370" s="148"/>
      <c r="AZ370" s="148"/>
      <c r="BA370" s="148"/>
      <c r="BB370" s="148"/>
      <c r="BC370" s="148"/>
      <c r="BD370" s="148"/>
      <c r="BE370" s="148"/>
      <c r="BF370" s="148"/>
      <c r="BG370" s="148"/>
      <c r="BH370" s="148"/>
    </row>
    <row r="371" spans="1:60" outlineLevel="1" x14ac:dyDescent="0.2">
      <c r="A371" s="174">
        <v>136</v>
      </c>
      <c r="B371" s="175" t="s">
        <v>1115</v>
      </c>
      <c r="C371" s="182" t="s">
        <v>1116</v>
      </c>
      <c r="D371" s="176" t="s">
        <v>325</v>
      </c>
      <c r="E371" s="177">
        <v>1</v>
      </c>
      <c r="F371" s="178"/>
      <c r="G371" s="179">
        <f>ROUND(E371*F371,2)</f>
        <v>0</v>
      </c>
      <c r="H371" s="178"/>
      <c r="I371" s="179">
        <f>ROUND(E371*H371,2)</f>
        <v>0</v>
      </c>
      <c r="J371" s="178"/>
      <c r="K371" s="179">
        <f>ROUND(E371*J371,2)</f>
        <v>0</v>
      </c>
      <c r="L371" s="179">
        <v>21</v>
      </c>
      <c r="M371" s="179">
        <f>G371*(1+L371/100)</f>
        <v>0</v>
      </c>
      <c r="N371" s="177">
        <v>0</v>
      </c>
      <c r="O371" s="177">
        <f>ROUND(E371*N371,2)</f>
        <v>0</v>
      </c>
      <c r="P371" s="177">
        <v>0</v>
      </c>
      <c r="Q371" s="177">
        <f>ROUND(E371*P371,2)</f>
        <v>0</v>
      </c>
      <c r="R371" s="179"/>
      <c r="S371" s="179" t="s">
        <v>195</v>
      </c>
      <c r="T371" s="180" t="s">
        <v>196</v>
      </c>
      <c r="U371" s="158">
        <v>1</v>
      </c>
      <c r="V371" s="158">
        <f>ROUND(E371*U371,2)</f>
        <v>1</v>
      </c>
      <c r="W371" s="158"/>
      <c r="X371" s="158" t="s">
        <v>223</v>
      </c>
      <c r="Y371" s="158" t="s">
        <v>197</v>
      </c>
      <c r="Z371" s="148"/>
      <c r="AA371" s="148"/>
      <c r="AB371" s="148"/>
      <c r="AC371" s="148"/>
      <c r="AD371" s="148"/>
      <c r="AE371" s="148"/>
      <c r="AF371" s="148"/>
      <c r="AG371" s="148" t="s">
        <v>224</v>
      </c>
      <c r="AH371" s="148"/>
      <c r="AI371" s="148"/>
      <c r="AJ371" s="148"/>
      <c r="AK371" s="148"/>
      <c r="AL371" s="148"/>
      <c r="AM371" s="148"/>
      <c r="AN371" s="148"/>
      <c r="AO371" s="148"/>
      <c r="AP371" s="148"/>
      <c r="AQ371" s="148"/>
      <c r="AR371" s="148"/>
      <c r="AS371" s="148"/>
      <c r="AT371" s="148"/>
      <c r="AU371" s="148"/>
      <c r="AV371" s="148"/>
      <c r="AW371" s="148"/>
      <c r="AX371" s="148"/>
      <c r="AY371" s="148"/>
      <c r="AZ371" s="148"/>
      <c r="BA371" s="148"/>
      <c r="BB371" s="148"/>
      <c r="BC371" s="148"/>
      <c r="BD371" s="148"/>
      <c r="BE371" s="148"/>
      <c r="BF371" s="148"/>
      <c r="BG371" s="148"/>
      <c r="BH371" s="148"/>
    </row>
    <row r="372" spans="1:60" outlineLevel="1" x14ac:dyDescent="0.2">
      <c r="A372" s="167">
        <v>137</v>
      </c>
      <c r="B372" s="168" t="s">
        <v>1117</v>
      </c>
      <c r="C372" s="183" t="s">
        <v>1118</v>
      </c>
      <c r="D372" s="169" t="s">
        <v>325</v>
      </c>
      <c r="E372" s="170">
        <v>1</v>
      </c>
      <c r="F372" s="171"/>
      <c r="G372" s="172">
        <f>ROUND(E372*F372,2)</f>
        <v>0</v>
      </c>
      <c r="H372" s="171"/>
      <c r="I372" s="172">
        <f>ROUND(E372*H372,2)</f>
        <v>0</v>
      </c>
      <c r="J372" s="171"/>
      <c r="K372" s="172">
        <f>ROUND(E372*J372,2)</f>
        <v>0</v>
      </c>
      <c r="L372" s="172">
        <v>21</v>
      </c>
      <c r="M372" s="172">
        <f>G372*(1+L372/100)</f>
        <v>0</v>
      </c>
      <c r="N372" s="170">
        <v>0</v>
      </c>
      <c r="O372" s="170">
        <f>ROUND(E372*N372,2)</f>
        <v>0</v>
      </c>
      <c r="P372" s="170">
        <v>0</v>
      </c>
      <c r="Q372" s="170">
        <f>ROUND(E372*P372,2)</f>
        <v>0</v>
      </c>
      <c r="R372" s="172"/>
      <c r="S372" s="172" t="s">
        <v>195</v>
      </c>
      <c r="T372" s="173" t="s">
        <v>196</v>
      </c>
      <c r="U372" s="158">
        <v>1</v>
      </c>
      <c r="V372" s="158">
        <f>ROUND(E372*U372,2)</f>
        <v>1</v>
      </c>
      <c r="W372" s="158"/>
      <c r="X372" s="158" t="s">
        <v>223</v>
      </c>
      <c r="Y372" s="158" t="s">
        <v>197</v>
      </c>
      <c r="Z372" s="148"/>
      <c r="AA372" s="148"/>
      <c r="AB372" s="148"/>
      <c r="AC372" s="148"/>
      <c r="AD372" s="148"/>
      <c r="AE372" s="148"/>
      <c r="AF372" s="148"/>
      <c r="AG372" s="148" t="s">
        <v>224</v>
      </c>
      <c r="AH372" s="148"/>
      <c r="AI372" s="148"/>
      <c r="AJ372" s="148"/>
      <c r="AK372" s="148"/>
      <c r="AL372" s="148"/>
      <c r="AM372" s="148"/>
      <c r="AN372" s="148"/>
      <c r="AO372" s="148"/>
      <c r="AP372" s="148"/>
      <c r="AQ372" s="148"/>
      <c r="AR372" s="148"/>
      <c r="AS372" s="148"/>
      <c r="AT372" s="148"/>
      <c r="AU372" s="148"/>
      <c r="AV372" s="148"/>
      <c r="AW372" s="148"/>
      <c r="AX372" s="148"/>
      <c r="AY372" s="148"/>
      <c r="AZ372" s="148"/>
      <c r="BA372" s="148"/>
      <c r="BB372" s="148"/>
      <c r="BC372" s="148"/>
      <c r="BD372" s="148"/>
      <c r="BE372" s="148"/>
      <c r="BF372" s="148"/>
      <c r="BG372" s="148"/>
      <c r="BH372" s="148"/>
    </row>
    <row r="373" spans="1:60" outlineLevel="2" x14ac:dyDescent="0.2">
      <c r="A373" s="155"/>
      <c r="B373" s="156"/>
      <c r="C373" s="260" t="s">
        <v>1127</v>
      </c>
      <c r="D373" s="261"/>
      <c r="E373" s="261"/>
      <c r="F373" s="261"/>
      <c r="G373" s="261"/>
      <c r="H373" s="158"/>
      <c r="I373" s="158"/>
      <c r="J373" s="158"/>
      <c r="K373" s="158"/>
      <c r="L373" s="158"/>
      <c r="M373" s="158"/>
      <c r="N373" s="157"/>
      <c r="O373" s="157"/>
      <c r="P373" s="157"/>
      <c r="Q373" s="157"/>
      <c r="R373" s="158"/>
      <c r="S373" s="158"/>
      <c r="T373" s="158"/>
      <c r="U373" s="158"/>
      <c r="V373" s="158"/>
      <c r="W373" s="158"/>
      <c r="X373" s="158"/>
      <c r="Y373" s="158"/>
      <c r="Z373" s="148"/>
      <c r="AA373" s="148"/>
      <c r="AB373" s="148"/>
      <c r="AC373" s="148"/>
      <c r="AD373" s="148"/>
      <c r="AE373" s="148"/>
      <c r="AF373" s="148"/>
      <c r="AG373" s="148" t="s">
        <v>339</v>
      </c>
      <c r="AH373" s="148"/>
      <c r="AI373" s="148"/>
      <c r="AJ373" s="148"/>
      <c r="AK373" s="148"/>
      <c r="AL373" s="148"/>
      <c r="AM373" s="148"/>
      <c r="AN373" s="148"/>
      <c r="AO373" s="148"/>
      <c r="AP373" s="148"/>
      <c r="AQ373" s="148"/>
      <c r="AR373" s="148"/>
      <c r="AS373" s="148"/>
      <c r="AT373" s="148"/>
      <c r="AU373" s="148"/>
      <c r="AV373" s="148"/>
      <c r="AW373" s="148"/>
      <c r="AX373" s="148"/>
      <c r="AY373" s="148"/>
      <c r="AZ373" s="148"/>
      <c r="BA373" s="148"/>
      <c r="BB373" s="148"/>
      <c r="BC373" s="148"/>
      <c r="BD373" s="148"/>
      <c r="BE373" s="148"/>
      <c r="BF373" s="148"/>
      <c r="BG373" s="148"/>
      <c r="BH373" s="148"/>
    </row>
    <row r="374" spans="1:60" outlineLevel="3" x14ac:dyDescent="0.2">
      <c r="A374" s="155"/>
      <c r="B374" s="156"/>
      <c r="C374" s="262" t="s">
        <v>1119</v>
      </c>
      <c r="D374" s="263"/>
      <c r="E374" s="263"/>
      <c r="F374" s="263"/>
      <c r="G374" s="263"/>
      <c r="H374" s="158"/>
      <c r="I374" s="158"/>
      <c r="J374" s="158"/>
      <c r="K374" s="158"/>
      <c r="L374" s="158"/>
      <c r="M374" s="158"/>
      <c r="N374" s="157"/>
      <c r="O374" s="157"/>
      <c r="P374" s="157"/>
      <c r="Q374" s="157"/>
      <c r="R374" s="158"/>
      <c r="S374" s="158"/>
      <c r="T374" s="158"/>
      <c r="U374" s="158"/>
      <c r="V374" s="158"/>
      <c r="W374" s="158"/>
      <c r="X374" s="158"/>
      <c r="Y374" s="158"/>
      <c r="Z374" s="148"/>
      <c r="AA374" s="148"/>
      <c r="AB374" s="148"/>
      <c r="AC374" s="148"/>
      <c r="AD374" s="148"/>
      <c r="AE374" s="148"/>
      <c r="AF374" s="148"/>
      <c r="AG374" s="148" t="s">
        <v>339</v>
      </c>
      <c r="AH374" s="148"/>
      <c r="AI374" s="148"/>
      <c r="AJ374" s="148"/>
      <c r="AK374" s="148"/>
      <c r="AL374" s="148"/>
      <c r="AM374" s="148"/>
      <c r="AN374" s="148"/>
      <c r="AO374" s="148"/>
      <c r="AP374" s="148"/>
      <c r="AQ374" s="148"/>
      <c r="AR374" s="148"/>
      <c r="AS374" s="148"/>
      <c r="AT374" s="148"/>
      <c r="AU374" s="148"/>
      <c r="AV374" s="148"/>
      <c r="AW374" s="148"/>
      <c r="AX374" s="148"/>
      <c r="AY374" s="148"/>
      <c r="AZ374" s="148"/>
      <c r="BA374" s="148"/>
      <c r="BB374" s="148"/>
      <c r="BC374" s="148"/>
      <c r="BD374" s="148"/>
      <c r="BE374" s="148"/>
      <c r="BF374" s="148"/>
      <c r="BG374" s="148"/>
      <c r="BH374" s="148"/>
    </row>
    <row r="375" spans="1:60" outlineLevel="1" x14ac:dyDescent="0.2">
      <c r="A375" s="167">
        <v>138</v>
      </c>
      <c r="B375" s="168" t="s">
        <v>1120</v>
      </c>
      <c r="C375" s="183" t="s">
        <v>1121</v>
      </c>
      <c r="D375" s="169" t="s">
        <v>1122</v>
      </c>
      <c r="E375" s="170">
        <v>10</v>
      </c>
      <c r="F375" s="171"/>
      <c r="G375" s="172">
        <f>ROUND(E375*F375,2)</f>
        <v>0</v>
      </c>
      <c r="H375" s="171"/>
      <c r="I375" s="172">
        <f>ROUND(E375*H375,2)</f>
        <v>0</v>
      </c>
      <c r="J375" s="171"/>
      <c r="K375" s="172">
        <f>ROUND(E375*J375,2)</f>
        <v>0</v>
      </c>
      <c r="L375" s="172">
        <v>21</v>
      </c>
      <c r="M375" s="172">
        <f>G375*(1+L375/100)</f>
        <v>0</v>
      </c>
      <c r="N375" s="170">
        <v>0</v>
      </c>
      <c r="O375" s="170">
        <f>ROUND(E375*N375,2)</f>
        <v>0</v>
      </c>
      <c r="P375" s="170">
        <v>0</v>
      </c>
      <c r="Q375" s="170">
        <f>ROUND(E375*P375,2)</f>
        <v>0</v>
      </c>
      <c r="R375" s="172" t="s">
        <v>1123</v>
      </c>
      <c r="S375" s="172" t="s">
        <v>221</v>
      </c>
      <c r="T375" s="173" t="s">
        <v>222</v>
      </c>
      <c r="U375" s="158">
        <v>1</v>
      </c>
      <c r="V375" s="158">
        <f>ROUND(E375*U375,2)</f>
        <v>10</v>
      </c>
      <c r="W375" s="158"/>
      <c r="X375" s="158" t="s">
        <v>1124</v>
      </c>
      <c r="Y375" s="158" t="s">
        <v>197</v>
      </c>
      <c r="Z375" s="148"/>
      <c r="AA375" s="148"/>
      <c r="AB375" s="148"/>
      <c r="AC375" s="148"/>
      <c r="AD375" s="148"/>
      <c r="AE375" s="148"/>
      <c r="AF375" s="148"/>
      <c r="AG375" s="148" t="s">
        <v>1125</v>
      </c>
      <c r="AH375" s="148"/>
      <c r="AI375" s="148"/>
      <c r="AJ375" s="148"/>
      <c r="AK375" s="148"/>
      <c r="AL375" s="148"/>
      <c r="AM375" s="148"/>
      <c r="AN375" s="148"/>
      <c r="AO375" s="148"/>
      <c r="AP375" s="148"/>
      <c r="AQ375" s="148"/>
      <c r="AR375" s="148"/>
      <c r="AS375" s="148"/>
      <c r="AT375" s="148"/>
      <c r="AU375" s="148"/>
      <c r="AV375" s="148"/>
      <c r="AW375" s="148"/>
      <c r="AX375" s="148"/>
      <c r="AY375" s="148"/>
      <c r="AZ375" s="148"/>
      <c r="BA375" s="148"/>
      <c r="BB375" s="148"/>
      <c r="BC375" s="148"/>
      <c r="BD375" s="148"/>
      <c r="BE375" s="148"/>
      <c r="BF375" s="148"/>
      <c r="BG375" s="148"/>
      <c r="BH375" s="148"/>
    </row>
    <row r="376" spans="1:60" x14ac:dyDescent="0.2">
      <c r="A376" s="3"/>
      <c r="B376" s="4"/>
      <c r="C376" s="184"/>
      <c r="D376" s="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AE376">
        <v>12</v>
      </c>
      <c r="AF376">
        <v>21</v>
      </c>
      <c r="AG376" t="s">
        <v>176</v>
      </c>
    </row>
    <row r="377" spans="1:60" x14ac:dyDescent="0.2">
      <c r="A377" s="151"/>
      <c r="B377" s="152" t="s">
        <v>29</v>
      </c>
      <c r="C377" s="185"/>
      <c r="D377" s="153"/>
      <c r="E377" s="154"/>
      <c r="F377" s="154"/>
      <c r="G377" s="166">
        <f>G8+G35+G40+G44+G50+G60+G62+G95+G98+G106+G111+G201+G279+G315+G337+G362</f>
        <v>0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AE377">
        <f>SUMIF(L7:L375,AE376,G7:G375)</f>
        <v>0</v>
      </c>
      <c r="AF377">
        <f>SUMIF(L7:L375,AF376,G7:G375)</f>
        <v>0</v>
      </c>
      <c r="AG377" t="s">
        <v>215</v>
      </c>
    </row>
    <row r="378" spans="1:60" x14ac:dyDescent="0.2">
      <c r="C378" s="186"/>
      <c r="D378" s="10"/>
      <c r="AG378" t="s">
        <v>216</v>
      </c>
    </row>
    <row r="379" spans="1:60" x14ac:dyDescent="0.2">
      <c r="D379" s="10"/>
    </row>
    <row r="380" spans="1:60" x14ac:dyDescent="0.2">
      <c r="D380" s="10"/>
    </row>
    <row r="381" spans="1:60" x14ac:dyDescent="0.2">
      <c r="D381" s="10"/>
    </row>
    <row r="382" spans="1:60" x14ac:dyDescent="0.2">
      <c r="D382" s="10"/>
    </row>
    <row r="383" spans="1:60" x14ac:dyDescent="0.2">
      <c r="D383" s="10"/>
    </row>
    <row r="384" spans="1:60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BrN0aULY859tacQRLBt1byKTUYl6dUhhdxyNBFJY2LG0NIxX72D3R3udueHrRrpQ33sZpIjw9lvLup1krtR8Q==" saltValue="6xzUqrHLNtMPJxfMvovU9A==" spinCount="100000" sheet="1" formatRows="0"/>
  <mergeCells count="90">
    <mergeCell ref="C15:G15"/>
    <mergeCell ref="A1:G1"/>
    <mergeCell ref="C2:G2"/>
    <mergeCell ref="C3:G3"/>
    <mergeCell ref="C4:G4"/>
    <mergeCell ref="C10:G10"/>
    <mergeCell ref="C64:G64"/>
    <mergeCell ref="C19:G19"/>
    <mergeCell ref="C22:G22"/>
    <mergeCell ref="C27:G27"/>
    <mergeCell ref="C32:G32"/>
    <mergeCell ref="C37:G37"/>
    <mergeCell ref="C42:G42"/>
    <mergeCell ref="C46:G46"/>
    <mergeCell ref="C47:G47"/>
    <mergeCell ref="C52:G52"/>
    <mergeCell ref="C55:G55"/>
    <mergeCell ref="C58:G58"/>
    <mergeCell ref="C132:G132"/>
    <mergeCell ref="C67:G67"/>
    <mergeCell ref="C84:G84"/>
    <mergeCell ref="C86:G86"/>
    <mergeCell ref="C88:G88"/>
    <mergeCell ref="C91:G91"/>
    <mergeCell ref="C97:G97"/>
    <mergeCell ref="C105:G105"/>
    <mergeCell ref="C115:G115"/>
    <mergeCell ref="C119:G119"/>
    <mergeCell ref="C122:G122"/>
    <mergeCell ref="C131:G131"/>
    <mergeCell ref="C157:G157"/>
    <mergeCell ref="C134:G134"/>
    <mergeCell ref="C135:G135"/>
    <mergeCell ref="C141:G141"/>
    <mergeCell ref="C142:G142"/>
    <mergeCell ref="C146:G146"/>
    <mergeCell ref="C147:G147"/>
    <mergeCell ref="C150:G150"/>
    <mergeCell ref="C151:G151"/>
    <mergeCell ref="C152:G152"/>
    <mergeCell ref="C155:G155"/>
    <mergeCell ref="C156:G156"/>
    <mergeCell ref="C205:G205"/>
    <mergeCell ref="C160:G160"/>
    <mergeCell ref="C161:G161"/>
    <mergeCell ref="C163:G163"/>
    <mergeCell ref="C164:G164"/>
    <mergeCell ref="C166:G166"/>
    <mergeCell ref="C167:G167"/>
    <mergeCell ref="C169:G169"/>
    <mergeCell ref="C170:G170"/>
    <mergeCell ref="C172:G172"/>
    <mergeCell ref="C173:G173"/>
    <mergeCell ref="C200:G200"/>
    <mergeCell ref="C237:G237"/>
    <mergeCell ref="C208:G208"/>
    <mergeCell ref="C211:G211"/>
    <mergeCell ref="C214:G214"/>
    <mergeCell ref="C217:G217"/>
    <mergeCell ref="C220:G220"/>
    <mergeCell ref="C223:G223"/>
    <mergeCell ref="C226:G226"/>
    <mergeCell ref="C229:G229"/>
    <mergeCell ref="C230:G230"/>
    <mergeCell ref="C235:G235"/>
    <mergeCell ref="C236:G236"/>
    <mergeCell ref="C285:G285"/>
    <mergeCell ref="C241:G241"/>
    <mergeCell ref="C242:G242"/>
    <mergeCell ref="C243:G243"/>
    <mergeCell ref="C247:G247"/>
    <mergeCell ref="C248:G248"/>
    <mergeCell ref="C249:G249"/>
    <mergeCell ref="C252:G252"/>
    <mergeCell ref="C265:G265"/>
    <mergeCell ref="C267:G267"/>
    <mergeCell ref="C278:G278"/>
    <mergeCell ref="C284:G284"/>
    <mergeCell ref="C374:G374"/>
    <mergeCell ref="C305:G305"/>
    <mergeCell ref="C314:G314"/>
    <mergeCell ref="C336:G336"/>
    <mergeCell ref="C360:G360"/>
    <mergeCell ref="C364:G364"/>
    <mergeCell ref="C365:G365"/>
    <mergeCell ref="C366:G366"/>
    <mergeCell ref="C367:G367"/>
    <mergeCell ref="C368:G368"/>
    <mergeCell ref="C369:G369"/>
    <mergeCell ref="C373:G373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65</v>
      </c>
      <c r="C3" s="252" t="s">
        <v>66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57</v>
      </c>
      <c r="C4" s="255" t="s">
        <v>68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61</v>
      </c>
      <c r="C8" s="181" t="s">
        <v>90</v>
      </c>
      <c r="D8" s="162"/>
      <c r="E8" s="163"/>
      <c r="F8" s="164"/>
      <c r="G8" s="164">
        <f>SUMIF(AG9:AG35,"&lt;&gt;NOR",G9:G35)</f>
        <v>0</v>
      </c>
      <c r="H8" s="164"/>
      <c r="I8" s="164">
        <f>SUM(I9:I35)</f>
        <v>0</v>
      </c>
      <c r="J8" s="164"/>
      <c r="K8" s="164">
        <f>SUM(K9:K35)</f>
        <v>0</v>
      </c>
      <c r="L8" s="164"/>
      <c r="M8" s="164">
        <f>SUM(M9:M35)</f>
        <v>0</v>
      </c>
      <c r="N8" s="163"/>
      <c r="O8" s="163">
        <f>SUM(O9:O35)</f>
        <v>7.9399999999999995</v>
      </c>
      <c r="P8" s="163"/>
      <c r="Q8" s="163">
        <f>SUM(Q9:Q35)</f>
        <v>0</v>
      </c>
      <c r="R8" s="164"/>
      <c r="S8" s="164"/>
      <c r="T8" s="165"/>
      <c r="U8" s="159"/>
      <c r="V8" s="159">
        <f>SUM(V9:V35)</f>
        <v>34.31</v>
      </c>
      <c r="W8" s="159"/>
      <c r="X8" s="159"/>
      <c r="Y8" s="159"/>
      <c r="AG8" t="s">
        <v>191</v>
      </c>
    </row>
    <row r="9" spans="1:60" ht="22.5" outlineLevel="1" x14ac:dyDescent="0.2">
      <c r="A9" s="167">
        <v>1</v>
      </c>
      <c r="B9" s="168" t="s">
        <v>1128</v>
      </c>
      <c r="C9" s="183" t="s">
        <v>1129</v>
      </c>
      <c r="D9" s="169" t="s">
        <v>231</v>
      </c>
      <c r="E9" s="170">
        <v>20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0">
        <v>8.4999999999999995E-4</v>
      </c>
      <c r="O9" s="170">
        <f>ROUND(E9*N9,2)</f>
        <v>0.02</v>
      </c>
      <c r="P9" s="170">
        <v>0</v>
      </c>
      <c r="Q9" s="170">
        <f>ROUND(E9*P9,2)</f>
        <v>0</v>
      </c>
      <c r="R9" s="172" t="s">
        <v>730</v>
      </c>
      <c r="S9" s="172" t="s">
        <v>221</v>
      </c>
      <c r="T9" s="173" t="s">
        <v>222</v>
      </c>
      <c r="U9" s="158">
        <v>0.47899999999999998</v>
      </c>
      <c r="V9" s="158">
        <f>ROUND(E9*U9,2)</f>
        <v>9.58</v>
      </c>
      <c r="W9" s="158"/>
      <c r="X9" s="158" t="s">
        <v>223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224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58" t="s">
        <v>1130</v>
      </c>
      <c r="D10" s="259"/>
      <c r="E10" s="259"/>
      <c r="F10" s="259"/>
      <c r="G10" s="259"/>
      <c r="H10" s="158"/>
      <c r="I10" s="158"/>
      <c r="J10" s="158"/>
      <c r="K10" s="158"/>
      <c r="L10" s="158"/>
      <c r="M10" s="158"/>
      <c r="N10" s="157"/>
      <c r="O10" s="157"/>
      <c r="P10" s="157"/>
      <c r="Q10" s="157"/>
      <c r="R10" s="158"/>
      <c r="S10" s="158"/>
      <c r="T10" s="158"/>
      <c r="U10" s="158"/>
      <c r="V10" s="158"/>
      <c r="W10" s="158"/>
      <c r="X10" s="158"/>
      <c r="Y10" s="158"/>
      <c r="Z10" s="148"/>
      <c r="AA10" s="148"/>
      <c r="AB10" s="148"/>
      <c r="AC10" s="148"/>
      <c r="AD10" s="148"/>
      <c r="AE10" s="148"/>
      <c r="AF10" s="148"/>
      <c r="AG10" s="148" t="s">
        <v>226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7">
        <v>2</v>
      </c>
      <c r="B11" s="168" t="s">
        <v>1131</v>
      </c>
      <c r="C11" s="183" t="s">
        <v>1132</v>
      </c>
      <c r="D11" s="169" t="s">
        <v>231</v>
      </c>
      <c r="E11" s="170">
        <v>20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70">
        <v>0</v>
      </c>
      <c r="O11" s="170">
        <f>ROUND(E11*N11,2)</f>
        <v>0</v>
      </c>
      <c r="P11" s="170">
        <v>0</v>
      </c>
      <c r="Q11" s="170">
        <f>ROUND(E11*P11,2)</f>
        <v>0</v>
      </c>
      <c r="R11" s="172" t="s">
        <v>730</v>
      </c>
      <c r="S11" s="172" t="s">
        <v>221</v>
      </c>
      <c r="T11" s="173" t="s">
        <v>222</v>
      </c>
      <c r="U11" s="158">
        <v>0.32700000000000001</v>
      </c>
      <c r="V11" s="158">
        <f>ROUND(E11*U11,2)</f>
        <v>6.54</v>
      </c>
      <c r="W11" s="158"/>
      <c r="X11" s="158" t="s">
        <v>223</v>
      </c>
      <c r="Y11" s="158" t="s">
        <v>197</v>
      </c>
      <c r="Z11" s="148"/>
      <c r="AA11" s="148"/>
      <c r="AB11" s="148"/>
      <c r="AC11" s="148"/>
      <c r="AD11" s="148"/>
      <c r="AE11" s="148"/>
      <c r="AF11" s="148"/>
      <c r="AG11" s="148" t="s">
        <v>224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2">
      <c r="A12" s="155"/>
      <c r="B12" s="156"/>
      <c r="C12" s="258" t="s">
        <v>1133</v>
      </c>
      <c r="D12" s="259"/>
      <c r="E12" s="259"/>
      <c r="F12" s="259"/>
      <c r="G12" s="259"/>
      <c r="H12" s="158"/>
      <c r="I12" s="158"/>
      <c r="J12" s="158"/>
      <c r="K12" s="158"/>
      <c r="L12" s="158"/>
      <c r="M12" s="158"/>
      <c r="N12" s="157"/>
      <c r="O12" s="157"/>
      <c r="P12" s="157"/>
      <c r="Q12" s="157"/>
      <c r="R12" s="158"/>
      <c r="S12" s="158"/>
      <c r="T12" s="158"/>
      <c r="U12" s="158"/>
      <c r="V12" s="158"/>
      <c r="W12" s="158"/>
      <c r="X12" s="158"/>
      <c r="Y12" s="158"/>
      <c r="Z12" s="148"/>
      <c r="AA12" s="148"/>
      <c r="AB12" s="148"/>
      <c r="AC12" s="148"/>
      <c r="AD12" s="148"/>
      <c r="AE12" s="148"/>
      <c r="AF12" s="148"/>
      <c r="AG12" s="148" t="s">
        <v>226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7">
        <v>3</v>
      </c>
      <c r="B13" s="168" t="s">
        <v>1134</v>
      </c>
      <c r="C13" s="183" t="s">
        <v>1135</v>
      </c>
      <c r="D13" s="169" t="s">
        <v>268</v>
      </c>
      <c r="E13" s="170">
        <v>20.79</v>
      </c>
      <c r="F13" s="171"/>
      <c r="G13" s="172">
        <f>ROUND(E13*F13,2)</f>
        <v>0</v>
      </c>
      <c r="H13" s="171"/>
      <c r="I13" s="172">
        <f>ROUND(E13*H13,2)</f>
        <v>0</v>
      </c>
      <c r="J13" s="171"/>
      <c r="K13" s="172">
        <f>ROUND(E13*J13,2)</f>
        <v>0</v>
      </c>
      <c r="L13" s="172">
        <v>21</v>
      </c>
      <c r="M13" s="172">
        <f>G13*(1+L13/100)</f>
        <v>0</v>
      </c>
      <c r="N13" s="170">
        <v>0</v>
      </c>
      <c r="O13" s="170">
        <f>ROUND(E13*N13,2)</f>
        <v>0</v>
      </c>
      <c r="P13" s="170">
        <v>0</v>
      </c>
      <c r="Q13" s="170">
        <f>ROUND(E13*P13,2)</f>
        <v>0</v>
      </c>
      <c r="R13" s="172" t="s">
        <v>730</v>
      </c>
      <c r="S13" s="172" t="s">
        <v>221</v>
      </c>
      <c r="T13" s="173" t="s">
        <v>222</v>
      </c>
      <c r="U13" s="158">
        <v>0.36499999999999999</v>
      </c>
      <c r="V13" s="158">
        <f>ROUND(E13*U13,2)</f>
        <v>7.59</v>
      </c>
      <c r="W13" s="158"/>
      <c r="X13" s="158" t="s">
        <v>223</v>
      </c>
      <c r="Y13" s="158" t="s">
        <v>197</v>
      </c>
      <c r="Z13" s="148"/>
      <c r="AA13" s="148"/>
      <c r="AB13" s="148"/>
      <c r="AC13" s="148"/>
      <c r="AD13" s="148"/>
      <c r="AE13" s="148"/>
      <c r="AF13" s="148"/>
      <c r="AG13" s="148" t="s">
        <v>224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33.75" outlineLevel="2" x14ac:dyDescent="0.2">
      <c r="A14" s="155"/>
      <c r="B14" s="156"/>
      <c r="C14" s="258" t="s">
        <v>1136</v>
      </c>
      <c r="D14" s="259"/>
      <c r="E14" s="259"/>
      <c r="F14" s="259"/>
      <c r="G14" s="259"/>
      <c r="H14" s="158"/>
      <c r="I14" s="158"/>
      <c r="J14" s="158"/>
      <c r="K14" s="158"/>
      <c r="L14" s="158"/>
      <c r="M14" s="158"/>
      <c r="N14" s="157"/>
      <c r="O14" s="157"/>
      <c r="P14" s="157"/>
      <c r="Q14" s="157"/>
      <c r="R14" s="158"/>
      <c r="S14" s="158"/>
      <c r="T14" s="158"/>
      <c r="U14" s="158"/>
      <c r="V14" s="158"/>
      <c r="W14" s="158"/>
      <c r="X14" s="158"/>
      <c r="Y14" s="158"/>
      <c r="Z14" s="148"/>
      <c r="AA14" s="148"/>
      <c r="AB14" s="148"/>
      <c r="AC14" s="148"/>
      <c r="AD14" s="148"/>
      <c r="AE14" s="148"/>
      <c r="AF14" s="148"/>
      <c r="AG14" s="148" t="s">
        <v>226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89" t="str">
        <f>C14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4" s="148"/>
      <c r="BC14" s="148"/>
      <c r="BD14" s="148"/>
      <c r="BE14" s="148"/>
      <c r="BF14" s="148"/>
      <c r="BG14" s="148"/>
      <c r="BH14" s="148"/>
    </row>
    <row r="15" spans="1:60" outlineLevel="2" x14ac:dyDescent="0.2">
      <c r="A15" s="155"/>
      <c r="B15" s="156"/>
      <c r="C15" s="190" t="s">
        <v>1137</v>
      </c>
      <c r="D15" s="187"/>
      <c r="E15" s="188">
        <v>15.84</v>
      </c>
      <c r="F15" s="158"/>
      <c r="G15" s="158"/>
      <c r="H15" s="158"/>
      <c r="I15" s="158"/>
      <c r="J15" s="158"/>
      <c r="K15" s="158"/>
      <c r="L15" s="158"/>
      <c r="M15" s="158"/>
      <c r="N15" s="157"/>
      <c r="O15" s="157"/>
      <c r="P15" s="157"/>
      <c r="Q15" s="157"/>
      <c r="R15" s="158"/>
      <c r="S15" s="158"/>
      <c r="T15" s="158"/>
      <c r="U15" s="158"/>
      <c r="V15" s="158"/>
      <c r="W15" s="158"/>
      <c r="X15" s="158"/>
      <c r="Y15" s="158"/>
      <c r="Z15" s="148"/>
      <c r="AA15" s="148"/>
      <c r="AB15" s="148"/>
      <c r="AC15" s="148"/>
      <c r="AD15" s="148"/>
      <c r="AE15" s="148"/>
      <c r="AF15" s="148"/>
      <c r="AG15" s="148" t="s">
        <v>235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90" t="s">
        <v>1138</v>
      </c>
      <c r="D16" s="187"/>
      <c r="E16" s="188">
        <v>4.95</v>
      </c>
      <c r="F16" s="158"/>
      <c r="G16" s="158"/>
      <c r="H16" s="158"/>
      <c r="I16" s="158"/>
      <c r="J16" s="158"/>
      <c r="K16" s="158"/>
      <c r="L16" s="158"/>
      <c r="M16" s="158"/>
      <c r="N16" s="157"/>
      <c r="O16" s="157"/>
      <c r="P16" s="157"/>
      <c r="Q16" s="157"/>
      <c r="R16" s="158"/>
      <c r="S16" s="158"/>
      <c r="T16" s="158"/>
      <c r="U16" s="158"/>
      <c r="V16" s="158"/>
      <c r="W16" s="158"/>
      <c r="X16" s="158"/>
      <c r="Y16" s="158"/>
      <c r="Z16" s="148"/>
      <c r="AA16" s="148"/>
      <c r="AB16" s="148"/>
      <c r="AC16" s="148"/>
      <c r="AD16" s="148"/>
      <c r="AE16" s="148"/>
      <c r="AF16" s="148"/>
      <c r="AG16" s="148" t="s">
        <v>235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67">
        <v>4</v>
      </c>
      <c r="B17" s="168" t="s">
        <v>1139</v>
      </c>
      <c r="C17" s="183" t="s">
        <v>1140</v>
      </c>
      <c r="D17" s="169" t="s">
        <v>268</v>
      </c>
      <c r="E17" s="170">
        <v>6.2370000000000001</v>
      </c>
      <c r="F17" s="171"/>
      <c r="G17" s="172">
        <f>ROUND(E17*F17,2)</f>
        <v>0</v>
      </c>
      <c r="H17" s="171"/>
      <c r="I17" s="172">
        <f>ROUND(E17*H17,2)</f>
        <v>0</v>
      </c>
      <c r="J17" s="171"/>
      <c r="K17" s="172">
        <f>ROUND(E17*J17,2)</f>
        <v>0</v>
      </c>
      <c r="L17" s="172">
        <v>21</v>
      </c>
      <c r="M17" s="172">
        <f>G17*(1+L17/100)</f>
        <v>0</v>
      </c>
      <c r="N17" s="170">
        <v>0</v>
      </c>
      <c r="O17" s="170">
        <f>ROUND(E17*N17,2)</f>
        <v>0</v>
      </c>
      <c r="P17" s="170">
        <v>0</v>
      </c>
      <c r="Q17" s="170">
        <f>ROUND(E17*P17,2)</f>
        <v>0</v>
      </c>
      <c r="R17" s="172" t="s">
        <v>730</v>
      </c>
      <c r="S17" s="172" t="s">
        <v>221</v>
      </c>
      <c r="T17" s="173" t="s">
        <v>222</v>
      </c>
      <c r="U17" s="158">
        <v>8.4000000000000005E-2</v>
      </c>
      <c r="V17" s="158">
        <f>ROUND(E17*U17,2)</f>
        <v>0.52</v>
      </c>
      <c r="W17" s="158"/>
      <c r="X17" s="158" t="s">
        <v>223</v>
      </c>
      <c r="Y17" s="158" t="s">
        <v>197</v>
      </c>
      <c r="Z17" s="148"/>
      <c r="AA17" s="148"/>
      <c r="AB17" s="148"/>
      <c r="AC17" s="148"/>
      <c r="AD17" s="148"/>
      <c r="AE17" s="148"/>
      <c r="AF17" s="148"/>
      <c r="AG17" s="148" t="s">
        <v>224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33.75" outlineLevel="2" x14ac:dyDescent="0.2">
      <c r="A18" s="155"/>
      <c r="B18" s="156"/>
      <c r="C18" s="258" t="s">
        <v>1136</v>
      </c>
      <c r="D18" s="259"/>
      <c r="E18" s="259"/>
      <c r="F18" s="259"/>
      <c r="G18" s="259"/>
      <c r="H18" s="158"/>
      <c r="I18" s="158"/>
      <c r="J18" s="158"/>
      <c r="K18" s="158"/>
      <c r="L18" s="158"/>
      <c r="M18" s="158"/>
      <c r="N18" s="157"/>
      <c r="O18" s="157"/>
      <c r="P18" s="157"/>
      <c r="Q18" s="157"/>
      <c r="R18" s="158"/>
      <c r="S18" s="158"/>
      <c r="T18" s="158"/>
      <c r="U18" s="158"/>
      <c r="V18" s="158"/>
      <c r="W18" s="158"/>
      <c r="X18" s="158"/>
      <c r="Y18" s="158"/>
      <c r="Z18" s="148"/>
      <c r="AA18" s="148"/>
      <c r="AB18" s="148"/>
      <c r="AC18" s="148"/>
      <c r="AD18" s="148"/>
      <c r="AE18" s="148"/>
      <c r="AF18" s="148"/>
      <c r="AG18" s="148" t="s">
        <v>226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89" t="str">
        <f>C18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190" t="s">
        <v>1141</v>
      </c>
      <c r="D19" s="187"/>
      <c r="E19" s="188">
        <v>6.2370000000000001</v>
      </c>
      <c r="F19" s="158"/>
      <c r="G19" s="158"/>
      <c r="H19" s="158"/>
      <c r="I19" s="158"/>
      <c r="J19" s="158"/>
      <c r="K19" s="158"/>
      <c r="L19" s="158"/>
      <c r="M19" s="158"/>
      <c r="N19" s="157"/>
      <c r="O19" s="157"/>
      <c r="P19" s="157"/>
      <c r="Q19" s="157"/>
      <c r="R19" s="158"/>
      <c r="S19" s="158"/>
      <c r="T19" s="158"/>
      <c r="U19" s="158"/>
      <c r="V19" s="158"/>
      <c r="W19" s="158"/>
      <c r="X19" s="158"/>
      <c r="Y19" s="158"/>
      <c r="Z19" s="148"/>
      <c r="AA19" s="148"/>
      <c r="AB19" s="148"/>
      <c r="AC19" s="148"/>
      <c r="AD19" s="148"/>
      <c r="AE19" s="148"/>
      <c r="AF19" s="148"/>
      <c r="AG19" s="148" t="s">
        <v>235</v>
      </c>
      <c r="AH19" s="148">
        <v>5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7">
        <v>5</v>
      </c>
      <c r="B20" s="168" t="s">
        <v>743</v>
      </c>
      <c r="C20" s="183" t="s">
        <v>744</v>
      </c>
      <c r="D20" s="169" t="s">
        <v>268</v>
      </c>
      <c r="E20" s="170">
        <v>5.72</v>
      </c>
      <c r="F20" s="171"/>
      <c r="G20" s="172">
        <f>ROUND(E20*F20,2)</f>
        <v>0</v>
      </c>
      <c r="H20" s="171"/>
      <c r="I20" s="172">
        <f>ROUND(E20*H20,2)</f>
        <v>0</v>
      </c>
      <c r="J20" s="171"/>
      <c r="K20" s="172">
        <f>ROUND(E20*J20,2)</f>
        <v>0</v>
      </c>
      <c r="L20" s="172">
        <v>21</v>
      </c>
      <c r="M20" s="172">
        <f>G20*(1+L20/100)</f>
        <v>0</v>
      </c>
      <c r="N20" s="170">
        <v>0</v>
      </c>
      <c r="O20" s="170">
        <f>ROUND(E20*N20,2)</f>
        <v>0</v>
      </c>
      <c r="P20" s="170">
        <v>0</v>
      </c>
      <c r="Q20" s="170">
        <f>ROUND(E20*P20,2)</f>
        <v>0</v>
      </c>
      <c r="R20" s="172" t="s">
        <v>730</v>
      </c>
      <c r="S20" s="172" t="s">
        <v>221</v>
      </c>
      <c r="T20" s="173" t="s">
        <v>222</v>
      </c>
      <c r="U20" s="158">
        <v>1.0999999999999999E-2</v>
      </c>
      <c r="V20" s="158">
        <f>ROUND(E20*U20,2)</f>
        <v>0.06</v>
      </c>
      <c r="W20" s="158"/>
      <c r="X20" s="158" t="s">
        <v>223</v>
      </c>
      <c r="Y20" s="158" t="s">
        <v>197</v>
      </c>
      <c r="Z20" s="148"/>
      <c r="AA20" s="148"/>
      <c r="AB20" s="148"/>
      <c r="AC20" s="148"/>
      <c r="AD20" s="148"/>
      <c r="AE20" s="148"/>
      <c r="AF20" s="148"/>
      <c r="AG20" s="148" t="s">
        <v>224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258" t="s">
        <v>745</v>
      </c>
      <c r="D21" s="259"/>
      <c r="E21" s="259"/>
      <c r="F21" s="259"/>
      <c r="G21" s="259"/>
      <c r="H21" s="158"/>
      <c r="I21" s="158"/>
      <c r="J21" s="158"/>
      <c r="K21" s="158"/>
      <c r="L21" s="158"/>
      <c r="M21" s="158"/>
      <c r="N21" s="157"/>
      <c r="O21" s="157"/>
      <c r="P21" s="157"/>
      <c r="Q21" s="157"/>
      <c r="R21" s="158"/>
      <c r="S21" s="158"/>
      <c r="T21" s="158"/>
      <c r="U21" s="158"/>
      <c r="V21" s="158"/>
      <c r="W21" s="158"/>
      <c r="X21" s="158"/>
      <c r="Y21" s="158"/>
      <c r="Z21" s="148"/>
      <c r="AA21" s="148"/>
      <c r="AB21" s="148"/>
      <c r="AC21" s="148"/>
      <c r="AD21" s="148"/>
      <c r="AE21" s="148"/>
      <c r="AF21" s="148"/>
      <c r="AG21" s="148" t="s">
        <v>226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190" t="s">
        <v>1142</v>
      </c>
      <c r="D22" s="187"/>
      <c r="E22" s="188">
        <v>4.4000000000000004</v>
      </c>
      <c r="F22" s="158"/>
      <c r="G22" s="158"/>
      <c r="H22" s="158"/>
      <c r="I22" s="158"/>
      <c r="J22" s="158"/>
      <c r="K22" s="158"/>
      <c r="L22" s="158"/>
      <c r="M22" s="158"/>
      <c r="N22" s="157"/>
      <c r="O22" s="157"/>
      <c r="P22" s="157"/>
      <c r="Q22" s="157"/>
      <c r="R22" s="158"/>
      <c r="S22" s="158"/>
      <c r="T22" s="158"/>
      <c r="U22" s="158"/>
      <c r="V22" s="158"/>
      <c r="W22" s="158"/>
      <c r="X22" s="158"/>
      <c r="Y22" s="158"/>
      <c r="Z22" s="148"/>
      <c r="AA22" s="148"/>
      <c r="AB22" s="148"/>
      <c r="AC22" s="148"/>
      <c r="AD22" s="148"/>
      <c r="AE22" s="148"/>
      <c r="AF22" s="148"/>
      <c r="AG22" s="148" t="s">
        <v>235</v>
      </c>
      <c r="AH22" s="148">
        <v>5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3" x14ac:dyDescent="0.2">
      <c r="A23" s="155"/>
      <c r="B23" s="156"/>
      <c r="C23" s="190" t="s">
        <v>1143</v>
      </c>
      <c r="D23" s="187"/>
      <c r="E23" s="188">
        <v>1.32</v>
      </c>
      <c r="F23" s="158"/>
      <c r="G23" s="158"/>
      <c r="H23" s="158"/>
      <c r="I23" s="158"/>
      <c r="J23" s="158"/>
      <c r="K23" s="158"/>
      <c r="L23" s="158"/>
      <c r="M23" s="158"/>
      <c r="N23" s="157"/>
      <c r="O23" s="157"/>
      <c r="P23" s="157"/>
      <c r="Q23" s="157"/>
      <c r="R23" s="158"/>
      <c r="S23" s="158"/>
      <c r="T23" s="158"/>
      <c r="U23" s="158"/>
      <c r="V23" s="158"/>
      <c r="W23" s="158"/>
      <c r="X23" s="158"/>
      <c r="Y23" s="158"/>
      <c r="Z23" s="148"/>
      <c r="AA23" s="148"/>
      <c r="AB23" s="148"/>
      <c r="AC23" s="148"/>
      <c r="AD23" s="148"/>
      <c r="AE23" s="148"/>
      <c r="AF23" s="148"/>
      <c r="AG23" s="148" t="s">
        <v>235</v>
      </c>
      <c r="AH23" s="148">
        <v>5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7">
        <v>6</v>
      </c>
      <c r="B24" s="168" t="s">
        <v>747</v>
      </c>
      <c r="C24" s="183" t="s">
        <v>748</v>
      </c>
      <c r="D24" s="169" t="s">
        <v>268</v>
      </c>
      <c r="E24" s="170">
        <v>5.72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21</v>
      </c>
      <c r="M24" s="172">
        <f>G24*(1+L24/100)</f>
        <v>0</v>
      </c>
      <c r="N24" s="170">
        <v>0</v>
      </c>
      <c r="O24" s="170">
        <f>ROUND(E24*N24,2)</f>
        <v>0</v>
      </c>
      <c r="P24" s="170">
        <v>0</v>
      </c>
      <c r="Q24" s="170">
        <f>ROUND(E24*P24,2)</f>
        <v>0</v>
      </c>
      <c r="R24" s="172" t="s">
        <v>730</v>
      </c>
      <c r="S24" s="172" t="s">
        <v>221</v>
      </c>
      <c r="T24" s="173" t="s">
        <v>222</v>
      </c>
      <c r="U24" s="158">
        <v>0</v>
      </c>
      <c r="V24" s="158">
        <f>ROUND(E24*U24,2)</f>
        <v>0</v>
      </c>
      <c r="W24" s="158"/>
      <c r="X24" s="158" t="s">
        <v>223</v>
      </c>
      <c r="Y24" s="158" t="s">
        <v>197</v>
      </c>
      <c r="Z24" s="148"/>
      <c r="AA24" s="148"/>
      <c r="AB24" s="148"/>
      <c r="AC24" s="148"/>
      <c r="AD24" s="148"/>
      <c r="AE24" s="148"/>
      <c r="AF24" s="148"/>
      <c r="AG24" s="148" t="s">
        <v>224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90" t="s">
        <v>1144</v>
      </c>
      <c r="D25" s="187"/>
      <c r="E25" s="188">
        <v>5.72</v>
      </c>
      <c r="F25" s="158"/>
      <c r="G25" s="158"/>
      <c r="H25" s="158"/>
      <c r="I25" s="158"/>
      <c r="J25" s="158"/>
      <c r="K25" s="158"/>
      <c r="L25" s="158"/>
      <c r="M25" s="158"/>
      <c r="N25" s="157"/>
      <c r="O25" s="157"/>
      <c r="P25" s="157"/>
      <c r="Q25" s="157"/>
      <c r="R25" s="158"/>
      <c r="S25" s="158"/>
      <c r="T25" s="158"/>
      <c r="U25" s="158"/>
      <c r="V25" s="158"/>
      <c r="W25" s="158"/>
      <c r="X25" s="158"/>
      <c r="Y25" s="158"/>
      <c r="Z25" s="148"/>
      <c r="AA25" s="148"/>
      <c r="AB25" s="148"/>
      <c r="AC25" s="148"/>
      <c r="AD25" s="148"/>
      <c r="AE25" s="148"/>
      <c r="AF25" s="148"/>
      <c r="AG25" s="148" t="s">
        <v>235</v>
      </c>
      <c r="AH25" s="148">
        <v>5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7">
        <v>7</v>
      </c>
      <c r="B26" s="168" t="s">
        <v>750</v>
      </c>
      <c r="C26" s="183" t="s">
        <v>751</v>
      </c>
      <c r="D26" s="169" t="s">
        <v>268</v>
      </c>
      <c r="E26" s="170">
        <v>4.4000000000000004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0">
        <v>0</v>
      </c>
      <c r="O26" s="170">
        <f>ROUND(E26*N26,2)</f>
        <v>0</v>
      </c>
      <c r="P26" s="170">
        <v>0</v>
      </c>
      <c r="Q26" s="170">
        <f>ROUND(E26*P26,2)</f>
        <v>0</v>
      </c>
      <c r="R26" s="172" t="s">
        <v>730</v>
      </c>
      <c r="S26" s="172" t="s">
        <v>221</v>
      </c>
      <c r="T26" s="173" t="s">
        <v>222</v>
      </c>
      <c r="U26" s="158">
        <v>1.587</v>
      </c>
      <c r="V26" s="158">
        <f>ROUND(E26*U26,2)</f>
        <v>6.98</v>
      </c>
      <c r="W26" s="158"/>
      <c r="X26" s="158" t="s">
        <v>223</v>
      </c>
      <c r="Y26" s="158" t="s">
        <v>197</v>
      </c>
      <c r="Z26" s="148"/>
      <c r="AA26" s="148"/>
      <c r="AB26" s="148"/>
      <c r="AC26" s="148"/>
      <c r="AD26" s="148"/>
      <c r="AE26" s="148"/>
      <c r="AF26" s="148"/>
      <c r="AG26" s="148" t="s">
        <v>224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2.5" outlineLevel="2" x14ac:dyDescent="0.2">
      <c r="A27" s="155"/>
      <c r="B27" s="156"/>
      <c r="C27" s="258" t="s">
        <v>752</v>
      </c>
      <c r="D27" s="259"/>
      <c r="E27" s="259"/>
      <c r="F27" s="259"/>
      <c r="G27" s="259"/>
      <c r="H27" s="158"/>
      <c r="I27" s="158"/>
      <c r="J27" s="158"/>
      <c r="K27" s="158"/>
      <c r="L27" s="158"/>
      <c r="M27" s="158"/>
      <c r="N27" s="157"/>
      <c r="O27" s="157"/>
      <c r="P27" s="157"/>
      <c r="Q27" s="157"/>
      <c r="R27" s="158"/>
      <c r="S27" s="158"/>
      <c r="T27" s="158"/>
      <c r="U27" s="158"/>
      <c r="V27" s="158"/>
      <c r="W27" s="158"/>
      <c r="X27" s="158"/>
      <c r="Y27" s="158"/>
      <c r="Z27" s="148"/>
      <c r="AA27" s="148"/>
      <c r="AB27" s="148"/>
      <c r="AC27" s="148"/>
      <c r="AD27" s="148"/>
      <c r="AE27" s="148"/>
      <c r="AF27" s="148"/>
      <c r="AG27" s="148" t="s">
        <v>226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89" t="str">
        <f>C27</f>
        <v>sypaninou z vhodných hornin tř. 1 - 4 nebo materiálem připraveným podél výkopu ve vzdálenosti do 3 m od jeho kraje, pro jakoukoliv hloubku výkopu a jakoukoliv míru zhutnění,</v>
      </c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90" t="s">
        <v>1145</v>
      </c>
      <c r="D28" s="187"/>
      <c r="E28" s="188">
        <v>4.4000000000000004</v>
      </c>
      <c r="F28" s="158"/>
      <c r="G28" s="158"/>
      <c r="H28" s="158"/>
      <c r="I28" s="158"/>
      <c r="J28" s="158"/>
      <c r="K28" s="158"/>
      <c r="L28" s="158"/>
      <c r="M28" s="158"/>
      <c r="N28" s="157"/>
      <c r="O28" s="157"/>
      <c r="P28" s="157"/>
      <c r="Q28" s="157"/>
      <c r="R28" s="158"/>
      <c r="S28" s="158"/>
      <c r="T28" s="158"/>
      <c r="U28" s="158"/>
      <c r="V28" s="158"/>
      <c r="W28" s="158"/>
      <c r="X28" s="158"/>
      <c r="Y28" s="158"/>
      <c r="Z28" s="148"/>
      <c r="AA28" s="148"/>
      <c r="AB28" s="148"/>
      <c r="AC28" s="148"/>
      <c r="AD28" s="148"/>
      <c r="AE28" s="148"/>
      <c r="AF28" s="148"/>
      <c r="AG28" s="148" t="s">
        <v>235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7">
        <v>8</v>
      </c>
      <c r="B29" s="168" t="s">
        <v>754</v>
      </c>
      <c r="C29" s="183" t="s">
        <v>755</v>
      </c>
      <c r="D29" s="169" t="s">
        <v>363</v>
      </c>
      <c r="E29" s="170">
        <v>7.92</v>
      </c>
      <c r="F29" s="171"/>
      <c r="G29" s="172">
        <f>ROUND(E29*F29,2)</f>
        <v>0</v>
      </c>
      <c r="H29" s="171"/>
      <c r="I29" s="172">
        <f>ROUND(E29*H29,2)</f>
        <v>0</v>
      </c>
      <c r="J29" s="171"/>
      <c r="K29" s="172">
        <f>ROUND(E29*J29,2)</f>
        <v>0</v>
      </c>
      <c r="L29" s="172">
        <v>21</v>
      </c>
      <c r="M29" s="172">
        <f>G29*(1+L29/100)</f>
        <v>0</v>
      </c>
      <c r="N29" s="170">
        <v>1</v>
      </c>
      <c r="O29" s="170">
        <f>ROUND(E29*N29,2)</f>
        <v>7.92</v>
      </c>
      <c r="P29" s="170">
        <v>0</v>
      </c>
      <c r="Q29" s="170">
        <f>ROUND(E29*P29,2)</f>
        <v>0</v>
      </c>
      <c r="R29" s="172" t="s">
        <v>549</v>
      </c>
      <c r="S29" s="172" t="s">
        <v>221</v>
      </c>
      <c r="T29" s="173" t="s">
        <v>222</v>
      </c>
      <c r="U29" s="158">
        <v>0</v>
      </c>
      <c r="V29" s="158">
        <f>ROUND(E29*U29,2)</f>
        <v>0</v>
      </c>
      <c r="W29" s="158"/>
      <c r="X29" s="158" t="s">
        <v>536</v>
      </c>
      <c r="Y29" s="158" t="s">
        <v>197</v>
      </c>
      <c r="Z29" s="148"/>
      <c r="AA29" s="148"/>
      <c r="AB29" s="148"/>
      <c r="AC29" s="148"/>
      <c r="AD29" s="148"/>
      <c r="AE29" s="148"/>
      <c r="AF29" s="148"/>
      <c r="AG29" s="148" t="s">
        <v>537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190" t="s">
        <v>1146</v>
      </c>
      <c r="D30" s="187"/>
      <c r="E30" s="188">
        <v>7.92</v>
      </c>
      <c r="F30" s="158"/>
      <c r="G30" s="158"/>
      <c r="H30" s="158"/>
      <c r="I30" s="158"/>
      <c r="J30" s="158"/>
      <c r="K30" s="158"/>
      <c r="L30" s="158"/>
      <c r="M30" s="158"/>
      <c r="N30" s="157"/>
      <c r="O30" s="157"/>
      <c r="P30" s="157"/>
      <c r="Q30" s="157"/>
      <c r="R30" s="158"/>
      <c r="S30" s="158"/>
      <c r="T30" s="158"/>
      <c r="U30" s="158"/>
      <c r="V30" s="158"/>
      <c r="W30" s="158"/>
      <c r="X30" s="158"/>
      <c r="Y30" s="158"/>
      <c r="Z30" s="148"/>
      <c r="AA30" s="148"/>
      <c r="AB30" s="148"/>
      <c r="AC30" s="148"/>
      <c r="AD30" s="148"/>
      <c r="AE30" s="148"/>
      <c r="AF30" s="148"/>
      <c r="AG30" s="148" t="s">
        <v>235</v>
      </c>
      <c r="AH30" s="148">
        <v>5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67">
        <v>9</v>
      </c>
      <c r="B31" s="168" t="s">
        <v>1147</v>
      </c>
      <c r="C31" s="183" t="s">
        <v>1148</v>
      </c>
      <c r="D31" s="169" t="s">
        <v>268</v>
      </c>
      <c r="E31" s="170">
        <v>15.07</v>
      </c>
      <c r="F31" s="171"/>
      <c r="G31" s="172">
        <f>ROUND(E31*F31,2)</f>
        <v>0</v>
      </c>
      <c r="H31" s="171"/>
      <c r="I31" s="172">
        <f>ROUND(E31*H31,2)</f>
        <v>0</v>
      </c>
      <c r="J31" s="171"/>
      <c r="K31" s="172">
        <f>ROUND(E31*J31,2)</f>
        <v>0</v>
      </c>
      <c r="L31" s="172">
        <v>21</v>
      </c>
      <c r="M31" s="172">
        <f>G31*(1+L31/100)</f>
        <v>0</v>
      </c>
      <c r="N31" s="170">
        <v>0</v>
      </c>
      <c r="O31" s="170">
        <f>ROUND(E31*N31,2)</f>
        <v>0</v>
      </c>
      <c r="P31" s="170">
        <v>0</v>
      </c>
      <c r="Q31" s="170">
        <f>ROUND(E31*P31,2)</f>
        <v>0</v>
      </c>
      <c r="R31" s="172" t="s">
        <v>730</v>
      </c>
      <c r="S31" s="172" t="s">
        <v>221</v>
      </c>
      <c r="T31" s="173" t="s">
        <v>222</v>
      </c>
      <c r="U31" s="158">
        <v>0.20200000000000001</v>
      </c>
      <c r="V31" s="158">
        <f>ROUND(E31*U31,2)</f>
        <v>3.04</v>
      </c>
      <c r="W31" s="158"/>
      <c r="X31" s="158" t="s">
        <v>223</v>
      </c>
      <c r="Y31" s="158" t="s">
        <v>197</v>
      </c>
      <c r="Z31" s="148"/>
      <c r="AA31" s="148"/>
      <c r="AB31" s="148"/>
      <c r="AC31" s="148"/>
      <c r="AD31" s="148"/>
      <c r="AE31" s="148"/>
      <c r="AF31" s="148"/>
      <c r="AG31" s="148" t="s">
        <v>224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258" t="s">
        <v>759</v>
      </c>
      <c r="D32" s="259"/>
      <c r="E32" s="259"/>
      <c r="F32" s="259"/>
      <c r="G32" s="259"/>
      <c r="H32" s="158"/>
      <c r="I32" s="158"/>
      <c r="J32" s="158"/>
      <c r="K32" s="158"/>
      <c r="L32" s="158"/>
      <c r="M32" s="158"/>
      <c r="N32" s="157"/>
      <c r="O32" s="157"/>
      <c r="P32" s="157"/>
      <c r="Q32" s="157"/>
      <c r="R32" s="158"/>
      <c r="S32" s="158"/>
      <c r="T32" s="158"/>
      <c r="U32" s="158"/>
      <c r="V32" s="158"/>
      <c r="W32" s="158"/>
      <c r="X32" s="158"/>
      <c r="Y32" s="158"/>
      <c r="Z32" s="148"/>
      <c r="AA32" s="148"/>
      <c r="AB32" s="148"/>
      <c r="AC32" s="148"/>
      <c r="AD32" s="148"/>
      <c r="AE32" s="148"/>
      <c r="AF32" s="148"/>
      <c r="AG32" s="148" t="s">
        <v>226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2">
      <c r="A33" s="155"/>
      <c r="B33" s="156"/>
      <c r="C33" s="262" t="s">
        <v>1149</v>
      </c>
      <c r="D33" s="263"/>
      <c r="E33" s="263"/>
      <c r="F33" s="263"/>
      <c r="G33" s="263"/>
      <c r="H33" s="158"/>
      <c r="I33" s="158"/>
      <c r="J33" s="158"/>
      <c r="K33" s="158"/>
      <c r="L33" s="158"/>
      <c r="M33" s="158"/>
      <c r="N33" s="157"/>
      <c r="O33" s="157"/>
      <c r="P33" s="157"/>
      <c r="Q33" s="157"/>
      <c r="R33" s="158"/>
      <c r="S33" s="158"/>
      <c r="T33" s="158"/>
      <c r="U33" s="158"/>
      <c r="V33" s="158"/>
      <c r="W33" s="158"/>
      <c r="X33" s="158"/>
      <c r="Y33" s="158"/>
      <c r="Z33" s="148"/>
      <c r="AA33" s="148"/>
      <c r="AB33" s="148"/>
      <c r="AC33" s="148"/>
      <c r="AD33" s="148"/>
      <c r="AE33" s="148"/>
      <c r="AF33" s="148"/>
      <c r="AG33" s="148" t="s">
        <v>339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2" x14ac:dyDescent="0.2">
      <c r="A34" s="155"/>
      <c r="B34" s="156"/>
      <c r="C34" s="190" t="s">
        <v>1150</v>
      </c>
      <c r="D34" s="187"/>
      <c r="E34" s="188">
        <v>20.79</v>
      </c>
      <c r="F34" s="158"/>
      <c r="G34" s="158"/>
      <c r="H34" s="158"/>
      <c r="I34" s="158"/>
      <c r="J34" s="158"/>
      <c r="K34" s="158"/>
      <c r="L34" s="158"/>
      <c r="M34" s="158"/>
      <c r="N34" s="157"/>
      <c r="O34" s="157"/>
      <c r="P34" s="157"/>
      <c r="Q34" s="157"/>
      <c r="R34" s="158"/>
      <c r="S34" s="158"/>
      <c r="T34" s="158"/>
      <c r="U34" s="158"/>
      <c r="V34" s="158"/>
      <c r="W34" s="158"/>
      <c r="X34" s="158"/>
      <c r="Y34" s="158"/>
      <c r="Z34" s="148"/>
      <c r="AA34" s="148"/>
      <c r="AB34" s="148"/>
      <c r="AC34" s="148"/>
      <c r="AD34" s="148"/>
      <c r="AE34" s="148"/>
      <c r="AF34" s="148"/>
      <c r="AG34" s="148" t="s">
        <v>235</v>
      </c>
      <c r="AH34" s="148">
        <v>5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3" x14ac:dyDescent="0.2">
      <c r="A35" s="155"/>
      <c r="B35" s="156"/>
      <c r="C35" s="190" t="s">
        <v>1151</v>
      </c>
      <c r="D35" s="187"/>
      <c r="E35" s="188">
        <v>-5.72</v>
      </c>
      <c r="F35" s="158"/>
      <c r="G35" s="158"/>
      <c r="H35" s="158"/>
      <c r="I35" s="158"/>
      <c r="J35" s="158"/>
      <c r="K35" s="158"/>
      <c r="L35" s="158"/>
      <c r="M35" s="158"/>
      <c r="N35" s="157"/>
      <c r="O35" s="157"/>
      <c r="P35" s="157"/>
      <c r="Q35" s="157"/>
      <c r="R35" s="158"/>
      <c r="S35" s="158"/>
      <c r="T35" s="158"/>
      <c r="U35" s="158"/>
      <c r="V35" s="158"/>
      <c r="W35" s="158"/>
      <c r="X35" s="158"/>
      <c r="Y35" s="158"/>
      <c r="Z35" s="148"/>
      <c r="AA35" s="148"/>
      <c r="AB35" s="148"/>
      <c r="AC35" s="148"/>
      <c r="AD35" s="148"/>
      <c r="AE35" s="148"/>
      <c r="AF35" s="148"/>
      <c r="AG35" s="148" t="s">
        <v>235</v>
      </c>
      <c r="AH35" s="148">
        <v>5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160" t="s">
        <v>190</v>
      </c>
      <c r="B36" s="161" t="s">
        <v>92</v>
      </c>
      <c r="C36" s="181" t="s">
        <v>93</v>
      </c>
      <c r="D36" s="162"/>
      <c r="E36" s="163"/>
      <c r="F36" s="164"/>
      <c r="G36" s="164">
        <f>SUMIF(AG37:AG39,"&lt;&gt;NOR",G37:G39)</f>
        <v>0</v>
      </c>
      <c r="H36" s="164"/>
      <c r="I36" s="164">
        <f>SUM(I37:I39)</f>
        <v>0</v>
      </c>
      <c r="J36" s="164"/>
      <c r="K36" s="164">
        <f>SUM(K37:K39)</f>
        <v>0</v>
      </c>
      <c r="L36" s="164"/>
      <c r="M36" s="164">
        <f>SUM(M37:M39)</f>
        <v>0</v>
      </c>
      <c r="N36" s="163"/>
      <c r="O36" s="163">
        <f>SUM(O37:O39)</f>
        <v>2.5</v>
      </c>
      <c r="P36" s="163"/>
      <c r="Q36" s="163">
        <f>SUM(Q37:Q39)</f>
        <v>0</v>
      </c>
      <c r="R36" s="164"/>
      <c r="S36" s="164"/>
      <c r="T36" s="165"/>
      <c r="U36" s="159"/>
      <c r="V36" s="159">
        <f>SUM(V37:V39)</f>
        <v>2.2400000000000002</v>
      </c>
      <c r="W36" s="159"/>
      <c r="X36" s="159"/>
      <c r="Y36" s="159"/>
      <c r="AG36" t="s">
        <v>191</v>
      </c>
    </row>
    <row r="37" spans="1:60" outlineLevel="1" x14ac:dyDescent="0.2">
      <c r="A37" s="167">
        <v>10</v>
      </c>
      <c r="B37" s="168" t="s">
        <v>764</v>
      </c>
      <c r="C37" s="183" t="s">
        <v>765</v>
      </c>
      <c r="D37" s="169" t="s">
        <v>268</v>
      </c>
      <c r="E37" s="170">
        <v>1.32</v>
      </c>
      <c r="F37" s="171"/>
      <c r="G37" s="172">
        <f>ROUND(E37*F37,2)</f>
        <v>0</v>
      </c>
      <c r="H37" s="171"/>
      <c r="I37" s="172">
        <f>ROUND(E37*H37,2)</f>
        <v>0</v>
      </c>
      <c r="J37" s="171"/>
      <c r="K37" s="172">
        <f>ROUND(E37*J37,2)</f>
        <v>0</v>
      </c>
      <c r="L37" s="172">
        <v>21</v>
      </c>
      <c r="M37" s="172">
        <f>G37*(1+L37/100)</f>
        <v>0</v>
      </c>
      <c r="N37" s="170">
        <v>1.8907700000000001</v>
      </c>
      <c r="O37" s="170">
        <f>ROUND(E37*N37,2)</f>
        <v>2.5</v>
      </c>
      <c r="P37" s="170">
        <v>0</v>
      </c>
      <c r="Q37" s="170">
        <f>ROUND(E37*P37,2)</f>
        <v>0</v>
      </c>
      <c r="R37" s="172" t="s">
        <v>220</v>
      </c>
      <c r="S37" s="172" t="s">
        <v>221</v>
      </c>
      <c r="T37" s="173" t="s">
        <v>222</v>
      </c>
      <c r="U37" s="158">
        <v>1.7</v>
      </c>
      <c r="V37" s="158">
        <f>ROUND(E37*U37,2)</f>
        <v>2.2400000000000002</v>
      </c>
      <c r="W37" s="158"/>
      <c r="X37" s="158" t="s">
        <v>223</v>
      </c>
      <c r="Y37" s="158" t="s">
        <v>197</v>
      </c>
      <c r="Z37" s="148"/>
      <c r="AA37" s="148"/>
      <c r="AB37" s="148"/>
      <c r="AC37" s="148"/>
      <c r="AD37" s="148"/>
      <c r="AE37" s="148"/>
      <c r="AF37" s="148"/>
      <c r="AG37" s="148" t="s">
        <v>224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 x14ac:dyDescent="0.2">
      <c r="A38" s="155"/>
      <c r="B38" s="156"/>
      <c r="C38" s="258" t="s">
        <v>766</v>
      </c>
      <c r="D38" s="259"/>
      <c r="E38" s="259"/>
      <c r="F38" s="259"/>
      <c r="G38" s="259"/>
      <c r="H38" s="158"/>
      <c r="I38" s="158"/>
      <c r="J38" s="158"/>
      <c r="K38" s="158"/>
      <c r="L38" s="158"/>
      <c r="M38" s="158"/>
      <c r="N38" s="157"/>
      <c r="O38" s="157"/>
      <c r="P38" s="157"/>
      <c r="Q38" s="157"/>
      <c r="R38" s="158"/>
      <c r="S38" s="158"/>
      <c r="T38" s="158"/>
      <c r="U38" s="158"/>
      <c r="V38" s="158"/>
      <c r="W38" s="158"/>
      <c r="X38" s="158"/>
      <c r="Y38" s="158"/>
      <c r="Z38" s="148"/>
      <c r="AA38" s="148"/>
      <c r="AB38" s="148"/>
      <c r="AC38" s="148"/>
      <c r="AD38" s="148"/>
      <c r="AE38" s="148"/>
      <c r="AF38" s="148"/>
      <c r="AG38" s="148" t="s">
        <v>226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2" x14ac:dyDescent="0.2">
      <c r="A39" s="155"/>
      <c r="B39" s="156"/>
      <c r="C39" s="190" t="s">
        <v>1152</v>
      </c>
      <c r="D39" s="187"/>
      <c r="E39" s="188">
        <v>1.32</v>
      </c>
      <c r="F39" s="158"/>
      <c r="G39" s="158"/>
      <c r="H39" s="158"/>
      <c r="I39" s="158"/>
      <c r="J39" s="158"/>
      <c r="K39" s="158"/>
      <c r="L39" s="158"/>
      <c r="M39" s="158"/>
      <c r="N39" s="157"/>
      <c r="O39" s="157"/>
      <c r="P39" s="157"/>
      <c r="Q39" s="157"/>
      <c r="R39" s="158"/>
      <c r="S39" s="158"/>
      <c r="T39" s="158"/>
      <c r="U39" s="158"/>
      <c r="V39" s="158"/>
      <c r="W39" s="158"/>
      <c r="X39" s="158"/>
      <c r="Y39" s="158"/>
      <c r="Z39" s="148"/>
      <c r="AA39" s="148"/>
      <c r="AB39" s="148"/>
      <c r="AC39" s="148"/>
      <c r="AD39" s="148"/>
      <c r="AE39" s="148"/>
      <c r="AF39" s="148"/>
      <c r="AG39" s="148" t="s">
        <v>235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0" t="s">
        <v>190</v>
      </c>
      <c r="B40" s="161" t="s">
        <v>61</v>
      </c>
      <c r="C40" s="181" t="s">
        <v>90</v>
      </c>
      <c r="D40" s="162"/>
      <c r="E40" s="163"/>
      <c r="F40" s="164"/>
      <c r="G40" s="164">
        <f>SUMIF(AG41:AG42,"&lt;&gt;NOR",G41:G42)</f>
        <v>0</v>
      </c>
      <c r="H40" s="164"/>
      <c r="I40" s="164">
        <f>SUM(I41:I42)</f>
        <v>0</v>
      </c>
      <c r="J40" s="164"/>
      <c r="K40" s="164">
        <f>SUM(K41:K42)</f>
        <v>0</v>
      </c>
      <c r="L40" s="164"/>
      <c r="M40" s="164">
        <f>SUM(M41:M42)</f>
        <v>0</v>
      </c>
      <c r="N40" s="163"/>
      <c r="O40" s="163">
        <f>SUM(O41:O42)</f>
        <v>0</v>
      </c>
      <c r="P40" s="163"/>
      <c r="Q40" s="163">
        <f>SUM(Q41:Q42)</f>
        <v>1.1000000000000001</v>
      </c>
      <c r="R40" s="164"/>
      <c r="S40" s="164"/>
      <c r="T40" s="165"/>
      <c r="U40" s="159"/>
      <c r="V40" s="159">
        <f>SUM(V41:V42)</f>
        <v>4.51</v>
      </c>
      <c r="W40" s="159"/>
      <c r="X40" s="159"/>
      <c r="Y40" s="159"/>
      <c r="AG40" t="s">
        <v>191</v>
      </c>
    </row>
    <row r="41" spans="1:60" outlineLevel="1" x14ac:dyDescent="0.2">
      <c r="A41" s="167">
        <v>11</v>
      </c>
      <c r="B41" s="168" t="s">
        <v>227</v>
      </c>
      <c r="C41" s="183" t="s">
        <v>228</v>
      </c>
      <c r="D41" s="169" t="s">
        <v>219</v>
      </c>
      <c r="E41" s="170">
        <v>11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21</v>
      </c>
      <c r="M41" s="172">
        <f>G41*(1+L41/100)</f>
        <v>0</v>
      </c>
      <c r="N41" s="170">
        <v>0</v>
      </c>
      <c r="O41" s="170">
        <f>ROUND(E41*N41,2)</f>
        <v>0</v>
      </c>
      <c r="P41" s="170">
        <v>0.1</v>
      </c>
      <c r="Q41" s="170">
        <f>ROUND(E41*P41,2)</f>
        <v>1.1000000000000001</v>
      </c>
      <c r="R41" s="172" t="s">
        <v>220</v>
      </c>
      <c r="S41" s="172" t="s">
        <v>221</v>
      </c>
      <c r="T41" s="173" t="s">
        <v>222</v>
      </c>
      <c r="U41" s="158">
        <v>0.41</v>
      </c>
      <c r="V41" s="158">
        <f>ROUND(E41*U41,2)</f>
        <v>4.51</v>
      </c>
      <c r="W41" s="158"/>
      <c r="X41" s="158" t="s">
        <v>223</v>
      </c>
      <c r="Y41" s="158" t="s">
        <v>197</v>
      </c>
      <c r="Z41" s="148"/>
      <c r="AA41" s="148"/>
      <c r="AB41" s="148"/>
      <c r="AC41" s="148"/>
      <c r="AD41" s="148"/>
      <c r="AE41" s="148"/>
      <c r="AF41" s="148"/>
      <c r="AG41" s="148" t="s">
        <v>224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258" t="s">
        <v>225</v>
      </c>
      <c r="D42" s="259"/>
      <c r="E42" s="259"/>
      <c r="F42" s="259"/>
      <c r="G42" s="259"/>
      <c r="H42" s="158"/>
      <c r="I42" s="158"/>
      <c r="J42" s="158"/>
      <c r="K42" s="158"/>
      <c r="L42" s="158"/>
      <c r="M42" s="158"/>
      <c r="N42" s="157"/>
      <c r="O42" s="157"/>
      <c r="P42" s="157"/>
      <c r="Q42" s="157"/>
      <c r="R42" s="158"/>
      <c r="S42" s="158"/>
      <c r="T42" s="158"/>
      <c r="U42" s="158"/>
      <c r="V42" s="158"/>
      <c r="W42" s="158"/>
      <c r="X42" s="158"/>
      <c r="Y42" s="158"/>
      <c r="Z42" s="148"/>
      <c r="AA42" s="148"/>
      <c r="AB42" s="148"/>
      <c r="AC42" s="148"/>
      <c r="AD42" s="148"/>
      <c r="AE42" s="148"/>
      <c r="AF42" s="148"/>
      <c r="AG42" s="148" t="s">
        <v>226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x14ac:dyDescent="0.2">
      <c r="A43" s="160" t="s">
        <v>190</v>
      </c>
      <c r="B43" s="161" t="s">
        <v>112</v>
      </c>
      <c r="C43" s="181" t="s">
        <v>113</v>
      </c>
      <c r="D43" s="162"/>
      <c r="E43" s="163"/>
      <c r="F43" s="164"/>
      <c r="G43" s="164">
        <f>SUMIF(AG44:AG45,"&lt;&gt;NOR",G44:G45)</f>
        <v>0</v>
      </c>
      <c r="H43" s="164"/>
      <c r="I43" s="164">
        <f>SUM(I44:I45)</f>
        <v>0</v>
      </c>
      <c r="J43" s="164"/>
      <c r="K43" s="164">
        <f>SUM(K44:K45)</f>
        <v>0</v>
      </c>
      <c r="L43" s="164"/>
      <c r="M43" s="164">
        <f>SUM(M44:M45)</f>
        <v>0</v>
      </c>
      <c r="N43" s="163"/>
      <c r="O43" s="163">
        <f>SUM(O44:O45)</f>
        <v>0</v>
      </c>
      <c r="P43" s="163"/>
      <c r="Q43" s="163">
        <f>SUM(Q44:Q45)</f>
        <v>0</v>
      </c>
      <c r="R43" s="164"/>
      <c r="S43" s="164"/>
      <c r="T43" s="165"/>
      <c r="U43" s="159"/>
      <c r="V43" s="159">
        <f>SUM(V44:V45)</f>
        <v>0.62</v>
      </c>
      <c r="W43" s="159"/>
      <c r="X43" s="159"/>
      <c r="Y43" s="159"/>
      <c r="AG43" t="s">
        <v>191</v>
      </c>
    </row>
    <row r="44" spans="1:60" outlineLevel="1" x14ac:dyDescent="0.2">
      <c r="A44" s="167">
        <v>12</v>
      </c>
      <c r="B44" s="168" t="s">
        <v>1153</v>
      </c>
      <c r="C44" s="183" t="s">
        <v>1154</v>
      </c>
      <c r="D44" s="169" t="s">
        <v>363</v>
      </c>
      <c r="E44" s="170">
        <v>1.1000000000000001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21</v>
      </c>
      <c r="M44" s="172">
        <f>G44*(1+L44/100)</f>
        <v>0</v>
      </c>
      <c r="N44" s="170">
        <v>0</v>
      </c>
      <c r="O44" s="170">
        <f>ROUND(E44*N44,2)</f>
        <v>0</v>
      </c>
      <c r="P44" s="170">
        <v>0</v>
      </c>
      <c r="Q44" s="170">
        <f>ROUND(E44*P44,2)</f>
        <v>0</v>
      </c>
      <c r="R44" s="172" t="s">
        <v>220</v>
      </c>
      <c r="S44" s="172" t="s">
        <v>221</v>
      </c>
      <c r="T44" s="173" t="s">
        <v>222</v>
      </c>
      <c r="U44" s="158">
        <v>0.56399999999999995</v>
      </c>
      <c r="V44" s="158">
        <f>ROUND(E44*U44,2)</f>
        <v>0.62</v>
      </c>
      <c r="W44" s="158"/>
      <c r="X44" s="158" t="s">
        <v>223</v>
      </c>
      <c r="Y44" s="158" t="s">
        <v>197</v>
      </c>
      <c r="Z44" s="148"/>
      <c r="AA44" s="148"/>
      <c r="AB44" s="148"/>
      <c r="AC44" s="148"/>
      <c r="AD44" s="148"/>
      <c r="AE44" s="148"/>
      <c r="AF44" s="148"/>
      <c r="AG44" s="148" t="s">
        <v>224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90" t="s">
        <v>1155</v>
      </c>
      <c r="D45" s="187"/>
      <c r="E45" s="188">
        <v>1.1000000000000001</v>
      </c>
      <c r="F45" s="158"/>
      <c r="G45" s="158"/>
      <c r="H45" s="158"/>
      <c r="I45" s="158"/>
      <c r="J45" s="158"/>
      <c r="K45" s="158"/>
      <c r="L45" s="158"/>
      <c r="M45" s="158"/>
      <c r="N45" s="157"/>
      <c r="O45" s="157"/>
      <c r="P45" s="157"/>
      <c r="Q45" s="157"/>
      <c r="R45" s="158"/>
      <c r="S45" s="158"/>
      <c r="T45" s="158"/>
      <c r="U45" s="158"/>
      <c r="V45" s="158"/>
      <c r="W45" s="158"/>
      <c r="X45" s="158"/>
      <c r="Y45" s="158"/>
      <c r="Z45" s="148"/>
      <c r="AA45" s="148"/>
      <c r="AB45" s="148"/>
      <c r="AC45" s="148"/>
      <c r="AD45" s="148"/>
      <c r="AE45" s="148"/>
      <c r="AF45" s="148"/>
      <c r="AG45" s="148" t="s">
        <v>235</v>
      </c>
      <c r="AH45" s="148">
        <v>7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x14ac:dyDescent="0.2">
      <c r="A46" s="160" t="s">
        <v>190</v>
      </c>
      <c r="B46" s="161" t="s">
        <v>102</v>
      </c>
      <c r="C46" s="181" t="s">
        <v>103</v>
      </c>
      <c r="D46" s="162"/>
      <c r="E46" s="163"/>
      <c r="F46" s="164"/>
      <c r="G46" s="164">
        <f>SUMIF(AG47:AG66,"&lt;&gt;NOR",G47:G66)</f>
        <v>0</v>
      </c>
      <c r="H46" s="164"/>
      <c r="I46" s="164">
        <f>SUM(I47:I66)</f>
        <v>0</v>
      </c>
      <c r="J46" s="164"/>
      <c r="K46" s="164">
        <f>SUM(K47:K66)</f>
        <v>0</v>
      </c>
      <c r="L46" s="164"/>
      <c r="M46" s="164">
        <f>SUM(M47:M66)</f>
        <v>0</v>
      </c>
      <c r="N46" s="163"/>
      <c r="O46" s="163">
        <f>SUM(O47:O66)</f>
        <v>0.11</v>
      </c>
      <c r="P46" s="163"/>
      <c r="Q46" s="163">
        <f>SUM(Q47:Q66)</f>
        <v>0</v>
      </c>
      <c r="R46" s="164"/>
      <c r="S46" s="164"/>
      <c r="T46" s="165"/>
      <c r="U46" s="159"/>
      <c r="V46" s="159">
        <f>SUM(V47:V66)</f>
        <v>4.68</v>
      </c>
      <c r="W46" s="159"/>
      <c r="X46" s="159"/>
      <c r="Y46" s="159"/>
      <c r="AG46" t="s">
        <v>191</v>
      </c>
    </row>
    <row r="47" spans="1:60" ht="33.75" outlineLevel="1" x14ac:dyDescent="0.2">
      <c r="A47" s="174">
        <v>13</v>
      </c>
      <c r="B47" s="175" t="s">
        <v>1156</v>
      </c>
      <c r="C47" s="182" t="s">
        <v>1157</v>
      </c>
      <c r="D47" s="176" t="s">
        <v>281</v>
      </c>
      <c r="E47" s="177">
        <v>3</v>
      </c>
      <c r="F47" s="178"/>
      <c r="G47" s="179">
        <f>ROUND(E47*F47,2)</f>
        <v>0</v>
      </c>
      <c r="H47" s="178"/>
      <c r="I47" s="179">
        <f>ROUND(E47*H47,2)</f>
        <v>0</v>
      </c>
      <c r="J47" s="178"/>
      <c r="K47" s="179">
        <f>ROUND(E47*J47,2)</f>
        <v>0</v>
      </c>
      <c r="L47" s="179">
        <v>21</v>
      </c>
      <c r="M47" s="179">
        <f>G47*(1+L47/100)</f>
        <v>0</v>
      </c>
      <c r="N47" s="177">
        <v>5.0400000000000002E-3</v>
      </c>
      <c r="O47" s="177">
        <f>ROUND(E47*N47,2)</f>
        <v>0.02</v>
      </c>
      <c r="P47" s="177">
        <v>0</v>
      </c>
      <c r="Q47" s="177">
        <f>ROUND(E47*P47,2)</f>
        <v>0</v>
      </c>
      <c r="R47" s="179" t="s">
        <v>549</v>
      </c>
      <c r="S47" s="179" t="s">
        <v>221</v>
      </c>
      <c r="T47" s="180" t="s">
        <v>222</v>
      </c>
      <c r="U47" s="158">
        <v>0</v>
      </c>
      <c r="V47" s="158">
        <f>ROUND(E47*U47,2)</f>
        <v>0</v>
      </c>
      <c r="W47" s="158"/>
      <c r="X47" s="158" t="s">
        <v>536</v>
      </c>
      <c r="Y47" s="158" t="s">
        <v>197</v>
      </c>
      <c r="Z47" s="148"/>
      <c r="AA47" s="148"/>
      <c r="AB47" s="148"/>
      <c r="AC47" s="148"/>
      <c r="AD47" s="148"/>
      <c r="AE47" s="148"/>
      <c r="AF47" s="148"/>
      <c r="AG47" s="148" t="s">
        <v>537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33.75" outlineLevel="1" x14ac:dyDescent="0.2">
      <c r="A48" s="174">
        <v>14</v>
      </c>
      <c r="B48" s="175" t="s">
        <v>1158</v>
      </c>
      <c r="C48" s="182" t="s">
        <v>1159</v>
      </c>
      <c r="D48" s="176" t="s">
        <v>281</v>
      </c>
      <c r="E48" s="177">
        <v>3</v>
      </c>
      <c r="F48" s="178"/>
      <c r="G48" s="179">
        <f>ROUND(E48*F48,2)</f>
        <v>0</v>
      </c>
      <c r="H48" s="178"/>
      <c r="I48" s="179">
        <f>ROUND(E48*H48,2)</f>
        <v>0</v>
      </c>
      <c r="J48" s="178"/>
      <c r="K48" s="179">
        <f>ROUND(E48*J48,2)</f>
        <v>0</v>
      </c>
      <c r="L48" s="179">
        <v>21</v>
      </c>
      <c r="M48" s="179">
        <f>G48*(1+L48/100)</f>
        <v>0</v>
      </c>
      <c r="N48" s="177">
        <v>1.512E-2</v>
      </c>
      <c r="O48" s="177">
        <f>ROUND(E48*N48,2)</f>
        <v>0.05</v>
      </c>
      <c r="P48" s="177">
        <v>0</v>
      </c>
      <c r="Q48" s="177">
        <f>ROUND(E48*P48,2)</f>
        <v>0</v>
      </c>
      <c r="R48" s="179" t="s">
        <v>549</v>
      </c>
      <c r="S48" s="179" t="s">
        <v>221</v>
      </c>
      <c r="T48" s="180" t="s">
        <v>222</v>
      </c>
      <c r="U48" s="158">
        <v>0</v>
      </c>
      <c r="V48" s="158">
        <f>ROUND(E48*U48,2)</f>
        <v>0</v>
      </c>
      <c r="W48" s="158"/>
      <c r="X48" s="158" t="s">
        <v>536</v>
      </c>
      <c r="Y48" s="158" t="s">
        <v>197</v>
      </c>
      <c r="Z48" s="148"/>
      <c r="AA48" s="148"/>
      <c r="AB48" s="148"/>
      <c r="AC48" s="148"/>
      <c r="AD48" s="148"/>
      <c r="AE48" s="148"/>
      <c r="AF48" s="148"/>
      <c r="AG48" s="148" t="s">
        <v>537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67">
        <v>15</v>
      </c>
      <c r="B49" s="168" t="s">
        <v>1160</v>
      </c>
      <c r="C49" s="183" t="s">
        <v>1161</v>
      </c>
      <c r="D49" s="169" t="s">
        <v>219</v>
      </c>
      <c r="E49" s="170">
        <v>12</v>
      </c>
      <c r="F49" s="171"/>
      <c r="G49" s="172">
        <f>ROUND(E49*F49,2)</f>
        <v>0</v>
      </c>
      <c r="H49" s="171"/>
      <c r="I49" s="172">
        <f>ROUND(E49*H49,2)</f>
        <v>0</v>
      </c>
      <c r="J49" s="171"/>
      <c r="K49" s="172">
        <f>ROUND(E49*J49,2)</f>
        <v>0</v>
      </c>
      <c r="L49" s="172">
        <v>21</v>
      </c>
      <c r="M49" s="172">
        <f>G49*(1+L49/100)</f>
        <v>0</v>
      </c>
      <c r="N49" s="170">
        <v>1.0000000000000001E-5</v>
      </c>
      <c r="O49" s="170">
        <f>ROUND(E49*N49,2)</f>
        <v>0</v>
      </c>
      <c r="P49" s="170">
        <v>0</v>
      </c>
      <c r="Q49" s="170">
        <f>ROUND(E49*P49,2)</f>
        <v>0</v>
      </c>
      <c r="R49" s="172" t="s">
        <v>220</v>
      </c>
      <c r="S49" s="172" t="s">
        <v>221</v>
      </c>
      <c r="T49" s="173" t="s">
        <v>222</v>
      </c>
      <c r="U49" s="158">
        <v>0.08</v>
      </c>
      <c r="V49" s="158">
        <f>ROUND(E49*U49,2)</f>
        <v>0.96</v>
      </c>
      <c r="W49" s="158"/>
      <c r="X49" s="158" t="s">
        <v>223</v>
      </c>
      <c r="Y49" s="158" t="s">
        <v>197</v>
      </c>
      <c r="Z49" s="148"/>
      <c r="AA49" s="148"/>
      <c r="AB49" s="148"/>
      <c r="AC49" s="148"/>
      <c r="AD49" s="148"/>
      <c r="AE49" s="148"/>
      <c r="AF49" s="148"/>
      <c r="AG49" s="148" t="s">
        <v>224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258" t="s">
        <v>1162</v>
      </c>
      <c r="D50" s="259"/>
      <c r="E50" s="259"/>
      <c r="F50" s="259"/>
      <c r="G50" s="259"/>
      <c r="H50" s="158"/>
      <c r="I50" s="158"/>
      <c r="J50" s="158"/>
      <c r="K50" s="158"/>
      <c r="L50" s="158"/>
      <c r="M50" s="158"/>
      <c r="N50" s="157"/>
      <c r="O50" s="157"/>
      <c r="P50" s="157"/>
      <c r="Q50" s="157"/>
      <c r="R50" s="158"/>
      <c r="S50" s="158"/>
      <c r="T50" s="158"/>
      <c r="U50" s="158"/>
      <c r="V50" s="158"/>
      <c r="W50" s="158"/>
      <c r="X50" s="158"/>
      <c r="Y50" s="158"/>
      <c r="Z50" s="148"/>
      <c r="AA50" s="148"/>
      <c r="AB50" s="148"/>
      <c r="AC50" s="148"/>
      <c r="AD50" s="148"/>
      <c r="AE50" s="148"/>
      <c r="AF50" s="148"/>
      <c r="AG50" s="148" t="s">
        <v>226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90" t="s">
        <v>1163</v>
      </c>
      <c r="D51" s="187"/>
      <c r="E51" s="188">
        <v>3</v>
      </c>
      <c r="F51" s="158"/>
      <c r="G51" s="158"/>
      <c r="H51" s="158"/>
      <c r="I51" s="158"/>
      <c r="J51" s="158"/>
      <c r="K51" s="158"/>
      <c r="L51" s="158"/>
      <c r="M51" s="158"/>
      <c r="N51" s="157"/>
      <c r="O51" s="157"/>
      <c r="P51" s="157"/>
      <c r="Q51" s="157"/>
      <c r="R51" s="158"/>
      <c r="S51" s="158"/>
      <c r="T51" s="158"/>
      <c r="U51" s="158"/>
      <c r="V51" s="158"/>
      <c r="W51" s="158"/>
      <c r="X51" s="158"/>
      <c r="Y51" s="158"/>
      <c r="Z51" s="148"/>
      <c r="AA51" s="148"/>
      <c r="AB51" s="148"/>
      <c r="AC51" s="148"/>
      <c r="AD51" s="148"/>
      <c r="AE51" s="148"/>
      <c r="AF51" s="148"/>
      <c r="AG51" s="148" t="s">
        <v>235</v>
      </c>
      <c r="AH51" s="148">
        <v>5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3" x14ac:dyDescent="0.2">
      <c r="A52" s="155"/>
      <c r="B52" s="156"/>
      <c r="C52" s="190" t="s">
        <v>1164</v>
      </c>
      <c r="D52" s="187"/>
      <c r="E52" s="188">
        <v>9</v>
      </c>
      <c r="F52" s="158"/>
      <c r="G52" s="158"/>
      <c r="H52" s="158"/>
      <c r="I52" s="158"/>
      <c r="J52" s="158"/>
      <c r="K52" s="158"/>
      <c r="L52" s="158"/>
      <c r="M52" s="158"/>
      <c r="N52" s="157"/>
      <c r="O52" s="157"/>
      <c r="P52" s="157"/>
      <c r="Q52" s="157"/>
      <c r="R52" s="158"/>
      <c r="S52" s="158"/>
      <c r="T52" s="158"/>
      <c r="U52" s="158"/>
      <c r="V52" s="158"/>
      <c r="W52" s="158"/>
      <c r="X52" s="158"/>
      <c r="Y52" s="158"/>
      <c r="Z52" s="148"/>
      <c r="AA52" s="148"/>
      <c r="AB52" s="148"/>
      <c r="AC52" s="148"/>
      <c r="AD52" s="148"/>
      <c r="AE52" s="148"/>
      <c r="AF52" s="148"/>
      <c r="AG52" s="148" t="s">
        <v>235</v>
      </c>
      <c r="AH52" s="148">
        <v>5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 x14ac:dyDescent="0.2">
      <c r="A53" s="167">
        <v>16</v>
      </c>
      <c r="B53" s="168" t="s">
        <v>1165</v>
      </c>
      <c r="C53" s="183" t="s">
        <v>1166</v>
      </c>
      <c r="D53" s="169" t="s">
        <v>219</v>
      </c>
      <c r="E53" s="170">
        <v>12</v>
      </c>
      <c r="F53" s="171"/>
      <c r="G53" s="172">
        <f>ROUND(E53*F53,2)</f>
        <v>0</v>
      </c>
      <c r="H53" s="171"/>
      <c r="I53" s="172">
        <f>ROUND(E53*H53,2)</f>
        <v>0</v>
      </c>
      <c r="J53" s="171"/>
      <c r="K53" s="172">
        <f>ROUND(E53*J53,2)</f>
        <v>0</v>
      </c>
      <c r="L53" s="172">
        <v>21</v>
      </c>
      <c r="M53" s="172">
        <f>G53*(1+L53/100)</f>
        <v>0</v>
      </c>
      <c r="N53" s="170">
        <v>0</v>
      </c>
      <c r="O53" s="170">
        <f>ROUND(E53*N53,2)</f>
        <v>0</v>
      </c>
      <c r="P53" s="170">
        <v>0</v>
      </c>
      <c r="Q53" s="170">
        <f>ROUND(E53*P53,2)</f>
        <v>0</v>
      </c>
      <c r="R53" s="172" t="s">
        <v>220</v>
      </c>
      <c r="S53" s="172" t="s">
        <v>221</v>
      </c>
      <c r="T53" s="173" t="s">
        <v>222</v>
      </c>
      <c r="U53" s="158">
        <v>5.8999999999999997E-2</v>
      </c>
      <c r="V53" s="158">
        <f>ROUND(E53*U53,2)</f>
        <v>0.71</v>
      </c>
      <c r="W53" s="158"/>
      <c r="X53" s="158" t="s">
        <v>223</v>
      </c>
      <c r="Y53" s="158" t="s">
        <v>197</v>
      </c>
      <c r="Z53" s="148"/>
      <c r="AA53" s="148"/>
      <c r="AB53" s="148"/>
      <c r="AC53" s="148"/>
      <c r="AD53" s="148"/>
      <c r="AE53" s="148"/>
      <c r="AF53" s="148"/>
      <c r="AG53" s="148" t="s">
        <v>224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258" t="s">
        <v>1167</v>
      </c>
      <c r="D54" s="259"/>
      <c r="E54" s="259"/>
      <c r="F54" s="259"/>
      <c r="G54" s="259"/>
      <c r="H54" s="158"/>
      <c r="I54" s="158"/>
      <c r="J54" s="158"/>
      <c r="K54" s="158"/>
      <c r="L54" s="158"/>
      <c r="M54" s="158"/>
      <c r="N54" s="157"/>
      <c r="O54" s="157"/>
      <c r="P54" s="157"/>
      <c r="Q54" s="157"/>
      <c r="R54" s="158"/>
      <c r="S54" s="158"/>
      <c r="T54" s="158"/>
      <c r="U54" s="158"/>
      <c r="V54" s="158"/>
      <c r="W54" s="158"/>
      <c r="X54" s="158"/>
      <c r="Y54" s="158"/>
      <c r="Z54" s="148"/>
      <c r="AA54" s="148"/>
      <c r="AB54" s="148"/>
      <c r="AC54" s="148"/>
      <c r="AD54" s="148"/>
      <c r="AE54" s="148"/>
      <c r="AF54" s="148"/>
      <c r="AG54" s="148" t="s">
        <v>226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190" t="s">
        <v>1168</v>
      </c>
      <c r="D55" s="187"/>
      <c r="E55" s="188">
        <v>12</v>
      </c>
      <c r="F55" s="158"/>
      <c r="G55" s="158"/>
      <c r="H55" s="158"/>
      <c r="I55" s="158"/>
      <c r="J55" s="158"/>
      <c r="K55" s="158"/>
      <c r="L55" s="158"/>
      <c r="M55" s="158"/>
      <c r="N55" s="157"/>
      <c r="O55" s="157"/>
      <c r="P55" s="157"/>
      <c r="Q55" s="157"/>
      <c r="R55" s="158"/>
      <c r="S55" s="158"/>
      <c r="T55" s="158"/>
      <c r="U55" s="158"/>
      <c r="V55" s="158"/>
      <c r="W55" s="158"/>
      <c r="X55" s="158"/>
      <c r="Y55" s="158"/>
      <c r="Z55" s="148"/>
      <c r="AA55" s="148"/>
      <c r="AB55" s="148"/>
      <c r="AC55" s="148"/>
      <c r="AD55" s="148"/>
      <c r="AE55" s="148"/>
      <c r="AF55" s="148"/>
      <c r="AG55" s="148" t="s">
        <v>235</v>
      </c>
      <c r="AH55" s="148">
        <v>5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4">
        <v>17</v>
      </c>
      <c r="B56" s="175" t="s">
        <v>1169</v>
      </c>
      <c r="C56" s="182" t="s">
        <v>1170</v>
      </c>
      <c r="D56" s="176" t="s">
        <v>281</v>
      </c>
      <c r="E56" s="177">
        <v>4</v>
      </c>
      <c r="F56" s="178"/>
      <c r="G56" s="179">
        <f>ROUND(E56*F56,2)</f>
        <v>0</v>
      </c>
      <c r="H56" s="178"/>
      <c r="I56" s="179">
        <f>ROUND(E56*H56,2)</f>
        <v>0</v>
      </c>
      <c r="J56" s="178"/>
      <c r="K56" s="179">
        <f>ROUND(E56*J56,2)</f>
        <v>0</v>
      </c>
      <c r="L56" s="179">
        <v>21</v>
      </c>
      <c r="M56" s="179">
        <f>G56*(1+L56/100)</f>
        <v>0</v>
      </c>
      <c r="N56" s="177">
        <v>1.2700000000000001E-3</v>
      </c>
      <c r="O56" s="177">
        <f>ROUND(E56*N56,2)</f>
        <v>0.01</v>
      </c>
      <c r="P56" s="177">
        <v>0</v>
      </c>
      <c r="Q56" s="177">
        <f>ROUND(E56*P56,2)</f>
        <v>0</v>
      </c>
      <c r="R56" s="179" t="s">
        <v>549</v>
      </c>
      <c r="S56" s="179" t="s">
        <v>221</v>
      </c>
      <c r="T56" s="180" t="s">
        <v>222</v>
      </c>
      <c r="U56" s="158">
        <v>0</v>
      </c>
      <c r="V56" s="158">
        <f>ROUND(E56*U56,2)</f>
        <v>0</v>
      </c>
      <c r="W56" s="158"/>
      <c r="X56" s="158" t="s">
        <v>536</v>
      </c>
      <c r="Y56" s="158" t="s">
        <v>197</v>
      </c>
      <c r="Z56" s="148"/>
      <c r="AA56" s="148"/>
      <c r="AB56" s="148"/>
      <c r="AC56" s="148"/>
      <c r="AD56" s="148"/>
      <c r="AE56" s="148"/>
      <c r="AF56" s="148"/>
      <c r="AG56" s="148" t="s">
        <v>537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 x14ac:dyDescent="0.2">
      <c r="A57" s="167">
        <v>18</v>
      </c>
      <c r="B57" s="168" t="s">
        <v>1171</v>
      </c>
      <c r="C57" s="183" t="s">
        <v>1172</v>
      </c>
      <c r="D57" s="169" t="s">
        <v>281</v>
      </c>
      <c r="E57" s="170">
        <v>4</v>
      </c>
      <c r="F57" s="171"/>
      <c r="G57" s="172">
        <f>ROUND(E57*F57,2)</f>
        <v>0</v>
      </c>
      <c r="H57" s="171"/>
      <c r="I57" s="172">
        <f>ROUND(E57*H57,2)</f>
        <v>0</v>
      </c>
      <c r="J57" s="171"/>
      <c r="K57" s="172">
        <f>ROUND(E57*J57,2)</f>
        <v>0</v>
      </c>
      <c r="L57" s="172">
        <v>21</v>
      </c>
      <c r="M57" s="172">
        <f>G57*(1+L57/100)</f>
        <v>0</v>
      </c>
      <c r="N57" s="170">
        <v>3.0000000000000001E-5</v>
      </c>
      <c r="O57" s="170">
        <f>ROUND(E57*N57,2)</f>
        <v>0</v>
      </c>
      <c r="P57" s="170">
        <v>0</v>
      </c>
      <c r="Q57" s="170">
        <f>ROUND(E57*P57,2)</f>
        <v>0</v>
      </c>
      <c r="R57" s="172" t="s">
        <v>220</v>
      </c>
      <c r="S57" s="172" t="s">
        <v>221</v>
      </c>
      <c r="T57" s="173" t="s">
        <v>222</v>
      </c>
      <c r="U57" s="158">
        <v>0.33</v>
      </c>
      <c r="V57" s="158">
        <f>ROUND(E57*U57,2)</f>
        <v>1.32</v>
      </c>
      <c r="W57" s="158"/>
      <c r="X57" s="158" t="s">
        <v>223</v>
      </c>
      <c r="Y57" s="158" t="s">
        <v>197</v>
      </c>
      <c r="Z57" s="148"/>
      <c r="AA57" s="148"/>
      <c r="AB57" s="148"/>
      <c r="AC57" s="148"/>
      <c r="AD57" s="148"/>
      <c r="AE57" s="148"/>
      <c r="AF57" s="148"/>
      <c r="AG57" s="148" t="s">
        <v>224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258" t="s">
        <v>766</v>
      </c>
      <c r="D58" s="259"/>
      <c r="E58" s="259"/>
      <c r="F58" s="259"/>
      <c r="G58" s="259"/>
      <c r="H58" s="158"/>
      <c r="I58" s="158"/>
      <c r="J58" s="158"/>
      <c r="K58" s="158"/>
      <c r="L58" s="158"/>
      <c r="M58" s="158"/>
      <c r="N58" s="157"/>
      <c r="O58" s="157"/>
      <c r="P58" s="157"/>
      <c r="Q58" s="157"/>
      <c r="R58" s="158"/>
      <c r="S58" s="158"/>
      <c r="T58" s="158"/>
      <c r="U58" s="158"/>
      <c r="V58" s="158"/>
      <c r="W58" s="158"/>
      <c r="X58" s="158"/>
      <c r="Y58" s="158"/>
      <c r="Z58" s="148"/>
      <c r="AA58" s="148"/>
      <c r="AB58" s="148"/>
      <c r="AC58" s="148"/>
      <c r="AD58" s="148"/>
      <c r="AE58" s="148"/>
      <c r="AF58" s="148"/>
      <c r="AG58" s="148" t="s">
        <v>226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90" t="s">
        <v>1173</v>
      </c>
      <c r="D59" s="187"/>
      <c r="E59" s="188">
        <v>4</v>
      </c>
      <c r="F59" s="158"/>
      <c r="G59" s="158"/>
      <c r="H59" s="158"/>
      <c r="I59" s="158"/>
      <c r="J59" s="158"/>
      <c r="K59" s="158"/>
      <c r="L59" s="158"/>
      <c r="M59" s="158"/>
      <c r="N59" s="157"/>
      <c r="O59" s="157"/>
      <c r="P59" s="157"/>
      <c r="Q59" s="157"/>
      <c r="R59" s="158"/>
      <c r="S59" s="158"/>
      <c r="T59" s="158"/>
      <c r="U59" s="158"/>
      <c r="V59" s="158"/>
      <c r="W59" s="158"/>
      <c r="X59" s="158"/>
      <c r="Y59" s="158"/>
      <c r="Z59" s="148"/>
      <c r="AA59" s="148"/>
      <c r="AB59" s="148"/>
      <c r="AC59" s="148"/>
      <c r="AD59" s="148"/>
      <c r="AE59" s="148"/>
      <c r="AF59" s="148"/>
      <c r="AG59" s="148" t="s">
        <v>235</v>
      </c>
      <c r="AH59" s="148">
        <v>5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67">
        <v>19</v>
      </c>
      <c r="B60" s="168" t="s">
        <v>1174</v>
      </c>
      <c r="C60" s="183" t="s">
        <v>1175</v>
      </c>
      <c r="D60" s="169" t="s">
        <v>219</v>
      </c>
      <c r="E60" s="170">
        <v>12</v>
      </c>
      <c r="F60" s="171"/>
      <c r="G60" s="172">
        <f>ROUND(E60*F60,2)</f>
        <v>0</v>
      </c>
      <c r="H60" s="171"/>
      <c r="I60" s="172">
        <f>ROUND(E60*H60,2)</f>
        <v>0</v>
      </c>
      <c r="J60" s="171"/>
      <c r="K60" s="172">
        <f>ROUND(E60*J60,2)</f>
        <v>0</v>
      </c>
      <c r="L60" s="172">
        <v>21</v>
      </c>
      <c r="M60" s="172">
        <f>G60*(1+L60/100)</f>
        <v>0</v>
      </c>
      <c r="N60" s="170">
        <v>0</v>
      </c>
      <c r="O60" s="170">
        <f>ROUND(E60*N60,2)</f>
        <v>0</v>
      </c>
      <c r="P60" s="170">
        <v>0</v>
      </c>
      <c r="Q60" s="170">
        <f>ROUND(E60*P60,2)</f>
        <v>0</v>
      </c>
      <c r="R60" s="172" t="s">
        <v>220</v>
      </c>
      <c r="S60" s="172" t="s">
        <v>221</v>
      </c>
      <c r="T60" s="173" t="s">
        <v>222</v>
      </c>
      <c r="U60" s="158">
        <v>0.03</v>
      </c>
      <c r="V60" s="158">
        <f>ROUND(E60*U60,2)</f>
        <v>0.36</v>
      </c>
      <c r="W60" s="158"/>
      <c r="X60" s="158" t="s">
        <v>223</v>
      </c>
      <c r="Y60" s="158" t="s">
        <v>197</v>
      </c>
      <c r="Z60" s="148"/>
      <c r="AA60" s="148"/>
      <c r="AB60" s="148"/>
      <c r="AC60" s="148"/>
      <c r="AD60" s="148"/>
      <c r="AE60" s="148"/>
      <c r="AF60" s="148"/>
      <c r="AG60" s="148" t="s">
        <v>224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190" t="s">
        <v>1168</v>
      </c>
      <c r="D61" s="187"/>
      <c r="E61" s="188">
        <v>12</v>
      </c>
      <c r="F61" s="158"/>
      <c r="G61" s="158"/>
      <c r="H61" s="158"/>
      <c r="I61" s="158"/>
      <c r="J61" s="158"/>
      <c r="K61" s="158"/>
      <c r="L61" s="158"/>
      <c r="M61" s="158"/>
      <c r="N61" s="157"/>
      <c r="O61" s="157"/>
      <c r="P61" s="157"/>
      <c r="Q61" s="157"/>
      <c r="R61" s="158"/>
      <c r="S61" s="158"/>
      <c r="T61" s="158"/>
      <c r="U61" s="158"/>
      <c r="V61" s="158"/>
      <c r="W61" s="158"/>
      <c r="X61" s="158"/>
      <c r="Y61" s="158"/>
      <c r="Z61" s="148"/>
      <c r="AA61" s="148"/>
      <c r="AB61" s="148"/>
      <c r="AC61" s="148"/>
      <c r="AD61" s="148"/>
      <c r="AE61" s="148"/>
      <c r="AF61" s="148"/>
      <c r="AG61" s="148" t="s">
        <v>235</v>
      </c>
      <c r="AH61" s="148">
        <v>5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 x14ac:dyDescent="0.2">
      <c r="A62" s="174">
        <v>20</v>
      </c>
      <c r="B62" s="175" t="s">
        <v>1176</v>
      </c>
      <c r="C62" s="182" t="s">
        <v>1177</v>
      </c>
      <c r="D62" s="176" t="s">
        <v>281</v>
      </c>
      <c r="E62" s="177">
        <v>1</v>
      </c>
      <c r="F62" s="178"/>
      <c r="G62" s="179">
        <f>ROUND(E62*F62,2)</f>
        <v>0</v>
      </c>
      <c r="H62" s="178"/>
      <c r="I62" s="179">
        <f>ROUND(E62*H62,2)</f>
        <v>0</v>
      </c>
      <c r="J62" s="178"/>
      <c r="K62" s="179">
        <f>ROUND(E62*J62,2)</f>
        <v>0</v>
      </c>
      <c r="L62" s="179">
        <v>21</v>
      </c>
      <c r="M62" s="179">
        <f>G62*(1+L62/100)</f>
        <v>0</v>
      </c>
      <c r="N62" s="177">
        <v>6.7999999999999996E-3</v>
      </c>
      <c r="O62" s="177">
        <f>ROUND(E62*N62,2)</f>
        <v>0.01</v>
      </c>
      <c r="P62" s="177">
        <v>0</v>
      </c>
      <c r="Q62" s="177">
        <f>ROUND(E62*P62,2)</f>
        <v>0</v>
      </c>
      <c r="R62" s="179" t="s">
        <v>549</v>
      </c>
      <c r="S62" s="179" t="s">
        <v>221</v>
      </c>
      <c r="T62" s="180" t="s">
        <v>222</v>
      </c>
      <c r="U62" s="158">
        <v>0</v>
      </c>
      <c r="V62" s="158">
        <f>ROUND(E62*U62,2)</f>
        <v>0</v>
      </c>
      <c r="W62" s="158"/>
      <c r="X62" s="158" t="s">
        <v>536</v>
      </c>
      <c r="Y62" s="158" t="s">
        <v>197</v>
      </c>
      <c r="Z62" s="148"/>
      <c r="AA62" s="148"/>
      <c r="AB62" s="148"/>
      <c r="AC62" s="148"/>
      <c r="AD62" s="148"/>
      <c r="AE62" s="148"/>
      <c r="AF62" s="148"/>
      <c r="AG62" s="148" t="s">
        <v>537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4">
        <v>21</v>
      </c>
      <c r="B63" s="175" t="s">
        <v>1178</v>
      </c>
      <c r="C63" s="182" t="s">
        <v>1179</v>
      </c>
      <c r="D63" s="176" t="s">
        <v>281</v>
      </c>
      <c r="E63" s="177">
        <v>1</v>
      </c>
      <c r="F63" s="178"/>
      <c r="G63" s="179">
        <f>ROUND(E63*F63,2)</f>
        <v>0</v>
      </c>
      <c r="H63" s="178"/>
      <c r="I63" s="179">
        <f>ROUND(E63*H63,2)</f>
        <v>0</v>
      </c>
      <c r="J63" s="178"/>
      <c r="K63" s="179">
        <f>ROUND(E63*J63,2)</f>
        <v>0</v>
      </c>
      <c r="L63" s="179">
        <v>21</v>
      </c>
      <c r="M63" s="179">
        <f>G63*(1+L63/100)</f>
        <v>0</v>
      </c>
      <c r="N63" s="177">
        <v>1.779E-2</v>
      </c>
      <c r="O63" s="177">
        <f>ROUND(E63*N63,2)</f>
        <v>0.02</v>
      </c>
      <c r="P63" s="177">
        <v>0</v>
      </c>
      <c r="Q63" s="177">
        <f>ROUND(E63*P63,2)</f>
        <v>0</v>
      </c>
      <c r="R63" s="179" t="s">
        <v>549</v>
      </c>
      <c r="S63" s="179" t="s">
        <v>221</v>
      </c>
      <c r="T63" s="180" t="s">
        <v>222</v>
      </c>
      <c r="U63" s="158">
        <v>0</v>
      </c>
      <c r="V63" s="158">
        <f>ROUND(E63*U63,2)</f>
        <v>0</v>
      </c>
      <c r="W63" s="158"/>
      <c r="X63" s="158" t="s">
        <v>536</v>
      </c>
      <c r="Y63" s="158" t="s">
        <v>197</v>
      </c>
      <c r="Z63" s="148"/>
      <c r="AA63" s="148"/>
      <c r="AB63" s="148"/>
      <c r="AC63" s="148"/>
      <c r="AD63" s="148"/>
      <c r="AE63" s="148"/>
      <c r="AF63" s="148"/>
      <c r="AG63" s="148" t="s">
        <v>537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4">
        <v>22</v>
      </c>
      <c r="B64" s="175" t="s">
        <v>1180</v>
      </c>
      <c r="C64" s="182" t="s">
        <v>1181</v>
      </c>
      <c r="D64" s="176" t="s">
        <v>281</v>
      </c>
      <c r="E64" s="177">
        <v>1</v>
      </c>
      <c r="F64" s="178"/>
      <c r="G64" s="179">
        <f>ROUND(E64*F64,2)</f>
        <v>0</v>
      </c>
      <c r="H64" s="178"/>
      <c r="I64" s="179">
        <f>ROUND(E64*H64,2)</f>
        <v>0</v>
      </c>
      <c r="J64" s="178"/>
      <c r="K64" s="179">
        <f>ROUND(E64*J64,2)</f>
        <v>0</v>
      </c>
      <c r="L64" s="179">
        <v>21</v>
      </c>
      <c r="M64" s="179">
        <f>G64*(1+L64/100)</f>
        <v>0</v>
      </c>
      <c r="N64" s="177">
        <v>0</v>
      </c>
      <c r="O64" s="177">
        <f>ROUND(E64*N64,2)</f>
        <v>0</v>
      </c>
      <c r="P64" s="177">
        <v>0</v>
      </c>
      <c r="Q64" s="177">
        <f>ROUND(E64*P64,2)</f>
        <v>0</v>
      </c>
      <c r="R64" s="179" t="s">
        <v>220</v>
      </c>
      <c r="S64" s="179" t="s">
        <v>221</v>
      </c>
      <c r="T64" s="180" t="s">
        <v>222</v>
      </c>
      <c r="U64" s="158">
        <v>0.65</v>
      </c>
      <c r="V64" s="158">
        <f>ROUND(E64*U64,2)</f>
        <v>0.65</v>
      </c>
      <c r="W64" s="158"/>
      <c r="X64" s="158" t="s">
        <v>223</v>
      </c>
      <c r="Y64" s="158" t="s">
        <v>197</v>
      </c>
      <c r="Z64" s="148"/>
      <c r="AA64" s="148"/>
      <c r="AB64" s="148"/>
      <c r="AC64" s="148"/>
      <c r="AD64" s="148"/>
      <c r="AE64" s="148"/>
      <c r="AF64" s="148"/>
      <c r="AG64" s="148" t="s">
        <v>224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1" x14ac:dyDescent="0.2">
      <c r="A65" s="174">
        <v>23</v>
      </c>
      <c r="B65" s="175" t="s">
        <v>1182</v>
      </c>
      <c r="C65" s="182" t="s">
        <v>1183</v>
      </c>
      <c r="D65" s="176" t="s">
        <v>281</v>
      </c>
      <c r="E65" s="177">
        <v>1</v>
      </c>
      <c r="F65" s="178"/>
      <c r="G65" s="179">
        <f>ROUND(E65*F65,2)</f>
        <v>0</v>
      </c>
      <c r="H65" s="178"/>
      <c r="I65" s="179">
        <f>ROUND(E65*H65,2)</f>
        <v>0</v>
      </c>
      <c r="J65" s="178"/>
      <c r="K65" s="179">
        <f>ROUND(E65*J65,2)</f>
        <v>0</v>
      </c>
      <c r="L65" s="179">
        <v>21</v>
      </c>
      <c r="M65" s="179">
        <f>G65*(1+L65/100)</f>
        <v>0</v>
      </c>
      <c r="N65" s="177">
        <v>1.92E-3</v>
      </c>
      <c r="O65" s="177">
        <f>ROUND(E65*N65,2)</f>
        <v>0</v>
      </c>
      <c r="P65" s="177">
        <v>0</v>
      </c>
      <c r="Q65" s="177">
        <f>ROUND(E65*P65,2)</f>
        <v>0</v>
      </c>
      <c r="R65" s="179" t="s">
        <v>549</v>
      </c>
      <c r="S65" s="179" t="s">
        <v>221</v>
      </c>
      <c r="T65" s="180" t="s">
        <v>222</v>
      </c>
      <c r="U65" s="158">
        <v>0</v>
      </c>
      <c r="V65" s="158">
        <f>ROUND(E65*U65,2)</f>
        <v>0</v>
      </c>
      <c r="W65" s="158"/>
      <c r="X65" s="158" t="s">
        <v>536</v>
      </c>
      <c r="Y65" s="158" t="s">
        <v>197</v>
      </c>
      <c r="Z65" s="148"/>
      <c r="AA65" s="148"/>
      <c r="AB65" s="148"/>
      <c r="AC65" s="148"/>
      <c r="AD65" s="148"/>
      <c r="AE65" s="148"/>
      <c r="AF65" s="148"/>
      <c r="AG65" s="148" t="s">
        <v>537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4">
        <v>24</v>
      </c>
      <c r="B66" s="175" t="s">
        <v>1184</v>
      </c>
      <c r="C66" s="182" t="s">
        <v>1185</v>
      </c>
      <c r="D66" s="176" t="s">
        <v>281</v>
      </c>
      <c r="E66" s="177">
        <v>1</v>
      </c>
      <c r="F66" s="178"/>
      <c r="G66" s="179">
        <f>ROUND(E66*F66,2)</f>
        <v>0</v>
      </c>
      <c r="H66" s="178"/>
      <c r="I66" s="179">
        <f>ROUND(E66*H66,2)</f>
        <v>0</v>
      </c>
      <c r="J66" s="178"/>
      <c r="K66" s="179">
        <f>ROUND(E66*J66,2)</f>
        <v>0</v>
      </c>
      <c r="L66" s="179">
        <v>21</v>
      </c>
      <c r="M66" s="179">
        <f>G66*(1+L66/100)</f>
        <v>0</v>
      </c>
      <c r="N66" s="177">
        <v>4.6800000000000001E-3</v>
      </c>
      <c r="O66" s="177">
        <f>ROUND(E66*N66,2)</f>
        <v>0</v>
      </c>
      <c r="P66" s="177">
        <v>0</v>
      </c>
      <c r="Q66" s="177">
        <f>ROUND(E66*P66,2)</f>
        <v>0</v>
      </c>
      <c r="R66" s="179" t="s">
        <v>220</v>
      </c>
      <c r="S66" s="179" t="s">
        <v>221</v>
      </c>
      <c r="T66" s="180" t="s">
        <v>222</v>
      </c>
      <c r="U66" s="158">
        <v>0.68</v>
      </c>
      <c r="V66" s="158">
        <f>ROUND(E66*U66,2)</f>
        <v>0.68</v>
      </c>
      <c r="W66" s="158"/>
      <c r="X66" s="158" t="s">
        <v>223</v>
      </c>
      <c r="Y66" s="158" t="s">
        <v>197</v>
      </c>
      <c r="Z66" s="148"/>
      <c r="AA66" s="148"/>
      <c r="AB66" s="148"/>
      <c r="AC66" s="148"/>
      <c r="AD66" s="148"/>
      <c r="AE66" s="148"/>
      <c r="AF66" s="148"/>
      <c r="AG66" s="148" t="s">
        <v>224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x14ac:dyDescent="0.2">
      <c r="A67" s="160" t="s">
        <v>190</v>
      </c>
      <c r="B67" s="161" t="s">
        <v>114</v>
      </c>
      <c r="C67" s="181" t="s">
        <v>115</v>
      </c>
      <c r="D67" s="162"/>
      <c r="E67" s="163"/>
      <c r="F67" s="164"/>
      <c r="G67" s="164">
        <f>SUMIF(AG68:AG69,"&lt;&gt;NOR",G68:G69)</f>
        <v>0</v>
      </c>
      <c r="H67" s="164"/>
      <c r="I67" s="164">
        <f>SUM(I68:I69)</f>
        <v>0</v>
      </c>
      <c r="J67" s="164"/>
      <c r="K67" s="164">
        <f>SUM(K68:K69)</f>
        <v>0</v>
      </c>
      <c r="L67" s="164"/>
      <c r="M67" s="164">
        <f>SUM(M68:M69)</f>
        <v>0</v>
      </c>
      <c r="N67" s="163"/>
      <c r="O67" s="163">
        <f>SUM(O68:O69)</f>
        <v>0</v>
      </c>
      <c r="P67" s="163"/>
      <c r="Q67" s="163">
        <f>SUM(Q68:Q69)</f>
        <v>0</v>
      </c>
      <c r="R67" s="164"/>
      <c r="S67" s="164"/>
      <c r="T67" s="165"/>
      <c r="U67" s="159"/>
      <c r="V67" s="159">
        <f>SUM(V68:V69)</f>
        <v>2.23</v>
      </c>
      <c r="W67" s="159"/>
      <c r="X67" s="159"/>
      <c r="Y67" s="159"/>
      <c r="AG67" t="s">
        <v>191</v>
      </c>
    </row>
    <row r="68" spans="1:60" ht="22.5" outlineLevel="1" x14ac:dyDescent="0.2">
      <c r="A68" s="167">
        <v>25</v>
      </c>
      <c r="B68" s="168" t="s">
        <v>1186</v>
      </c>
      <c r="C68" s="183" t="s">
        <v>1187</v>
      </c>
      <c r="D68" s="169" t="s">
        <v>363</v>
      </c>
      <c r="E68" s="170">
        <v>10.529809999999999</v>
      </c>
      <c r="F68" s="171"/>
      <c r="G68" s="172">
        <f>ROUND(E68*F68,2)</f>
        <v>0</v>
      </c>
      <c r="H68" s="171"/>
      <c r="I68" s="172">
        <f>ROUND(E68*H68,2)</f>
        <v>0</v>
      </c>
      <c r="J68" s="171"/>
      <c r="K68" s="172">
        <f>ROUND(E68*J68,2)</f>
        <v>0</v>
      </c>
      <c r="L68" s="172">
        <v>21</v>
      </c>
      <c r="M68" s="172">
        <f>G68*(1+L68/100)</f>
        <v>0</v>
      </c>
      <c r="N68" s="170">
        <v>0</v>
      </c>
      <c r="O68" s="170">
        <f>ROUND(E68*N68,2)</f>
        <v>0</v>
      </c>
      <c r="P68" s="170">
        <v>0</v>
      </c>
      <c r="Q68" s="170">
        <f>ROUND(E68*P68,2)</f>
        <v>0</v>
      </c>
      <c r="R68" s="172" t="s">
        <v>220</v>
      </c>
      <c r="S68" s="172" t="s">
        <v>221</v>
      </c>
      <c r="T68" s="173" t="s">
        <v>222</v>
      </c>
      <c r="U68" s="158">
        <v>0.21149999999999999</v>
      </c>
      <c r="V68" s="158">
        <f>ROUND(E68*U68,2)</f>
        <v>2.23</v>
      </c>
      <c r="W68" s="158"/>
      <c r="X68" s="158" t="s">
        <v>507</v>
      </c>
      <c r="Y68" s="158" t="s">
        <v>197</v>
      </c>
      <c r="Z68" s="148"/>
      <c r="AA68" s="148"/>
      <c r="AB68" s="148"/>
      <c r="AC68" s="148"/>
      <c r="AD68" s="148"/>
      <c r="AE68" s="148"/>
      <c r="AF68" s="148"/>
      <c r="AG68" s="148" t="s">
        <v>508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258" t="s">
        <v>1188</v>
      </c>
      <c r="D69" s="259"/>
      <c r="E69" s="259"/>
      <c r="F69" s="259"/>
      <c r="G69" s="259"/>
      <c r="H69" s="158"/>
      <c r="I69" s="158"/>
      <c r="J69" s="158"/>
      <c r="K69" s="158"/>
      <c r="L69" s="158"/>
      <c r="M69" s="158"/>
      <c r="N69" s="157"/>
      <c r="O69" s="157"/>
      <c r="P69" s="157"/>
      <c r="Q69" s="157"/>
      <c r="R69" s="158"/>
      <c r="S69" s="158"/>
      <c r="T69" s="158"/>
      <c r="U69" s="158"/>
      <c r="V69" s="158"/>
      <c r="W69" s="158"/>
      <c r="X69" s="158"/>
      <c r="Y69" s="158"/>
      <c r="Z69" s="148"/>
      <c r="AA69" s="148"/>
      <c r="AB69" s="148"/>
      <c r="AC69" s="148"/>
      <c r="AD69" s="148"/>
      <c r="AE69" s="148"/>
      <c r="AF69" s="148"/>
      <c r="AG69" s="148" t="s">
        <v>226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x14ac:dyDescent="0.2">
      <c r="A70" s="160" t="s">
        <v>190</v>
      </c>
      <c r="B70" s="161" t="s">
        <v>159</v>
      </c>
      <c r="C70" s="181" t="s">
        <v>113</v>
      </c>
      <c r="D70" s="162"/>
      <c r="E70" s="163"/>
      <c r="F70" s="164"/>
      <c r="G70" s="164">
        <f>SUMIF(AG71:AG76,"&lt;&gt;NOR",G71:G76)</f>
        <v>0</v>
      </c>
      <c r="H70" s="164"/>
      <c r="I70" s="164">
        <f>SUM(I71:I76)</f>
        <v>0</v>
      </c>
      <c r="J70" s="164"/>
      <c r="K70" s="164">
        <f>SUM(K71:K76)</f>
        <v>0</v>
      </c>
      <c r="L70" s="164"/>
      <c r="M70" s="164">
        <f>SUM(M71:M76)</f>
        <v>0</v>
      </c>
      <c r="N70" s="163"/>
      <c r="O70" s="163">
        <f>SUM(O71:O76)</f>
        <v>0</v>
      </c>
      <c r="P70" s="163"/>
      <c r="Q70" s="163">
        <f>SUM(Q71:Q76)</f>
        <v>0</v>
      </c>
      <c r="R70" s="164"/>
      <c r="S70" s="164"/>
      <c r="T70" s="165"/>
      <c r="U70" s="159"/>
      <c r="V70" s="159">
        <f>SUM(V71:V76)</f>
        <v>0.54</v>
      </c>
      <c r="W70" s="159"/>
      <c r="X70" s="159"/>
      <c r="Y70" s="159"/>
      <c r="AG70" t="s">
        <v>191</v>
      </c>
    </row>
    <row r="71" spans="1:60" outlineLevel="1" x14ac:dyDescent="0.2">
      <c r="A71" s="167">
        <v>26</v>
      </c>
      <c r="B71" s="168" t="s">
        <v>402</v>
      </c>
      <c r="C71" s="183" t="s">
        <v>403</v>
      </c>
      <c r="D71" s="169" t="s">
        <v>363</v>
      </c>
      <c r="E71" s="170">
        <v>1.1000000000000001</v>
      </c>
      <c r="F71" s="171"/>
      <c r="G71" s="172">
        <f>ROUND(E71*F71,2)</f>
        <v>0</v>
      </c>
      <c r="H71" s="171"/>
      <c r="I71" s="172">
        <f>ROUND(E71*H71,2)</f>
        <v>0</v>
      </c>
      <c r="J71" s="171"/>
      <c r="K71" s="172">
        <f>ROUND(E71*J71,2)</f>
        <v>0</v>
      </c>
      <c r="L71" s="172">
        <v>21</v>
      </c>
      <c r="M71" s="172">
        <f>G71*(1+L71/100)</f>
        <v>0</v>
      </c>
      <c r="N71" s="170">
        <v>0</v>
      </c>
      <c r="O71" s="170">
        <f>ROUND(E71*N71,2)</f>
        <v>0</v>
      </c>
      <c r="P71" s="170">
        <v>0</v>
      </c>
      <c r="Q71" s="170">
        <f>ROUND(E71*P71,2)</f>
        <v>0</v>
      </c>
      <c r="R71" s="172" t="s">
        <v>232</v>
      </c>
      <c r="S71" s="172" t="s">
        <v>221</v>
      </c>
      <c r="T71" s="173" t="s">
        <v>222</v>
      </c>
      <c r="U71" s="158">
        <v>0.49</v>
      </c>
      <c r="V71" s="158">
        <f>ROUND(E71*U71,2)</f>
        <v>0.54</v>
      </c>
      <c r="W71" s="158"/>
      <c r="X71" s="158" t="s">
        <v>223</v>
      </c>
      <c r="Y71" s="158" t="s">
        <v>197</v>
      </c>
      <c r="Z71" s="148"/>
      <c r="AA71" s="148"/>
      <c r="AB71" s="148"/>
      <c r="AC71" s="148"/>
      <c r="AD71" s="148"/>
      <c r="AE71" s="148"/>
      <c r="AF71" s="148"/>
      <c r="AG71" s="148" t="s">
        <v>224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190" t="s">
        <v>1155</v>
      </c>
      <c r="D72" s="187"/>
      <c r="E72" s="188">
        <v>1.1000000000000001</v>
      </c>
      <c r="F72" s="158"/>
      <c r="G72" s="158"/>
      <c r="H72" s="158"/>
      <c r="I72" s="158"/>
      <c r="J72" s="158"/>
      <c r="K72" s="158"/>
      <c r="L72" s="158"/>
      <c r="M72" s="158"/>
      <c r="N72" s="157"/>
      <c r="O72" s="157"/>
      <c r="P72" s="157"/>
      <c r="Q72" s="157"/>
      <c r="R72" s="158"/>
      <c r="S72" s="158"/>
      <c r="T72" s="158"/>
      <c r="U72" s="158"/>
      <c r="V72" s="158"/>
      <c r="W72" s="158"/>
      <c r="X72" s="158"/>
      <c r="Y72" s="158"/>
      <c r="Z72" s="148"/>
      <c r="AA72" s="148"/>
      <c r="AB72" s="148"/>
      <c r="AC72" s="148"/>
      <c r="AD72" s="148"/>
      <c r="AE72" s="148"/>
      <c r="AF72" s="148"/>
      <c r="AG72" s="148" t="s">
        <v>235</v>
      </c>
      <c r="AH72" s="148">
        <v>7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67">
        <v>27</v>
      </c>
      <c r="B73" s="168" t="s">
        <v>406</v>
      </c>
      <c r="C73" s="183" t="s">
        <v>407</v>
      </c>
      <c r="D73" s="169" t="s">
        <v>363</v>
      </c>
      <c r="E73" s="170">
        <v>11</v>
      </c>
      <c r="F73" s="171"/>
      <c r="G73" s="172">
        <f>ROUND(E73*F73,2)</f>
        <v>0</v>
      </c>
      <c r="H73" s="171"/>
      <c r="I73" s="172">
        <f>ROUND(E73*H73,2)</f>
        <v>0</v>
      </c>
      <c r="J73" s="171"/>
      <c r="K73" s="172">
        <f>ROUND(E73*J73,2)</f>
        <v>0</v>
      </c>
      <c r="L73" s="172">
        <v>21</v>
      </c>
      <c r="M73" s="172">
        <f>G73*(1+L73/100)</f>
        <v>0</v>
      </c>
      <c r="N73" s="170">
        <v>0</v>
      </c>
      <c r="O73" s="170">
        <f>ROUND(E73*N73,2)</f>
        <v>0</v>
      </c>
      <c r="P73" s="170">
        <v>0</v>
      </c>
      <c r="Q73" s="170">
        <f>ROUND(E73*P73,2)</f>
        <v>0</v>
      </c>
      <c r="R73" s="172" t="s">
        <v>232</v>
      </c>
      <c r="S73" s="172" t="s">
        <v>221</v>
      </c>
      <c r="T73" s="173" t="s">
        <v>222</v>
      </c>
      <c r="U73" s="158">
        <v>0</v>
      </c>
      <c r="V73" s="158">
        <f>ROUND(E73*U73,2)</f>
        <v>0</v>
      </c>
      <c r="W73" s="158"/>
      <c r="X73" s="158" t="s">
        <v>223</v>
      </c>
      <c r="Y73" s="158" t="s">
        <v>197</v>
      </c>
      <c r="Z73" s="148"/>
      <c r="AA73" s="148"/>
      <c r="AB73" s="148"/>
      <c r="AC73" s="148"/>
      <c r="AD73" s="148"/>
      <c r="AE73" s="148"/>
      <c r="AF73" s="148"/>
      <c r="AG73" s="148" t="s">
        <v>224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190" t="s">
        <v>1189</v>
      </c>
      <c r="D74" s="187"/>
      <c r="E74" s="188">
        <v>11</v>
      </c>
      <c r="F74" s="158"/>
      <c r="G74" s="158"/>
      <c r="H74" s="158"/>
      <c r="I74" s="158"/>
      <c r="J74" s="158"/>
      <c r="K74" s="158"/>
      <c r="L74" s="158"/>
      <c r="M74" s="158"/>
      <c r="N74" s="157"/>
      <c r="O74" s="157"/>
      <c r="P74" s="157"/>
      <c r="Q74" s="157"/>
      <c r="R74" s="158"/>
      <c r="S74" s="158"/>
      <c r="T74" s="158"/>
      <c r="U74" s="158"/>
      <c r="V74" s="158"/>
      <c r="W74" s="158"/>
      <c r="X74" s="158"/>
      <c r="Y74" s="158"/>
      <c r="Z74" s="148"/>
      <c r="AA74" s="148"/>
      <c r="AB74" s="148"/>
      <c r="AC74" s="148"/>
      <c r="AD74" s="148"/>
      <c r="AE74" s="148"/>
      <c r="AF74" s="148"/>
      <c r="AG74" s="148" t="s">
        <v>235</v>
      </c>
      <c r="AH74" s="148">
        <v>5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 x14ac:dyDescent="0.2">
      <c r="A75" s="167">
        <v>28</v>
      </c>
      <c r="B75" s="168" t="s">
        <v>409</v>
      </c>
      <c r="C75" s="183" t="s">
        <v>410</v>
      </c>
      <c r="D75" s="169" t="s">
        <v>363</v>
      </c>
      <c r="E75" s="170">
        <v>1.1000000000000001</v>
      </c>
      <c r="F75" s="171"/>
      <c r="G75" s="172">
        <f>ROUND(E75*F75,2)</f>
        <v>0</v>
      </c>
      <c r="H75" s="171"/>
      <c r="I75" s="172">
        <f>ROUND(E75*H75,2)</f>
        <v>0</v>
      </c>
      <c r="J75" s="171"/>
      <c r="K75" s="172">
        <f>ROUND(E75*J75,2)</f>
        <v>0</v>
      </c>
      <c r="L75" s="172">
        <v>21</v>
      </c>
      <c r="M75" s="172">
        <f>G75*(1+L75/100)</f>
        <v>0</v>
      </c>
      <c r="N75" s="170">
        <v>0</v>
      </c>
      <c r="O75" s="170">
        <f>ROUND(E75*N75,2)</f>
        <v>0</v>
      </c>
      <c r="P75" s="170">
        <v>0</v>
      </c>
      <c r="Q75" s="170">
        <f>ROUND(E75*P75,2)</f>
        <v>0</v>
      </c>
      <c r="R75" s="172" t="s">
        <v>232</v>
      </c>
      <c r="S75" s="172" t="s">
        <v>221</v>
      </c>
      <c r="T75" s="173" t="s">
        <v>222</v>
      </c>
      <c r="U75" s="158">
        <v>0</v>
      </c>
      <c r="V75" s="158">
        <f>ROUND(E75*U75,2)</f>
        <v>0</v>
      </c>
      <c r="W75" s="158"/>
      <c r="X75" s="158" t="s">
        <v>398</v>
      </c>
      <c r="Y75" s="158" t="s">
        <v>197</v>
      </c>
      <c r="Z75" s="148"/>
      <c r="AA75" s="148"/>
      <c r="AB75" s="148"/>
      <c r="AC75" s="148"/>
      <c r="AD75" s="148"/>
      <c r="AE75" s="148"/>
      <c r="AF75" s="148"/>
      <c r="AG75" s="148" t="s">
        <v>399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260" t="s">
        <v>411</v>
      </c>
      <c r="D76" s="261"/>
      <c r="E76" s="261"/>
      <c r="F76" s="261"/>
      <c r="G76" s="261"/>
      <c r="H76" s="158"/>
      <c r="I76" s="158"/>
      <c r="J76" s="158"/>
      <c r="K76" s="158"/>
      <c r="L76" s="158"/>
      <c r="M76" s="158"/>
      <c r="N76" s="157"/>
      <c r="O76" s="157"/>
      <c r="P76" s="157"/>
      <c r="Q76" s="157"/>
      <c r="R76" s="158"/>
      <c r="S76" s="158"/>
      <c r="T76" s="158"/>
      <c r="U76" s="158"/>
      <c r="V76" s="158"/>
      <c r="W76" s="158"/>
      <c r="X76" s="158"/>
      <c r="Y76" s="158"/>
      <c r="Z76" s="148"/>
      <c r="AA76" s="148"/>
      <c r="AB76" s="148"/>
      <c r="AC76" s="148"/>
      <c r="AD76" s="148"/>
      <c r="AE76" s="148"/>
      <c r="AF76" s="148"/>
      <c r="AG76" s="148" t="s">
        <v>339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x14ac:dyDescent="0.2">
      <c r="A77" s="160" t="s">
        <v>190</v>
      </c>
      <c r="B77" s="161" t="s">
        <v>161</v>
      </c>
      <c r="C77" s="181" t="s">
        <v>27</v>
      </c>
      <c r="D77" s="162"/>
      <c r="E77" s="163"/>
      <c r="F77" s="164"/>
      <c r="G77" s="164">
        <f>SUMIF(AG78:AG82,"&lt;&gt;NOR",G78:G82)</f>
        <v>0</v>
      </c>
      <c r="H77" s="164"/>
      <c r="I77" s="164">
        <f>SUM(I78:I82)</f>
        <v>0</v>
      </c>
      <c r="J77" s="164"/>
      <c r="K77" s="164">
        <f>SUM(K78:K82)</f>
        <v>0</v>
      </c>
      <c r="L77" s="164"/>
      <c r="M77" s="164">
        <f>SUM(M78:M82)</f>
        <v>0</v>
      </c>
      <c r="N77" s="163"/>
      <c r="O77" s="163">
        <f>SUM(O78:O82)</f>
        <v>0</v>
      </c>
      <c r="P77" s="163"/>
      <c r="Q77" s="163">
        <f>SUM(Q78:Q82)</f>
        <v>0</v>
      </c>
      <c r="R77" s="164"/>
      <c r="S77" s="164"/>
      <c r="T77" s="165"/>
      <c r="U77" s="159"/>
      <c r="V77" s="159">
        <f>SUM(V78:V82)</f>
        <v>0</v>
      </c>
      <c r="W77" s="159"/>
      <c r="X77" s="159"/>
      <c r="Y77" s="159"/>
      <c r="AG77" t="s">
        <v>191</v>
      </c>
    </row>
    <row r="78" spans="1:60" outlineLevel="1" x14ac:dyDescent="0.2">
      <c r="A78" s="167">
        <v>29</v>
      </c>
      <c r="B78" s="168" t="s">
        <v>1106</v>
      </c>
      <c r="C78" s="183" t="s">
        <v>1190</v>
      </c>
      <c r="D78" s="169" t="s">
        <v>194</v>
      </c>
      <c r="E78" s="170">
        <v>1</v>
      </c>
      <c r="F78" s="171"/>
      <c r="G78" s="172">
        <f>ROUND(E78*F78,2)</f>
        <v>0</v>
      </c>
      <c r="H78" s="171"/>
      <c r="I78" s="172">
        <f>ROUND(E78*H78,2)</f>
        <v>0</v>
      </c>
      <c r="J78" s="171"/>
      <c r="K78" s="172">
        <f>ROUND(E78*J78,2)</f>
        <v>0</v>
      </c>
      <c r="L78" s="172">
        <v>21</v>
      </c>
      <c r="M78" s="172">
        <f>G78*(1+L78/100)</f>
        <v>0</v>
      </c>
      <c r="N78" s="170">
        <v>0</v>
      </c>
      <c r="O78" s="170">
        <f>ROUND(E78*N78,2)</f>
        <v>0</v>
      </c>
      <c r="P78" s="170">
        <v>0</v>
      </c>
      <c r="Q78" s="170">
        <f>ROUND(E78*P78,2)</f>
        <v>0</v>
      </c>
      <c r="R78" s="172"/>
      <c r="S78" s="172" t="s">
        <v>195</v>
      </c>
      <c r="T78" s="173" t="s">
        <v>196</v>
      </c>
      <c r="U78" s="158">
        <v>0</v>
      </c>
      <c r="V78" s="158">
        <f>ROUND(E78*U78,2)</f>
        <v>0</v>
      </c>
      <c r="W78" s="158"/>
      <c r="X78" s="158" t="s">
        <v>60</v>
      </c>
      <c r="Y78" s="158" t="s">
        <v>197</v>
      </c>
      <c r="Z78" s="148"/>
      <c r="AA78" s="148"/>
      <c r="AB78" s="148"/>
      <c r="AC78" s="148"/>
      <c r="AD78" s="148"/>
      <c r="AE78" s="148"/>
      <c r="AF78" s="148"/>
      <c r="AG78" s="148" t="s">
        <v>198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2" x14ac:dyDescent="0.2">
      <c r="A79" s="155"/>
      <c r="B79" s="156"/>
      <c r="C79" s="260" t="s">
        <v>1191</v>
      </c>
      <c r="D79" s="261"/>
      <c r="E79" s="261"/>
      <c r="F79" s="261"/>
      <c r="G79" s="261"/>
      <c r="H79" s="158"/>
      <c r="I79" s="158"/>
      <c r="J79" s="158"/>
      <c r="K79" s="158"/>
      <c r="L79" s="158"/>
      <c r="M79" s="158"/>
      <c r="N79" s="157"/>
      <c r="O79" s="157"/>
      <c r="P79" s="157"/>
      <c r="Q79" s="157"/>
      <c r="R79" s="158"/>
      <c r="S79" s="158"/>
      <c r="T79" s="158"/>
      <c r="U79" s="158"/>
      <c r="V79" s="158"/>
      <c r="W79" s="158"/>
      <c r="X79" s="158"/>
      <c r="Y79" s="158"/>
      <c r="Z79" s="148"/>
      <c r="AA79" s="148"/>
      <c r="AB79" s="148"/>
      <c r="AC79" s="148"/>
      <c r="AD79" s="148"/>
      <c r="AE79" s="148"/>
      <c r="AF79" s="148"/>
      <c r="AG79" s="148" t="s">
        <v>339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262" t="s">
        <v>1192</v>
      </c>
      <c r="D80" s="263"/>
      <c r="E80" s="263"/>
      <c r="F80" s="263"/>
      <c r="G80" s="263"/>
      <c r="H80" s="158"/>
      <c r="I80" s="158"/>
      <c r="J80" s="158"/>
      <c r="K80" s="158"/>
      <c r="L80" s="158"/>
      <c r="M80" s="158"/>
      <c r="N80" s="157"/>
      <c r="O80" s="157"/>
      <c r="P80" s="157"/>
      <c r="Q80" s="157"/>
      <c r="R80" s="158"/>
      <c r="S80" s="158"/>
      <c r="T80" s="158"/>
      <c r="U80" s="158"/>
      <c r="V80" s="158"/>
      <c r="W80" s="158"/>
      <c r="X80" s="158"/>
      <c r="Y80" s="158"/>
      <c r="Z80" s="148"/>
      <c r="AA80" s="148"/>
      <c r="AB80" s="148"/>
      <c r="AC80" s="148"/>
      <c r="AD80" s="148"/>
      <c r="AE80" s="148"/>
      <c r="AF80" s="148"/>
      <c r="AG80" s="148" t="s">
        <v>339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4">
        <v>30</v>
      </c>
      <c r="B81" s="175" t="s">
        <v>1113</v>
      </c>
      <c r="C81" s="182" t="s">
        <v>1193</v>
      </c>
      <c r="D81" s="176" t="s">
        <v>325</v>
      </c>
      <c r="E81" s="177">
        <v>1</v>
      </c>
      <c r="F81" s="178"/>
      <c r="G81" s="179">
        <f>ROUND(E81*F81,2)</f>
        <v>0</v>
      </c>
      <c r="H81" s="178"/>
      <c r="I81" s="179">
        <f>ROUND(E81*H81,2)</f>
        <v>0</v>
      </c>
      <c r="J81" s="178"/>
      <c r="K81" s="179">
        <f>ROUND(E81*J81,2)</f>
        <v>0</v>
      </c>
      <c r="L81" s="179">
        <v>21</v>
      </c>
      <c r="M81" s="179">
        <f>G81*(1+L81/100)</f>
        <v>0</v>
      </c>
      <c r="N81" s="177">
        <v>0</v>
      </c>
      <c r="O81" s="177">
        <f>ROUND(E81*N81,2)</f>
        <v>0</v>
      </c>
      <c r="P81" s="177">
        <v>0</v>
      </c>
      <c r="Q81" s="177">
        <f>ROUND(E81*P81,2)</f>
        <v>0</v>
      </c>
      <c r="R81" s="179"/>
      <c r="S81" s="179" t="s">
        <v>195</v>
      </c>
      <c r="T81" s="180" t="s">
        <v>196</v>
      </c>
      <c r="U81" s="158">
        <v>0</v>
      </c>
      <c r="V81" s="158">
        <f>ROUND(E81*U81,2)</f>
        <v>0</v>
      </c>
      <c r="W81" s="158"/>
      <c r="X81" s="158" t="s">
        <v>60</v>
      </c>
      <c r="Y81" s="158" t="s">
        <v>197</v>
      </c>
      <c r="Z81" s="148"/>
      <c r="AA81" s="148"/>
      <c r="AB81" s="148"/>
      <c r="AC81" s="148"/>
      <c r="AD81" s="148"/>
      <c r="AE81" s="148"/>
      <c r="AF81" s="148"/>
      <c r="AG81" s="148" t="s">
        <v>198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67">
        <v>31</v>
      </c>
      <c r="B82" s="168" t="s">
        <v>1115</v>
      </c>
      <c r="C82" s="183" t="s">
        <v>1194</v>
      </c>
      <c r="D82" s="169" t="s">
        <v>325</v>
      </c>
      <c r="E82" s="170">
        <v>1</v>
      </c>
      <c r="F82" s="171"/>
      <c r="G82" s="172">
        <f>ROUND(E82*F82,2)</f>
        <v>0</v>
      </c>
      <c r="H82" s="171"/>
      <c r="I82" s="172">
        <f>ROUND(E82*H82,2)</f>
        <v>0</v>
      </c>
      <c r="J82" s="171"/>
      <c r="K82" s="172">
        <f>ROUND(E82*J82,2)</f>
        <v>0</v>
      </c>
      <c r="L82" s="172">
        <v>21</v>
      </c>
      <c r="M82" s="172">
        <f>G82*(1+L82/100)</f>
        <v>0</v>
      </c>
      <c r="N82" s="170">
        <v>0</v>
      </c>
      <c r="O82" s="170">
        <f>ROUND(E82*N82,2)</f>
        <v>0</v>
      </c>
      <c r="P82" s="170">
        <v>0</v>
      </c>
      <c r="Q82" s="170">
        <f>ROUND(E82*P82,2)</f>
        <v>0</v>
      </c>
      <c r="R82" s="172"/>
      <c r="S82" s="172" t="s">
        <v>195</v>
      </c>
      <c r="T82" s="173" t="s">
        <v>196</v>
      </c>
      <c r="U82" s="158">
        <v>0</v>
      </c>
      <c r="V82" s="158">
        <f>ROUND(E82*U82,2)</f>
        <v>0</v>
      </c>
      <c r="W82" s="158"/>
      <c r="X82" s="158" t="s">
        <v>60</v>
      </c>
      <c r="Y82" s="158" t="s">
        <v>197</v>
      </c>
      <c r="Z82" s="148"/>
      <c r="AA82" s="148"/>
      <c r="AB82" s="148"/>
      <c r="AC82" s="148"/>
      <c r="AD82" s="148"/>
      <c r="AE82" s="148"/>
      <c r="AF82" s="148"/>
      <c r="AG82" s="148" t="s">
        <v>198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x14ac:dyDescent="0.2">
      <c r="A83" s="3"/>
      <c r="B83" s="4"/>
      <c r="C83" s="184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AE83">
        <v>12</v>
      </c>
      <c r="AF83">
        <v>21</v>
      </c>
      <c r="AG83" t="s">
        <v>176</v>
      </c>
    </row>
    <row r="84" spans="1:60" x14ac:dyDescent="0.2">
      <c r="A84" s="151"/>
      <c r="B84" s="152" t="s">
        <v>29</v>
      </c>
      <c r="C84" s="185"/>
      <c r="D84" s="153"/>
      <c r="E84" s="154"/>
      <c r="F84" s="154"/>
      <c r="G84" s="166">
        <f>G8+G36+G40+G43+G46+G67+G70+G77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AE84">
        <f>SUMIF(L7:L82,AE83,G7:G82)</f>
        <v>0</v>
      </c>
      <c r="AF84">
        <f>SUMIF(L7:L82,AF83,G7:G82)</f>
        <v>0</v>
      </c>
      <c r="AG84" t="s">
        <v>215</v>
      </c>
    </row>
    <row r="85" spans="1:60" x14ac:dyDescent="0.2">
      <c r="C85" s="186"/>
      <c r="D85" s="10"/>
      <c r="AG85" t="s">
        <v>216</v>
      </c>
    </row>
    <row r="86" spans="1:60" x14ac:dyDescent="0.2">
      <c r="D86" s="10"/>
    </row>
    <row r="87" spans="1:60" x14ac:dyDescent="0.2">
      <c r="D87" s="10"/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G2frjcLt+GUFyvwOmWR5hBdJ01mKONphysOhUY/xubAtH2nglAeU/sRcMXnsjyrLlTFCBELOav3d32jk0Wp8A==" saltValue="loD7nMusmoZA5RzBX8CEQg==" spinCount="100000" sheet="1" formatRows="0"/>
  <mergeCells count="21">
    <mergeCell ref="C33:G33"/>
    <mergeCell ref="A1:G1"/>
    <mergeCell ref="C2:G2"/>
    <mergeCell ref="C3:G3"/>
    <mergeCell ref="C4:G4"/>
    <mergeCell ref="C10:G10"/>
    <mergeCell ref="C12:G12"/>
    <mergeCell ref="C14:G14"/>
    <mergeCell ref="C18:G18"/>
    <mergeCell ref="C21:G21"/>
    <mergeCell ref="C27:G27"/>
    <mergeCell ref="C32:G32"/>
    <mergeCell ref="C76:G76"/>
    <mergeCell ref="C79:G79"/>
    <mergeCell ref="C80:G80"/>
    <mergeCell ref="C38:G38"/>
    <mergeCell ref="C42:G42"/>
    <mergeCell ref="C50:G50"/>
    <mergeCell ref="C54:G54"/>
    <mergeCell ref="C58:G58"/>
    <mergeCell ref="C69:G69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1" t="s">
        <v>163</v>
      </c>
      <c r="B1" s="251"/>
      <c r="C1" s="251"/>
      <c r="D1" s="251"/>
      <c r="E1" s="251"/>
      <c r="F1" s="251"/>
      <c r="G1" s="251"/>
      <c r="AG1" t="s">
        <v>164</v>
      </c>
    </row>
    <row r="2" spans="1:60" ht="24.95" customHeight="1" x14ac:dyDescent="0.2">
      <c r="A2" s="140" t="s">
        <v>7</v>
      </c>
      <c r="B2" s="48" t="s">
        <v>43</v>
      </c>
      <c r="C2" s="252" t="s">
        <v>44</v>
      </c>
      <c r="D2" s="253"/>
      <c r="E2" s="253"/>
      <c r="F2" s="253"/>
      <c r="G2" s="254"/>
      <c r="AG2" t="s">
        <v>165</v>
      </c>
    </row>
    <row r="3" spans="1:60" ht="24.95" customHeight="1" x14ac:dyDescent="0.2">
      <c r="A3" s="140" t="s">
        <v>8</v>
      </c>
      <c r="B3" s="48" t="s">
        <v>65</v>
      </c>
      <c r="C3" s="252" t="s">
        <v>66</v>
      </c>
      <c r="D3" s="253"/>
      <c r="E3" s="253"/>
      <c r="F3" s="253"/>
      <c r="G3" s="254"/>
      <c r="AC3" s="121" t="s">
        <v>165</v>
      </c>
      <c r="AG3" t="s">
        <v>166</v>
      </c>
    </row>
    <row r="4" spans="1:60" ht="24.95" customHeight="1" x14ac:dyDescent="0.2">
      <c r="A4" s="141" t="s">
        <v>9</v>
      </c>
      <c r="B4" s="142" t="s">
        <v>63</v>
      </c>
      <c r="C4" s="255" t="s">
        <v>69</v>
      </c>
      <c r="D4" s="256"/>
      <c r="E4" s="256"/>
      <c r="F4" s="256"/>
      <c r="G4" s="257"/>
      <c r="AG4" t="s">
        <v>167</v>
      </c>
    </row>
    <row r="5" spans="1:60" x14ac:dyDescent="0.2">
      <c r="D5" s="10"/>
    </row>
    <row r="6" spans="1:60" ht="38.25" x14ac:dyDescent="0.2">
      <c r="A6" s="144" t="s">
        <v>168</v>
      </c>
      <c r="B6" s="146" t="s">
        <v>169</v>
      </c>
      <c r="C6" s="146" t="s">
        <v>170</v>
      </c>
      <c r="D6" s="145" t="s">
        <v>171</v>
      </c>
      <c r="E6" s="144" t="s">
        <v>172</v>
      </c>
      <c r="F6" s="143" t="s">
        <v>173</v>
      </c>
      <c r="G6" s="144" t="s">
        <v>29</v>
      </c>
      <c r="H6" s="147" t="s">
        <v>30</v>
      </c>
      <c r="I6" s="147" t="s">
        <v>174</v>
      </c>
      <c r="J6" s="147" t="s">
        <v>31</v>
      </c>
      <c r="K6" s="147" t="s">
        <v>175</v>
      </c>
      <c r="L6" s="147" t="s">
        <v>176</v>
      </c>
      <c r="M6" s="147" t="s">
        <v>177</v>
      </c>
      <c r="N6" s="147" t="s">
        <v>178</v>
      </c>
      <c r="O6" s="147" t="s">
        <v>179</v>
      </c>
      <c r="P6" s="147" t="s">
        <v>180</v>
      </c>
      <c r="Q6" s="147" t="s">
        <v>181</v>
      </c>
      <c r="R6" s="147" t="s">
        <v>182</v>
      </c>
      <c r="S6" s="147" t="s">
        <v>183</v>
      </c>
      <c r="T6" s="147" t="s">
        <v>184</v>
      </c>
      <c r="U6" s="147" t="s">
        <v>185</v>
      </c>
      <c r="V6" s="147" t="s">
        <v>186</v>
      </c>
      <c r="W6" s="147" t="s">
        <v>187</v>
      </c>
      <c r="X6" s="147" t="s">
        <v>188</v>
      </c>
      <c r="Y6" s="147" t="s">
        <v>189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0" t="s">
        <v>190</v>
      </c>
      <c r="B8" s="161" t="s">
        <v>116</v>
      </c>
      <c r="C8" s="181" t="s">
        <v>117</v>
      </c>
      <c r="D8" s="162"/>
      <c r="E8" s="163"/>
      <c r="F8" s="164"/>
      <c r="G8" s="164">
        <f>SUMIF(AG9:AG14,"&lt;&gt;NOR",G9:G14)</f>
        <v>0</v>
      </c>
      <c r="H8" s="164"/>
      <c r="I8" s="164">
        <f>SUM(I9:I14)</f>
        <v>0</v>
      </c>
      <c r="J8" s="164"/>
      <c r="K8" s="164">
        <f>SUM(K9:K14)</f>
        <v>0</v>
      </c>
      <c r="L8" s="164"/>
      <c r="M8" s="164">
        <f>SUM(M9:M14)</f>
        <v>0</v>
      </c>
      <c r="N8" s="163"/>
      <c r="O8" s="163">
        <f>SUM(O9:O14)</f>
        <v>0.09</v>
      </c>
      <c r="P8" s="163"/>
      <c r="Q8" s="163">
        <f>SUM(Q9:Q14)</f>
        <v>0</v>
      </c>
      <c r="R8" s="164"/>
      <c r="S8" s="164"/>
      <c r="T8" s="165"/>
      <c r="U8" s="159"/>
      <c r="V8" s="159">
        <f>SUM(V9:V14)</f>
        <v>0</v>
      </c>
      <c r="W8" s="159"/>
      <c r="X8" s="159"/>
      <c r="Y8" s="159"/>
      <c r="AG8" t="s">
        <v>191</v>
      </c>
    </row>
    <row r="9" spans="1:60" outlineLevel="1" x14ac:dyDescent="0.2">
      <c r="A9" s="174">
        <v>1</v>
      </c>
      <c r="B9" s="175" t="s">
        <v>1195</v>
      </c>
      <c r="C9" s="182" t="s">
        <v>1196</v>
      </c>
      <c r="D9" s="176" t="s">
        <v>219</v>
      </c>
      <c r="E9" s="177">
        <v>285</v>
      </c>
      <c r="F9" s="178"/>
      <c r="G9" s="179">
        <f t="shared" ref="G9:G14" si="0">ROUND(E9*F9,2)</f>
        <v>0</v>
      </c>
      <c r="H9" s="178"/>
      <c r="I9" s="179">
        <f t="shared" ref="I9:I14" si="1">ROUND(E9*H9,2)</f>
        <v>0</v>
      </c>
      <c r="J9" s="178"/>
      <c r="K9" s="179">
        <f t="shared" ref="K9:K14" si="2">ROUND(E9*J9,2)</f>
        <v>0</v>
      </c>
      <c r="L9" s="179">
        <v>21</v>
      </c>
      <c r="M9" s="179">
        <f t="shared" ref="M9:M14" si="3">G9*(1+L9/100)</f>
        <v>0</v>
      </c>
      <c r="N9" s="177">
        <v>1.6000000000000001E-4</v>
      </c>
      <c r="O9" s="177">
        <f t="shared" ref="O9:O14" si="4">ROUND(E9*N9,2)</f>
        <v>0.05</v>
      </c>
      <c r="P9" s="177">
        <v>0</v>
      </c>
      <c r="Q9" s="177">
        <f t="shared" ref="Q9:Q14" si="5">ROUND(E9*P9,2)</f>
        <v>0</v>
      </c>
      <c r="R9" s="179"/>
      <c r="S9" s="179" t="s">
        <v>221</v>
      </c>
      <c r="T9" s="180" t="s">
        <v>196</v>
      </c>
      <c r="U9" s="158">
        <v>0</v>
      </c>
      <c r="V9" s="158">
        <f t="shared" ref="V9:V14" si="6">ROUND(E9*U9,2)</f>
        <v>0</v>
      </c>
      <c r="W9" s="158"/>
      <c r="X9" s="158" t="s">
        <v>223</v>
      </c>
      <c r="Y9" s="158" t="s">
        <v>197</v>
      </c>
      <c r="Z9" s="148"/>
      <c r="AA9" s="148"/>
      <c r="AB9" s="148"/>
      <c r="AC9" s="148"/>
      <c r="AD9" s="148"/>
      <c r="AE9" s="148"/>
      <c r="AF9" s="148"/>
      <c r="AG9" s="148" t="s">
        <v>1197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 x14ac:dyDescent="0.2">
      <c r="A10" s="174">
        <v>2</v>
      </c>
      <c r="B10" s="175" t="s">
        <v>1198</v>
      </c>
      <c r="C10" s="182" t="s">
        <v>1199</v>
      </c>
      <c r="D10" s="176" t="s">
        <v>219</v>
      </c>
      <c r="E10" s="177">
        <v>120</v>
      </c>
      <c r="F10" s="178"/>
      <c r="G10" s="179">
        <f t="shared" si="0"/>
        <v>0</v>
      </c>
      <c r="H10" s="178"/>
      <c r="I10" s="179">
        <f t="shared" si="1"/>
        <v>0</v>
      </c>
      <c r="J10" s="178"/>
      <c r="K10" s="179">
        <f t="shared" si="2"/>
        <v>0</v>
      </c>
      <c r="L10" s="179">
        <v>21</v>
      </c>
      <c r="M10" s="179">
        <f t="shared" si="3"/>
        <v>0</v>
      </c>
      <c r="N10" s="177">
        <v>2.3000000000000001E-4</v>
      </c>
      <c r="O10" s="177">
        <f t="shared" si="4"/>
        <v>0.03</v>
      </c>
      <c r="P10" s="177">
        <v>0</v>
      </c>
      <c r="Q10" s="177">
        <f t="shared" si="5"/>
        <v>0</v>
      </c>
      <c r="R10" s="179"/>
      <c r="S10" s="179" t="s">
        <v>221</v>
      </c>
      <c r="T10" s="180" t="s">
        <v>196</v>
      </c>
      <c r="U10" s="158">
        <v>0</v>
      </c>
      <c r="V10" s="158">
        <f t="shared" si="6"/>
        <v>0</v>
      </c>
      <c r="W10" s="158"/>
      <c r="X10" s="158" t="s">
        <v>223</v>
      </c>
      <c r="Y10" s="158" t="s">
        <v>197</v>
      </c>
      <c r="Z10" s="148"/>
      <c r="AA10" s="148"/>
      <c r="AB10" s="148"/>
      <c r="AC10" s="148"/>
      <c r="AD10" s="148"/>
      <c r="AE10" s="148"/>
      <c r="AF10" s="148"/>
      <c r="AG10" s="148" t="s">
        <v>1197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74">
        <v>3</v>
      </c>
      <c r="B11" s="175" t="s">
        <v>1200</v>
      </c>
      <c r="C11" s="182" t="s">
        <v>1201</v>
      </c>
      <c r="D11" s="176" t="s">
        <v>219</v>
      </c>
      <c r="E11" s="177">
        <v>85</v>
      </c>
      <c r="F11" s="178"/>
      <c r="G11" s="179">
        <f t="shared" si="0"/>
        <v>0</v>
      </c>
      <c r="H11" s="178"/>
      <c r="I11" s="179">
        <f t="shared" si="1"/>
        <v>0</v>
      </c>
      <c r="J11" s="178"/>
      <c r="K11" s="179">
        <f t="shared" si="2"/>
        <v>0</v>
      </c>
      <c r="L11" s="179">
        <v>21</v>
      </c>
      <c r="M11" s="179">
        <f t="shared" si="3"/>
        <v>0</v>
      </c>
      <c r="N11" s="177">
        <v>6.9999999999999994E-5</v>
      </c>
      <c r="O11" s="177">
        <f t="shared" si="4"/>
        <v>0.01</v>
      </c>
      <c r="P11" s="177">
        <v>0</v>
      </c>
      <c r="Q11" s="177">
        <f t="shared" si="5"/>
        <v>0</v>
      </c>
      <c r="R11" s="179"/>
      <c r="S11" s="179" t="s">
        <v>221</v>
      </c>
      <c r="T11" s="180" t="s">
        <v>196</v>
      </c>
      <c r="U11" s="158">
        <v>0</v>
      </c>
      <c r="V11" s="158">
        <f t="shared" si="6"/>
        <v>0</v>
      </c>
      <c r="W11" s="158"/>
      <c r="X11" s="158" t="s">
        <v>223</v>
      </c>
      <c r="Y11" s="158" t="s">
        <v>197</v>
      </c>
      <c r="Z11" s="148"/>
      <c r="AA11" s="148"/>
      <c r="AB11" s="148"/>
      <c r="AC11" s="148"/>
      <c r="AD11" s="148"/>
      <c r="AE11" s="148"/>
      <c r="AF11" s="148"/>
      <c r="AG11" s="148" t="s">
        <v>1197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4">
        <v>4</v>
      </c>
      <c r="B12" s="175" t="s">
        <v>1202</v>
      </c>
      <c r="C12" s="182" t="s">
        <v>1203</v>
      </c>
      <c r="D12" s="176" t="s">
        <v>281</v>
      </c>
      <c r="E12" s="177">
        <v>12</v>
      </c>
      <c r="F12" s="178"/>
      <c r="G12" s="179">
        <f t="shared" si="0"/>
        <v>0</v>
      </c>
      <c r="H12" s="178"/>
      <c r="I12" s="179">
        <f t="shared" si="1"/>
        <v>0</v>
      </c>
      <c r="J12" s="178"/>
      <c r="K12" s="179">
        <f t="shared" si="2"/>
        <v>0</v>
      </c>
      <c r="L12" s="179">
        <v>21</v>
      </c>
      <c r="M12" s="179">
        <f t="shared" si="3"/>
        <v>0</v>
      </c>
      <c r="N12" s="177">
        <v>2.5000000000000001E-4</v>
      </c>
      <c r="O12" s="177">
        <f t="shared" si="4"/>
        <v>0</v>
      </c>
      <c r="P12" s="177">
        <v>0</v>
      </c>
      <c r="Q12" s="177">
        <f t="shared" si="5"/>
        <v>0</v>
      </c>
      <c r="R12" s="179"/>
      <c r="S12" s="179" t="s">
        <v>221</v>
      </c>
      <c r="T12" s="180" t="s">
        <v>196</v>
      </c>
      <c r="U12" s="158">
        <v>0</v>
      </c>
      <c r="V12" s="158">
        <f t="shared" si="6"/>
        <v>0</v>
      </c>
      <c r="W12" s="158"/>
      <c r="X12" s="158" t="s">
        <v>223</v>
      </c>
      <c r="Y12" s="158" t="s">
        <v>197</v>
      </c>
      <c r="Z12" s="148"/>
      <c r="AA12" s="148"/>
      <c r="AB12" s="148"/>
      <c r="AC12" s="148"/>
      <c r="AD12" s="148"/>
      <c r="AE12" s="148"/>
      <c r="AF12" s="148"/>
      <c r="AG12" s="148" t="s">
        <v>1197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4">
        <v>5</v>
      </c>
      <c r="B13" s="175" t="s">
        <v>1204</v>
      </c>
      <c r="C13" s="182" t="s">
        <v>1205</v>
      </c>
      <c r="D13" s="176" t="s">
        <v>219</v>
      </c>
      <c r="E13" s="177">
        <v>50</v>
      </c>
      <c r="F13" s="178"/>
      <c r="G13" s="179">
        <f t="shared" si="0"/>
        <v>0</v>
      </c>
      <c r="H13" s="178"/>
      <c r="I13" s="179">
        <f t="shared" si="1"/>
        <v>0</v>
      </c>
      <c r="J13" s="178"/>
      <c r="K13" s="179">
        <f t="shared" si="2"/>
        <v>0</v>
      </c>
      <c r="L13" s="179">
        <v>21</v>
      </c>
      <c r="M13" s="179">
        <f t="shared" si="3"/>
        <v>0</v>
      </c>
      <c r="N13" s="177">
        <v>4.0000000000000003E-5</v>
      </c>
      <c r="O13" s="177">
        <f t="shared" si="4"/>
        <v>0</v>
      </c>
      <c r="P13" s="177">
        <v>0</v>
      </c>
      <c r="Q13" s="177">
        <f t="shared" si="5"/>
        <v>0</v>
      </c>
      <c r="R13" s="179"/>
      <c r="S13" s="179" t="s">
        <v>221</v>
      </c>
      <c r="T13" s="180" t="s">
        <v>196</v>
      </c>
      <c r="U13" s="158">
        <v>0</v>
      </c>
      <c r="V13" s="158">
        <f t="shared" si="6"/>
        <v>0</v>
      </c>
      <c r="W13" s="158"/>
      <c r="X13" s="158" t="s">
        <v>223</v>
      </c>
      <c r="Y13" s="158" t="s">
        <v>197</v>
      </c>
      <c r="Z13" s="148"/>
      <c r="AA13" s="148"/>
      <c r="AB13" s="148"/>
      <c r="AC13" s="148"/>
      <c r="AD13" s="148"/>
      <c r="AE13" s="148"/>
      <c r="AF13" s="148"/>
      <c r="AG13" s="148" t="s">
        <v>1197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4">
        <v>6</v>
      </c>
      <c r="B14" s="175" t="s">
        <v>1206</v>
      </c>
      <c r="C14" s="182" t="s">
        <v>1207</v>
      </c>
      <c r="D14" s="176" t="s">
        <v>281</v>
      </c>
      <c r="E14" s="177">
        <v>60</v>
      </c>
      <c r="F14" s="178"/>
      <c r="G14" s="179">
        <f t="shared" si="0"/>
        <v>0</v>
      </c>
      <c r="H14" s="178"/>
      <c r="I14" s="179">
        <f t="shared" si="1"/>
        <v>0</v>
      </c>
      <c r="J14" s="178"/>
      <c r="K14" s="179">
        <f t="shared" si="2"/>
        <v>0</v>
      </c>
      <c r="L14" s="179">
        <v>21</v>
      </c>
      <c r="M14" s="179">
        <f t="shared" si="3"/>
        <v>0</v>
      </c>
      <c r="N14" s="177">
        <v>0</v>
      </c>
      <c r="O14" s="177">
        <f t="shared" si="4"/>
        <v>0</v>
      </c>
      <c r="P14" s="177">
        <v>0</v>
      </c>
      <c r="Q14" s="177">
        <f t="shared" si="5"/>
        <v>0</v>
      </c>
      <c r="R14" s="179"/>
      <c r="S14" s="179" t="s">
        <v>221</v>
      </c>
      <c r="T14" s="180" t="s">
        <v>196</v>
      </c>
      <c r="U14" s="158">
        <v>0</v>
      </c>
      <c r="V14" s="158">
        <f t="shared" si="6"/>
        <v>0</v>
      </c>
      <c r="W14" s="158"/>
      <c r="X14" s="158" t="s">
        <v>223</v>
      </c>
      <c r="Y14" s="158" t="s">
        <v>197</v>
      </c>
      <c r="Z14" s="148"/>
      <c r="AA14" s="148"/>
      <c r="AB14" s="148"/>
      <c r="AC14" s="148"/>
      <c r="AD14" s="148"/>
      <c r="AE14" s="148"/>
      <c r="AF14" s="148"/>
      <c r="AG14" s="148" t="s">
        <v>1197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160" t="s">
        <v>190</v>
      </c>
      <c r="B15" s="161" t="s">
        <v>118</v>
      </c>
      <c r="C15" s="181" t="s">
        <v>119</v>
      </c>
      <c r="D15" s="162"/>
      <c r="E15" s="163"/>
      <c r="F15" s="164"/>
      <c r="G15" s="164">
        <f>SUMIF(AG16:AG16,"&lt;&gt;NOR",G16:G16)</f>
        <v>0</v>
      </c>
      <c r="H15" s="164"/>
      <c r="I15" s="164">
        <f>SUM(I16:I16)</f>
        <v>0</v>
      </c>
      <c r="J15" s="164"/>
      <c r="K15" s="164">
        <f>SUM(K16:K16)</f>
        <v>0</v>
      </c>
      <c r="L15" s="164"/>
      <c r="M15" s="164">
        <f>SUM(M16:M16)</f>
        <v>0</v>
      </c>
      <c r="N15" s="163"/>
      <c r="O15" s="163">
        <f>SUM(O16:O16)</f>
        <v>0</v>
      </c>
      <c r="P15" s="163"/>
      <c r="Q15" s="163">
        <f>SUM(Q16:Q16)</f>
        <v>0</v>
      </c>
      <c r="R15" s="164"/>
      <c r="S15" s="164"/>
      <c r="T15" s="165"/>
      <c r="U15" s="159"/>
      <c r="V15" s="159">
        <f>SUM(V16:V16)</f>
        <v>0</v>
      </c>
      <c r="W15" s="159"/>
      <c r="X15" s="159"/>
      <c r="Y15" s="159"/>
      <c r="AG15" t="s">
        <v>191</v>
      </c>
    </row>
    <row r="16" spans="1:60" ht="22.5" outlineLevel="1" x14ac:dyDescent="0.2">
      <c r="A16" s="174">
        <v>7</v>
      </c>
      <c r="B16" s="175" t="s">
        <v>1208</v>
      </c>
      <c r="C16" s="182" t="s">
        <v>1209</v>
      </c>
      <c r="D16" s="176" t="s">
        <v>281</v>
      </c>
      <c r="E16" s="177">
        <v>36</v>
      </c>
      <c r="F16" s="178"/>
      <c r="G16" s="179">
        <f>ROUND(E16*F16,2)</f>
        <v>0</v>
      </c>
      <c r="H16" s="178"/>
      <c r="I16" s="179">
        <f>ROUND(E16*H16,2)</f>
        <v>0</v>
      </c>
      <c r="J16" s="178"/>
      <c r="K16" s="179">
        <f>ROUND(E16*J16,2)</f>
        <v>0</v>
      </c>
      <c r="L16" s="179">
        <v>21</v>
      </c>
      <c r="M16" s="179">
        <f>G16*(1+L16/100)</f>
        <v>0</v>
      </c>
      <c r="N16" s="177">
        <v>0</v>
      </c>
      <c r="O16" s="177">
        <f>ROUND(E16*N16,2)</f>
        <v>0</v>
      </c>
      <c r="P16" s="177">
        <v>0</v>
      </c>
      <c r="Q16" s="177">
        <f>ROUND(E16*P16,2)</f>
        <v>0</v>
      </c>
      <c r="R16" s="179"/>
      <c r="S16" s="179" t="s">
        <v>195</v>
      </c>
      <c r="T16" s="180" t="s">
        <v>196</v>
      </c>
      <c r="U16" s="158">
        <v>0</v>
      </c>
      <c r="V16" s="158">
        <f>ROUND(E16*U16,2)</f>
        <v>0</v>
      </c>
      <c r="W16" s="158"/>
      <c r="X16" s="158" t="s">
        <v>536</v>
      </c>
      <c r="Y16" s="158" t="s">
        <v>197</v>
      </c>
      <c r="Z16" s="148"/>
      <c r="AA16" s="148"/>
      <c r="AB16" s="148"/>
      <c r="AC16" s="148"/>
      <c r="AD16" s="148"/>
      <c r="AE16" s="148"/>
      <c r="AF16" s="148"/>
      <c r="AG16" s="148" t="s">
        <v>1210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0" t="s">
        <v>190</v>
      </c>
      <c r="B17" s="161" t="s">
        <v>120</v>
      </c>
      <c r="C17" s="181" t="s">
        <v>121</v>
      </c>
      <c r="D17" s="162"/>
      <c r="E17" s="163"/>
      <c r="F17" s="164"/>
      <c r="G17" s="164">
        <f>SUMIF(AG18:AG19,"&lt;&gt;NOR",G18:G19)</f>
        <v>0</v>
      </c>
      <c r="H17" s="164"/>
      <c r="I17" s="164">
        <f>SUM(I18:I19)</f>
        <v>0</v>
      </c>
      <c r="J17" s="164"/>
      <c r="K17" s="164">
        <f>SUM(K18:K19)</f>
        <v>0</v>
      </c>
      <c r="L17" s="164"/>
      <c r="M17" s="164">
        <f>SUM(M18:M19)</f>
        <v>0</v>
      </c>
      <c r="N17" s="163"/>
      <c r="O17" s="163">
        <f>SUM(O18:O19)</f>
        <v>0</v>
      </c>
      <c r="P17" s="163"/>
      <c r="Q17" s="163">
        <f>SUM(Q18:Q19)</f>
        <v>0</v>
      </c>
      <c r="R17" s="164"/>
      <c r="S17" s="164"/>
      <c r="T17" s="165"/>
      <c r="U17" s="159"/>
      <c r="V17" s="159">
        <f>SUM(V18:V19)</f>
        <v>0</v>
      </c>
      <c r="W17" s="159"/>
      <c r="X17" s="159"/>
      <c r="Y17" s="159"/>
      <c r="AG17" t="s">
        <v>191</v>
      </c>
    </row>
    <row r="18" spans="1:60" outlineLevel="1" x14ac:dyDescent="0.2">
      <c r="A18" s="174">
        <v>8</v>
      </c>
      <c r="B18" s="175" t="s">
        <v>1211</v>
      </c>
      <c r="C18" s="182" t="s">
        <v>1212</v>
      </c>
      <c r="D18" s="176" t="s">
        <v>281</v>
      </c>
      <c r="E18" s="177">
        <v>27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7">
        <v>1.0000000000000001E-5</v>
      </c>
      <c r="O18" s="177">
        <f>ROUND(E18*N18,2)</f>
        <v>0</v>
      </c>
      <c r="P18" s="177">
        <v>1.4999999999999999E-4</v>
      </c>
      <c r="Q18" s="177">
        <f>ROUND(E18*P18,2)</f>
        <v>0</v>
      </c>
      <c r="R18" s="179"/>
      <c r="S18" s="179" t="s">
        <v>195</v>
      </c>
      <c r="T18" s="180" t="s">
        <v>196</v>
      </c>
      <c r="U18" s="158">
        <v>0</v>
      </c>
      <c r="V18" s="158">
        <f>ROUND(E18*U18,2)</f>
        <v>0</v>
      </c>
      <c r="W18" s="158"/>
      <c r="X18" s="158" t="s">
        <v>223</v>
      </c>
      <c r="Y18" s="158" t="s">
        <v>197</v>
      </c>
      <c r="Z18" s="148"/>
      <c r="AA18" s="148"/>
      <c r="AB18" s="148"/>
      <c r="AC18" s="148"/>
      <c r="AD18" s="148"/>
      <c r="AE18" s="148"/>
      <c r="AF18" s="148"/>
      <c r="AG18" s="148" t="s">
        <v>1197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74">
        <v>9</v>
      </c>
      <c r="B19" s="175" t="s">
        <v>1213</v>
      </c>
      <c r="C19" s="182" t="s">
        <v>1214</v>
      </c>
      <c r="D19" s="176" t="s">
        <v>281</v>
      </c>
      <c r="E19" s="177">
        <v>12</v>
      </c>
      <c r="F19" s="178"/>
      <c r="G19" s="179">
        <f>ROUND(E19*F19,2)</f>
        <v>0</v>
      </c>
      <c r="H19" s="178"/>
      <c r="I19" s="179">
        <f>ROUND(E19*H19,2)</f>
        <v>0</v>
      </c>
      <c r="J19" s="178"/>
      <c r="K19" s="179">
        <f>ROUND(E19*J19,2)</f>
        <v>0</v>
      </c>
      <c r="L19" s="179">
        <v>21</v>
      </c>
      <c r="M19" s="179">
        <f>G19*(1+L19/100)</f>
        <v>0</v>
      </c>
      <c r="N19" s="177">
        <v>9.0000000000000006E-5</v>
      </c>
      <c r="O19" s="177">
        <f>ROUND(E19*N19,2)</f>
        <v>0</v>
      </c>
      <c r="P19" s="177">
        <v>0</v>
      </c>
      <c r="Q19" s="177">
        <f>ROUND(E19*P19,2)</f>
        <v>0</v>
      </c>
      <c r="R19" s="179"/>
      <c r="S19" s="179" t="s">
        <v>221</v>
      </c>
      <c r="T19" s="180" t="s">
        <v>196</v>
      </c>
      <c r="U19" s="158">
        <v>0</v>
      </c>
      <c r="V19" s="158">
        <f>ROUND(E19*U19,2)</f>
        <v>0</v>
      </c>
      <c r="W19" s="158"/>
      <c r="X19" s="158" t="s">
        <v>223</v>
      </c>
      <c r="Y19" s="158" t="s">
        <v>197</v>
      </c>
      <c r="Z19" s="148"/>
      <c r="AA19" s="148"/>
      <c r="AB19" s="148"/>
      <c r="AC19" s="148"/>
      <c r="AD19" s="148"/>
      <c r="AE19" s="148"/>
      <c r="AF19" s="148"/>
      <c r="AG19" s="148" t="s">
        <v>1197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x14ac:dyDescent="0.2">
      <c r="A20" s="160" t="s">
        <v>190</v>
      </c>
      <c r="B20" s="161" t="s">
        <v>122</v>
      </c>
      <c r="C20" s="181" t="s">
        <v>123</v>
      </c>
      <c r="D20" s="162"/>
      <c r="E20" s="163"/>
      <c r="F20" s="164"/>
      <c r="G20" s="164">
        <f>SUMIF(AG21:AG23,"&lt;&gt;NOR",G21:G23)</f>
        <v>0</v>
      </c>
      <c r="H20" s="164"/>
      <c r="I20" s="164">
        <f>SUM(I21:I23)</f>
        <v>0</v>
      </c>
      <c r="J20" s="164"/>
      <c r="K20" s="164">
        <f>SUM(K21:K23)</f>
        <v>0</v>
      </c>
      <c r="L20" s="164"/>
      <c r="M20" s="164">
        <f>SUM(M21:M23)</f>
        <v>0</v>
      </c>
      <c r="N20" s="163"/>
      <c r="O20" s="163">
        <f>SUM(O21:O23)</f>
        <v>0</v>
      </c>
      <c r="P20" s="163"/>
      <c r="Q20" s="163">
        <f>SUM(Q21:Q23)</f>
        <v>0</v>
      </c>
      <c r="R20" s="164"/>
      <c r="S20" s="164"/>
      <c r="T20" s="165"/>
      <c r="U20" s="159"/>
      <c r="V20" s="159">
        <f>SUM(V21:V23)</f>
        <v>0</v>
      </c>
      <c r="W20" s="159"/>
      <c r="X20" s="159"/>
      <c r="Y20" s="159"/>
      <c r="AG20" t="s">
        <v>191</v>
      </c>
    </row>
    <row r="21" spans="1:60" outlineLevel="1" x14ac:dyDescent="0.2">
      <c r="A21" s="174">
        <v>10</v>
      </c>
      <c r="B21" s="175" t="s">
        <v>1215</v>
      </c>
      <c r="C21" s="182" t="s">
        <v>1216</v>
      </c>
      <c r="D21" s="176" t="s">
        <v>281</v>
      </c>
      <c r="E21" s="177">
        <v>40</v>
      </c>
      <c r="F21" s="178"/>
      <c r="G21" s="179">
        <f>ROUND(E21*F21,2)</f>
        <v>0</v>
      </c>
      <c r="H21" s="178"/>
      <c r="I21" s="179">
        <f>ROUND(E21*H21,2)</f>
        <v>0</v>
      </c>
      <c r="J21" s="178"/>
      <c r="K21" s="179">
        <f>ROUND(E21*J21,2)</f>
        <v>0</v>
      </c>
      <c r="L21" s="179">
        <v>21</v>
      </c>
      <c r="M21" s="179">
        <f>G21*(1+L21/100)</f>
        <v>0</v>
      </c>
      <c r="N21" s="177">
        <v>2.0000000000000002E-5</v>
      </c>
      <c r="O21" s="177">
        <f>ROUND(E21*N21,2)</f>
        <v>0</v>
      </c>
      <c r="P21" s="177">
        <v>0</v>
      </c>
      <c r="Q21" s="177">
        <f>ROUND(E21*P21,2)</f>
        <v>0</v>
      </c>
      <c r="R21" s="179"/>
      <c r="S21" s="179" t="s">
        <v>221</v>
      </c>
      <c r="T21" s="180" t="s">
        <v>196</v>
      </c>
      <c r="U21" s="158">
        <v>0</v>
      </c>
      <c r="V21" s="158">
        <f>ROUND(E21*U21,2)</f>
        <v>0</v>
      </c>
      <c r="W21" s="158"/>
      <c r="X21" s="158" t="s">
        <v>223</v>
      </c>
      <c r="Y21" s="158" t="s">
        <v>197</v>
      </c>
      <c r="Z21" s="148"/>
      <c r="AA21" s="148"/>
      <c r="AB21" s="148"/>
      <c r="AC21" s="148"/>
      <c r="AD21" s="148"/>
      <c r="AE21" s="148"/>
      <c r="AF21" s="148"/>
      <c r="AG21" s="148" t="s">
        <v>1197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74">
        <v>11</v>
      </c>
      <c r="B22" s="175" t="s">
        <v>1217</v>
      </c>
      <c r="C22" s="182" t="s">
        <v>1218</v>
      </c>
      <c r="D22" s="176" t="s">
        <v>281</v>
      </c>
      <c r="E22" s="177">
        <v>20</v>
      </c>
      <c r="F22" s="178"/>
      <c r="G22" s="179">
        <f>ROUND(E22*F22,2)</f>
        <v>0</v>
      </c>
      <c r="H22" s="178"/>
      <c r="I22" s="179">
        <f>ROUND(E22*H22,2)</f>
        <v>0</v>
      </c>
      <c r="J22" s="178"/>
      <c r="K22" s="179">
        <f>ROUND(E22*J22,2)</f>
        <v>0</v>
      </c>
      <c r="L22" s="179">
        <v>21</v>
      </c>
      <c r="M22" s="179">
        <f>G22*(1+L22/100)</f>
        <v>0</v>
      </c>
      <c r="N22" s="177">
        <v>9.0000000000000006E-5</v>
      </c>
      <c r="O22" s="177">
        <f>ROUND(E22*N22,2)</f>
        <v>0</v>
      </c>
      <c r="P22" s="177">
        <v>0</v>
      </c>
      <c r="Q22" s="177">
        <f>ROUND(E22*P22,2)</f>
        <v>0</v>
      </c>
      <c r="R22" s="179"/>
      <c r="S22" s="179" t="s">
        <v>221</v>
      </c>
      <c r="T22" s="180" t="s">
        <v>196</v>
      </c>
      <c r="U22" s="158">
        <v>0</v>
      </c>
      <c r="V22" s="158">
        <f>ROUND(E22*U22,2)</f>
        <v>0</v>
      </c>
      <c r="W22" s="158"/>
      <c r="X22" s="158" t="s">
        <v>223</v>
      </c>
      <c r="Y22" s="158" t="s">
        <v>197</v>
      </c>
      <c r="Z22" s="148"/>
      <c r="AA22" s="148"/>
      <c r="AB22" s="148"/>
      <c r="AC22" s="148"/>
      <c r="AD22" s="148"/>
      <c r="AE22" s="148"/>
      <c r="AF22" s="148"/>
      <c r="AG22" s="148" t="s">
        <v>1197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74">
        <v>12</v>
      </c>
      <c r="B23" s="175" t="s">
        <v>1219</v>
      </c>
      <c r="C23" s="182" t="s">
        <v>1220</v>
      </c>
      <c r="D23" s="176" t="s">
        <v>281</v>
      </c>
      <c r="E23" s="177">
        <v>60</v>
      </c>
      <c r="F23" s="178"/>
      <c r="G23" s="179">
        <f>ROUND(E23*F23,2)</f>
        <v>0</v>
      </c>
      <c r="H23" s="178"/>
      <c r="I23" s="179">
        <f>ROUND(E23*H23,2)</f>
        <v>0</v>
      </c>
      <c r="J23" s="178"/>
      <c r="K23" s="179">
        <f>ROUND(E23*J23,2)</f>
        <v>0</v>
      </c>
      <c r="L23" s="179">
        <v>21</v>
      </c>
      <c r="M23" s="179">
        <f>G23*(1+L23/100)</f>
        <v>0</v>
      </c>
      <c r="N23" s="177">
        <v>0</v>
      </c>
      <c r="O23" s="177">
        <f>ROUND(E23*N23,2)</f>
        <v>0</v>
      </c>
      <c r="P23" s="177">
        <v>0</v>
      </c>
      <c r="Q23" s="177">
        <f>ROUND(E23*P23,2)</f>
        <v>0</v>
      </c>
      <c r="R23" s="179" t="s">
        <v>549</v>
      </c>
      <c r="S23" s="179" t="s">
        <v>221</v>
      </c>
      <c r="T23" s="180" t="s">
        <v>196</v>
      </c>
      <c r="U23" s="158">
        <v>0</v>
      </c>
      <c r="V23" s="158">
        <f>ROUND(E23*U23,2)</f>
        <v>0</v>
      </c>
      <c r="W23" s="158"/>
      <c r="X23" s="158" t="s">
        <v>536</v>
      </c>
      <c r="Y23" s="158" t="s">
        <v>197</v>
      </c>
      <c r="Z23" s="148"/>
      <c r="AA23" s="148"/>
      <c r="AB23" s="148"/>
      <c r="AC23" s="148"/>
      <c r="AD23" s="148"/>
      <c r="AE23" s="148"/>
      <c r="AF23" s="148"/>
      <c r="AG23" s="148" t="s">
        <v>1210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">
      <c r="A24" s="160" t="s">
        <v>190</v>
      </c>
      <c r="B24" s="161" t="s">
        <v>124</v>
      </c>
      <c r="C24" s="181" t="s">
        <v>125</v>
      </c>
      <c r="D24" s="162"/>
      <c r="E24" s="163"/>
      <c r="F24" s="164"/>
      <c r="G24" s="164">
        <f>SUMIF(AG25:AG29,"&lt;&gt;NOR",G25:G29)</f>
        <v>0</v>
      </c>
      <c r="H24" s="164"/>
      <c r="I24" s="164">
        <f>SUM(I25:I29)</f>
        <v>0</v>
      </c>
      <c r="J24" s="164"/>
      <c r="K24" s="164">
        <f>SUM(K25:K29)</f>
        <v>0</v>
      </c>
      <c r="L24" s="164"/>
      <c r="M24" s="164">
        <f>SUM(M25:M29)</f>
        <v>0</v>
      </c>
      <c r="N24" s="163"/>
      <c r="O24" s="163">
        <f>SUM(O25:O29)</f>
        <v>0</v>
      </c>
      <c r="P24" s="163"/>
      <c r="Q24" s="163">
        <f>SUM(Q25:Q29)</f>
        <v>0</v>
      </c>
      <c r="R24" s="164"/>
      <c r="S24" s="164"/>
      <c r="T24" s="165"/>
      <c r="U24" s="159"/>
      <c r="V24" s="159">
        <f>SUM(V25:V29)</f>
        <v>0</v>
      </c>
      <c r="W24" s="159"/>
      <c r="X24" s="159"/>
      <c r="Y24" s="159"/>
      <c r="AG24" t="s">
        <v>191</v>
      </c>
    </row>
    <row r="25" spans="1:60" outlineLevel="1" x14ac:dyDescent="0.2">
      <c r="A25" s="174">
        <v>13</v>
      </c>
      <c r="B25" s="175" t="s">
        <v>1221</v>
      </c>
      <c r="C25" s="182" t="s">
        <v>1222</v>
      </c>
      <c r="D25" s="176" t="s">
        <v>1122</v>
      </c>
      <c r="E25" s="177">
        <v>8</v>
      </c>
      <c r="F25" s="178"/>
      <c r="G25" s="179">
        <f>ROUND(E25*F25,2)</f>
        <v>0</v>
      </c>
      <c r="H25" s="178"/>
      <c r="I25" s="179">
        <f>ROUND(E25*H25,2)</f>
        <v>0</v>
      </c>
      <c r="J25" s="178"/>
      <c r="K25" s="179">
        <f>ROUND(E25*J25,2)</f>
        <v>0</v>
      </c>
      <c r="L25" s="179">
        <v>21</v>
      </c>
      <c r="M25" s="179">
        <f>G25*(1+L25/100)</f>
        <v>0</v>
      </c>
      <c r="N25" s="177">
        <v>0</v>
      </c>
      <c r="O25" s="177">
        <f>ROUND(E25*N25,2)</f>
        <v>0</v>
      </c>
      <c r="P25" s="177">
        <v>0</v>
      </c>
      <c r="Q25" s="177">
        <f>ROUND(E25*P25,2)</f>
        <v>0</v>
      </c>
      <c r="R25" s="179"/>
      <c r="S25" s="179" t="s">
        <v>221</v>
      </c>
      <c r="T25" s="180" t="s">
        <v>196</v>
      </c>
      <c r="U25" s="158">
        <v>0</v>
      </c>
      <c r="V25" s="158">
        <f>ROUND(E25*U25,2)</f>
        <v>0</v>
      </c>
      <c r="W25" s="158"/>
      <c r="X25" s="158" t="s">
        <v>223</v>
      </c>
      <c r="Y25" s="158" t="s">
        <v>197</v>
      </c>
      <c r="Z25" s="148"/>
      <c r="AA25" s="148"/>
      <c r="AB25" s="148"/>
      <c r="AC25" s="148"/>
      <c r="AD25" s="148"/>
      <c r="AE25" s="148"/>
      <c r="AF25" s="148"/>
      <c r="AG25" s="148" t="s">
        <v>1197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74">
        <v>14</v>
      </c>
      <c r="B26" s="175" t="s">
        <v>1223</v>
      </c>
      <c r="C26" s="182" t="s">
        <v>1224</v>
      </c>
      <c r="D26" s="176" t="s">
        <v>1122</v>
      </c>
      <c r="E26" s="177">
        <v>45</v>
      </c>
      <c r="F26" s="178"/>
      <c r="G26" s="179">
        <f>ROUND(E26*F26,2)</f>
        <v>0</v>
      </c>
      <c r="H26" s="178"/>
      <c r="I26" s="179">
        <f>ROUND(E26*H26,2)</f>
        <v>0</v>
      </c>
      <c r="J26" s="178"/>
      <c r="K26" s="179">
        <f>ROUND(E26*J26,2)</f>
        <v>0</v>
      </c>
      <c r="L26" s="179">
        <v>21</v>
      </c>
      <c r="M26" s="179">
        <f>G26*(1+L26/100)</f>
        <v>0</v>
      </c>
      <c r="N26" s="177">
        <v>0</v>
      </c>
      <c r="O26" s="177">
        <f>ROUND(E26*N26,2)</f>
        <v>0</v>
      </c>
      <c r="P26" s="177">
        <v>0</v>
      </c>
      <c r="Q26" s="177">
        <f>ROUND(E26*P26,2)</f>
        <v>0</v>
      </c>
      <c r="R26" s="179"/>
      <c r="S26" s="179" t="s">
        <v>195</v>
      </c>
      <c r="T26" s="180" t="s">
        <v>196</v>
      </c>
      <c r="U26" s="158">
        <v>0</v>
      </c>
      <c r="V26" s="158">
        <f>ROUND(E26*U26,2)</f>
        <v>0</v>
      </c>
      <c r="W26" s="158"/>
      <c r="X26" s="158" t="s">
        <v>223</v>
      </c>
      <c r="Y26" s="158" t="s">
        <v>197</v>
      </c>
      <c r="Z26" s="148"/>
      <c r="AA26" s="148"/>
      <c r="AB26" s="148"/>
      <c r="AC26" s="148"/>
      <c r="AD26" s="148"/>
      <c r="AE26" s="148"/>
      <c r="AF26" s="148"/>
      <c r="AG26" s="148" t="s">
        <v>1197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4">
        <v>15</v>
      </c>
      <c r="B27" s="175" t="s">
        <v>1225</v>
      </c>
      <c r="C27" s="182" t="s">
        <v>1226</v>
      </c>
      <c r="D27" s="176" t="s">
        <v>1122</v>
      </c>
      <c r="E27" s="177">
        <v>8</v>
      </c>
      <c r="F27" s="178"/>
      <c r="G27" s="179">
        <f>ROUND(E27*F27,2)</f>
        <v>0</v>
      </c>
      <c r="H27" s="178"/>
      <c r="I27" s="179">
        <f>ROUND(E27*H27,2)</f>
        <v>0</v>
      </c>
      <c r="J27" s="178"/>
      <c r="K27" s="179">
        <f>ROUND(E27*J27,2)</f>
        <v>0</v>
      </c>
      <c r="L27" s="179">
        <v>21</v>
      </c>
      <c r="M27" s="179">
        <f>G27*(1+L27/100)</f>
        <v>0</v>
      </c>
      <c r="N27" s="177">
        <v>0</v>
      </c>
      <c r="O27" s="177">
        <f>ROUND(E27*N27,2)</f>
        <v>0</v>
      </c>
      <c r="P27" s="177">
        <v>0</v>
      </c>
      <c r="Q27" s="177">
        <f>ROUND(E27*P27,2)</f>
        <v>0</v>
      </c>
      <c r="R27" s="179"/>
      <c r="S27" s="179" t="s">
        <v>195</v>
      </c>
      <c r="T27" s="180" t="s">
        <v>196</v>
      </c>
      <c r="U27" s="158">
        <v>0</v>
      </c>
      <c r="V27" s="158">
        <f>ROUND(E27*U27,2)</f>
        <v>0</v>
      </c>
      <c r="W27" s="158"/>
      <c r="X27" s="158" t="s">
        <v>223</v>
      </c>
      <c r="Y27" s="158" t="s">
        <v>197</v>
      </c>
      <c r="Z27" s="148"/>
      <c r="AA27" s="148"/>
      <c r="AB27" s="148"/>
      <c r="AC27" s="148"/>
      <c r="AD27" s="148"/>
      <c r="AE27" s="148"/>
      <c r="AF27" s="148"/>
      <c r="AG27" s="148" t="s">
        <v>1197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4">
        <v>16</v>
      </c>
      <c r="B28" s="175" t="s">
        <v>1227</v>
      </c>
      <c r="C28" s="182" t="s">
        <v>1228</v>
      </c>
      <c r="D28" s="176" t="s">
        <v>1122</v>
      </c>
      <c r="E28" s="177">
        <v>16</v>
      </c>
      <c r="F28" s="178"/>
      <c r="G28" s="179">
        <f>ROUND(E28*F28,2)</f>
        <v>0</v>
      </c>
      <c r="H28" s="178"/>
      <c r="I28" s="179">
        <f>ROUND(E28*H28,2)</f>
        <v>0</v>
      </c>
      <c r="J28" s="178"/>
      <c r="K28" s="179">
        <f>ROUND(E28*J28,2)</f>
        <v>0</v>
      </c>
      <c r="L28" s="179">
        <v>21</v>
      </c>
      <c r="M28" s="179">
        <f>G28*(1+L28/100)</f>
        <v>0</v>
      </c>
      <c r="N28" s="177">
        <v>0</v>
      </c>
      <c r="O28" s="177">
        <f>ROUND(E28*N28,2)</f>
        <v>0</v>
      </c>
      <c r="P28" s="177">
        <v>0</v>
      </c>
      <c r="Q28" s="177">
        <f>ROUND(E28*P28,2)</f>
        <v>0</v>
      </c>
      <c r="R28" s="179"/>
      <c r="S28" s="179" t="s">
        <v>195</v>
      </c>
      <c r="T28" s="180" t="s">
        <v>196</v>
      </c>
      <c r="U28" s="158">
        <v>0</v>
      </c>
      <c r="V28" s="158">
        <f>ROUND(E28*U28,2)</f>
        <v>0</v>
      </c>
      <c r="W28" s="158"/>
      <c r="X28" s="158" t="s">
        <v>223</v>
      </c>
      <c r="Y28" s="158" t="s">
        <v>197</v>
      </c>
      <c r="Z28" s="148"/>
      <c r="AA28" s="148"/>
      <c r="AB28" s="148"/>
      <c r="AC28" s="148"/>
      <c r="AD28" s="148"/>
      <c r="AE28" s="148"/>
      <c r="AF28" s="148"/>
      <c r="AG28" s="148" t="s">
        <v>1197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74">
        <v>17</v>
      </c>
      <c r="B29" s="175" t="s">
        <v>1229</v>
      </c>
      <c r="C29" s="182" t="s">
        <v>1230</v>
      </c>
      <c r="D29" s="176" t="s">
        <v>1122</v>
      </c>
      <c r="E29" s="177">
        <v>12</v>
      </c>
      <c r="F29" s="178"/>
      <c r="G29" s="179">
        <f>ROUND(E29*F29,2)</f>
        <v>0</v>
      </c>
      <c r="H29" s="178"/>
      <c r="I29" s="179">
        <f>ROUND(E29*H29,2)</f>
        <v>0</v>
      </c>
      <c r="J29" s="178"/>
      <c r="K29" s="179">
        <f>ROUND(E29*J29,2)</f>
        <v>0</v>
      </c>
      <c r="L29" s="179">
        <v>21</v>
      </c>
      <c r="M29" s="179">
        <f>G29*(1+L29/100)</f>
        <v>0</v>
      </c>
      <c r="N29" s="177">
        <v>0</v>
      </c>
      <c r="O29" s="177">
        <f>ROUND(E29*N29,2)</f>
        <v>0</v>
      </c>
      <c r="P29" s="177">
        <v>0</v>
      </c>
      <c r="Q29" s="177">
        <f>ROUND(E29*P29,2)</f>
        <v>0</v>
      </c>
      <c r="R29" s="179"/>
      <c r="S29" s="179" t="s">
        <v>195</v>
      </c>
      <c r="T29" s="180" t="s">
        <v>196</v>
      </c>
      <c r="U29" s="158">
        <v>0</v>
      </c>
      <c r="V29" s="158">
        <f>ROUND(E29*U29,2)</f>
        <v>0</v>
      </c>
      <c r="W29" s="158"/>
      <c r="X29" s="158" t="s">
        <v>223</v>
      </c>
      <c r="Y29" s="158" t="s">
        <v>197</v>
      </c>
      <c r="Z29" s="148"/>
      <c r="AA29" s="148"/>
      <c r="AB29" s="148"/>
      <c r="AC29" s="148"/>
      <c r="AD29" s="148"/>
      <c r="AE29" s="148"/>
      <c r="AF29" s="148"/>
      <c r="AG29" s="148" t="s">
        <v>1197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x14ac:dyDescent="0.2">
      <c r="A30" s="160" t="s">
        <v>190</v>
      </c>
      <c r="B30" s="161" t="s">
        <v>126</v>
      </c>
      <c r="C30" s="181" t="s">
        <v>127</v>
      </c>
      <c r="D30" s="162"/>
      <c r="E30" s="163"/>
      <c r="F30" s="164"/>
      <c r="G30" s="164">
        <f>SUMIF(AG31:AG34,"&lt;&gt;NOR",G31:G34)</f>
        <v>0</v>
      </c>
      <c r="H30" s="164"/>
      <c r="I30" s="164">
        <f>SUM(I31:I34)</f>
        <v>0</v>
      </c>
      <c r="J30" s="164"/>
      <c r="K30" s="164">
        <f>SUM(K31:K34)</f>
        <v>0</v>
      </c>
      <c r="L30" s="164"/>
      <c r="M30" s="164">
        <f>SUM(M31:M34)</f>
        <v>0</v>
      </c>
      <c r="N30" s="163"/>
      <c r="O30" s="163">
        <f>SUM(O31:O34)</f>
        <v>0</v>
      </c>
      <c r="P30" s="163"/>
      <c r="Q30" s="163">
        <f>SUM(Q31:Q34)</f>
        <v>0</v>
      </c>
      <c r="R30" s="164"/>
      <c r="S30" s="164"/>
      <c r="T30" s="165"/>
      <c r="U30" s="159"/>
      <c r="V30" s="159">
        <f>SUM(V31:V34)</f>
        <v>0</v>
      </c>
      <c r="W30" s="159"/>
      <c r="X30" s="159"/>
      <c r="Y30" s="159"/>
      <c r="AG30" t="s">
        <v>191</v>
      </c>
    </row>
    <row r="31" spans="1:60" outlineLevel="1" x14ac:dyDescent="0.2">
      <c r="A31" s="174">
        <v>18</v>
      </c>
      <c r="B31" s="175" t="s">
        <v>1231</v>
      </c>
      <c r="C31" s="182" t="s">
        <v>1232</v>
      </c>
      <c r="D31" s="176" t="s">
        <v>281</v>
      </c>
      <c r="E31" s="177">
        <v>6</v>
      </c>
      <c r="F31" s="178"/>
      <c r="G31" s="179">
        <f>ROUND(E31*F31,2)</f>
        <v>0</v>
      </c>
      <c r="H31" s="178"/>
      <c r="I31" s="179">
        <f>ROUND(E31*H31,2)</f>
        <v>0</v>
      </c>
      <c r="J31" s="178"/>
      <c r="K31" s="179">
        <f>ROUND(E31*J31,2)</f>
        <v>0</v>
      </c>
      <c r="L31" s="179">
        <v>21</v>
      </c>
      <c r="M31" s="179">
        <f>G31*(1+L31/100)</f>
        <v>0</v>
      </c>
      <c r="N31" s="177">
        <v>1.8000000000000001E-4</v>
      </c>
      <c r="O31" s="177">
        <f>ROUND(E31*N31,2)</f>
        <v>0</v>
      </c>
      <c r="P31" s="177">
        <v>0</v>
      </c>
      <c r="Q31" s="177">
        <f>ROUND(E31*P31,2)</f>
        <v>0</v>
      </c>
      <c r="R31" s="179" t="s">
        <v>549</v>
      </c>
      <c r="S31" s="179" t="s">
        <v>221</v>
      </c>
      <c r="T31" s="180" t="s">
        <v>196</v>
      </c>
      <c r="U31" s="158">
        <v>0</v>
      </c>
      <c r="V31" s="158">
        <f>ROUND(E31*U31,2)</f>
        <v>0</v>
      </c>
      <c r="W31" s="158"/>
      <c r="X31" s="158" t="s">
        <v>536</v>
      </c>
      <c r="Y31" s="158" t="s">
        <v>197</v>
      </c>
      <c r="Z31" s="148"/>
      <c r="AA31" s="148"/>
      <c r="AB31" s="148"/>
      <c r="AC31" s="148"/>
      <c r="AD31" s="148"/>
      <c r="AE31" s="148"/>
      <c r="AF31" s="148"/>
      <c r="AG31" s="148" t="s">
        <v>1210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 x14ac:dyDescent="0.2">
      <c r="A32" s="174">
        <v>19</v>
      </c>
      <c r="B32" s="175" t="s">
        <v>1233</v>
      </c>
      <c r="C32" s="182" t="s">
        <v>1234</v>
      </c>
      <c r="D32" s="176" t="s">
        <v>281</v>
      </c>
      <c r="E32" s="177">
        <v>6</v>
      </c>
      <c r="F32" s="178"/>
      <c r="G32" s="179">
        <f>ROUND(E32*F32,2)</f>
        <v>0</v>
      </c>
      <c r="H32" s="178"/>
      <c r="I32" s="179">
        <f>ROUND(E32*H32,2)</f>
        <v>0</v>
      </c>
      <c r="J32" s="178"/>
      <c r="K32" s="179">
        <f>ROUND(E32*J32,2)</f>
        <v>0</v>
      </c>
      <c r="L32" s="179">
        <v>21</v>
      </c>
      <c r="M32" s="179">
        <f>G32*(1+L32/100)</f>
        <v>0</v>
      </c>
      <c r="N32" s="177">
        <v>0</v>
      </c>
      <c r="O32" s="177">
        <f>ROUND(E32*N32,2)</f>
        <v>0</v>
      </c>
      <c r="P32" s="177">
        <v>0</v>
      </c>
      <c r="Q32" s="177">
        <f>ROUND(E32*P32,2)</f>
        <v>0</v>
      </c>
      <c r="R32" s="179"/>
      <c r="S32" s="179" t="s">
        <v>195</v>
      </c>
      <c r="T32" s="180" t="s">
        <v>196</v>
      </c>
      <c r="U32" s="158">
        <v>0</v>
      </c>
      <c r="V32" s="158">
        <f>ROUND(E32*U32,2)</f>
        <v>0</v>
      </c>
      <c r="W32" s="158"/>
      <c r="X32" s="158" t="s">
        <v>536</v>
      </c>
      <c r="Y32" s="158" t="s">
        <v>197</v>
      </c>
      <c r="Z32" s="148"/>
      <c r="AA32" s="148"/>
      <c r="AB32" s="148"/>
      <c r="AC32" s="148"/>
      <c r="AD32" s="148"/>
      <c r="AE32" s="148"/>
      <c r="AF32" s="148"/>
      <c r="AG32" s="148" t="s">
        <v>1210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4">
        <v>20</v>
      </c>
      <c r="B33" s="175" t="s">
        <v>1235</v>
      </c>
      <c r="C33" s="182" t="s">
        <v>1236</v>
      </c>
      <c r="D33" s="176" t="s">
        <v>281</v>
      </c>
      <c r="E33" s="177">
        <v>6</v>
      </c>
      <c r="F33" s="178"/>
      <c r="G33" s="179">
        <f>ROUND(E33*F33,2)</f>
        <v>0</v>
      </c>
      <c r="H33" s="178"/>
      <c r="I33" s="179">
        <f>ROUND(E33*H33,2)</f>
        <v>0</v>
      </c>
      <c r="J33" s="178"/>
      <c r="K33" s="179">
        <f>ROUND(E33*J33,2)</f>
        <v>0</v>
      </c>
      <c r="L33" s="179">
        <v>21</v>
      </c>
      <c r="M33" s="179">
        <f>G33*(1+L33/100)</f>
        <v>0</v>
      </c>
      <c r="N33" s="177">
        <v>0</v>
      </c>
      <c r="O33" s="177">
        <f>ROUND(E33*N33,2)</f>
        <v>0</v>
      </c>
      <c r="P33" s="177">
        <v>0</v>
      </c>
      <c r="Q33" s="177">
        <f>ROUND(E33*P33,2)</f>
        <v>0</v>
      </c>
      <c r="R33" s="179"/>
      <c r="S33" s="179" t="s">
        <v>221</v>
      </c>
      <c r="T33" s="180" t="s">
        <v>196</v>
      </c>
      <c r="U33" s="158">
        <v>0</v>
      </c>
      <c r="V33" s="158">
        <f>ROUND(E33*U33,2)</f>
        <v>0</v>
      </c>
      <c r="W33" s="158"/>
      <c r="X33" s="158" t="s">
        <v>223</v>
      </c>
      <c r="Y33" s="158" t="s">
        <v>197</v>
      </c>
      <c r="Z33" s="148"/>
      <c r="AA33" s="148"/>
      <c r="AB33" s="148"/>
      <c r="AC33" s="148"/>
      <c r="AD33" s="148"/>
      <c r="AE33" s="148"/>
      <c r="AF33" s="148"/>
      <c r="AG33" s="148" t="s">
        <v>1197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7">
        <v>21</v>
      </c>
      <c r="B34" s="168" t="s">
        <v>1237</v>
      </c>
      <c r="C34" s="183" t="s">
        <v>1238</v>
      </c>
      <c r="D34" s="169" t="s">
        <v>281</v>
      </c>
      <c r="E34" s="170">
        <v>6</v>
      </c>
      <c r="F34" s="171"/>
      <c r="G34" s="172">
        <f>ROUND(E34*F34,2)</f>
        <v>0</v>
      </c>
      <c r="H34" s="171"/>
      <c r="I34" s="172">
        <f>ROUND(E34*H34,2)</f>
        <v>0</v>
      </c>
      <c r="J34" s="171"/>
      <c r="K34" s="172">
        <f>ROUND(E34*J34,2)</f>
        <v>0</v>
      </c>
      <c r="L34" s="172">
        <v>21</v>
      </c>
      <c r="M34" s="172">
        <f>G34*(1+L34/100)</f>
        <v>0</v>
      </c>
      <c r="N34" s="170">
        <v>0</v>
      </c>
      <c r="O34" s="170">
        <f>ROUND(E34*N34,2)</f>
        <v>0</v>
      </c>
      <c r="P34" s="170">
        <v>0</v>
      </c>
      <c r="Q34" s="170">
        <f>ROUND(E34*P34,2)</f>
        <v>0</v>
      </c>
      <c r="R34" s="172"/>
      <c r="S34" s="172" t="s">
        <v>221</v>
      </c>
      <c r="T34" s="173" t="s">
        <v>196</v>
      </c>
      <c r="U34" s="158">
        <v>0</v>
      </c>
      <c r="V34" s="158">
        <f>ROUND(E34*U34,2)</f>
        <v>0</v>
      </c>
      <c r="W34" s="158"/>
      <c r="X34" s="158" t="s">
        <v>223</v>
      </c>
      <c r="Y34" s="158" t="s">
        <v>197</v>
      </c>
      <c r="Z34" s="148"/>
      <c r="AA34" s="148"/>
      <c r="AB34" s="148"/>
      <c r="AC34" s="148"/>
      <c r="AD34" s="148"/>
      <c r="AE34" s="148"/>
      <c r="AF34" s="148"/>
      <c r="AG34" s="148" t="s">
        <v>1197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3"/>
      <c r="B35" s="4"/>
      <c r="C35" s="184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AE35">
        <v>12</v>
      </c>
      <c r="AF35">
        <v>21</v>
      </c>
      <c r="AG35" t="s">
        <v>176</v>
      </c>
    </row>
    <row r="36" spans="1:60" x14ac:dyDescent="0.2">
      <c r="A36" s="151"/>
      <c r="B36" s="152" t="s">
        <v>29</v>
      </c>
      <c r="C36" s="185"/>
      <c r="D36" s="153"/>
      <c r="E36" s="154"/>
      <c r="F36" s="154"/>
      <c r="G36" s="166">
        <f>G8+G15+G17+G20+G24+G30</f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f>SUMIF(L7:L34,AE35,G7:G34)</f>
        <v>0</v>
      </c>
      <c r="AF36">
        <f>SUMIF(L7:L34,AF35,G7:G34)</f>
        <v>0</v>
      </c>
      <c r="AG36" t="s">
        <v>215</v>
      </c>
    </row>
    <row r="37" spans="1:60" x14ac:dyDescent="0.2">
      <c r="C37" s="186"/>
      <c r="D37" s="10"/>
      <c r="AG37" t="s">
        <v>216</v>
      </c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RS2jCt++geo2tPmH+xraawEOaPpwcOMDfgRFn7oOXlfN4B6rB3zSbzKSz7vPYzP1RHFZkpjBSyBg2yzSaZg3UQ==" saltValue="V8XqGHfe1DR3WtDdeBSUig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60</vt:i4>
      </vt:variant>
    </vt:vector>
  </HeadingPairs>
  <TitlesOfParts>
    <vt:vector size="70" baseType="lpstr">
      <vt:lpstr>Pokyny pro vyplnění</vt:lpstr>
      <vt:lpstr>Stavba</vt:lpstr>
      <vt:lpstr>VzorPolozky</vt:lpstr>
      <vt:lpstr>1.1 0 Pol</vt:lpstr>
      <vt:lpstr>1.1 1 Pol</vt:lpstr>
      <vt:lpstr>1.1 2 Pol</vt:lpstr>
      <vt:lpstr>1.4 1 Pol</vt:lpstr>
      <vt:lpstr>1.4 1.1 Pol</vt:lpstr>
      <vt:lpstr>1.4 2 Pol</vt:lpstr>
      <vt:lpstr>1.4 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'1.1 0 Pol'!Názvy_tisku</vt:lpstr>
      <vt:lpstr>'1.1 1 Pol'!Názvy_tisku</vt:lpstr>
      <vt:lpstr>'1.1 2 Pol'!Názvy_tisku</vt:lpstr>
      <vt:lpstr>'1.4 1 Pol'!Názvy_tisku</vt:lpstr>
      <vt:lpstr>'1.4 1.1 Pol'!Názvy_tisku</vt:lpstr>
      <vt:lpstr>'1.4 2 Pol'!Názvy_tisku</vt:lpstr>
      <vt:lpstr>'1.4 3 Pol'!Názvy_tisku</vt:lpstr>
      <vt:lpstr>oadresa</vt:lpstr>
      <vt:lpstr>Stavba!Objednatel</vt:lpstr>
      <vt:lpstr>Stavba!Objekt</vt:lpstr>
      <vt:lpstr>'1.1 0 Pol'!Oblast_tisku</vt:lpstr>
      <vt:lpstr>'1.1 1 Pol'!Oblast_tisku</vt:lpstr>
      <vt:lpstr>'1.1 2 Pol'!Oblast_tisku</vt:lpstr>
      <vt:lpstr>'1.4 1 Pol'!Oblast_tisku</vt:lpstr>
      <vt:lpstr>'1.4 1.1 Pol'!Oblast_tisku</vt:lpstr>
      <vt:lpstr>'1.4 2 Pol'!Oblast_tisku</vt:lpstr>
      <vt:lpstr>'1.4 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Běťák</dc:creator>
  <cp:lastModifiedBy>Hečová Petra, Ing</cp:lastModifiedBy>
  <cp:lastPrinted>2019-03-19T12:27:02Z</cp:lastPrinted>
  <dcterms:created xsi:type="dcterms:W3CDTF">2009-04-08T07:15:50Z</dcterms:created>
  <dcterms:modified xsi:type="dcterms:W3CDTF">2025-01-21T07:08:51Z</dcterms:modified>
</cp:coreProperties>
</file>