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chamu\Documents\MAPAGRO\PROJEKTY\Podopatrenie 4.1. - Vyzva c. 65\KLIENTI\Farma MLS\PHZ\"/>
    </mc:Choice>
  </mc:AlternateContent>
  <xr:revisionPtr revIDLastSave="0" documentId="13_ncr:1_{97F0F435-257F-464C-BD83-683B927A467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Kryci list" sheetId="6" r:id="rId1"/>
    <sheet name="Rekapitulacia" sheetId="5" r:id="rId2"/>
    <sheet name="Prehlad" sheetId="3" r:id="rId3"/>
  </sheets>
  <definedNames>
    <definedName name="_xlnm._FilterDatabase" localSheetId="2" hidden="1">Prehlad!$A$8:$AH$42</definedName>
    <definedName name="_xlnm._FilterDatabase">#REF!</definedName>
    <definedName name="fakt1R">#REF!</definedName>
    <definedName name="_xlnm.Print_Titles" localSheetId="2">Prehlad!$8:$10</definedName>
    <definedName name="_xlnm.Print_Titles" localSheetId="1">Rekapitulacia!$8:$10</definedName>
    <definedName name="_xlnm.Print_Area" localSheetId="0">'Kryci list'!$A:$M</definedName>
    <definedName name="_xlnm.Print_Area" localSheetId="2">Prehlad!$A:$O</definedName>
    <definedName name="_xlnm.Print_Area" localSheetId="1">Rekapitulacia!$A:$G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6" l="1"/>
  <c r="M25" i="6" s="1"/>
  <c r="G27" i="5"/>
  <c r="F27" i="5"/>
  <c r="E27" i="5"/>
  <c r="W346" i="3"/>
  <c r="N346" i="3"/>
  <c r="L346" i="3"/>
  <c r="G26" i="5"/>
  <c r="F26" i="5"/>
  <c r="E26" i="5"/>
  <c r="W344" i="3"/>
  <c r="N344" i="3"/>
  <c r="L344" i="3"/>
  <c r="N343" i="3"/>
  <c r="L343" i="3"/>
  <c r="J343" i="3"/>
  <c r="I343" i="3"/>
  <c r="N342" i="3"/>
  <c r="L342" i="3"/>
  <c r="J342" i="3"/>
  <c r="I342" i="3"/>
  <c r="N337" i="3"/>
  <c r="L337" i="3"/>
  <c r="J337" i="3"/>
  <c r="H337" i="3"/>
  <c r="N334" i="3"/>
  <c r="L334" i="3"/>
  <c r="J334" i="3"/>
  <c r="I334" i="3"/>
  <c r="N280" i="3"/>
  <c r="L280" i="3"/>
  <c r="J280" i="3"/>
  <c r="H280" i="3"/>
  <c r="N278" i="3"/>
  <c r="L278" i="3"/>
  <c r="J278" i="3"/>
  <c r="I278" i="3"/>
  <c r="N275" i="3"/>
  <c r="L275" i="3"/>
  <c r="J275" i="3"/>
  <c r="H275" i="3"/>
  <c r="H344" i="3" s="1"/>
  <c r="B26" i="5" s="1"/>
  <c r="N273" i="3"/>
  <c r="L273" i="3"/>
  <c r="J273" i="3"/>
  <c r="I273" i="3"/>
  <c r="N268" i="3"/>
  <c r="L268" i="3"/>
  <c r="J268" i="3"/>
  <c r="H268" i="3"/>
  <c r="G24" i="5"/>
  <c r="F24" i="5"/>
  <c r="E24" i="5"/>
  <c r="W264" i="3"/>
  <c r="N264" i="3"/>
  <c r="L264" i="3"/>
  <c r="G23" i="5"/>
  <c r="F23" i="5"/>
  <c r="E23" i="5"/>
  <c r="D23" i="5"/>
  <c r="C23" i="5"/>
  <c r="W262" i="3"/>
  <c r="N262" i="3"/>
  <c r="L262" i="3"/>
  <c r="J262" i="3"/>
  <c r="E262" i="3" s="1"/>
  <c r="I262" i="3"/>
  <c r="H262" i="3"/>
  <c r="B23" i="5" s="1"/>
  <c r="N208" i="3"/>
  <c r="L208" i="3"/>
  <c r="J208" i="3"/>
  <c r="H208" i="3"/>
  <c r="G22" i="5"/>
  <c r="F22" i="5"/>
  <c r="E22" i="5"/>
  <c r="C22" i="5"/>
  <c r="W205" i="3"/>
  <c r="N205" i="3"/>
  <c r="L205" i="3"/>
  <c r="I205" i="3"/>
  <c r="N204" i="3"/>
  <c r="L204" i="3"/>
  <c r="J204" i="3"/>
  <c r="H204" i="3"/>
  <c r="N203" i="3"/>
  <c r="L203" i="3"/>
  <c r="J203" i="3"/>
  <c r="H203" i="3"/>
  <c r="N202" i="3"/>
  <c r="L202" i="3"/>
  <c r="J202" i="3"/>
  <c r="H202" i="3"/>
  <c r="N201" i="3"/>
  <c r="L201" i="3"/>
  <c r="J201" i="3"/>
  <c r="H201" i="3"/>
  <c r="N199" i="3"/>
  <c r="L199" i="3"/>
  <c r="J199" i="3"/>
  <c r="H199" i="3"/>
  <c r="N198" i="3"/>
  <c r="L198" i="3"/>
  <c r="J198" i="3"/>
  <c r="H198" i="3"/>
  <c r="N196" i="3"/>
  <c r="L196" i="3"/>
  <c r="J196" i="3"/>
  <c r="H196" i="3"/>
  <c r="N194" i="3"/>
  <c r="L194" i="3"/>
  <c r="J194" i="3"/>
  <c r="H194" i="3"/>
  <c r="N192" i="3"/>
  <c r="L192" i="3"/>
  <c r="J192" i="3"/>
  <c r="H192" i="3"/>
  <c r="N189" i="3"/>
  <c r="L189" i="3"/>
  <c r="J189" i="3"/>
  <c r="H189" i="3"/>
  <c r="N183" i="3"/>
  <c r="L183" i="3"/>
  <c r="J183" i="3"/>
  <c r="H183" i="3"/>
  <c r="N180" i="3"/>
  <c r="L180" i="3"/>
  <c r="J180" i="3"/>
  <c r="H180" i="3"/>
  <c r="N177" i="3"/>
  <c r="L177" i="3"/>
  <c r="J177" i="3"/>
  <c r="H177" i="3"/>
  <c r="G21" i="5"/>
  <c r="F21" i="5"/>
  <c r="E21" i="5"/>
  <c r="W174" i="3"/>
  <c r="N174" i="3"/>
  <c r="L174" i="3"/>
  <c r="N173" i="3"/>
  <c r="L173" i="3"/>
  <c r="J173" i="3"/>
  <c r="H173" i="3"/>
  <c r="N171" i="3"/>
  <c r="L171" i="3"/>
  <c r="J171" i="3"/>
  <c r="H171" i="3"/>
  <c r="N168" i="3"/>
  <c r="L168" i="3"/>
  <c r="J168" i="3"/>
  <c r="I168" i="3"/>
  <c r="N165" i="3"/>
  <c r="L165" i="3"/>
  <c r="J165" i="3"/>
  <c r="I165" i="3"/>
  <c r="N160" i="3"/>
  <c r="L160" i="3"/>
  <c r="J160" i="3"/>
  <c r="H160" i="3"/>
  <c r="N157" i="3"/>
  <c r="L157" i="3"/>
  <c r="J157" i="3"/>
  <c r="I157" i="3"/>
  <c r="N150" i="3"/>
  <c r="L150" i="3"/>
  <c r="J150" i="3"/>
  <c r="H150" i="3"/>
  <c r="N147" i="3"/>
  <c r="L147" i="3"/>
  <c r="J147" i="3"/>
  <c r="I147" i="3"/>
  <c r="N144" i="3"/>
  <c r="L144" i="3"/>
  <c r="J144" i="3"/>
  <c r="H144" i="3"/>
  <c r="G20" i="5"/>
  <c r="F20" i="5"/>
  <c r="E20" i="5"/>
  <c r="W141" i="3"/>
  <c r="N141" i="3"/>
  <c r="L141" i="3"/>
  <c r="N140" i="3"/>
  <c r="L140" i="3"/>
  <c r="J140" i="3"/>
  <c r="H140" i="3"/>
  <c r="H141" i="3" s="1"/>
  <c r="N138" i="3"/>
  <c r="L138" i="3"/>
  <c r="J138" i="3"/>
  <c r="I138" i="3"/>
  <c r="I141" i="3" s="1"/>
  <c r="C20" i="5" s="1"/>
  <c r="N135" i="3"/>
  <c r="L135" i="3"/>
  <c r="J135" i="3"/>
  <c r="H135" i="3"/>
  <c r="N133" i="3"/>
  <c r="L133" i="3"/>
  <c r="J133" i="3"/>
  <c r="I133" i="3"/>
  <c r="N130" i="3"/>
  <c r="L130" i="3"/>
  <c r="J130" i="3"/>
  <c r="H130" i="3"/>
  <c r="N128" i="3"/>
  <c r="L128" i="3"/>
  <c r="J128" i="3"/>
  <c r="I128" i="3"/>
  <c r="N125" i="3"/>
  <c r="L125" i="3"/>
  <c r="J125" i="3"/>
  <c r="H125" i="3"/>
  <c r="G17" i="5"/>
  <c r="F17" i="5"/>
  <c r="E17" i="5"/>
  <c r="C17" i="5"/>
  <c r="W119" i="3"/>
  <c r="N119" i="3"/>
  <c r="L119" i="3"/>
  <c r="I119" i="3"/>
  <c r="H119" i="3"/>
  <c r="B17" i="5" s="1"/>
  <c r="N118" i="3"/>
  <c r="L118" i="3"/>
  <c r="J118" i="3"/>
  <c r="J119" i="3" s="1"/>
  <c r="H118" i="3"/>
  <c r="G16" i="5"/>
  <c r="F16" i="5"/>
  <c r="E16" i="5"/>
  <c r="C16" i="5"/>
  <c r="W115" i="3"/>
  <c r="N115" i="3"/>
  <c r="L115" i="3"/>
  <c r="I115" i="3"/>
  <c r="N113" i="3"/>
  <c r="L113" i="3"/>
  <c r="J113" i="3"/>
  <c r="H113" i="3"/>
  <c r="N110" i="3"/>
  <c r="L110" i="3"/>
  <c r="J110" i="3"/>
  <c r="H110" i="3"/>
  <c r="N107" i="3"/>
  <c r="L107" i="3"/>
  <c r="J107" i="3"/>
  <c r="H107" i="3"/>
  <c r="N106" i="3"/>
  <c r="L106" i="3"/>
  <c r="J106" i="3"/>
  <c r="H106" i="3"/>
  <c r="N101" i="3"/>
  <c r="L101" i="3"/>
  <c r="J101" i="3"/>
  <c r="H101" i="3"/>
  <c r="N98" i="3"/>
  <c r="L98" i="3"/>
  <c r="J98" i="3"/>
  <c r="H98" i="3"/>
  <c r="N97" i="3"/>
  <c r="L97" i="3"/>
  <c r="J97" i="3"/>
  <c r="H97" i="3"/>
  <c r="N94" i="3"/>
  <c r="L94" i="3"/>
  <c r="J94" i="3"/>
  <c r="H94" i="3"/>
  <c r="G15" i="5"/>
  <c r="F15" i="5"/>
  <c r="E15" i="5"/>
  <c r="C15" i="5"/>
  <c r="W91" i="3"/>
  <c r="N91" i="3"/>
  <c r="L91" i="3"/>
  <c r="I91" i="3"/>
  <c r="N89" i="3"/>
  <c r="L89" i="3"/>
  <c r="J89" i="3"/>
  <c r="J91" i="3" s="1"/>
  <c r="E91" i="3" s="1"/>
  <c r="H89" i="3"/>
  <c r="N87" i="3"/>
  <c r="L87" i="3"/>
  <c r="J87" i="3"/>
  <c r="H87" i="3"/>
  <c r="G14" i="5"/>
  <c r="F14" i="5"/>
  <c r="E14" i="5"/>
  <c r="C14" i="5"/>
  <c r="W84" i="3"/>
  <c r="N84" i="3"/>
  <c r="L84" i="3"/>
  <c r="I84" i="3"/>
  <c r="N79" i="3"/>
  <c r="L79" i="3"/>
  <c r="J79" i="3"/>
  <c r="H79" i="3"/>
  <c r="N77" i="3"/>
  <c r="L77" i="3"/>
  <c r="J77" i="3"/>
  <c r="H77" i="3"/>
  <c r="H84" i="3" s="1"/>
  <c r="B14" i="5" s="1"/>
  <c r="G13" i="5"/>
  <c r="F13" i="5"/>
  <c r="E13" i="5"/>
  <c r="C13" i="5"/>
  <c r="W74" i="3"/>
  <c r="N74" i="3"/>
  <c r="L74" i="3"/>
  <c r="I74" i="3"/>
  <c r="N73" i="3"/>
  <c r="L73" i="3"/>
  <c r="J73" i="3"/>
  <c r="H73" i="3"/>
  <c r="N69" i="3"/>
  <c r="L69" i="3"/>
  <c r="J69" i="3"/>
  <c r="H69" i="3"/>
  <c r="N65" i="3"/>
  <c r="L65" i="3"/>
  <c r="J65" i="3"/>
  <c r="H65" i="3"/>
  <c r="N64" i="3"/>
  <c r="L64" i="3"/>
  <c r="J64" i="3"/>
  <c r="H64" i="3"/>
  <c r="N61" i="3"/>
  <c r="L61" i="3"/>
  <c r="J61" i="3"/>
  <c r="H61" i="3"/>
  <c r="N58" i="3"/>
  <c r="L58" i="3"/>
  <c r="J58" i="3"/>
  <c r="H58" i="3"/>
  <c r="N52" i="3"/>
  <c r="L52" i="3"/>
  <c r="J52" i="3"/>
  <c r="H52" i="3"/>
  <c r="N45" i="3"/>
  <c r="L45" i="3"/>
  <c r="J45" i="3"/>
  <c r="H45" i="3"/>
  <c r="W42" i="3"/>
  <c r="W121" i="3" s="1"/>
  <c r="N42" i="3"/>
  <c r="N121" i="3" s="1"/>
  <c r="L42" i="3"/>
  <c r="L121" i="3" s="1"/>
  <c r="I42" i="3"/>
  <c r="C12" i="5" s="1"/>
  <c r="N39" i="3"/>
  <c r="L39" i="3"/>
  <c r="J39" i="3"/>
  <c r="H39" i="3"/>
  <c r="N36" i="3"/>
  <c r="L36" i="3"/>
  <c r="J36" i="3"/>
  <c r="H36" i="3"/>
  <c r="N33" i="3"/>
  <c r="L33" i="3"/>
  <c r="J33" i="3"/>
  <c r="H33" i="3"/>
  <c r="N30" i="3"/>
  <c r="L30" i="3"/>
  <c r="J30" i="3"/>
  <c r="H30" i="3"/>
  <c r="N27" i="3"/>
  <c r="L27" i="3"/>
  <c r="J27" i="3"/>
  <c r="H27" i="3"/>
  <c r="N26" i="3"/>
  <c r="L26" i="3"/>
  <c r="J26" i="3"/>
  <c r="H26" i="3"/>
  <c r="N23" i="3"/>
  <c r="L23" i="3"/>
  <c r="J23" i="3"/>
  <c r="H23" i="3"/>
  <c r="N22" i="3"/>
  <c r="L22" i="3"/>
  <c r="J22" i="3"/>
  <c r="H22" i="3"/>
  <c r="N14" i="3"/>
  <c r="L14" i="3"/>
  <c r="J14" i="3"/>
  <c r="H14" i="3"/>
  <c r="M21" i="6"/>
  <c r="I15" i="6"/>
  <c r="F14" i="6"/>
  <c r="M9" i="6"/>
  <c r="I9" i="6"/>
  <c r="F9" i="6"/>
  <c r="M8" i="6"/>
  <c r="I8" i="6"/>
  <c r="F8" i="6"/>
  <c r="H1" i="6"/>
  <c r="B8" i="5"/>
  <c r="D8" i="3"/>
  <c r="I121" i="3" l="1"/>
  <c r="L348" i="3"/>
  <c r="E30" i="5" s="1"/>
  <c r="E18" i="5"/>
  <c r="N348" i="3"/>
  <c r="F30" i="5" s="1"/>
  <c r="F18" i="5"/>
  <c r="W348" i="3"/>
  <c r="G30" i="5" s="1"/>
  <c r="G18" i="5"/>
  <c r="E12" i="5"/>
  <c r="F12" i="5"/>
  <c r="G12" i="5"/>
  <c r="J344" i="3"/>
  <c r="J346" i="3" s="1"/>
  <c r="D27" i="5" s="1"/>
  <c r="I344" i="3"/>
  <c r="I346" i="3" s="1"/>
  <c r="C26" i="5"/>
  <c r="H346" i="3"/>
  <c r="J205" i="3"/>
  <c r="D22" i="5" s="1"/>
  <c r="H205" i="3"/>
  <c r="B22" i="5" s="1"/>
  <c r="I174" i="3"/>
  <c r="C21" i="5" s="1"/>
  <c r="H174" i="3"/>
  <c r="B21" i="5" s="1"/>
  <c r="J174" i="3"/>
  <c r="E174" i="3" s="1"/>
  <c r="I264" i="3"/>
  <c r="C24" i="5" s="1"/>
  <c r="J141" i="3"/>
  <c r="B20" i="5"/>
  <c r="E119" i="3"/>
  <c r="D17" i="5"/>
  <c r="H115" i="3"/>
  <c r="B16" i="5" s="1"/>
  <c r="J115" i="3"/>
  <c r="E115" i="3" s="1"/>
  <c r="D16" i="5"/>
  <c r="H91" i="3"/>
  <c r="B15" i="5" s="1"/>
  <c r="D15" i="5"/>
  <c r="J84" i="3"/>
  <c r="D14" i="5"/>
  <c r="E84" i="3"/>
  <c r="H74" i="3"/>
  <c r="B13" i="5" s="1"/>
  <c r="J74" i="3"/>
  <c r="E74" i="3" s="1"/>
  <c r="H42" i="3"/>
  <c r="J42" i="3"/>
  <c r="E11" i="6" l="1"/>
  <c r="C18" i="5"/>
  <c r="E346" i="3"/>
  <c r="E344" i="3"/>
  <c r="D26" i="5"/>
  <c r="C27" i="5"/>
  <c r="E13" i="6"/>
  <c r="D13" i="6"/>
  <c r="B27" i="5"/>
  <c r="E205" i="3"/>
  <c r="D21" i="5"/>
  <c r="H264" i="3"/>
  <c r="J264" i="3"/>
  <c r="E264" i="3" s="1"/>
  <c r="I348" i="3"/>
  <c r="C30" i="5" s="1"/>
  <c r="E12" i="6"/>
  <c r="D20" i="5"/>
  <c r="E141" i="3"/>
  <c r="D13" i="5"/>
  <c r="H121" i="3"/>
  <c r="D11" i="6" s="1"/>
  <c r="J121" i="3"/>
  <c r="E121" i="3" s="1"/>
  <c r="B12" i="5"/>
  <c r="D12" i="5"/>
  <c r="E42" i="3"/>
  <c r="F13" i="6" l="1"/>
  <c r="E15" i="6"/>
  <c r="B24" i="5"/>
  <c r="D12" i="6"/>
  <c r="M14" i="6" s="1"/>
  <c r="D24" i="5"/>
  <c r="J348" i="3"/>
  <c r="D30" i="5" s="1"/>
  <c r="D18" i="5"/>
  <c r="B18" i="5"/>
  <c r="H348" i="3"/>
  <c r="B30" i="5" s="1"/>
  <c r="F11" i="6"/>
  <c r="M12" i="6" l="1"/>
  <c r="M11" i="6"/>
  <c r="M13" i="6"/>
  <c r="D15" i="6"/>
  <c r="F12" i="6"/>
  <c r="F15" i="6" s="1"/>
  <c r="E348" i="3"/>
  <c r="M15" i="6" l="1"/>
  <c r="M23" i="6" s="1"/>
  <c r="L24" i="6" s="1"/>
  <c r="M24" i="6" l="1"/>
  <c r="M26" i="6" s="1"/>
</calcChain>
</file>

<file path=xl/sharedStrings.xml><?xml version="1.0" encoding="utf-8"?>
<sst xmlns="http://schemas.openxmlformats.org/spreadsheetml/2006/main" count="1556" uniqueCount="571">
  <si>
    <t>a</t>
  </si>
  <si>
    <t xml:space="preserve"> 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</si>
  <si>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</si>
  <si>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</si>
  <si>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</si>
  <si>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</si>
  <si>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</si>
  <si>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</si>
  <si>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</si>
  <si>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</si>
  <si>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</si>
  <si>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</si>
  <si>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</si>
  <si>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</si>
  <si>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</si>
  <si>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</si>
  <si>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</si>
  <si>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</si>
  <si>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</si>
  <si>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</si>
  <si>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</si>
  <si>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</si>
  <si>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</si>
  <si>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</si>
  <si>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</si>
  <si>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</si>
  <si>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</si>
  <si>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</si>
  <si>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</si>
  <si>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</si>
  <si>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</si>
  <si>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</si>
  <si>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</si>
  <si>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</si>
  <si>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</si>
  <si>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</si>
  <si>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</si>
  <si>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</si>
  <si>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</si>
  <si>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</si>
  <si>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</si>
  <si>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</si>
  <si>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</si>
  <si>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</si>
  <si>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</si>
  <si>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</si>
  <si>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</si>
  <si>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</si>
  <si>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</si>
  <si>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</si>
  <si>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</si>
  <si>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</si>
  <si>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</si>
  <si>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</si>
  <si>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</si>
  <si>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</si>
  <si>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</si>
  <si>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</si>
  <si>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</si>
  <si>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</si>
  <si>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pre tlač</t>
  </si>
  <si>
    <t>produkcie</t>
  </si>
  <si>
    <t>ceny</t>
  </si>
  <si>
    <t>Rekapitulácia rozpočtu v</t>
  </si>
  <si>
    <t>Rekapitulácia splátky v</t>
  </si>
  <si>
    <t>Rekapitulácia výrobnej kalkulácie v</t>
  </si>
  <si>
    <t>Popis položky, stavebného dielu, remesla</t>
  </si>
  <si>
    <t>Miesto:</t>
  </si>
  <si>
    <t>Rozpočet:</t>
  </si>
  <si>
    <t>Krycí list rozpočtu v</t>
  </si>
  <si>
    <t>Spracoval:</t>
  </si>
  <si>
    <t>Krycí list splátky v</t>
  </si>
  <si>
    <t>Dňa:</t>
  </si>
  <si>
    <t>Zmluva č.:</t>
  </si>
  <si>
    <t>Krycí list výrobnej kalkulácie v</t>
  </si>
  <si>
    <t xml:space="preserve"> Odberateľ:</t>
  </si>
  <si>
    <t>IČO:</t>
  </si>
  <si>
    <t>DIČ:</t>
  </si>
  <si>
    <t xml:space="preserve"> Dodávateľ:</t>
  </si>
  <si>
    <t xml:space="preserve"> Projektant:</t>
  </si>
  <si>
    <t>A</t>
  </si>
  <si>
    <t xml:space="preserve"> ZRN</t>
  </si>
  <si>
    <t>Špecifikovaný 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</si>
  <si>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</si>
  <si>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</si>
  <si>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</si>
  <si>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</si>
  <si>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</si>
  <si>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</si>
  <si>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</si>
  <si>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</si>
  <si>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</si>
  <si>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</si>
  <si>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</si>
  <si>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</si>
  <si>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</si>
  <si>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</si>
  <si>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D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</si>
  <si>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</si>
  <si>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</si>
  <si>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</si>
  <si>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</si>
  <si>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</si>
  <si>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Súčet riadkov 16 až 19: </t>
  </si>
  <si>
    <t>odberateľ, obstarávateľ</t>
  </si>
  <si>
    <t>E</t>
  </si>
  <si>
    <t>Celkové náklady</t>
  </si>
  <si>
    <t xml:space="preserve">Súčet riadkov 5, 10, 15 a 20: </t>
  </si>
  <si>
    <t xml:space="preserve">Súčet riadkov 21 až 23: </t>
  </si>
  <si>
    <t>F</t>
  </si>
  <si>
    <t xml:space="preserve">JKSO : </t>
  </si>
  <si>
    <t>JKSO :</t>
  </si>
  <si>
    <t/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</si>
  <si>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</si>
  <si>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</si>
  <si>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</si>
  <si>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</si>
  <si>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</si>
  <si>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</si>
  <si>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</si>
  <si>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</si>
  <si>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  0% z:</t>
  </si>
  <si>
    <t xml:space="preserve"> Odpočet - prípočet</t>
  </si>
  <si>
    <t>Zaradenie</t>
  </si>
  <si>
    <t>pre KL</t>
  </si>
  <si>
    <t>Lev0</t>
  </si>
  <si>
    <t>pozícia</t>
  </si>
  <si>
    <t>PRÁCE A DODÁVKY HSV</t>
  </si>
  <si>
    <t>1 - ZEMNE PRÁCE</t>
  </si>
  <si>
    <t>272</t>
  </si>
  <si>
    <t>132301101</t>
  </si>
  <si>
    <t>Hĺbenie rýh šírka do 60 cm v horn. tr. 4 do 100 m3</t>
  </si>
  <si>
    <t>m3</t>
  </si>
  <si>
    <t xml:space="preserve">                    </t>
  </si>
  <si>
    <t>13230-1101</t>
  </si>
  <si>
    <t>45.11.21</t>
  </si>
  <si>
    <t xml:space="preserve">    </t>
  </si>
  <si>
    <t>EK</t>
  </si>
  <si>
    <t>S</t>
  </si>
  <si>
    <t>"základové pásy"</t>
  </si>
  <si>
    <t>0,50*0,70*3,80*4*1,05 =   5,586</t>
  </si>
  <si>
    <t>0,50*0,70*4,10*4*1,05 =   6,027</t>
  </si>
  <si>
    <t>"základové pätky"</t>
  </si>
  <si>
    <t>0,70*1,50*0,90*6*1,05 =   5,954</t>
  </si>
  <si>
    <t>0,70*1,80*0,90*3*1,05 =   3,572</t>
  </si>
  <si>
    <t>0,70*2,10*1,00*1*1,05 =   1,544</t>
  </si>
  <si>
    <t>132301109</t>
  </si>
  <si>
    <t>Príplatok za lepivosť horniny tr.4 v rýhach š. do 60 cm</t>
  </si>
  <si>
    <t>13230-1109</t>
  </si>
  <si>
    <t>132301201</t>
  </si>
  <si>
    <t>Hĺbenie rýh šírka do 2 m v horn. tr. 4 do 100 m3</t>
  </si>
  <si>
    <t>13230-1201</t>
  </si>
  <si>
    <t>"hlavná figúra"</t>
  </si>
  <si>
    <t>(20,60+0,50*2)*(10,30+0,50*2)*0,50 =   122,040</t>
  </si>
  <si>
    <t>132301209</t>
  </si>
  <si>
    <t>Príplatok za lepivosť horniny tr.4 v rýhach š. do 200 cm</t>
  </si>
  <si>
    <t>13230-1209</t>
  </si>
  <si>
    <t>162301101</t>
  </si>
  <si>
    <t>Vodorovné premiestnenie výkopku do 100 m horn. tr. 1-4</t>
  </si>
  <si>
    <t>16230-1101</t>
  </si>
  <si>
    <t>45.11.24</t>
  </si>
  <si>
    <t>"premiestenie v rámci staveniska"</t>
  </si>
  <si>
    <t>22,683+122,040 =   144,723</t>
  </si>
  <si>
    <t>167101101</t>
  </si>
  <si>
    <t>Nakladanie výkopku do 100 m3 v horn. tr. 1-4</t>
  </si>
  <si>
    <t>16710-1101</t>
  </si>
  <si>
    <t>"odvoz na skládku"</t>
  </si>
  <si>
    <t>001</t>
  </si>
  <si>
    <t>167101103</t>
  </si>
  <si>
    <t>Skladanie alebo prekladanie výkopu v horn. tr. 1-4</t>
  </si>
  <si>
    <t>16710-1103</t>
  </si>
  <si>
    <t>231</t>
  </si>
  <si>
    <t>171203111</t>
  </si>
  <si>
    <t>Uloženie výkopku v rovine s rozprestretím</t>
  </si>
  <si>
    <t>17120-3111</t>
  </si>
  <si>
    <t>162701105</t>
  </si>
  <si>
    <t>Vodorovné premiestnenie výkopu do 10000 m horn. tr. 1-4</t>
  </si>
  <si>
    <t>16270-1105</t>
  </si>
  <si>
    <t xml:space="preserve">1 - ZEMNE PRÁCE  spolu: </t>
  </si>
  <si>
    <t>2 - ZÁKLADY</t>
  </si>
  <si>
    <t>215901101</t>
  </si>
  <si>
    <t>Zhutnenie podložia z hor. súdr. na 0,150 MPa</t>
  </si>
  <si>
    <t>m2</t>
  </si>
  <si>
    <t>21590-1101</t>
  </si>
  <si>
    <t>0,50*3,80*4*1,05 =   7,980</t>
  </si>
  <si>
    <t>0,50*4,10*4*1,05 =   8,610</t>
  </si>
  <si>
    <t>1,50*0,90*6*1,05 =   8,505</t>
  </si>
  <si>
    <t>1,80*0,90*3*1,05 =   5,103</t>
  </si>
  <si>
    <t>2,10*1,00*1*1,05 =   2,205</t>
  </si>
  <si>
    <t>197,00 =   197,000</t>
  </si>
  <si>
    <t>002</t>
  </si>
  <si>
    <t>271531111</t>
  </si>
  <si>
    <t>Vankúš pod základy z kameniva hrubého drveného 16-63 mm so zhutnením na 0,20MPa</t>
  </si>
  <si>
    <t>27153-1111</t>
  </si>
  <si>
    <t>45.25.21</t>
  </si>
  <si>
    <t>0,50*0,20*3,80*4*1,05 =   1,596</t>
  </si>
  <si>
    <t>0,50*0,20*4,10*4*1,05 =   1,722</t>
  </si>
  <si>
    <t>0,20*1,50*0,90*6*1,05 =   1,701</t>
  </si>
  <si>
    <t>0,20*1,80*0,90*3*1,05 =   1,021</t>
  </si>
  <si>
    <t>0,20*2,10*1,00*1*1,05 =   0,441</t>
  </si>
  <si>
    <t>011</t>
  </si>
  <si>
    <t>274313611</t>
  </si>
  <si>
    <t>Základové pásy z betónu prostého tr. C16/20</t>
  </si>
  <si>
    <t>27431-3611</t>
  </si>
  <si>
    <t>45.25.32</t>
  </si>
  <si>
    <t>0,50*0,80*3,80*4*1,05 =   6,384</t>
  </si>
  <si>
    <t>0,50*0,80*4,10*4*1,05 =   6,888</t>
  </si>
  <si>
    <t>274351215</t>
  </si>
  <si>
    <t>Debnenie základových pásov zhotovenie</t>
  </si>
  <si>
    <t>27435-1215</t>
  </si>
  <si>
    <t>2*0,80*3,80*4*1,05 =   25,536</t>
  </si>
  <si>
    <t>2*0,80*4,10*4*1,05 =   27,552</t>
  </si>
  <si>
    <t>274351216</t>
  </si>
  <si>
    <t>Debnenie základových pásov odstránenie</t>
  </si>
  <si>
    <t>27435-1216</t>
  </si>
  <si>
    <t>275313611</t>
  </si>
  <si>
    <t>Základové pätky z betónu prostého tr. C16/20</t>
  </si>
  <si>
    <t>27531-3611</t>
  </si>
  <si>
    <t>0,80*1,50*0,90*6*1,05 =   6,804</t>
  </si>
  <si>
    <t>0,80*1,80*0,90*3*1,05 =   4,082</t>
  </si>
  <si>
    <t>0,80*2,10*1,00*1*1,05 =   1,764</t>
  </si>
  <si>
    <t>275351215</t>
  </si>
  <si>
    <t>Debnenie základových pätiek zhotovenie</t>
  </si>
  <si>
    <t>27535-1215</t>
  </si>
  <si>
    <t>2*(*1,50+0,90)*6*1,05</t>
  </si>
  <si>
    <t>2*(1,80+0,90)*3*1,05 =   17,010</t>
  </si>
  <si>
    <t>2*(2,10+1,00)*1*1,05 =   6,510</t>
  </si>
  <si>
    <t>275351216</t>
  </si>
  <si>
    <t>Debnenie základových pätiek odstránenie</t>
  </si>
  <si>
    <t>27535-1216</t>
  </si>
  <si>
    <t xml:space="preserve">2 - ZÁKLADY  spolu: </t>
  </si>
  <si>
    <t>3 - ZVISLÉ A KOMPLETNÉ KONŠTRUKCIE</t>
  </si>
  <si>
    <t>311272203</t>
  </si>
  <si>
    <t>Murivo nosné z betónových tvárnic PREMAC DT30 hr. 300mm s výplňou C16/20</t>
  </si>
  <si>
    <t>31127-2203</t>
  </si>
  <si>
    <t>45.25.50</t>
  </si>
  <si>
    <t>0,30*1,75*(10,30+20,30+10,30) =   21,473</t>
  </si>
  <si>
    <t>311361821</t>
  </si>
  <si>
    <t>Výstuž nadzákladových múrov nosných BSt 500 (10505)</t>
  </si>
  <si>
    <t>t</t>
  </si>
  <si>
    <t>31136-1821</t>
  </si>
  <si>
    <t>"vodorovná výstuž 2xR12 v ložnej škáre - 8bm/m2"</t>
  </si>
  <si>
    <t>0,890*8*21,473/0,30*1,15/1000 =   0,586</t>
  </si>
  <si>
    <t>"zvislá výstuž R12 á 250mm - 4bm/m2"</t>
  </si>
  <si>
    <t>0,890*4*21,473/0,30*1,15/1000 =   0,293</t>
  </si>
  <si>
    <t xml:space="preserve">3 - ZVISLÉ A KOMPLETNÉ KONŠTRUKCIE  spolu: </t>
  </si>
  <si>
    <t>5 - KOMUNIKÁCIE</t>
  </si>
  <si>
    <t>221</t>
  </si>
  <si>
    <t>564732111</t>
  </si>
  <si>
    <t>Podklad z kameniva hrub. drv. 0-32 mm s výpl. kamenivom hr. 100 mm zhut. na 0,20MPa</t>
  </si>
  <si>
    <t>56473-2111</t>
  </si>
  <si>
    <t>45.23.11</t>
  </si>
  <si>
    <t>564762111</t>
  </si>
  <si>
    <t>Podklad z kameniva hrub. drv. 32-63 mm s výpl. kamenivom hr. 200 mm zhut. na 0,20MPa</t>
  </si>
  <si>
    <t>56476-2111</t>
  </si>
  <si>
    <t xml:space="preserve">5 - KOMUNIKÁCIE  spolu: </t>
  </si>
  <si>
    <t>6 - ÚPRAVY POVRCHOV, PODLAHY, VÝPLNE</t>
  </si>
  <si>
    <t>631315611</t>
  </si>
  <si>
    <t>Mazanina z betónu prostého tr. C16/20 hr. 12-24 cm</t>
  </si>
  <si>
    <t>63131-5611</t>
  </si>
  <si>
    <t>"okapový chodník"</t>
  </si>
  <si>
    <t>0,50*0,150*(10,30+0,50+20,30+0,50+10,30+0,50+20,30)*1,05 =   4,938</t>
  </si>
  <si>
    <t>631319165</t>
  </si>
  <si>
    <t>Príplatok za konečnú úpravu mazaniny hr. do 24 cm</t>
  </si>
  <si>
    <t>63131-9165</t>
  </si>
  <si>
    <t>631325711</t>
  </si>
  <si>
    <t>Mazanina z betónu vystužená oceľ. vláknami Dramix tr. C25/30 hr. nad 120 do 240mm</t>
  </si>
  <si>
    <t>63132-5711</t>
  </si>
  <si>
    <t>"drátkobetón"</t>
  </si>
  <si>
    <t>0,21*197,00*1,05 =   43,439</t>
  </si>
  <si>
    <t>631351101</t>
  </si>
  <si>
    <t>Debnenie stien, rýh a otvorov v podlahách zhotovenie</t>
  </si>
  <si>
    <t>63135-1101</t>
  </si>
  <si>
    <t>0,25*19,70*1,05 =   5,171</t>
  </si>
  <si>
    <t>0,150*(10,30+0,50+20,30+0,50+10,30+0,50+20,30)*1,05 =   9,875</t>
  </si>
  <si>
    <t>631351102</t>
  </si>
  <si>
    <t>Debnenie stien, rýh a otvorov v podlahách odstránenie</t>
  </si>
  <si>
    <t>63135-1102</t>
  </si>
  <si>
    <t>631571001</t>
  </si>
  <si>
    <t>Násyp pod podlahy z kameniva ťaženého 0-32 spevňujúceho</t>
  </si>
  <si>
    <t>63157-1001</t>
  </si>
  <si>
    <t>0,50*0,250*(10,30+0,50+20,30+0,50+10,30+0,50+20,30)*1,05 =   8,229</t>
  </si>
  <si>
    <t>632411305</t>
  </si>
  <si>
    <t>Povrchová úprava poterovou zmesou pre priemyselné podlahy korundom Durotop Plus KS extrémne ťažká prev. hr. 5 mm</t>
  </si>
  <si>
    <t>63241-1305</t>
  </si>
  <si>
    <t xml:space="preserve">  .  .  </t>
  </si>
  <si>
    <t>634111117</t>
  </si>
  <si>
    <t>Obvodová dilatácia pružnou tesniacou páskou v 200 mm medzi stenou a mazaninou</t>
  </si>
  <si>
    <t>m</t>
  </si>
  <si>
    <t>63411-1116</t>
  </si>
  <si>
    <t>10,30+20,30+10,30 =   40,900</t>
  </si>
  <si>
    <t xml:space="preserve">6 - ÚPRAVY POVRCHOV, PODLAHY, VÝPLNE  spolu: </t>
  </si>
  <si>
    <t>9 - OSTATNÉ KONŠTRUKCIE A PRÁCE</t>
  </si>
  <si>
    <t>998011002</t>
  </si>
  <si>
    <t>Presun hmôt pre budovy murované výšky do 12 m</t>
  </si>
  <si>
    <t>99801-1002</t>
  </si>
  <si>
    <t>45.21.6*</t>
  </si>
  <si>
    <t xml:space="preserve">9 - OSTATNÉ KONŠTRUKCIE A PRÁCE  spolu: </t>
  </si>
  <si>
    <t xml:space="preserve">PRÁCE A DODÁVKY HSV  spolu: </t>
  </si>
  <si>
    <t>PRÁCE A DODÁVKY PSV</t>
  </si>
  <si>
    <t>711 - Izolácie proti vode a vlhkosti</t>
  </si>
  <si>
    <t>711</t>
  </si>
  <si>
    <t>711471051</t>
  </si>
  <si>
    <t>Zhotovenie izolácie tlakovej položením fólie PVC voľne vodor.</t>
  </si>
  <si>
    <t>I</t>
  </si>
  <si>
    <t>71147-1051</t>
  </si>
  <si>
    <t>45.22.20</t>
  </si>
  <si>
    <t>IK</t>
  </si>
  <si>
    <t>20,30*10,30 =   209,090</t>
  </si>
  <si>
    <t>0,20*(20,30+10,30)*2 =   12,240</t>
  </si>
  <si>
    <t>MAT</t>
  </si>
  <si>
    <t>283220290</t>
  </si>
  <si>
    <t>Fólia HYDROIZOL FATRAFOL  DR.803 hr. 2,0 š.1300mm vrát. doplnkov a príslušenstva</t>
  </si>
  <si>
    <t>25.21.30</t>
  </si>
  <si>
    <t>IZ</t>
  </si>
  <si>
    <t>221,330* 1,15000 =   254,530</t>
  </si>
  <si>
    <t>711491171</t>
  </si>
  <si>
    <t>Zhotovenie izolácie tlakovej položením podkladnej textílie vodor.</t>
  </si>
  <si>
    <t>71149-1171</t>
  </si>
  <si>
    <t>693665160</t>
  </si>
  <si>
    <t>Geotextília polypropylénová TATRATEX PP 500g/m2</t>
  </si>
  <si>
    <t>17.20.10</t>
  </si>
  <si>
    <t>221,330*1,05 =   232,397</t>
  </si>
  <si>
    <t>711491172</t>
  </si>
  <si>
    <t>Zhotovenie izolácie tlakovej položením ochrannej textílie vodor.</t>
  </si>
  <si>
    <t>71149-1172</t>
  </si>
  <si>
    <t>998711102</t>
  </si>
  <si>
    <t>Presun hmôt pre izolácie proti vode v objektoch výšky do 12 m</t>
  </si>
  <si>
    <t>99871-1102</t>
  </si>
  <si>
    <t xml:space="preserve">711 - Izolácie proti vode a vlhkosti  spolu: </t>
  </si>
  <si>
    <t>762 - Konštrukcie tesárske</t>
  </si>
  <si>
    <t>762</t>
  </si>
  <si>
    <t>762112120</t>
  </si>
  <si>
    <t>Montáž stien a priečok na hladko z hran. reziva prier. pl. nad 120 do 224 cm2</t>
  </si>
  <si>
    <t>76211-2120</t>
  </si>
  <si>
    <t>45.42.13</t>
  </si>
  <si>
    <t>"paždíky 80/160"</t>
  </si>
  <si>
    <t>(10,30+20,30+10,30)*2 =   81,800</t>
  </si>
  <si>
    <t>605152100</t>
  </si>
  <si>
    <t>Hranol SM 1 80x160 625-900 vrátane náteru CF</t>
  </si>
  <si>
    <t>20.10.10</t>
  </si>
  <si>
    <t>0,080*0,160*(10,30+20,30+10,30)*2*1,10 =   1,152</t>
  </si>
  <si>
    <t>762321911</t>
  </si>
  <si>
    <t>Zavetrovanie a stuženie konštr. doskami hr. do 32 mm</t>
  </si>
  <si>
    <t>76232-1911</t>
  </si>
  <si>
    <t>"zavetrovanie 24/140"</t>
  </si>
  <si>
    <t>6,0*4 =   24,000</t>
  </si>
  <si>
    <t>6,0*4*2 =   48,000</t>
  </si>
  <si>
    <t>5,25*4 =   21,000</t>
  </si>
  <si>
    <t>2,50*16 =   40,000</t>
  </si>
  <si>
    <t>1,65*8 =   13,200</t>
  </si>
  <si>
    <t>605143900</t>
  </si>
  <si>
    <t>Doska SM 1 omietaná 24 300-600</t>
  </si>
  <si>
    <t>"zavetrenie 24/140"</t>
  </si>
  <si>
    <t>0,024*0,140*146,200*1,10 =   0,540</t>
  </si>
  <si>
    <t>762332120</t>
  </si>
  <si>
    <t>Montáž krovov viazaných prierez. plocha nad 120 do 224 cm2</t>
  </si>
  <si>
    <t>76233-2120</t>
  </si>
  <si>
    <t>45.22.11</t>
  </si>
  <si>
    <t>"väzničky 80/160"</t>
  </si>
  <si>
    <t>20,60*4 =   82,400</t>
  </si>
  <si>
    <t>"väzničky 120/160"</t>
  </si>
  <si>
    <t>0,080*0,160*82,40*1,10 =   1,160</t>
  </si>
  <si>
    <t>605152680</t>
  </si>
  <si>
    <t>Hranol SM 1 120x160 625-900 vrátane náteru CF</t>
  </si>
  <si>
    <t>0,120*0,160*82,40*1,10 =   1,740</t>
  </si>
  <si>
    <t>762395000</t>
  </si>
  <si>
    <t>Spojovacie a ochranné prostriedky k montáži krovov</t>
  </si>
  <si>
    <t>76239-5000</t>
  </si>
  <si>
    <t>1,152+0,540+1,160+1,740 =   4,592</t>
  </si>
  <si>
    <t>998762102</t>
  </si>
  <si>
    <t>Presun hmôt pre tesárske konštr. v objektoch výšky do 12 m</t>
  </si>
  <si>
    <t>99876-2102</t>
  </si>
  <si>
    <t xml:space="preserve">762 - Konštrukcie tesárske  spolu: </t>
  </si>
  <si>
    <t>764 - Konštrukcie klampiarske</t>
  </si>
  <si>
    <t>764</t>
  </si>
  <si>
    <t>764721114</t>
  </si>
  <si>
    <t>Klamp. lak. plech. oplechovanie stien a striech rš 250</t>
  </si>
  <si>
    <t>76472-1114</t>
  </si>
  <si>
    <t>45.22.13</t>
  </si>
  <si>
    <t>"oplechovanie pri odkvape"</t>
  </si>
  <si>
    <t>20,60*2 =   41,200</t>
  </si>
  <si>
    <t>764721115</t>
  </si>
  <si>
    <t>Klamp. lak. plech. oplechovanie stien a striech rš 330</t>
  </si>
  <si>
    <t>76472-1115</t>
  </si>
  <si>
    <t>"oplechovanie styku muriva a opláštenia"</t>
  </si>
  <si>
    <t>764721116</t>
  </si>
  <si>
    <t>Klamp. lak. plech. oplechovanie stien a striech rš 400</t>
  </si>
  <si>
    <t>76472-1116</t>
  </si>
  <si>
    <t>"oplechovanie rohov"</t>
  </si>
  <si>
    <t>4,30*4 =   17,200</t>
  </si>
  <si>
    <t>"napojenie steny a strechy"</t>
  </si>
  <si>
    <t>5,30*4 =   21,200</t>
  </si>
  <si>
    <t>20,30*2 =   40,600</t>
  </si>
  <si>
    <t>764721118</t>
  </si>
  <si>
    <t>Klamp. lak. plech. oplechovanie stien a striech rš 600</t>
  </si>
  <si>
    <t>76472-1118</t>
  </si>
  <si>
    <t>"oplechovanie hrebeňa"</t>
  </si>
  <si>
    <t>20,60 =   20,600</t>
  </si>
  <si>
    <t>764751112</t>
  </si>
  <si>
    <t>Klamp. lak. plech. rúry odkvapové SROR d 100 mm</t>
  </si>
  <si>
    <t>76475-1112</t>
  </si>
  <si>
    <t>"odkvapové rúry" 6,0*4 =   24,000</t>
  </si>
  <si>
    <t>764751132</t>
  </si>
  <si>
    <t>Klamp. lak. plech. koleno rúry odkvapovej d 100 mm</t>
  </si>
  <si>
    <t>kus</t>
  </si>
  <si>
    <t>76475-1132</t>
  </si>
  <si>
    <t>4*2 =   8,000</t>
  </si>
  <si>
    <t>764751142</t>
  </si>
  <si>
    <t>Klamp. lak. plech. výtokové koleno odkvapové d 100 mm</t>
  </si>
  <si>
    <t>76475-1142</t>
  </si>
  <si>
    <t>4 =   4,000</t>
  </si>
  <si>
    <t>764751171</t>
  </si>
  <si>
    <t>Klamp. lak. plech. lapač nečistôt RT s objímkou</t>
  </si>
  <si>
    <t>76475-1171</t>
  </si>
  <si>
    <t>764761151</t>
  </si>
  <si>
    <t>Klamp. lak. plech. žľab pododkvapný R+K33 150 mm</t>
  </si>
  <si>
    <t>76476-1151</t>
  </si>
  <si>
    <t>764761172</t>
  </si>
  <si>
    <t>Klamp. lak. plech. čelo žľabu RGT 150 mm</t>
  </si>
  <si>
    <t>76476-1172</t>
  </si>
  <si>
    <t>764761232</t>
  </si>
  <si>
    <t>Klamp. lak. plech. kotlík SOK kruh žľab 150 mm</t>
  </si>
  <si>
    <t>76476-1232</t>
  </si>
  <si>
    <t>764761242</t>
  </si>
  <si>
    <t>Klamp. lak. plech. filtračná vložka RSIL 150 mm</t>
  </si>
  <si>
    <t>76476-1242</t>
  </si>
  <si>
    <t>998764102</t>
  </si>
  <si>
    <t>Presun hmôt pre klampiarske konštr. v objektoch výšky do 12 m</t>
  </si>
  <si>
    <t>99876-4102</t>
  </si>
  <si>
    <t xml:space="preserve">764 - Konštrukcie klampiarske  spolu: </t>
  </si>
  <si>
    <t>783 - Nátery</t>
  </si>
  <si>
    <t>783</t>
  </si>
  <si>
    <t>783124520</t>
  </si>
  <si>
    <t>Nátery ocel. konštr. stredných B syntetické dvojn.+1x email</t>
  </si>
  <si>
    <t>78312-4520</t>
  </si>
  <si>
    <t>45.44.2*</t>
  </si>
  <si>
    <t>"Stĺpy I 140 2ks"</t>
  </si>
  <si>
    <t>6,80*2*0,50 =   6,800</t>
  </si>
  <si>
    <t>"Stĺpy I 200 7ks"</t>
  </si>
  <si>
    <t>5,50*7*0,71 =   27,335</t>
  </si>
  <si>
    <t>"Stĺpy HEA 200 1ks"</t>
  </si>
  <si>
    <t>5,50*1*1,14 =   6,270</t>
  </si>
  <si>
    <t>"Kotvenie K1 7ks"</t>
  </si>
  <si>
    <t>0,25*0,45*7*2 =   1,575</t>
  </si>
  <si>
    <t>0,23*0,10*2*7*2 =   0,644</t>
  </si>
  <si>
    <t>"Kotvenie K2 2ks"</t>
  </si>
  <si>
    <t>0,25*0,25*2*2 =   0,250</t>
  </si>
  <si>
    <t>0,23*0,10*2*2*2 =   0,184</t>
  </si>
  <si>
    <t>"Kotvenie K3 1ks"</t>
  </si>
  <si>
    <t>0,500*0,40*1*2 =   0,400</t>
  </si>
  <si>
    <t>0,125*0,10*4*1*2 =   0,100</t>
  </si>
  <si>
    <t>0,075*0,10*4*1*2 =   0,060</t>
  </si>
  <si>
    <t>"Priehradové prievlaky 2ks"</t>
  </si>
  <si>
    <t>"Spodný pás SHS 100.4"</t>
  </si>
  <si>
    <t>10,0*2*0,39 =   7,800</t>
  </si>
  <si>
    <t>"Spodný pás SHS 100.5"</t>
  </si>
  <si>
    <t>"Zvislice SHS 40.3"</t>
  </si>
  <si>
    <t>0,90*5*2*0,152 =   1,368</t>
  </si>
  <si>
    <t>"Diagonály RHS 100.60.3"</t>
  </si>
  <si>
    <t>1,90*6*2*0,31 =   7,068</t>
  </si>
  <si>
    <t>"Priehradové väzníky 3ks"</t>
  </si>
  <si>
    <t>"Spodný pás RHS 100.60.3"</t>
  </si>
  <si>
    <t>10,0*3*0,31 =   9,300</t>
  </si>
  <si>
    <t>"Horný pás RHS 100.60.3"</t>
  </si>
  <si>
    <t>5,30*2*3*0,31 =   9,858</t>
  </si>
  <si>
    <t>(0,75*2+1,20*2+1,65*1)*3*0,152 =   2,531</t>
  </si>
  <si>
    <t>"Diagonály SHS 60.3"</t>
  </si>
  <si>
    <t>1,70*2*3*0,232 =   2,366</t>
  </si>
  <si>
    <t>"Diagonály SHS 40.3"</t>
  </si>
  <si>
    <t>(1,85*2+2,10*2)*3*0,152 =   3,602</t>
  </si>
  <si>
    <t>"Lôžká väzníkov"</t>
  </si>
  <si>
    <t>(0,25+0,12+0,25)*0,20*2*3*2 =   1,488</t>
  </si>
  <si>
    <t>"Krajová väznica 2ks"</t>
  </si>
  <si>
    <t>"Horný pás SHS 100.4"</t>
  </si>
  <si>
    <t>5,30*2*2*0,39 =   8,268</t>
  </si>
  <si>
    <t>"Tiahlo RHS 100.60.3  1ks"</t>
  </si>
  <si>
    <t>20,0*1*0,31 =   6,200</t>
  </si>
  <si>
    <t>"Kotvenie väzničiek L160.100.10.300"</t>
  </si>
  <si>
    <t>0,30*4*2*5*0,51 =   6,120</t>
  </si>
  <si>
    <t>"Zavetrenie 50.5"</t>
  </si>
  <si>
    <t>0,055*(5,25*2*4+6,0*2*2)*2 =   7,260</t>
  </si>
  <si>
    <t>"Napínače M16"</t>
  </si>
  <si>
    <t>(8+4)*0,20 =   2,400</t>
  </si>
  <si>
    <t>"Spoje, lôžka, kotvenie 2%"</t>
  </si>
  <si>
    <t>0,02*134,847 =   2,697</t>
  </si>
  <si>
    <t xml:space="preserve">783 - Nátery  spolu: </t>
  </si>
  <si>
    <t xml:space="preserve">PRÁCE A DODÁVKY PSV  spolu: </t>
  </si>
  <si>
    <t>PRÁCE A DODÁVKY M</t>
  </si>
  <si>
    <t>M43 - 172 Montáž oceľových konštrukcií</t>
  </si>
  <si>
    <t>943</t>
  </si>
  <si>
    <t>430827101</t>
  </si>
  <si>
    <t>Montáž : Oplechovanie stien skrutkované 0,60 mm</t>
  </si>
  <si>
    <t>M</t>
  </si>
  <si>
    <t>76872-7101</t>
  </si>
  <si>
    <t>45.25.42</t>
  </si>
  <si>
    <t>MK</t>
  </si>
  <si>
    <t>20,30*1,40 =   28,420</t>
  </si>
  <si>
    <t>20,30*4,10 =   83,230</t>
  </si>
  <si>
    <t>10,30*(4,10+5,40)/2 =   48,925</t>
  </si>
  <si>
    <t>553502250</t>
  </si>
  <si>
    <t>Trapézový plech T30 hr. 0,6mm pozinkovaný, obojstranne lakovaný, s antikondenzačnou úpravou</t>
  </si>
  <si>
    <t>28.11.23</t>
  </si>
  <si>
    <t xml:space="preserve">281123              </t>
  </si>
  <si>
    <t>MZ</t>
  </si>
  <si>
    <t>209,500*1,10 =   230,450</t>
  </si>
  <si>
    <t>430841208</t>
  </si>
  <si>
    <t>Montáž : Krytina striech jednoduchých skrutkovaná 0,60 mm</t>
  </si>
  <si>
    <t>76874-1208</t>
  </si>
  <si>
    <t>20,60*5,60 =   115,360</t>
  </si>
  <si>
    <t>553502320</t>
  </si>
  <si>
    <t>Trapézový plech T50 hr. 0,6mm pozinkovaný, obojstranne lakovaný, s antikondenzačnou úpravou</t>
  </si>
  <si>
    <t>230,720*1,10 =   253,792</t>
  </si>
  <si>
    <t>430861001</t>
  </si>
  <si>
    <t>Montáž OK</t>
  </si>
  <si>
    <t>kg</t>
  </si>
  <si>
    <t>76876-1001</t>
  </si>
  <si>
    <t>6,80*2*14,30 =   194,480</t>
  </si>
  <si>
    <t>5,50*7*26,20 =   1008,700</t>
  </si>
  <si>
    <t>5,50*1*42,30 =   232,650</t>
  </si>
  <si>
    <t>0,25*0,45*0,015*7*8000 =   94,500</t>
  </si>
  <si>
    <t>0,23*0,10*0,010*2*7*8000 =   25,760</t>
  </si>
  <si>
    <t>0,25*0,25*0,015*2*8000 =   15,000</t>
  </si>
  <si>
    <t>0,23*0,10*0,010*2*2*8000 =   7,360</t>
  </si>
  <si>
    <t>0,500*0,40*0,015*1*8000 =   24,000</t>
  </si>
  <si>
    <t>0,125*0,10*0,010*4*1*8000 =   4,000</t>
  </si>
  <si>
    <t>0,075*0,10*0,010*4*1*8000 =   2,400</t>
  </si>
  <si>
    <t>10,0*2*11,90 =   238,000</t>
  </si>
  <si>
    <t>10,0*2*14,70 =   294,000</t>
  </si>
  <si>
    <t>0,90*5*2*3,61 =   32,490</t>
  </si>
  <si>
    <t>1,90*6*2*7,63 =   173,964</t>
  </si>
  <si>
    <t>10,0*3*7,63 =   228,900</t>
  </si>
  <si>
    <t>5,30*2*3*7,63 =   242,634</t>
  </si>
  <si>
    <t>(0,75*2+1,20*2+1,65*1)*3*3,61 =   60,107</t>
  </si>
  <si>
    <t>1,70*2*3*5,62 =   57,324</t>
  </si>
  <si>
    <t>(1,85*2+2,10*2)*3*3,61 =   85,557</t>
  </si>
  <si>
    <t>(0,25+0,12+0,25)*0,20*0,010*2*3*8000 =   59,520</t>
  </si>
  <si>
    <t>5,30*2*2*11,90 =   252,280</t>
  </si>
  <si>
    <t>20,0*1*7,63 =   152,600</t>
  </si>
  <si>
    <t>0,30*4*2*5*19,70 =   236,400</t>
  </si>
  <si>
    <t>0,050*0,005*(5,25*2*4+6,0*2*2)*8000 =   132,000</t>
  </si>
  <si>
    <t>(8+4)*0,95 =   11,400</t>
  </si>
  <si>
    <t>0,02*4104,026 =   82,081</t>
  </si>
  <si>
    <t>553000023</t>
  </si>
  <si>
    <t>Oceľové konštrukcie oceľ S235 vrátane zákl. synt. náteru</t>
  </si>
  <si>
    <t>553000020</t>
  </si>
  <si>
    <t>"Oceľové konštrukcie" 4186,107 =   4186,107</t>
  </si>
  <si>
    <t>"Kotvenie, platne, prierez 5%" 0,05*4186,107 =   209,305</t>
  </si>
  <si>
    <t>430862001</t>
  </si>
  <si>
    <t>Montáž kotevných skrutiek a chemických kotiev M24</t>
  </si>
  <si>
    <t>76875-1001</t>
  </si>
  <si>
    <t>"Kotvenie K1" 4*7 =   28,000</t>
  </si>
  <si>
    <t>"Kotvenie K2" 2*2 =   4,000</t>
  </si>
  <si>
    <t>"Kotvenie K3" 6*1 =   6,000</t>
  </si>
  <si>
    <t>"rezerva" 2 =   2,000</t>
  </si>
  <si>
    <t>548790060</t>
  </si>
  <si>
    <t>Chemický patrón HILTI M 24x210</t>
  </si>
  <si>
    <t>548790260</t>
  </si>
  <si>
    <t>Kotva mechanická závitová (so šesťhrannou hlavou)  M 24/21 tr 8.8 žiar. zink.</t>
  </si>
  <si>
    <t xml:space="preserve">M43 - 172 Montáž oceľových konštrukcií  spolu: </t>
  </si>
  <si>
    <t xml:space="preserve">PRÁCE A DODÁVKY M  spolu: </t>
  </si>
  <si>
    <t>Za rozpočet celkom</t>
  </si>
  <si>
    <t xml:space="preserve"> Stavba : Prístrešok na uskladnenie krmiva</t>
  </si>
  <si>
    <t xml:space="preserve">Spracoval: </t>
  </si>
  <si>
    <t xml:space="preserve">Dátum: </t>
  </si>
  <si>
    <t>Stavba : Prístrešok na uskladnenie krmiva</t>
  </si>
  <si>
    <t>Farma MLS s.r.o., 90846 Unín 195</t>
  </si>
  <si>
    <t>Odberateľ: Farma MLS s.r.o., 90846 Unín 195</t>
  </si>
  <si>
    <t>Ing. František Baumgartner - FB-PROJEKT, Vysoká 2, 90851 Holíč</t>
  </si>
  <si>
    <t>Projektant: Ing. František Baumgartner - FB-PROJEKT, Vysoká 2, 90851 Holíč</t>
  </si>
  <si>
    <t xml:space="preserve"> DPH   23% z: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</si>
</sst>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&quot; Sk&quot;;[Red]\-#,##0&quot; Sk&quot;"/>
    <numFmt numFmtId="165" formatCode="_-* #,##0&quot; Sk&quot;_-;\-* #,##0&quot; Sk&quot;_-;_-* &quot;- Sk&quot;_-;_-@_-"/>
    <numFmt numFmtId="166" formatCode="#,##0\ _S_k"/>
    <numFmt numFmtId="167" formatCode="#,##0&quot; Sk&quot;"/>
    <numFmt numFmtId="168" formatCode="0.00\ %"/>
    <numFmt numFmtId="169" formatCode="#,##0.0000"/>
    <numFmt numFmtId="170" formatCode="#,##0\ "/>
    <numFmt numFmtId="171" formatCode="#,##0.00000"/>
    <numFmt numFmtId="172" formatCode="#,##0.000"/>
    <numFmt numFmtId="173" formatCode="#,##0.0"/>
  </numFmts>
  <fonts count="18">
    <font>
      <sz val="10"/>
      <name val="Arial"/>
      <charset val="238"/>
    </font>
    <font>
      <sz val="8"/>
      <name val="Arial Narrow"/>
      <charset val="238"/>
    </font>
    <font>
      <b/>
      <sz val="10"/>
      <name val="Arial Narrow"/>
      <charset val="238"/>
    </font>
    <font>
      <b/>
      <sz val="8"/>
      <name val="Arial Narrow"/>
      <charset val="238"/>
    </font>
    <font>
      <sz val="8"/>
      <color rgb="FFFFFFFF"/>
      <name val="Arial Narrow"/>
      <charset val="238"/>
    </font>
    <font>
      <b/>
      <sz val="8"/>
      <color rgb="FFFFFFFF"/>
      <name val="Arial Narrow"/>
      <charset val="238"/>
    </font>
    <font>
      <sz val="8"/>
      <color rgb="FF0000FF"/>
      <name val="Arial Narrow"/>
      <charset val="238"/>
    </font>
    <font>
      <b/>
      <sz val="7"/>
      <name val="Letter Gothic CE"/>
      <charset val="238"/>
    </font>
    <font>
      <sz val="10"/>
      <name val="Arial CE"/>
      <charset val="238"/>
    </font>
    <font>
      <sz val="11"/>
      <color rgb="FF000000"/>
      <name val="Calibri"/>
      <charset val="238"/>
    </font>
    <font>
      <sz val="11"/>
      <color rgb="FFFFFFFF"/>
      <name val="Calibri"/>
      <charset val="238"/>
    </font>
    <font>
      <b/>
      <sz val="11"/>
      <color rgb="FF000000"/>
      <name val="Calibri"/>
      <charset val="238"/>
    </font>
    <font>
      <b/>
      <sz val="18"/>
      <color rgb="FF333399"/>
      <name val="Cambria"/>
      <charset val="238"/>
    </font>
    <font>
      <sz val="11"/>
      <color rgb="FFFF0000"/>
      <name val="Calibri"/>
      <charset val="238"/>
    </font>
    <font>
      <sz val="10"/>
      <name val="Arial"/>
      <charset val="238"/>
    </font>
    <font>
      <b/>
      <sz val="8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8"/>
      <color rgb="FFFF0000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A0E0E0"/>
        <bgColor rgb="FFA6CAF0"/>
      </patternFill>
    </fill>
    <fill>
      <patternFill patternType="solid">
        <fgColor rgb="FFA6CAF0"/>
        <bgColor rgb="FFA0E0E0"/>
      </patternFill>
    </fill>
    <fill>
      <patternFill patternType="solid">
        <fgColor rgb="FFFFFFC0"/>
        <bgColor rgb="FFFFFF99"/>
      </patternFill>
    </fill>
    <fill>
      <patternFill patternType="solid">
        <fgColor rgb="FFFF8080"/>
        <bgColor rgb="FFFF99CC"/>
      </patternFill>
    </fill>
    <fill>
      <patternFill patternType="solid">
        <fgColor rgb="FFC0C0C0"/>
        <bgColor rgb="FFA6CAF0"/>
      </patternFill>
    </fill>
    <fill>
      <patternFill patternType="solid">
        <fgColor rgb="FFFFFF99"/>
        <bgColor rgb="FFFFFFC0"/>
      </patternFill>
    </fill>
    <fill>
      <patternFill patternType="solid">
        <fgColor rgb="FFCC9CCC"/>
        <bgColor rgb="FFFF99CC"/>
      </patternFill>
    </fill>
    <fill>
      <patternFill patternType="solid">
        <fgColor rgb="FF996666"/>
        <bgColor rgb="FF666699"/>
      </patternFill>
    </fill>
    <fill>
      <patternFill patternType="solid">
        <fgColor rgb="FF999933"/>
        <bgColor rgb="FF96969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3333CC"/>
      </top>
      <bottom style="double">
        <color rgb="FF3333CC"/>
      </bottom>
      <diagonal/>
    </border>
  </borders>
  <cellStyleXfs count="32">
    <xf numFmtId="0" fontId="0" fillId="0" borderId="0"/>
    <xf numFmtId="0" fontId="8" fillId="0" borderId="0"/>
    <xf numFmtId="0" fontId="14" fillId="0" borderId="0" applyBorder="0">
      <alignment vertical="center"/>
    </xf>
    <xf numFmtId="0" fontId="9" fillId="4" borderId="0" applyBorder="0" applyProtection="0"/>
    <xf numFmtId="165" fontId="14" fillId="0" borderId="0" applyBorder="0" applyProtection="0"/>
    <xf numFmtId="0" fontId="9" fillId="2" borderId="0" applyBorder="0" applyProtection="0"/>
    <xf numFmtId="0" fontId="9" fillId="2" borderId="0" applyBorder="0" applyProtection="0"/>
    <xf numFmtId="164" fontId="7" fillId="0" borderId="52"/>
    <xf numFmtId="0" fontId="9" fillId="3" borderId="0" applyBorder="0" applyProtection="0"/>
    <xf numFmtId="0" fontId="9" fillId="5" borderId="0" applyBorder="0" applyProtection="0"/>
    <xf numFmtId="0" fontId="14" fillId="0" borderId="52"/>
    <xf numFmtId="0" fontId="7" fillId="0" borderId="52">
      <alignment vertical="center"/>
    </xf>
    <xf numFmtId="0" fontId="9" fillId="6" borderId="0" applyBorder="0" applyProtection="0"/>
    <xf numFmtId="0" fontId="9" fillId="2" borderId="0" applyBorder="0" applyProtection="0"/>
    <xf numFmtId="0" fontId="9" fillId="4" borderId="0" applyBorder="0" applyProtection="0"/>
    <xf numFmtId="0" fontId="9" fillId="5" borderId="0" applyBorder="0" applyProtection="0"/>
    <xf numFmtId="0" fontId="9" fillId="7" borderId="0" applyBorder="0" applyProtection="0"/>
    <xf numFmtId="0" fontId="9" fillId="8" borderId="0" applyBorder="0" applyProtection="0"/>
    <xf numFmtId="0" fontId="9" fillId="4" borderId="0" applyBorder="0" applyProtection="0"/>
    <xf numFmtId="0" fontId="10" fillId="2" borderId="0" applyBorder="0" applyProtection="0"/>
    <xf numFmtId="0" fontId="10" fillId="9" borderId="0" applyBorder="0" applyProtection="0"/>
    <xf numFmtId="0" fontId="10" fillId="10" borderId="0" applyBorder="0" applyProtection="0"/>
    <xf numFmtId="0" fontId="10" fillId="8" borderId="0" applyBorder="0" applyProtection="0"/>
    <xf numFmtId="0" fontId="10" fillId="2" borderId="0" applyBorder="0" applyProtection="0"/>
    <xf numFmtId="0" fontId="10" fillId="5" borderId="0" applyBorder="0" applyProtection="0"/>
    <xf numFmtId="0" fontId="11" fillId="0" borderId="53" applyProtection="0"/>
    <xf numFmtId="0" fontId="8" fillId="0" borderId="0"/>
    <xf numFmtId="0" fontId="12" fillId="0" borderId="0" applyBorder="0" applyProtection="0"/>
    <xf numFmtId="0" fontId="8" fillId="0" borderId="0"/>
    <xf numFmtId="0" fontId="7" fillId="0" borderId="0" applyBorder="0">
      <alignment vertical="center"/>
    </xf>
    <xf numFmtId="0" fontId="13" fillId="0" borderId="0" applyBorder="0" applyProtection="0"/>
    <xf numFmtId="0" fontId="7" fillId="0" borderId="20">
      <alignment vertical="center"/>
    </xf>
  </cellStyleXfs>
  <cellXfs count="157">
    <xf numFmtId="0" fontId="0" fillId="0" borderId="0" xfId="0"/>
    <xf numFmtId="49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1" fillId="0" borderId="0" xfId="1" applyFont="1"/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3" xfId="1" applyFont="1" applyBorder="1" applyAlignment="1">
      <alignment horizontal="left" vertical="center"/>
    </xf>
    <xf numFmtId="0" fontId="1" fillId="0" borderId="4" xfId="1" applyFont="1" applyBorder="1" applyAlignment="1">
      <alignment horizontal="left" vertical="center"/>
    </xf>
    <xf numFmtId="0" fontId="1" fillId="0" borderId="4" xfId="1" applyFont="1" applyBorder="1" applyAlignment="1">
      <alignment horizontal="right" vertical="center"/>
    </xf>
    <xf numFmtId="0" fontId="1" fillId="0" borderId="5" xfId="1" applyFont="1" applyBorder="1" applyAlignment="1">
      <alignment horizontal="left" vertical="center"/>
    </xf>
    <xf numFmtId="0" fontId="1" fillId="0" borderId="6" xfId="1" applyFont="1" applyBorder="1" applyAlignment="1">
      <alignment horizontal="left" vertical="center"/>
    </xf>
    <xf numFmtId="0" fontId="1" fillId="0" borderId="6" xfId="1" applyFont="1" applyBorder="1" applyAlignment="1">
      <alignment horizontal="right" vertical="center"/>
    </xf>
    <xf numFmtId="0" fontId="1" fillId="0" borderId="7" xfId="1" applyFont="1" applyBorder="1" applyAlignment="1">
      <alignment horizontal="left" vertical="center"/>
    </xf>
    <xf numFmtId="0" fontId="1" fillId="0" borderId="8" xfId="1" applyFont="1" applyBorder="1" applyAlignment="1">
      <alignment horizontal="left" vertical="center"/>
    </xf>
    <xf numFmtId="0" fontId="1" fillId="0" borderId="8" xfId="1" applyFont="1" applyBorder="1" applyAlignment="1">
      <alignment horizontal="right" vertical="center"/>
    </xf>
    <xf numFmtId="49" fontId="1" fillId="0" borderId="4" xfId="1" applyNumberFormat="1" applyFont="1" applyBorder="1" applyAlignment="1">
      <alignment horizontal="right" vertical="center"/>
    </xf>
    <xf numFmtId="49" fontId="1" fillId="0" borderId="6" xfId="1" applyNumberFormat="1" applyFont="1" applyBorder="1" applyAlignment="1">
      <alignment horizontal="right" vertical="center"/>
    </xf>
    <xf numFmtId="49" fontId="1" fillId="0" borderId="8" xfId="1" applyNumberFormat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4" xfId="1" applyFont="1" applyBorder="1" applyAlignment="1">
      <alignment vertical="center"/>
    </xf>
    <xf numFmtId="166" fontId="1" fillId="0" borderId="4" xfId="1" applyNumberFormat="1" applyFont="1" applyBorder="1" applyAlignment="1">
      <alignment horizontal="left" vertical="center"/>
    </xf>
    <xf numFmtId="167" fontId="1" fillId="0" borderId="4" xfId="1" applyNumberFormat="1" applyFont="1" applyBorder="1" applyAlignment="1">
      <alignment horizontal="right" vertical="center"/>
    </xf>
    <xf numFmtId="3" fontId="1" fillId="0" borderId="9" xfId="1" applyNumberFormat="1" applyFont="1" applyBorder="1" applyAlignment="1">
      <alignment horizontal="right" vertical="center"/>
    </xf>
    <xf numFmtId="0" fontId="1" fillId="0" borderId="10" xfId="1" applyFont="1" applyBorder="1" applyAlignment="1">
      <alignment horizontal="right" vertical="center"/>
    </xf>
    <xf numFmtId="0" fontId="1" fillId="0" borderId="11" xfId="1" applyFont="1" applyBorder="1" applyAlignment="1">
      <alignment vertical="center"/>
    </xf>
    <xf numFmtId="166" fontId="1" fillId="0" borderId="11" xfId="1" applyNumberFormat="1" applyFont="1" applyBorder="1" applyAlignment="1">
      <alignment horizontal="left" vertical="center"/>
    </xf>
    <xf numFmtId="167" fontId="1" fillId="0" borderId="11" xfId="1" applyNumberFormat="1" applyFont="1" applyBorder="1" applyAlignment="1">
      <alignment horizontal="right" vertical="center"/>
    </xf>
    <xf numFmtId="3" fontId="1" fillId="0" borderId="12" xfId="1" applyNumberFormat="1" applyFont="1" applyBorder="1" applyAlignment="1">
      <alignment horizontal="right" vertical="center"/>
    </xf>
    <xf numFmtId="0" fontId="1" fillId="0" borderId="11" xfId="1" applyFont="1" applyBorder="1" applyAlignment="1">
      <alignment horizontal="right" vertical="center"/>
    </xf>
    <xf numFmtId="0" fontId="3" fillId="0" borderId="13" xfId="1" applyFont="1" applyBorder="1" applyAlignment="1">
      <alignment horizontal="center" vertical="center"/>
    </xf>
    <xf numFmtId="0" fontId="1" fillId="0" borderId="14" xfId="1" applyFont="1" applyBorder="1" applyAlignment="1">
      <alignment horizontal="left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7" xfId="1" applyFont="1" applyBorder="1" applyAlignment="1">
      <alignment horizontal="left" vertical="center"/>
    </xf>
    <xf numFmtId="0" fontId="1" fillId="0" borderId="19" xfId="1" applyFont="1" applyBorder="1" applyAlignment="1">
      <alignment horizontal="center" vertical="center"/>
    </xf>
    <xf numFmtId="0" fontId="1" fillId="0" borderId="20" xfId="1" applyFont="1" applyBorder="1" applyAlignment="1">
      <alignment horizontal="left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left" vertical="center"/>
    </xf>
    <xf numFmtId="0" fontId="1" fillId="0" borderId="24" xfId="1" applyFont="1" applyBorder="1" applyAlignment="1">
      <alignment horizontal="center" vertical="center"/>
    </xf>
    <xf numFmtId="0" fontId="1" fillId="0" borderId="2" xfId="1" applyFont="1" applyBorder="1" applyAlignment="1">
      <alignment horizontal="right" vertical="center"/>
    </xf>
    <xf numFmtId="0" fontId="1" fillId="0" borderId="26" xfId="1" applyFont="1" applyBorder="1" applyAlignment="1">
      <alignment horizontal="center" vertical="center"/>
    </xf>
    <xf numFmtId="0" fontId="1" fillId="0" borderId="28" xfId="1" applyFont="1" applyBorder="1" applyAlignment="1">
      <alignment horizontal="left" vertical="center"/>
    </xf>
    <xf numFmtId="0" fontId="1" fillId="0" borderId="29" xfId="1" applyFont="1" applyBorder="1" applyAlignment="1">
      <alignment horizontal="left" vertical="center"/>
    </xf>
    <xf numFmtId="0" fontId="1" fillId="0" borderId="30" xfId="1" applyFont="1" applyBorder="1" applyAlignment="1">
      <alignment horizontal="left" vertical="center"/>
    </xf>
    <xf numFmtId="0" fontId="1" fillId="0" borderId="28" xfId="1" applyFont="1" applyBorder="1" applyAlignment="1">
      <alignment horizontal="right" vertical="center"/>
    </xf>
    <xf numFmtId="0" fontId="1" fillId="0" borderId="0" xfId="1" applyFont="1" applyAlignment="1">
      <alignment horizontal="right" vertical="center"/>
    </xf>
    <xf numFmtId="0" fontId="1" fillId="0" borderId="31" xfId="1" applyFont="1" applyBorder="1" applyAlignment="1">
      <alignment horizontal="left" vertical="center"/>
    </xf>
    <xf numFmtId="0" fontId="1" fillId="0" borderId="10" xfId="1" applyFont="1" applyBorder="1" applyAlignment="1">
      <alignment horizontal="left" vertical="center"/>
    </xf>
    <xf numFmtId="0" fontId="1" fillId="0" borderId="11" xfId="1" applyFont="1" applyBorder="1" applyAlignment="1">
      <alignment horizontal="left" vertical="center"/>
    </xf>
    <xf numFmtId="0" fontId="1" fillId="0" borderId="32" xfId="1" applyFont="1" applyBorder="1" applyAlignment="1">
      <alignment horizontal="left" vertical="center"/>
    </xf>
    <xf numFmtId="0" fontId="1" fillId="0" borderId="33" xfId="1" applyFont="1" applyBorder="1" applyAlignment="1">
      <alignment horizontal="left" vertical="center"/>
    </xf>
    <xf numFmtId="0" fontId="1" fillId="0" borderId="34" xfId="1" applyFont="1" applyBorder="1" applyAlignment="1">
      <alignment horizontal="left" vertical="center"/>
    </xf>
    <xf numFmtId="3" fontId="1" fillId="0" borderId="32" xfId="1" applyNumberFormat="1" applyFont="1" applyBorder="1" applyAlignment="1">
      <alignment vertical="center"/>
    </xf>
    <xf numFmtId="3" fontId="1" fillId="0" borderId="35" xfId="1" applyNumberFormat="1" applyFont="1" applyBorder="1" applyAlignment="1">
      <alignment vertical="center"/>
    </xf>
    <xf numFmtId="0" fontId="1" fillId="0" borderId="36" xfId="1" applyFont="1" applyBorder="1" applyAlignment="1">
      <alignment horizontal="left" vertical="center"/>
    </xf>
    <xf numFmtId="168" fontId="1" fillId="0" borderId="37" xfId="1" applyNumberFormat="1" applyFont="1" applyBorder="1" applyAlignment="1">
      <alignment horizontal="right" vertical="center"/>
    </xf>
    <xf numFmtId="0" fontId="1" fillId="0" borderId="39" xfId="1" applyFont="1" applyBorder="1" applyAlignment="1">
      <alignment horizontal="left" vertical="center"/>
    </xf>
    <xf numFmtId="168" fontId="1" fillId="0" borderId="40" xfId="1" applyNumberFormat="1" applyFont="1" applyBorder="1" applyAlignment="1">
      <alignment horizontal="right" vertical="center"/>
    </xf>
    <xf numFmtId="0" fontId="1" fillId="0" borderId="22" xfId="1" applyFont="1" applyBorder="1" applyAlignment="1">
      <alignment horizontal="left" vertical="center"/>
    </xf>
    <xf numFmtId="0" fontId="1" fillId="0" borderId="24" xfId="1" applyFont="1" applyBorder="1" applyAlignment="1">
      <alignment horizontal="right" vertical="center"/>
    </xf>
    <xf numFmtId="0" fontId="1" fillId="0" borderId="41" xfId="1" applyFont="1" applyBorder="1" applyAlignment="1">
      <alignment horizontal="left" vertical="center"/>
    </xf>
    <xf numFmtId="0" fontId="1" fillId="0" borderId="40" xfId="1" applyFont="1" applyBorder="1" applyAlignment="1">
      <alignment horizontal="left" vertical="center"/>
    </xf>
    <xf numFmtId="0" fontId="1" fillId="0" borderId="37" xfId="1" applyFont="1" applyBorder="1" applyAlignment="1">
      <alignment horizontal="right" vertical="center"/>
    </xf>
    <xf numFmtId="0" fontId="1" fillId="0" borderId="35" xfId="1" applyFont="1" applyBorder="1" applyAlignment="1">
      <alignment horizontal="left" vertical="center"/>
    </xf>
    <xf numFmtId="0" fontId="3" fillId="0" borderId="42" xfId="1" applyFont="1" applyBorder="1" applyAlignment="1">
      <alignment horizontal="center" vertical="center"/>
    </xf>
    <xf numFmtId="0" fontId="1" fillId="0" borderId="43" xfId="1" applyFont="1" applyBorder="1" applyAlignment="1">
      <alignment horizontal="left" vertical="center"/>
    </xf>
    <xf numFmtId="0" fontId="1" fillId="0" borderId="44" xfId="1" applyFont="1" applyBorder="1" applyAlignment="1">
      <alignment horizontal="left" vertical="center"/>
    </xf>
    <xf numFmtId="170" fontId="1" fillId="0" borderId="45" xfId="1" applyNumberFormat="1" applyFont="1" applyBorder="1" applyAlignment="1">
      <alignment horizontal="right" vertic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171" fontId="1" fillId="0" borderId="0" xfId="0" applyNumberFormat="1" applyFont="1"/>
    <xf numFmtId="172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72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1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169" fontId="1" fillId="0" borderId="0" xfId="0" applyNumberFormat="1" applyFont="1" applyAlignment="1">
      <alignment vertical="top"/>
    </xf>
    <xf numFmtId="49" fontId="1" fillId="0" borderId="0" xfId="0" applyNumberFormat="1" applyFont="1"/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6" fillId="0" borderId="49" xfId="0" applyFont="1" applyBorder="1" applyAlignment="1" applyProtection="1">
      <alignment horizontal="center"/>
      <protection locked="0"/>
    </xf>
    <xf numFmtId="0" fontId="6" fillId="0" borderId="46" xfId="0" applyFont="1" applyBorder="1" applyAlignment="1" applyProtection="1">
      <alignment horizontal="center"/>
      <protection locked="0"/>
    </xf>
    <xf numFmtId="0" fontId="1" fillId="0" borderId="46" xfId="0" applyFont="1" applyBorder="1" applyAlignment="1" applyProtection="1">
      <alignment horizontal="center"/>
      <protection locked="0"/>
    </xf>
    <xf numFmtId="0" fontId="1" fillId="0" borderId="46" xfId="0" applyFont="1" applyBorder="1" applyAlignment="1">
      <alignment horizontal="left" vertical="top"/>
    </xf>
    <xf numFmtId="0" fontId="6" fillId="0" borderId="50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/>
      <protection locked="0"/>
    </xf>
    <xf numFmtId="0" fontId="1" fillId="0" borderId="48" xfId="0" applyFont="1" applyBorder="1" applyAlignment="1" applyProtection="1">
      <alignment horizontal="center"/>
      <protection locked="0"/>
    </xf>
    <xf numFmtId="172" fontId="1" fillId="0" borderId="48" xfId="0" applyNumberFormat="1" applyFont="1" applyBorder="1"/>
    <xf numFmtId="0" fontId="1" fillId="0" borderId="48" xfId="0" applyFont="1" applyBorder="1" applyAlignment="1">
      <alignment horizontal="left" vertical="top"/>
    </xf>
    <xf numFmtId="49" fontId="4" fillId="0" borderId="0" xfId="1" applyNumberFormat="1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173" fontId="4" fillId="0" borderId="0" xfId="0" applyNumberFormat="1" applyFont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172" fontId="4" fillId="0" borderId="0" xfId="0" applyNumberFormat="1" applyFont="1" applyAlignment="1">
      <alignment horizontal="right" wrapText="1"/>
    </xf>
    <xf numFmtId="169" fontId="4" fillId="0" borderId="0" xfId="0" applyNumberFormat="1" applyFont="1" applyAlignment="1">
      <alignment horizontal="right" wrapText="1"/>
    </xf>
    <xf numFmtId="49" fontId="1" fillId="0" borderId="46" xfId="0" applyNumberFormat="1" applyFont="1" applyBorder="1" applyAlignment="1">
      <alignment horizontal="left"/>
    </xf>
    <xf numFmtId="0" fontId="1" fillId="0" borderId="46" xfId="0" applyFont="1" applyBorder="1" applyAlignment="1">
      <alignment horizontal="right"/>
    </xf>
    <xf numFmtId="49" fontId="1" fillId="0" borderId="48" xfId="0" applyNumberFormat="1" applyFont="1" applyBorder="1" applyAlignment="1">
      <alignment horizontal="left"/>
    </xf>
    <xf numFmtId="0" fontId="1" fillId="0" borderId="48" xfId="0" applyFont="1" applyBorder="1"/>
    <xf numFmtId="0" fontId="1" fillId="0" borderId="48" xfId="0" applyFont="1" applyBorder="1" applyAlignment="1">
      <alignment horizontal="right"/>
    </xf>
    <xf numFmtId="4" fontId="1" fillId="0" borderId="17" xfId="1" applyNumberFormat="1" applyFont="1" applyBorder="1" applyAlignment="1">
      <alignment horizontal="right" vertical="center"/>
    </xf>
    <xf numFmtId="4" fontId="1" fillId="0" borderId="18" xfId="1" applyNumberFormat="1" applyFont="1" applyBorder="1" applyAlignment="1">
      <alignment horizontal="right" vertical="center"/>
    </xf>
    <xf numFmtId="4" fontId="1" fillId="0" borderId="20" xfId="1" applyNumberFormat="1" applyFont="1" applyBorder="1" applyAlignment="1">
      <alignment horizontal="right" vertical="center"/>
    </xf>
    <xf numFmtId="4" fontId="1" fillId="0" borderId="38" xfId="1" applyNumberFormat="1" applyFont="1" applyBorder="1" applyAlignment="1">
      <alignment horizontal="right" vertical="center"/>
    </xf>
    <xf numFmtId="4" fontId="1" fillId="0" borderId="21" xfId="1" applyNumberFormat="1" applyFont="1" applyBorder="1" applyAlignment="1">
      <alignment horizontal="right" vertical="center"/>
    </xf>
    <xf numFmtId="4" fontId="1" fillId="0" borderId="2" xfId="1" applyNumberFormat="1" applyFont="1" applyBorder="1" applyAlignment="1">
      <alignment horizontal="right" vertical="center"/>
    </xf>
    <xf numFmtId="4" fontId="1" fillId="0" borderId="22" xfId="1" applyNumberFormat="1" applyFont="1" applyBorder="1" applyAlignment="1">
      <alignment horizontal="right" vertical="center"/>
    </xf>
    <xf numFmtId="4" fontId="1" fillId="0" borderId="23" xfId="1" applyNumberFormat="1" applyFont="1" applyBorder="1" applyAlignment="1">
      <alignment horizontal="right" vertical="center"/>
    </xf>
    <xf numFmtId="4" fontId="1" fillId="0" borderId="40" xfId="1" applyNumberFormat="1" applyFont="1" applyBorder="1" applyAlignment="1">
      <alignment horizontal="right" vertical="center"/>
    </xf>
    <xf numFmtId="49" fontId="15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 wrapText="1"/>
    </xf>
    <xf numFmtId="172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4" fontId="16" fillId="0" borderId="0" xfId="0" applyNumberFormat="1" applyFont="1" applyAlignment="1">
      <alignment vertical="top"/>
    </xf>
    <xf numFmtId="171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right" vertical="top" wrapText="1"/>
    </xf>
    <xf numFmtId="4" fontId="15" fillId="0" borderId="0" xfId="0" applyNumberFormat="1" applyFont="1" applyAlignment="1">
      <alignment vertical="top"/>
    </xf>
    <xf numFmtId="171" fontId="15" fillId="0" borderId="0" xfId="0" applyNumberFormat="1" applyFont="1" applyAlignment="1">
      <alignment vertical="top"/>
    </xf>
    <xf numFmtId="172" fontId="15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 vertical="top" wrapText="1"/>
    </xf>
    <xf numFmtId="4" fontId="1" fillId="11" borderId="0" xfId="0" applyNumberFormat="1" applyFont="1" applyFill="1" applyAlignment="1">
      <alignment vertical="top"/>
    </xf>
    <xf numFmtId="0" fontId="1" fillId="11" borderId="6" xfId="1" applyFont="1" applyFill="1" applyBorder="1" applyAlignment="1">
      <alignment horizontal="left" vertical="center"/>
    </xf>
    <xf numFmtId="0" fontId="1" fillId="11" borderId="33" xfId="1" applyFont="1" applyFill="1" applyBorder="1" applyAlignment="1">
      <alignment horizontal="left" vertical="center"/>
    </xf>
    <xf numFmtId="0" fontId="1" fillId="11" borderId="0" xfId="1" applyFont="1" applyFill="1" applyAlignment="1">
      <alignment horizontal="left" vertical="center"/>
    </xf>
    <xf numFmtId="0" fontId="1" fillId="11" borderId="29" xfId="1" applyFont="1" applyFill="1" applyBorder="1" applyAlignment="1">
      <alignment horizontal="left" vertical="center"/>
    </xf>
    <xf numFmtId="4" fontId="1" fillId="12" borderId="23" xfId="1" applyNumberFormat="1" applyFont="1" applyFill="1" applyBorder="1" applyAlignment="1">
      <alignment horizontal="right" vertical="center"/>
    </xf>
    <xf numFmtId="4" fontId="1" fillId="11" borderId="0" xfId="0" applyNumberFormat="1" applyFont="1" applyFill="1"/>
    <xf numFmtId="0" fontId="3" fillId="11" borderId="0" xfId="0" applyFont="1" applyFill="1"/>
    <xf numFmtId="0" fontId="1" fillId="11" borderId="4" xfId="1" applyFont="1" applyFill="1" applyBorder="1" applyAlignment="1">
      <alignment horizontal="left" vertical="center"/>
    </xf>
    <xf numFmtId="0" fontId="1" fillId="11" borderId="8" xfId="1" applyFont="1" applyFill="1" applyBorder="1" applyAlignment="1">
      <alignment horizontal="left" vertical="center"/>
    </xf>
    <xf numFmtId="0" fontId="1" fillId="11" borderId="6" xfId="1" applyFont="1" applyFill="1" applyBorder="1" applyAlignment="1">
      <alignment horizontal="left" vertical="center"/>
    </xf>
    <xf numFmtId="0" fontId="1" fillId="0" borderId="25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1" fillId="0" borderId="47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11" borderId="0" xfId="0" applyFont="1" applyFill="1" applyAlignment="1">
      <alignment horizontal="left"/>
    </xf>
    <xf numFmtId="0" fontId="17" fillId="0" borderId="39" xfId="1" applyFont="1" applyBorder="1" applyAlignment="1">
      <alignment horizontal="left" vertical="center"/>
    </xf>
  </cellXfs>
  <cellStyles count="32">
    <cellStyle name="1 000 Sk" xfId="11" xr:uid="{00000000-0005-0000-0000-00003B000000}"/>
    <cellStyle name="1 000,-  Sk" xfId="2" xr:uid="{00000000-0005-0000-0000-000016000000}"/>
    <cellStyle name="1 000,- Kč" xfId="7" xr:uid="{00000000-0005-0000-0000-00002F000000}"/>
    <cellStyle name="1 000,- Sk" xfId="10" xr:uid="{00000000-0005-0000-0000-000039000000}"/>
    <cellStyle name="1000 Sk_fakturuj99" xfId="4" xr:uid="{00000000-0005-0000-0000-00001F000000}"/>
    <cellStyle name="20 % – Zvýraznění1" xfId="8" xr:uid="{00000000-0005-0000-0000-000034000000}"/>
    <cellStyle name="20 % – Zvýraznění2" xfId="9" xr:uid="{00000000-0005-0000-0000-000038000000}"/>
    <cellStyle name="20 % – Zvýraznění3" xfId="3" xr:uid="{00000000-0005-0000-0000-00001D000000}"/>
    <cellStyle name="20 % – Zvýraznění4" xfId="12" xr:uid="{00000000-0005-0000-0000-00003C000000}"/>
    <cellStyle name="20 % – Zvýraznění5" xfId="13" xr:uid="{00000000-0005-0000-0000-00003D000000}"/>
    <cellStyle name="20 % – Zvýraznění6" xfId="14" xr:uid="{00000000-0005-0000-0000-00003E000000}"/>
    <cellStyle name="40 % – Zvýraznění1" xfId="5" xr:uid="{00000000-0005-0000-0000-000021000000}"/>
    <cellStyle name="40 % – Zvýraznění2" xfId="15" xr:uid="{00000000-0005-0000-0000-00003F000000}"/>
    <cellStyle name="40 % – Zvýraznění3" xfId="16" xr:uid="{00000000-0005-0000-0000-000040000000}"/>
    <cellStyle name="40 % – Zvýraznění4" xfId="17" xr:uid="{00000000-0005-0000-0000-000041000000}"/>
    <cellStyle name="40 % – Zvýraznění5" xfId="6" xr:uid="{00000000-0005-0000-0000-000024000000}"/>
    <cellStyle name="40 % – Zvýraznění6" xfId="18" xr:uid="{00000000-0005-0000-0000-000042000000}"/>
    <cellStyle name="60 % – Zvýraznění1" xfId="19" xr:uid="{00000000-0005-0000-0000-000043000000}"/>
    <cellStyle name="60 % – Zvýraznění2" xfId="20" xr:uid="{00000000-0005-0000-0000-000044000000}"/>
    <cellStyle name="60 % – Zvýraznění3" xfId="21" xr:uid="{00000000-0005-0000-0000-000045000000}"/>
    <cellStyle name="60 % – Zvýraznění4" xfId="22" xr:uid="{00000000-0005-0000-0000-000046000000}"/>
    <cellStyle name="60 % – Zvýraznění5" xfId="23" xr:uid="{00000000-0005-0000-0000-000047000000}"/>
    <cellStyle name="60 % – Zvýraznění6" xfId="24" xr:uid="{00000000-0005-0000-0000-000048000000}"/>
    <cellStyle name="Celkem" xfId="25" xr:uid="{00000000-0005-0000-0000-000049000000}"/>
    <cellStyle name="data" xfId="26" xr:uid="{00000000-0005-0000-0000-00004A000000}"/>
    <cellStyle name="Název" xfId="27" xr:uid="{00000000-0005-0000-0000-00004B000000}"/>
    <cellStyle name="Normálna" xfId="0" builtinId="0"/>
    <cellStyle name="normálne_fakturuj99" xfId="28" xr:uid="{00000000-0005-0000-0000-00004C000000}"/>
    <cellStyle name="normálne_KLs" xfId="1" xr:uid="{00000000-0005-0000-0000-000001000000}"/>
    <cellStyle name="TEXT 1" xfId="29" xr:uid="{00000000-0005-0000-0000-00004E000000}"/>
    <cellStyle name="Text upozornění" xfId="30" xr:uid="{00000000-0005-0000-0000-00004F000000}"/>
    <cellStyle name="TEXT1" xfId="31" xr:uid="{00000000-0005-0000-0000-00005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996666"/>
      <rgbColor rgb="009999FF"/>
      <rgbColor rgb="00993366"/>
      <rgbColor rgb="00FFFFC0"/>
      <rgbColor rgb="00CCFFFF"/>
      <rgbColor rgb="00660066"/>
      <rgbColor rgb="00FF8080"/>
      <rgbColor rgb="000066CC"/>
      <rgbColor rgb="00A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CCC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9"/>
  <sheetViews>
    <sheetView showGridLines="0" tabSelected="1" topLeftCell="A8" workbookViewId="0">
      <selection activeCell="K24" sqref="K24"/>
    </sheetView>
  </sheetViews>
  <sheetFormatPr defaultColWidth="9.109375" defaultRowHeight="13.2"/>
  <cols>
    <col min="1" max="1" width="0.6640625" style="3" customWidth="1"/>
    <col min="2" max="2" width="3.6640625" style="3" customWidth="1"/>
    <col min="3" max="3" width="6.88671875" style="3" customWidth="1"/>
    <col min="4" max="6" width="14" style="3" customWidth="1"/>
    <col min="7" max="7" width="3.88671875" style="3" customWidth="1"/>
    <col min="8" max="8" width="22.6640625" style="3" customWidth="1"/>
    <col min="9" max="9" width="14" style="3" customWidth="1"/>
    <col min="10" max="10" width="4.33203125" style="3" customWidth="1"/>
    <col min="11" max="11" width="19.6640625" style="3" customWidth="1"/>
    <col min="12" max="12" width="9.6640625" style="3" customWidth="1"/>
    <col min="13" max="13" width="14" style="3" customWidth="1"/>
    <col min="14" max="14" width="0.6640625" style="3" customWidth="1"/>
    <col min="15" max="15" width="1.44140625" style="3" customWidth="1"/>
    <col min="16" max="23" width="9.109375" style="3"/>
    <col min="24" max="25" width="5.6640625" style="3" customWidth="1"/>
    <col min="26" max="26" width="6.5546875" style="3" customWidth="1"/>
    <col min="27" max="27" width="21.44140625" style="3" customWidth="1"/>
    <col min="28" max="28" width="4.33203125" style="3" customWidth="1"/>
    <col min="29" max="29" width="8.33203125" style="3" customWidth="1"/>
    <col min="30" max="30" width="8.6640625" style="3" customWidth="1"/>
    <col min="31" max="1024" width="9.109375" style="3"/>
  </cols>
  <sheetData>
    <row r="1" spans="2:30" ht="28.5" customHeight="1">
      <c r="B1" s="4"/>
      <c r="C1" s="4"/>
      <c r="D1" s="4"/>
      <c r="E1" s="4"/>
      <c r="F1" s="4"/>
      <c r="G1" s="4"/>
      <c r="H1" s="5" t="str">
        <f>CONCATENATE(AA2," ",AB2," ",AC2," ",AD2)</f>
        <v xml:space="preserve">Krycí list rozpočtu v EUR  </v>
      </c>
      <c r="I1" s="4"/>
      <c r="J1" s="4"/>
      <c r="K1" s="4"/>
      <c r="L1" s="4"/>
      <c r="M1" s="4"/>
      <c r="Z1" s="69" t="s">
        <v>3</v>
      </c>
      <c r="AA1" s="69" t="s">
        <v>4</v>
      </c>
      <c r="AB1" s="69" t="s">
        <v>5</v>
      </c>
      <c r="AC1" s="69" t="s">
        <v>6</v>
      </c>
      <c r="AD1" s="69" t="s">
        <v>7</v>
      </c>
    </row>
    <row r="2" spans="2:30" ht="18" customHeight="1">
      <c r="B2" s="6" t="s">
        <v>562</v>
      </c>
      <c r="C2" s="7"/>
      <c r="D2" s="7"/>
      <c r="E2" s="7"/>
      <c r="F2" s="7"/>
      <c r="G2" s="8" t="s">
        <v>67</v>
      </c>
      <c r="H2" s="147"/>
      <c r="I2" s="7"/>
      <c r="J2" s="8" t="s">
        <v>68</v>
      </c>
      <c r="K2" s="7"/>
      <c r="L2" s="7"/>
      <c r="M2" s="50"/>
      <c r="Z2" s="69" t="s">
        <v>10</v>
      </c>
      <c r="AA2" s="70" t="s">
        <v>69</v>
      </c>
      <c r="AB2" s="70" t="s">
        <v>12</v>
      </c>
      <c r="AC2" s="70"/>
      <c r="AD2" s="71"/>
    </row>
    <row r="3" spans="2:30" ht="18" customHeight="1">
      <c r="B3" s="9" t="s">
        <v>1</v>
      </c>
      <c r="C3" s="10"/>
      <c r="D3" s="10"/>
      <c r="E3" s="10"/>
      <c r="F3" s="10"/>
      <c r="G3" s="11" t="s">
        <v>111</v>
      </c>
      <c r="H3" s="10"/>
      <c r="I3" s="10"/>
      <c r="J3" s="11" t="s">
        <v>70</v>
      </c>
      <c r="K3" s="140"/>
      <c r="L3" s="10"/>
      <c r="M3" s="51"/>
      <c r="Z3" s="69" t="s">
        <v>14</v>
      </c>
      <c r="AA3" s="70" t="s">
        <v>71</v>
      </c>
      <c r="AB3" s="70" t="s">
        <v>12</v>
      </c>
      <c r="AC3" s="70" t="s">
        <v>16</v>
      </c>
      <c r="AD3" s="71" t="s">
        <v>17</v>
      </c>
    </row>
    <row r="4" spans="2:30" ht="18" customHeight="1">
      <c r="B4" s="12" t="s">
        <v>1</v>
      </c>
      <c r="C4" s="13"/>
      <c r="D4" s="13"/>
      <c r="E4" s="13"/>
      <c r="F4" s="13"/>
      <c r="G4" s="14"/>
      <c r="H4" s="13"/>
      <c r="I4" s="13"/>
      <c r="J4" s="14" t="s">
        <v>72</v>
      </c>
      <c r="K4" s="148"/>
      <c r="L4" s="13" t="s">
        <v>73</v>
      </c>
      <c r="M4" s="52"/>
      <c r="Z4" s="69" t="s">
        <v>18</v>
      </c>
      <c r="AA4" s="70" t="s">
        <v>74</v>
      </c>
      <c r="AB4" s="70" t="s">
        <v>12</v>
      </c>
      <c r="AC4" s="70"/>
      <c r="AD4" s="71"/>
    </row>
    <row r="5" spans="2:30" ht="18" customHeight="1">
      <c r="B5" s="6" t="s">
        <v>75</v>
      </c>
      <c r="C5" s="7"/>
      <c r="D5" s="7" t="s">
        <v>566</v>
      </c>
      <c r="E5" s="7"/>
      <c r="F5" s="7"/>
      <c r="G5" s="15" t="s">
        <v>112</v>
      </c>
      <c r="H5" s="7"/>
      <c r="I5" s="7"/>
      <c r="J5" s="7" t="s">
        <v>76</v>
      </c>
      <c r="K5" s="7">
        <v>51466058</v>
      </c>
      <c r="L5" s="7" t="s">
        <v>77</v>
      </c>
      <c r="M5" s="50">
        <v>2120718655</v>
      </c>
      <c r="Z5" s="69" t="s">
        <v>20</v>
      </c>
      <c r="AA5" s="70" t="s">
        <v>71</v>
      </c>
      <c r="AB5" s="70" t="s">
        <v>12</v>
      </c>
      <c r="AC5" s="70" t="s">
        <v>16</v>
      </c>
      <c r="AD5" s="71" t="s">
        <v>17</v>
      </c>
    </row>
    <row r="6" spans="2:30" ht="18" customHeight="1">
      <c r="B6" s="9" t="s">
        <v>78</v>
      </c>
      <c r="C6" s="10"/>
      <c r="D6" s="149"/>
      <c r="E6" s="149"/>
      <c r="F6" s="10"/>
      <c r="G6" s="16"/>
      <c r="H6" s="10"/>
      <c r="I6" s="10"/>
      <c r="J6" s="10" t="s">
        <v>76</v>
      </c>
      <c r="K6" s="140"/>
      <c r="L6" s="10" t="s">
        <v>77</v>
      </c>
      <c r="M6" s="141"/>
    </row>
    <row r="7" spans="2:30" ht="18" customHeight="1">
      <c r="B7" s="12" t="s">
        <v>79</v>
      </c>
      <c r="C7" s="13"/>
      <c r="D7" s="13" t="s">
        <v>568</v>
      </c>
      <c r="E7" s="13"/>
      <c r="F7" s="13"/>
      <c r="G7" s="17" t="s">
        <v>112</v>
      </c>
      <c r="H7" s="13"/>
      <c r="I7" s="13"/>
      <c r="J7" s="13" t="s">
        <v>76</v>
      </c>
      <c r="K7" s="13">
        <v>37843419</v>
      </c>
      <c r="L7" s="13" t="s">
        <v>77</v>
      </c>
      <c r="M7" s="52">
        <v>1020289699</v>
      </c>
    </row>
    <row r="8" spans="2:30" ht="18" customHeight="1">
      <c r="B8" s="18"/>
      <c r="C8" s="19"/>
      <c r="D8" s="20"/>
      <c r="E8" s="21"/>
      <c r="F8" s="22">
        <f>IF(B8&lt;&gt;0,ROUND($M$26/B8,0),0)</f>
        <v>0</v>
      </c>
      <c r="G8" s="15"/>
      <c r="H8" s="19"/>
      <c r="I8" s="22">
        <f>IF(G8&lt;&gt;0,ROUND($M$26/G8,0),0)</f>
        <v>0</v>
      </c>
      <c r="J8" s="8"/>
      <c r="K8" s="19"/>
      <c r="L8" s="21"/>
      <c r="M8" s="53">
        <f>IF(J8&lt;&gt;0,ROUND($M$26/J8,0),0)</f>
        <v>0</v>
      </c>
    </row>
    <row r="9" spans="2:30" ht="18" customHeight="1">
      <c r="B9" s="23"/>
      <c r="C9" s="24"/>
      <c r="D9" s="25"/>
      <c r="E9" s="26"/>
      <c r="F9" s="27">
        <f>IF(B9&lt;&gt;0,ROUND($M$26/B9,0),0)</f>
        <v>0</v>
      </c>
      <c r="G9" s="28"/>
      <c r="H9" s="24"/>
      <c r="I9" s="27">
        <f>IF(G9&lt;&gt;0,ROUND($M$26/G9,0),0)</f>
        <v>0</v>
      </c>
      <c r="J9" s="28"/>
      <c r="K9" s="24"/>
      <c r="L9" s="26"/>
      <c r="M9" s="54">
        <f>IF(J9&lt;&gt;0,ROUND($M$26/J9,0),0)</f>
        <v>0</v>
      </c>
    </row>
    <row r="10" spans="2:30" ht="18" customHeight="1">
      <c r="B10" s="29" t="s">
        <v>80</v>
      </c>
      <c r="C10" s="30" t="s">
        <v>81</v>
      </c>
      <c r="D10" s="31" t="s">
        <v>29</v>
      </c>
      <c r="E10" s="31" t="s">
        <v>82</v>
      </c>
      <c r="F10" s="32" t="s">
        <v>83</v>
      </c>
      <c r="G10" s="29" t="s">
        <v>84</v>
      </c>
      <c r="H10" s="151" t="s">
        <v>85</v>
      </c>
      <c r="I10" s="151"/>
      <c r="J10" s="29" t="s">
        <v>86</v>
      </c>
      <c r="K10" s="151" t="s">
        <v>87</v>
      </c>
      <c r="L10" s="151"/>
      <c r="M10" s="151"/>
    </row>
    <row r="11" spans="2:30" ht="18" customHeight="1">
      <c r="B11" s="33">
        <v>1</v>
      </c>
      <c r="C11" s="34" t="s">
        <v>88</v>
      </c>
      <c r="D11" s="116">
        <f>Prehlad!H121</f>
        <v>0</v>
      </c>
      <c r="E11" s="116">
        <f>Prehlad!I121</f>
        <v>0</v>
      </c>
      <c r="F11" s="117">
        <f>D11+E11</f>
        <v>0</v>
      </c>
      <c r="G11" s="33">
        <v>6</v>
      </c>
      <c r="H11" s="34" t="s">
        <v>113</v>
      </c>
      <c r="I11" s="117">
        <v>0</v>
      </c>
      <c r="J11" s="33">
        <v>11</v>
      </c>
      <c r="K11" s="55" t="s">
        <v>116</v>
      </c>
      <c r="L11" s="56">
        <v>0</v>
      </c>
      <c r="M11" s="117">
        <f>ROUND(((D11+E11+D12+E12+D13)*L11),2)</f>
        <v>0</v>
      </c>
    </row>
    <row r="12" spans="2:30" ht="18" customHeight="1">
      <c r="B12" s="35">
        <v>2</v>
      </c>
      <c r="C12" s="36" t="s">
        <v>89</v>
      </c>
      <c r="D12" s="118">
        <f>Prehlad!H264</f>
        <v>0</v>
      </c>
      <c r="E12" s="118">
        <f>Prehlad!I264</f>
        <v>0</v>
      </c>
      <c r="F12" s="117">
        <f>D12+E12</f>
        <v>0</v>
      </c>
      <c r="G12" s="35">
        <v>7</v>
      </c>
      <c r="H12" s="36" t="s">
        <v>114</v>
      </c>
      <c r="I12" s="119">
        <v>0</v>
      </c>
      <c r="J12" s="35">
        <v>12</v>
      </c>
      <c r="K12" s="57" t="s">
        <v>117</v>
      </c>
      <c r="L12" s="58">
        <v>0</v>
      </c>
      <c r="M12" s="119">
        <f>ROUND(((D11+E11+D12+E12+D13)*L12),2)</f>
        <v>0</v>
      </c>
    </row>
    <row r="13" spans="2:30" ht="18" customHeight="1">
      <c r="B13" s="35">
        <v>3</v>
      </c>
      <c r="C13" s="36" t="s">
        <v>90</v>
      </c>
      <c r="D13" s="118">
        <f>Prehlad!H346</f>
        <v>0</v>
      </c>
      <c r="E13" s="118">
        <f>Prehlad!I346</f>
        <v>0</v>
      </c>
      <c r="F13" s="117">
        <f>D13+E13</f>
        <v>0</v>
      </c>
      <c r="G13" s="35">
        <v>8</v>
      </c>
      <c r="H13" s="36" t="s">
        <v>115</v>
      </c>
      <c r="I13" s="119">
        <v>0</v>
      </c>
      <c r="J13" s="35">
        <v>13</v>
      </c>
      <c r="K13" s="57" t="s">
        <v>118</v>
      </c>
      <c r="L13" s="58">
        <v>0</v>
      </c>
      <c r="M13" s="119">
        <f>ROUND(((D11+E11+D12+E12+D13)*L13),2)</f>
        <v>0</v>
      </c>
    </row>
    <row r="14" spans="2:30" ht="18" customHeight="1">
      <c r="B14" s="35">
        <v>4</v>
      </c>
      <c r="C14" s="36" t="s">
        <v>91</v>
      </c>
      <c r="D14" s="118"/>
      <c r="E14" s="118"/>
      <c r="F14" s="120">
        <f>D14+E14</f>
        <v>0</v>
      </c>
      <c r="G14" s="35">
        <v>9</v>
      </c>
      <c r="H14" s="36" t="s">
        <v>1</v>
      </c>
      <c r="I14" s="119">
        <v>0</v>
      </c>
      <c r="J14" s="35">
        <v>14</v>
      </c>
      <c r="K14" s="57" t="s">
        <v>1</v>
      </c>
      <c r="L14" s="58">
        <v>0</v>
      </c>
      <c r="M14" s="119">
        <f>ROUND(((D11+E11+D12+E12+D13+E13)*L14),2)</f>
        <v>0</v>
      </c>
    </row>
    <row r="15" spans="2:30" ht="18" customHeight="1">
      <c r="B15" s="37">
        <v>5</v>
      </c>
      <c r="C15" s="38" t="s">
        <v>92</v>
      </c>
      <c r="D15" s="121">
        <f>SUM(D11:D14)</f>
        <v>0</v>
      </c>
      <c r="E15" s="122">
        <f>SUM(E11:E14)</f>
        <v>0</v>
      </c>
      <c r="F15" s="144">
        <f>SUM(F11:F14)</f>
        <v>0</v>
      </c>
      <c r="G15" s="39">
        <v>10</v>
      </c>
      <c r="H15" s="40" t="s">
        <v>93</v>
      </c>
      <c r="I15" s="123">
        <f>SUM(I11:I14)</f>
        <v>0</v>
      </c>
      <c r="J15" s="37">
        <v>15</v>
      </c>
      <c r="K15" s="59"/>
      <c r="L15" s="60" t="s">
        <v>94</v>
      </c>
      <c r="M15" s="123">
        <f>SUM(M11:M14)</f>
        <v>0</v>
      </c>
    </row>
    <row r="16" spans="2:30" ht="18" customHeight="1">
      <c r="B16" s="150" t="s">
        <v>95</v>
      </c>
      <c r="C16" s="150"/>
      <c r="D16" s="150"/>
      <c r="E16" s="150"/>
      <c r="F16" s="41"/>
      <c r="G16" s="152" t="s">
        <v>96</v>
      </c>
      <c r="H16" s="152"/>
      <c r="I16" s="152"/>
      <c r="J16" s="29" t="s">
        <v>97</v>
      </c>
      <c r="K16" s="151" t="s">
        <v>98</v>
      </c>
      <c r="L16" s="151"/>
      <c r="M16" s="151"/>
    </row>
    <row r="17" spans="2:13" ht="18" customHeight="1">
      <c r="B17" s="42"/>
      <c r="C17" s="43" t="s">
        <v>99</v>
      </c>
      <c r="D17" s="43"/>
      <c r="E17" s="43" t="s">
        <v>100</v>
      </c>
      <c r="F17" s="44"/>
      <c r="G17" s="42"/>
      <c r="H17" s="4"/>
      <c r="I17" s="61"/>
      <c r="J17" s="35">
        <v>16</v>
      </c>
      <c r="K17" s="57" t="s">
        <v>101</v>
      </c>
      <c r="L17" s="62"/>
      <c r="M17" s="119">
        <v>0</v>
      </c>
    </row>
    <row r="18" spans="2:13" ht="18" customHeight="1">
      <c r="B18" s="45"/>
      <c r="C18" s="4" t="s">
        <v>102</v>
      </c>
      <c r="D18" s="4"/>
      <c r="E18" s="4"/>
      <c r="F18" s="46"/>
      <c r="G18" s="45"/>
      <c r="H18" s="142" t="s">
        <v>99</v>
      </c>
      <c r="I18" s="61"/>
      <c r="J18" s="35">
        <v>17</v>
      </c>
      <c r="K18" s="57" t="s">
        <v>119</v>
      </c>
      <c r="L18" s="62"/>
      <c r="M18" s="119">
        <v>0</v>
      </c>
    </row>
    <row r="19" spans="2:13" ht="18" customHeight="1">
      <c r="B19" s="45"/>
      <c r="C19" s="4"/>
      <c r="D19" s="4"/>
      <c r="E19" s="4"/>
      <c r="F19" s="46"/>
      <c r="G19" s="45"/>
      <c r="H19" s="47"/>
      <c r="I19" s="61"/>
      <c r="J19" s="35">
        <v>18</v>
      </c>
      <c r="K19" s="57" t="s">
        <v>120</v>
      </c>
      <c r="L19" s="62"/>
      <c r="M19" s="119">
        <v>0</v>
      </c>
    </row>
    <row r="20" spans="2:13" ht="18" customHeight="1">
      <c r="B20" s="45"/>
      <c r="C20" s="4"/>
      <c r="D20" s="4"/>
      <c r="E20" s="4"/>
      <c r="F20" s="46"/>
      <c r="G20" s="45"/>
      <c r="H20" s="143" t="s">
        <v>100</v>
      </c>
      <c r="I20" s="61"/>
      <c r="J20" s="35">
        <v>19</v>
      </c>
      <c r="K20" s="57" t="s">
        <v>1</v>
      </c>
      <c r="L20" s="62"/>
      <c r="M20" s="119">
        <v>0</v>
      </c>
    </row>
    <row r="21" spans="2:13" ht="18" customHeight="1">
      <c r="B21" s="42"/>
      <c r="C21" s="4"/>
      <c r="D21" s="4"/>
      <c r="E21" s="4"/>
      <c r="F21" s="4"/>
      <c r="G21" s="42"/>
      <c r="H21" s="142" t="s">
        <v>102</v>
      </c>
      <c r="I21" s="61"/>
      <c r="J21" s="37">
        <v>20</v>
      </c>
      <c r="K21" s="59"/>
      <c r="L21" s="60" t="s">
        <v>103</v>
      </c>
      <c r="M21" s="123">
        <f>SUM(M17:M20)</f>
        <v>0</v>
      </c>
    </row>
    <row r="22" spans="2:13" ht="18" customHeight="1">
      <c r="B22" s="150" t="s">
        <v>104</v>
      </c>
      <c r="C22" s="150"/>
      <c r="D22" s="150"/>
      <c r="E22" s="150"/>
      <c r="F22" s="41"/>
      <c r="G22" s="42"/>
      <c r="H22" s="4"/>
      <c r="I22" s="61"/>
      <c r="J22" s="29" t="s">
        <v>105</v>
      </c>
      <c r="K22" s="151" t="s">
        <v>106</v>
      </c>
      <c r="L22" s="151"/>
      <c r="M22" s="151"/>
    </row>
    <row r="23" spans="2:13" ht="18" customHeight="1">
      <c r="B23" s="42"/>
      <c r="C23" s="43" t="s">
        <v>99</v>
      </c>
      <c r="D23" s="43"/>
      <c r="E23" s="43" t="s">
        <v>100</v>
      </c>
      <c r="F23" s="44"/>
      <c r="G23" s="42"/>
      <c r="H23" s="4"/>
      <c r="I23" s="61"/>
      <c r="J23" s="33">
        <v>21</v>
      </c>
      <c r="K23" s="55"/>
      <c r="L23" s="63" t="s">
        <v>107</v>
      </c>
      <c r="M23" s="117">
        <f>ROUND(F15,2)+I15+M15+M21</f>
        <v>0</v>
      </c>
    </row>
    <row r="24" spans="2:13" ht="18" customHeight="1">
      <c r="B24" s="45"/>
      <c r="C24" s="4" t="s">
        <v>102</v>
      </c>
      <c r="D24" s="4"/>
      <c r="E24" s="4"/>
      <c r="F24" s="46"/>
      <c r="G24" s="42"/>
      <c r="H24" s="4"/>
      <c r="I24" s="61"/>
      <c r="J24" s="35">
        <v>22</v>
      </c>
      <c r="K24" s="156" t="s">
        <v>570</v>
      </c>
      <c r="L24" s="124">
        <f>M23-L25</f>
        <v>0</v>
      </c>
      <c r="M24" s="119">
        <f>ROUND((L24*23)/100,2)</f>
        <v>0</v>
      </c>
    </row>
    <row r="25" spans="2:13" ht="18" customHeight="1">
      <c r="B25" s="45"/>
      <c r="C25" s="4"/>
      <c r="D25" s="4"/>
      <c r="E25" s="4"/>
      <c r="F25" s="46"/>
      <c r="G25" s="42"/>
      <c r="H25" s="4"/>
      <c r="I25" s="61"/>
      <c r="J25" s="35">
        <v>23</v>
      </c>
      <c r="K25" s="57" t="s">
        <v>121</v>
      </c>
      <c r="L25" s="124">
        <f>SUMIF(Prehlad!O11:O9999,0,Prehlad!J11:J9999)</f>
        <v>0</v>
      </c>
      <c r="M25" s="119">
        <f>ROUND((L25*0)/100,1)</f>
        <v>0</v>
      </c>
    </row>
    <row r="26" spans="2:13" ht="18" customHeight="1">
      <c r="B26" s="45"/>
      <c r="C26" s="4"/>
      <c r="D26" s="4"/>
      <c r="E26" s="4"/>
      <c r="F26" s="46"/>
      <c r="G26" s="42"/>
      <c r="H26" s="4"/>
      <c r="I26" s="61"/>
      <c r="J26" s="37">
        <v>24</v>
      </c>
      <c r="K26" s="59"/>
      <c r="L26" s="60" t="s">
        <v>108</v>
      </c>
      <c r="M26" s="123">
        <f>M23+M24+M25</f>
        <v>0</v>
      </c>
    </row>
    <row r="27" spans="2:13" ht="17.100000000000001" customHeight="1">
      <c r="B27" s="48"/>
      <c r="C27" s="49"/>
      <c r="D27" s="49"/>
      <c r="E27" s="49"/>
      <c r="F27" s="49"/>
      <c r="G27" s="48"/>
      <c r="H27" s="49"/>
      <c r="I27" s="64"/>
      <c r="J27" s="65" t="s">
        <v>109</v>
      </c>
      <c r="K27" s="66" t="s">
        <v>122</v>
      </c>
      <c r="L27" s="67"/>
      <c r="M27" s="68">
        <v>0</v>
      </c>
    </row>
    <row r="28" spans="2:13" ht="14.25" customHeight="1"/>
    <row r="29" spans="2:13" ht="2.25" customHeight="1"/>
  </sheetData>
  <mergeCells count="8">
    <mergeCell ref="D6:E6"/>
    <mergeCell ref="B22:E22"/>
    <mergeCell ref="K22:M22"/>
    <mergeCell ref="H10:I10"/>
    <mergeCell ref="K10:M10"/>
    <mergeCell ref="B16:E16"/>
    <mergeCell ref="G16:I16"/>
    <mergeCell ref="K16:M16"/>
  </mergeCells>
  <printOptions horizontalCentered="1" verticalCentered="1"/>
  <pageMargins left="0.25" right="0.38888888888888901" top="0.35416666666666702" bottom="0.43263888888888902" header="0.51180555555555496" footer="0.51180555555555496"/>
  <pageSetup paperSize="9" firstPageNumber="0" orientation="landscape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30"/>
  <sheetViews>
    <sheetView showGridLines="0" workbookViewId="0">
      <pane xSplit="1" ySplit="10" topLeftCell="B12" activePane="bottomRight" state="frozen"/>
      <selection pane="topRight"/>
      <selection pane="bottomLeft"/>
      <selection pane="bottomRight" activeCell="A3" sqref="A3"/>
    </sheetView>
  </sheetViews>
  <sheetFormatPr defaultColWidth="9" defaultRowHeight="13.2"/>
  <cols>
    <col min="1" max="1" width="45.88671875" style="72" customWidth="1"/>
    <col min="2" max="2" width="14.33203125" style="2" customWidth="1"/>
    <col min="3" max="3" width="13.5546875" style="2" customWidth="1"/>
    <col min="4" max="4" width="11.5546875" style="2" customWidth="1"/>
    <col min="5" max="5" width="12.109375" style="73" customWidth="1"/>
    <col min="6" max="6" width="10.109375" style="74" customWidth="1"/>
    <col min="7" max="7" width="9.109375" style="74" customWidth="1"/>
    <col min="8" max="23" width="9.109375" style="72" customWidth="1"/>
    <col min="24" max="25" width="5.6640625" style="72" customWidth="1"/>
    <col min="26" max="26" width="6.5546875" style="72" customWidth="1"/>
    <col min="27" max="27" width="24.33203125" style="72" customWidth="1"/>
    <col min="28" max="28" width="4.33203125" style="72" customWidth="1"/>
    <col min="29" max="29" width="8.33203125" style="72" customWidth="1"/>
    <col min="30" max="30" width="8.6640625" style="72" customWidth="1"/>
    <col min="31" max="37" width="9.109375" style="72" customWidth="1"/>
  </cols>
  <sheetData>
    <row r="1" spans="1:30" s="72" customFormat="1" ht="10.199999999999999">
      <c r="A1" s="75" t="s">
        <v>567</v>
      </c>
      <c r="B1" s="2"/>
      <c r="D1" s="2"/>
      <c r="E1" s="75" t="s">
        <v>563</v>
      </c>
      <c r="F1" s="145"/>
      <c r="Z1" s="69" t="s">
        <v>3</v>
      </c>
      <c r="AA1" s="69" t="s">
        <v>4</v>
      </c>
      <c r="AB1" s="69" t="s">
        <v>5</v>
      </c>
      <c r="AC1" s="69" t="s">
        <v>6</v>
      </c>
      <c r="AD1" s="69" t="s">
        <v>7</v>
      </c>
    </row>
    <row r="2" spans="1:30" s="72" customFormat="1" ht="10.199999999999999">
      <c r="A2" s="75" t="s">
        <v>569</v>
      </c>
      <c r="B2" s="2"/>
      <c r="D2" s="2"/>
      <c r="E2" s="75" t="s">
        <v>110</v>
      </c>
      <c r="F2" s="2"/>
      <c r="Z2" s="69" t="s">
        <v>10</v>
      </c>
      <c r="AA2" s="70" t="s">
        <v>63</v>
      </c>
      <c r="AB2" s="70" t="s">
        <v>12</v>
      </c>
      <c r="AC2" s="70"/>
      <c r="AD2" s="71"/>
    </row>
    <row r="3" spans="1:30" s="72" customFormat="1" ht="10.199999999999999">
      <c r="A3" s="146" t="s">
        <v>13</v>
      </c>
      <c r="B3" s="2"/>
      <c r="D3" s="2"/>
      <c r="E3" s="75" t="s">
        <v>564</v>
      </c>
      <c r="F3" s="145"/>
      <c r="Z3" s="69" t="s">
        <v>14</v>
      </c>
      <c r="AA3" s="70" t="s">
        <v>64</v>
      </c>
      <c r="AB3" s="70" t="s">
        <v>12</v>
      </c>
      <c r="AC3" s="70" t="s">
        <v>16</v>
      </c>
      <c r="AD3" s="71" t="s">
        <v>17</v>
      </c>
    </row>
    <row r="4" spans="1:30" s="72" customFormat="1" ht="10.199999999999999">
      <c r="Z4" s="69" t="s">
        <v>18</v>
      </c>
      <c r="AA4" s="70" t="s">
        <v>65</v>
      </c>
      <c r="AB4" s="70" t="s">
        <v>12</v>
      </c>
      <c r="AC4" s="70"/>
      <c r="AD4" s="71"/>
    </row>
    <row r="5" spans="1:30" s="72" customFormat="1" ht="10.199999999999999">
      <c r="A5" s="75" t="s">
        <v>565</v>
      </c>
      <c r="Z5" s="69" t="s">
        <v>20</v>
      </c>
      <c r="AA5" s="70" t="s">
        <v>64</v>
      </c>
      <c r="AB5" s="70" t="s">
        <v>12</v>
      </c>
      <c r="AC5" s="70" t="s">
        <v>16</v>
      </c>
      <c r="AD5" s="71" t="s">
        <v>17</v>
      </c>
    </row>
    <row r="6" spans="1:30" s="72" customFormat="1" ht="10.199999999999999">
      <c r="A6" s="75"/>
    </row>
    <row r="7" spans="1:30" s="72" customFormat="1" ht="10.199999999999999">
      <c r="A7" s="75"/>
    </row>
    <row r="8" spans="1:30" ht="13.8">
      <c r="B8" s="76" t="str">
        <f>CONCATENATE(AA2," ",AB2," ",AC2," ",AD2)</f>
        <v xml:space="preserve">Rekapitulácia rozpočtu v EUR  </v>
      </c>
      <c r="G8" s="72"/>
    </row>
    <row r="9" spans="1:30">
      <c r="A9" s="77" t="s">
        <v>66</v>
      </c>
      <c r="B9" s="77" t="s">
        <v>29</v>
      </c>
      <c r="C9" s="77" t="s">
        <v>30</v>
      </c>
      <c r="D9" s="77" t="s">
        <v>31</v>
      </c>
      <c r="E9" s="78" t="s">
        <v>32</v>
      </c>
      <c r="F9" s="78" t="s">
        <v>33</v>
      </c>
      <c r="G9" s="78" t="s">
        <v>38</v>
      </c>
    </row>
    <row r="10" spans="1:30">
      <c r="A10" s="79"/>
      <c r="B10" s="79"/>
      <c r="C10" s="79" t="s">
        <v>52</v>
      </c>
      <c r="D10" s="79"/>
      <c r="E10" s="79" t="s">
        <v>31</v>
      </c>
      <c r="F10" s="79" t="s">
        <v>31</v>
      </c>
      <c r="G10" s="79" t="s">
        <v>31</v>
      </c>
    </row>
    <row r="12" spans="1:30">
      <c r="A12" s="72" t="s">
        <v>128</v>
      </c>
      <c r="B12" s="2">
        <f>Prehlad!H42</f>
        <v>0</v>
      </c>
      <c r="C12" s="2">
        <f>Prehlad!I42</f>
        <v>0</v>
      </c>
      <c r="D12" s="2">
        <f>Prehlad!J42</f>
        <v>0</v>
      </c>
      <c r="E12" s="73">
        <f>Prehlad!L42</f>
        <v>0</v>
      </c>
      <c r="F12" s="74">
        <f>Prehlad!N42</f>
        <v>0</v>
      </c>
      <c r="G12" s="74">
        <f>Prehlad!W42</f>
        <v>633.37099999999998</v>
      </c>
    </row>
    <row r="13" spans="1:30">
      <c r="A13" s="72" t="s">
        <v>179</v>
      </c>
      <c r="B13" s="2">
        <f>Prehlad!H74</f>
        <v>0</v>
      </c>
      <c r="C13" s="2">
        <f>Prehlad!I74</f>
        <v>0</v>
      </c>
      <c r="D13" s="2">
        <f>Prehlad!J74</f>
        <v>0</v>
      </c>
      <c r="E13" s="73">
        <f>Prehlad!L74</f>
        <v>74.430998500000001</v>
      </c>
      <c r="F13" s="74">
        <f>Prehlad!N74</f>
        <v>0</v>
      </c>
      <c r="G13" s="74">
        <f>Prehlad!W74</f>
        <v>62.704000000000001</v>
      </c>
    </row>
    <row r="14" spans="1:30">
      <c r="A14" s="72" t="s">
        <v>231</v>
      </c>
      <c r="B14" s="2">
        <f>Prehlad!H84</f>
        <v>0</v>
      </c>
      <c r="C14" s="2">
        <f>Prehlad!I84</f>
        <v>0</v>
      </c>
      <c r="D14" s="2">
        <f>Prehlad!J84</f>
        <v>0</v>
      </c>
      <c r="E14" s="73">
        <f>Prehlad!L84</f>
        <v>49.92779565</v>
      </c>
      <c r="F14" s="74">
        <f>Prehlad!N84</f>
        <v>0</v>
      </c>
      <c r="G14" s="74">
        <f>Prehlad!W84</f>
        <v>111.339</v>
      </c>
    </row>
    <row r="15" spans="1:30">
      <c r="A15" s="72" t="s">
        <v>246</v>
      </c>
      <c r="B15" s="2">
        <f>Prehlad!H91</f>
        <v>0</v>
      </c>
      <c r="C15" s="2">
        <f>Prehlad!I91</f>
        <v>0</v>
      </c>
      <c r="D15" s="2">
        <f>Prehlad!J91</f>
        <v>0</v>
      </c>
      <c r="E15" s="73">
        <f>Prehlad!L91</f>
        <v>145.12596000000002</v>
      </c>
      <c r="F15" s="74">
        <f>Prehlad!N91</f>
        <v>0</v>
      </c>
      <c r="G15" s="74">
        <f>Prehlad!W91</f>
        <v>20.094000000000001</v>
      </c>
    </row>
    <row r="16" spans="1:30">
      <c r="A16" s="72" t="s">
        <v>256</v>
      </c>
      <c r="B16" s="2">
        <f>Prehlad!H115</f>
        <v>0</v>
      </c>
      <c r="C16" s="2">
        <f>Prehlad!I115</f>
        <v>0</v>
      </c>
      <c r="D16" s="2">
        <f>Prehlad!J115</f>
        <v>0</v>
      </c>
      <c r="E16" s="73">
        <f>Prehlad!L115</f>
        <v>137.67333822999998</v>
      </c>
      <c r="F16" s="74">
        <f>Prehlad!N115</f>
        <v>0</v>
      </c>
      <c r="G16" s="74">
        <f>Prehlad!W115</f>
        <v>210.19199999999998</v>
      </c>
    </row>
    <row r="17" spans="1:7">
      <c r="A17" s="72" t="s">
        <v>292</v>
      </c>
      <c r="B17" s="2">
        <f>Prehlad!H119</f>
        <v>0</v>
      </c>
      <c r="C17" s="2">
        <f>Prehlad!I119</f>
        <v>0</v>
      </c>
      <c r="D17" s="2">
        <f>Prehlad!J119</f>
        <v>0</v>
      </c>
      <c r="E17" s="73">
        <f>Prehlad!L119</f>
        <v>0</v>
      </c>
      <c r="F17" s="74">
        <f>Prehlad!N119</f>
        <v>0</v>
      </c>
      <c r="G17" s="74">
        <f>Prehlad!W119</f>
        <v>120.11199999999999</v>
      </c>
    </row>
    <row r="18" spans="1:7">
      <c r="A18" s="72" t="s">
        <v>298</v>
      </c>
      <c r="B18" s="2">
        <f>Prehlad!H121</f>
        <v>0</v>
      </c>
      <c r="C18" s="2">
        <f>Prehlad!I121</f>
        <v>0</v>
      </c>
      <c r="D18" s="2">
        <f>Prehlad!J121</f>
        <v>0</v>
      </c>
      <c r="E18" s="73">
        <f>Prehlad!L121</f>
        <v>407.15809237999997</v>
      </c>
      <c r="F18" s="74">
        <f>Prehlad!N121</f>
        <v>0</v>
      </c>
      <c r="G18" s="74">
        <f>Prehlad!W121</f>
        <v>1157.8120000000001</v>
      </c>
    </row>
    <row r="20" spans="1:7">
      <c r="A20" s="72" t="s">
        <v>300</v>
      </c>
      <c r="B20" s="2">
        <f>Prehlad!H141</f>
        <v>0</v>
      </c>
      <c r="C20" s="2">
        <f>Prehlad!I141</f>
        <v>0</v>
      </c>
      <c r="D20" s="2">
        <f>Prehlad!J141</f>
        <v>0</v>
      </c>
      <c r="E20" s="73">
        <f>Prehlad!L141</f>
        <v>0.88554310000000003</v>
      </c>
      <c r="F20" s="74">
        <f>Prehlad!N141</f>
        <v>0</v>
      </c>
      <c r="G20" s="74">
        <f>Prehlad!W141</f>
        <v>131.61799999999999</v>
      </c>
    </row>
    <row r="21" spans="1:7">
      <c r="A21" s="72" t="s">
        <v>330</v>
      </c>
      <c r="B21" s="2">
        <f>Prehlad!H174</f>
        <v>0</v>
      </c>
      <c r="C21" s="2">
        <f>Prehlad!I174</f>
        <v>0</v>
      </c>
      <c r="D21" s="2">
        <f>Prehlad!J174</f>
        <v>0</v>
      </c>
      <c r="E21" s="73">
        <f>Prehlad!L174</f>
        <v>3.0601068799999998</v>
      </c>
      <c r="F21" s="74">
        <f>Prehlad!N174</f>
        <v>0</v>
      </c>
      <c r="G21" s="74">
        <f>Prehlad!W174</f>
        <v>140.892</v>
      </c>
    </row>
    <row r="22" spans="1:7">
      <c r="A22" s="72" t="s">
        <v>374</v>
      </c>
      <c r="B22" s="2">
        <f>Prehlad!H205</f>
        <v>0</v>
      </c>
      <c r="C22" s="2">
        <f>Prehlad!I205</f>
        <v>0</v>
      </c>
      <c r="D22" s="2">
        <f>Prehlad!J205</f>
        <v>0</v>
      </c>
      <c r="E22" s="73">
        <f>Prehlad!L205</f>
        <v>0.66788400000000003</v>
      </c>
      <c r="F22" s="74">
        <f>Prehlad!N205</f>
        <v>0</v>
      </c>
      <c r="G22" s="74">
        <f>Prehlad!W205</f>
        <v>61.027999999999984</v>
      </c>
    </row>
    <row r="23" spans="1:7">
      <c r="A23" s="72" t="s">
        <v>431</v>
      </c>
      <c r="B23" s="2">
        <f>Prehlad!H262</f>
        <v>0</v>
      </c>
      <c r="C23" s="2">
        <f>Prehlad!I262</f>
        <v>0</v>
      </c>
      <c r="D23" s="2">
        <f>Prehlad!J262</f>
        <v>0</v>
      </c>
      <c r="E23" s="73">
        <f>Prehlad!L262</f>
        <v>5.3642160000000001E-2</v>
      </c>
      <c r="F23" s="74">
        <f>Prehlad!N262</f>
        <v>0</v>
      </c>
      <c r="G23" s="74">
        <f>Prehlad!W262</f>
        <v>25.582999999999998</v>
      </c>
    </row>
    <row r="24" spans="1:7">
      <c r="A24" s="72" t="s">
        <v>487</v>
      </c>
      <c r="B24" s="2">
        <f>Prehlad!H264</f>
        <v>0</v>
      </c>
      <c r="C24" s="2">
        <f>Prehlad!I264</f>
        <v>0</v>
      </c>
      <c r="D24" s="2">
        <f>Prehlad!J264</f>
        <v>0</v>
      </c>
      <c r="E24" s="73">
        <f>Prehlad!L264</f>
        <v>4.6671761399999996</v>
      </c>
      <c r="F24" s="74">
        <f>Prehlad!N264</f>
        <v>0</v>
      </c>
      <c r="G24" s="74">
        <f>Prehlad!W264</f>
        <v>359.12099999999998</v>
      </c>
    </row>
    <row r="26" spans="1:7">
      <c r="A26" s="72" t="s">
        <v>489</v>
      </c>
      <c r="B26" s="2">
        <f>Prehlad!H344</f>
        <v>0</v>
      </c>
      <c r="C26" s="2">
        <f>Prehlad!I344</f>
        <v>0</v>
      </c>
      <c r="D26" s="2">
        <f>Prehlad!J344</f>
        <v>0</v>
      </c>
      <c r="E26" s="73">
        <f>Prehlad!L344</f>
        <v>8.5551399999999997</v>
      </c>
      <c r="F26" s="74">
        <f>Prehlad!N344</f>
        <v>0</v>
      </c>
      <c r="G26" s="74">
        <f>Prehlad!W344</f>
        <v>437.98</v>
      </c>
    </row>
    <row r="27" spans="1:7">
      <c r="A27" s="72" t="s">
        <v>560</v>
      </c>
      <c r="B27" s="2">
        <f>Prehlad!H346</f>
        <v>0</v>
      </c>
      <c r="C27" s="2">
        <f>Prehlad!I346</f>
        <v>0</v>
      </c>
      <c r="D27" s="2">
        <f>Prehlad!J346</f>
        <v>0</v>
      </c>
      <c r="E27" s="73">
        <f>Prehlad!L346</f>
        <v>8.5551399999999997</v>
      </c>
      <c r="F27" s="74">
        <f>Prehlad!N346</f>
        <v>0</v>
      </c>
      <c r="G27" s="74">
        <f>Prehlad!W346</f>
        <v>437.98</v>
      </c>
    </row>
    <row r="30" spans="1:7">
      <c r="A30" s="72" t="s">
        <v>561</v>
      </c>
      <c r="B30" s="2">
        <f>Prehlad!H348</f>
        <v>0</v>
      </c>
      <c r="C30" s="2">
        <f>Prehlad!I348</f>
        <v>0</v>
      </c>
      <c r="D30" s="2">
        <f>Prehlad!J348</f>
        <v>0</v>
      </c>
      <c r="E30" s="73">
        <f>Prehlad!L348</f>
        <v>420.38040851999995</v>
      </c>
      <c r="F30" s="74">
        <f>Prehlad!N348</f>
        <v>0</v>
      </c>
      <c r="G30" s="74">
        <f>Prehlad!W348</f>
        <v>1954.913</v>
      </c>
    </row>
  </sheetData>
  <printOptions horizontalCentered="1"/>
  <pageMargins left="0.39305555555555599" right="0.35416666666666702" top="0.62916666666666698" bottom="0.59027777777777801" header="0.51180555555555496" footer="0.35416666666666702"/>
  <pageSetup paperSize="9" firstPageNumber="0" orientation="landscape" useFirstPageNumber="1" horizontalDpi="300" verticalDpi="300" r:id="rId1"/>
  <headerFooter>
    <oddFooter>&amp;R&amp;"Arial Narrow,Bežné"&amp;8Strana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348"/>
  <sheetViews>
    <sheetView showGridLines="0" workbookViewId="0">
      <pane xSplit="4" ySplit="10" topLeftCell="E11" activePane="bottomRight" state="frozen"/>
      <selection pane="topRight"/>
      <selection pane="bottomLeft"/>
      <selection pane="bottomRight" activeCell="G14" sqref="G14"/>
    </sheetView>
  </sheetViews>
  <sheetFormatPr defaultColWidth="9" defaultRowHeight="13.2"/>
  <cols>
    <col min="1" max="1" width="6.6640625" style="80" customWidth="1"/>
    <col min="2" max="2" width="3.6640625" style="81" customWidth="1"/>
    <col min="3" max="3" width="13" style="82" customWidth="1"/>
    <col min="4" max="4" width="45.6640625" style="83" customWidth="1"/>
    <col min="5" max="5" width="11.33203125" style="84" customWidth="1"/>
    <col min="6" max="6" width="5.88671875" style="85" customWidth="1"/>
    <col min="7" max="7" width="8.6640625" style="86" customWidth="1"/>
    <col min="8" max="10" width="9.6640625" style="86" customWidth="1"/>
    <col min="11" max="11" width="7.44140625" style="87" customWidth="1"/>
    <col min="12" max="12" width="8.33203125" style="87" customWidth="1"/>
    <col min="13" max="13" width="7.109375" style="84" customWidth="1"/>
    <col min="14" max="14" width="7" style="84" customWidth="1"/>
    <col min="15" max="15" width="3.5546875" style="85" customWidth="1"/>
    <col min="16" max="16" width="12.6640625" style="85" customWidth="1"/>
    <col min="17" max="19" width="11.33203125" style="84" customWidth="1"/>
    <col min="20" max="20" width="10.5546875" style="88" customWidth="1"/>
    <col min="21" max="21" width="10.33203125" style="88" customWidth="1"/>
    <col min="22" max="22" width="5.6640625" style="88" customWidth="1"/>
    <col min="23" max="23" width="9.109375" style="84" customWidth="1"/>
    <col min="24" max="25" width="11.88671875" style="89" customWidth="1"/>
    <col min="26" max="26" width="7.5546875" style="82" customWidth="1"/>
    <col min="27" max="27" width="12.6640625" style="82" customWidth="1"/>
    <col min="28" max="28" width="4.33203125" style="85" customWidth="1"/>
    <col min="29" max="30" width="2.6640625" style="85" customWidth="1"/>
    <col min="31" max="34" width="9.109375" style="90" customWidth="1"/>
    <col min="35" max="35" width="9.109375" style="72" customWidth="1"/>
    <col min="36" max="37" width="9.109375" style="72" hidden="1" customWidth="1"/>
    <col min="38" max="1024" width="9" style="72"/>
  </cols>
  <sheetData>
    <row r="1" spans="1:37" s="72" customFormat="1" ht="12.75" customHeight="1">
      <c r="A1" s="75" t="s">
        <v>567</v>
      </c>
      <c r="G1" s="2"/>
      <c r="I1" s="75" t="s">
        <v>563</v>
      </c>
      <c r="J1" s="145"/>
      <c r="K1" s="73"/>
      <c r="Q1" s="74"/>
      <c r="R1" s="74"/>
      <c r="S1" s="74"/>
      <c r="X1" s="89"/>
      <c r="Y1" s="89"/>
      <c r="Z1" s="104" t="s">
        <v>3</v>
      </c>
      <c r="AA1" s="104" t="s">
        <v>4</v>
      </c>
      <c r="AB1" s="69" t="s">
        <v>5</v>
      </c>
      <c r="AC1" s="69" t="s">
        <v>6</v>
      </c>
      <c r="AD1" s="69" t="s">
        <v>7</v>
      </c>
      <c r="AE1" s="105" t="s">
        <v>8</v>
      </c>
      <c r="AF1" s="106" t="s">
        <v>9</v>
      </c>
    </row>
    <row r="2" spans="1:37" s="72" customFormat="1" ht="10.199999999999999">
      <c r="A2" s="75" t="s">
        <v>569</v>
      </c>
      <c r="G2" s="2"/>
      <c r="H2" s="91"/>
      <c r="I2" s="75" t="s">
        <v>110</v>
      </c>
      <c r="J2" s="2"/>
      <c r="K2" s="73"/>
      <c r="Q2" s="74"/>
      <c r="R2" s="74"/>
      <c r="S2" s="74"/>
      <c r="X2" s="89"/>
      <c r="Y2" s="89"/>
      <c r="Z2" s="104" t="s">
        <v>10</v>
      </c>
      <c r="AA2" s="71" t="s">
        <v>11</v>
      </c>
      <c r="AB2" s="70" t="s">
        <v>12</v>
      </c>
      <c r="AC2" s="70"/>
      <c r="AD2" s="71"/>
      <c r="AE2" s="105">
        <v>1</v>
      </c>
      <c r="AF2" s="107">
        <v>123.5</v>
      </c>
    </row>
    <row r="3" spans="1:37" s="72" customFormat="1" ht="10.199999999999999">
      <c r="A3" s="75" t="s">
        <v>13</v>
      </c>
      <c r="B3" s="155"/>
      <c r="C3" s="155"/>
      <c r="D3" s="155"/>
      <c r="G3" s="2"/>
      <c r="I3" s="75" t="s">
        <v>564</v>
      </c>
      <c r="J3" s="145"/>
      <c r="K3" s="73"/>
      <c r="Q3" s="74"/>
      <c r="R3" s="74"/>
      <c r="S3" s="74"/>
      <c r="X3" s="89"/>
      <c r="Y3" s="89"/>
      <c r="Z3" s="104" t="s">
        <v>14</v>
      </c>
      <c r="AA3" s="71" t="s">
        <v>15</v>
      </c>
      <c r="AB3" s="70" t="s">
        <v>12</v>
      </c>
      <c r="AC3" s="70" t="s">
        <v>16</v>
      </c>
      <c r="AD3" s="71" t="s">
        <v>17</v>
      </c>
      <c r="AE3" s="105">
        <v>2</v>
      </c>
      <c r="AF3" s="108">
        <v>123.46</v>
      </c>
    </row>
    <row r="4" spans="1:37" s="72" customFormat="1" ht="10.199999999999999">
      <c r="Q4" s="74"/>
      <c r="R4" s="74"/>
      <c r="S4" s="74"/>
      <c r="X4" s="89"/>
      <c r="Y4" s="89"/>
      <c r="Z4" s="104" t="s">
        <v>18</v>
      </c>
      <c r="AA4" s="71" t="s">
        <v>19</v>
      </c>
      <c r="AB4" s="70" t="s">
        <v>12</v>
      </c>
      <c r="AC4" s="70"/>
      <c r="AD4" s="71"/>
      <c r="AE4" s="105">
        <v>3</v>
      </c>
      <c r="AF4" s="109">
        <v>123.45699999999999</v>
      </c>
    </row>
    <row r="5" spans="1:37" s="72" customFormat="1" ht="10.199999999999999">
      <c r="A5" s="75" t="s">
        <v>565</v>
      </c>
      <c r="Q5" s="74"/>
      <c r="R5" s="74"/>
      <c r="S5" s="74"/>
      <c r="X5" s="89"/>
      <c r="Y5" s="89"/>
      <c r="Z5" s="104" t="s">
        <v>20</v>
      </c>
      <c r="AA5" s="71" t="s">
        <v>15</v>
      </c>
      <c r="AB5" s="70" t="s">
        <v>12</v>
      </c>
      <c r="AC5" s="70" t="s">
        <v>16</v>
      </c>
      <c r="AD5" s="71" t="s">
        <v>17</v>
      </c>
      <c r="AE5" s="105">
        <v>4</v>
      </c>
      <c r="AF5" s="110">
        <v>123.4567</v>
      </c>
    </row>
    <row r="6" spans="1:37" s="72" customFormat="1" ht="10.199999999999999">
      <c r="A6" s="75"/>
      <c r="Q6" s="74"/>
      <c r="R6" s="74"/>
      <c r="S6" s="74"/>
      <c r="X6" s="89"/>
      <c r="Y6" s="89"/>
      <c r="Z6" s="91"/>
      <c r="AA6" s="91"/>
      <c r="AE6" s="105" t="s">
        <v>21</v>
      </c>
      <c r="AF6" s="108">
        <v>123.46</v>
      </c>
    </row>
    <row r="7" spans="1:37" s="72" customFormat="1" ht="10.199999999999999">
      <c r="A7" s="75"/>
      <c r="Q7" s="74"/>
      <c r="R7" s="74"/>
      <c r="S7" s="74"/>
      <c r="X7" s="89"/>
      <c r="Y7" s="89"/>
      <c r="Z7" s="91"/>
      <c r="AA7" s="91"/>
    </row>
    <row r="8" spans="1:37" s="72" customFormat="1" ht="13.8">
      <c r="B8" s="1"/>
      <c r="C8" s="91"/>
      <c r="D8" s="76" t="str">
        <f>CONCATENATE(AA2," ",AB2," ",AC2," ",AD2)</f>
        <v xml:space="preserve">Prehľad rozpočtových nákladov v EUR  </v>
      </c>
      <c r="E8" s="74"/>
      <c r="G8" s="2"/>
      <c r="H8" s="2"/>
      <c r="I8" s="2"/>
      <c r="J8" s="2"/>
      <c r="K8" s="73"/>
      <c r="L8" s="73"/>
      <c r="M8" s="74"/>
      <c r="N8" s="74"/>
      <c r="Q8" s="74"/>
      <c r="R8" s="74"/>
      <c r="S8" s="74"/>
      <c r="X8" s="89"/>
      <c r="Y8" s="89"/>
      <c r="Z8" s="91"/>
      <c r="AA8" s="91"/>
      <c r="AE8" s="85"/>
      <c r="AF8" s="85"/>
      <c r="AG8" s="85"/>
      <c r="AH8" s="85"/>
    </row>
    <row r="9" spans="1:37">
      <c r="A9" s="77" t="s">
        <v>22</v>
      </c>
      <c r="B9" s="77" t="s">
        <v>23</v>
      </c>
      <c r="C9" s="77" t="s">
        <v>24</v>
      </c>
      <c r="D9" s="77" t="s">
        <v>25</v>
      </c>
      <c r="E9" s="77" t="s">
        <v>26</v>
      </c>
      <c r="F9" s="77" t="s">
        <v>27</v>
      </c>
      <c r="G9" s="77" t="s">
        <v>28</v>
      </c>
      <c r="H9" s="77" t="s">
        <v>29</v>
      </c>
      <c r="I9" s="77" t="s">
        <v>30</v>
      </c>
      <c r="J9" s="77" t="s">
        <v>31</v>
      </c>
      <c r="K9" s="153" t="s">
        <v>32</v>
      </c>
      <c r="L9" s="153"/>
      <c r="M9" s="154" t="s">
        <v>33</v>
      </c>
      <c r="N9" s="154"/>
      <c r="O9" s="77" t="s">
        <v>2</v>
      </c>
      <c r="P9" s="93" t="s">
        <v>34</v>
      </c>
      <c r="Q9" s="77" t="s">
        <v>26</v>
      </c>
      <c r="R9" s="77" t="s">
        <v>26</v>
      </c>
      <c r="S9" s="93" t="s">
        <v>26</v>
      </c>
      <c r="T9" s="95" t="s">
        <v>35</v>
      </c>
      <c r="U9" s="96" t="s">
        <v>36</v>
      </c>
      <c r="V9" s="97" t="s">
        <v>37</v>
      </c>
      <c r="W9" s="77" t="s">
        <v>38</v>
      </c>
      <c r="X9" s="98" t="s">
        <v>24</v>
      </c>
      <c r="Y9" s="98" t="s">
        <v>24</v>
      </c>
      <c r="Z9" s="111" t="s">
        <v>39</v>
      </c>
      <c r="AA9" s="111" t="s">
        <v>40</v>
      </c>
      <c r="AB9" s="77" t="s">
        <v>37</v>
      </c>
      <c r="AC9" s="77" t="s">
        <v>41</v>
      </c>
      <c r="AD9" s="77" t="s">
        <v>42</v>
      </c>
      <c r="AE9" s="112" t="s">
        <v>43</v>
      </c>
      <c r="AF9" s="112" t="s">
        <v>44</v>
      </c>
      <c r="AG9" s="112" t="s">
        <v>26</v>
      </c>
      <c r="AH9" s="112" t="s">
        <v>45</v>
      </c>
      <c r="AJ9" s="72" t="s">
        <v>123</v>
      </c>
      <c r="AK9" s="72" t="s">
        <v>125</v>
      </c>
    </row>
    <row r="10" spans="1:37">
      <c r="A10" s="79" t="s">
        <v>46</v>
      </c>
      <c r="B10" s="79" t="s">
        <v>47</v>
      </c>
      <c r="C10" s="92"/>
      <c r="D10" s="79" t="s">
        <v>48</v>
      </c>
      <c r="E10" s="79" t="s">
        <v>49</v>
      </c>
      <c r="F10" s="79" t="s">
        <v>50</v>
      </c>
      <c r="G10" s="79" t="s">
        <v>51</v>
      </c>
      <c r="H10" s="79"/>
      <c r="I10" s="79" t="s">
        <v>52</v>
      </c>
      <c r="J10" s="79"/>
      <c r="K10" s="79" t="s">
        <v>28</v>
      </c>
      <c r="L10" s="79" t="s">
        <v>31</v>
      </c>
      <c r="M10" s="94" t="s">
        <v>28</v>
      </c>
      <c r="N10" s="79" t="s">
        <v>31</v>
      </c>
      <c r="O10" s="79" t="s">
        <v>53</v>
      </c>
      <c r="P10" s="94"/>
      <c r="Q10" s="79" t="s">
        <v>54</v>
      </c>
      <c r="R10" s="79" t="s">
        <v>55</v>
      </c>
      <c r="S10" s="94" t="s">
        <v>56</v>
      </c>
      <c r="T10" s="99" t="s">
        <v>57</v>
      </c>
      <c r="U10" s="100" t="s">
        <v>58</v>
      </c>
      <c r="V10" s="101" t="s">
        <v>59</v>
      </c>
      <c r="W10" s="102"/>
      <c r="X10" s="103" t="s">
        <v>60</v>
      </c>
      <c r="Y10" s="103"/>
      <c r="Z10" s="113" t="s">
        <v>61</v>
      </c>
      <c r="AA10" s="113" t="s">
        <v>46</v>
      </c>
      <c r="AB10" s="79" t="s">
        <v>62</v>
      </c>
      <c r="AC10" s="114"/>
      <c r="AD10" s="114"/>
      <c r="AE10" s="115"/>
      <c r="AF10" s="115"/>
      <c r="AG10" s="115"/>
      <c r="AH10" s="115"/>
      <c r="AJ10" s="72" t="s">
        <v>124</v>
      </c>
      <c r="AK10" s="72" t="s">
        <v>126</v>
      </c>
    </row>
    <row r="12" spans="1:37">
      <c r="B12" s="125" t="s">
        <v>127</v>
      </c>
    </row>
    <row r="13" spans="1:37">
      <c r="B13" s="82" t="s">
        <v>128</v>
      </c>
    </row>
    <row r="14" spans="1:37">
      <c r="A14" s="80">
        <v>1</v>
      </c>
      <c r="B14" s="81" t="s">
        <v>129</v>
      </c>
      <c r="C14" s="82" t="s">
        <v>130</v>
      </c>
      <c r="D14" s="83" t="s">
        <v>131</v>
      </c>
      <c r="E14" s="84">
        <v>22.683</v>
      </c>
      <c r="F14" s="85" t="s">
        <v>132</v>
      </c>
      <c r="G14" s="139"/>
      <c r="H14" s="86">
        <f>ROUND(E14*G14,2)</f>
        <v>0</v>
      </c>
      <c r="J14" s="86">
        <f>ROUND(E14*G14,2)</f>
        <v>0</v>
      </c>
      <c r="L14" s="87">
        <f>E14*K14</f>
        <v>0</v>
      </c>
      <c r="N14" s="84">
        <f>E14*M14</f>
        <v>0</v>
      </c>
      <c r="O14" s="85">
        <v>23</v>
      </c>
      <c r="P14" s="85" t="s">
        <v>133</v>
      </c>
      <c r="V14" s="88" t="s">
        <v>105</v>
      </c>
      <c r="W14" s="84">
        <v>61.131</v>
      </c>
      <c r="X14" s="126" t="s">
        <v>134</v>
      </c>
      <c r="Y14" s="126" t="s">
        <v>130</v>
      </c>
      <c r="Z14" s="82" t="s">
        <v>135</v>
      </c>
      <c r="AB14" s="85">
        <v>7</v>
      </c>
      <c r="AC14" s="85" t="s">
        <v>136</v>
      </c>
      <c r="AJ14" s="72" t="s">
        <v>137</v>
      </c>
      <c r="AK14" s="72" t="s">
        <v>138</v>
      </c>
    </row>
    <row r="15" spans="1:37">
      <c r="D15" s="127" t="s">
        <v>139</v>
      </c>
      <c r="E15" s="128"/>
      <c r="F15" s="129"/>
      <c r="G15" s="130"/>
      <c r="H15" s="130"/>
      <c r="I15" s="130"/>
      <c r="J15" s="130"/>
      <c r="K15" s="131"/>
      <c r="L15" s="131"/>
      <c r="M15" s="128"/>
      <c r="N15" s="128"/>
      <c r="O15" s="129"/>
      <c r="P15" s="129"/>
      <c r="Q15" s="128"/>
      <c r="R15" s="128"/>
      <c r="S15" s="128"/>
      <c r="T15" s="132"/>
      <c r="U15" s="132"/>
      <c r="V15" s="132" t="s">
        <v>0</v>
      </c>
      <c r="W15" s="128"/>
      <c r="X15" s="133"/>
    </row>
    <row r="16" spans="1:37">
      <c r="D16" s="127" t="s">
        <v>140</v>
      </c>
      <c r="E16" s="128"/>
      <c r="F16" s="129"/>
      <c r="G16" s="130"/>
      <c r="H16" s="130"/>
      <c r="I16" s="130"/>
      <c r="J16" s="130"/>
      <c r="K16" s="131"/>
      <c r="L16" s="131"/>
      <c r="M16" s="128"/>
      <c r="N16" s="128"/>
      <c r="O16" s="129"/>
      <c r="P16" s="129"/>
      <c r="Q16" s="128"/>
      <c r="R16" s="128"/>
      <c r="S16" s="128"/>
      <c r="T16" s="132"/>
      <c r="U16" s="132"/>
      <c r="V16" s="132" t="s">
        <v>0</v>
      </c>
      <c r="W16" s="128"/>
      <c r="X16" s="133"/>
    </row>
    <row r="17" spans="1:37">
      <c r="D17" s="127" t="s">
        <v>141</v>
      </c>
      <c r="E17" s="128"/>
      <c r="F17" s="129"/>
      <c r="G17" s="130"/>
      <c r="H17" s="130"/>
      <c r="I17" s="130"/>
      <c r="J17" s="130"/>
      <c r="K17" s="131"/>
      <c r="L17" s="131"/>
      <c r="M17" s="128"/>
      <c r="N17" s="128"/>
      <c r="O17" s="129"/>
      <c r="P17" s="129"/>
      <c r="Q17" s="128"/>
      <c r="R17" s="128"/>
      <c r="S17" s="128"/>
      <c r="T17" s="132"/>
      <c r="U17" s="132"/>
      <c r="V17" s="132" t="s">
        <v>0</v>
      </c>
      <c r="W17" s="128"/>
      <c r="X17" s="133"/>
    </row>
    <row r="18" spans="1:37">
      <c r="D18" s="127" t="s">
        <v>142</v>
      </c>
      <c r="E18" s="128"/>
      <c r="F18" s="129"/>
      <c r="G18" s="130"/>
      <c r="H18" s="130"/>
      <c r="I18" s="130"/>
      <c r="J18" s="130"/>
      <c r="K18" s="131"/>
      <c r="L18" s="131"/>
      <c r="M18" s="128"/>
      <c r="N18" s="128"/>
      <c r="O18" s="129"/>
      <c r="P18" s="129"/>
      <c r="Q18" s="128"/>
      <c r="R18" s="128"/>
      <c r="S18" s="128"/>
      <c r="T18" s="132"/>
      <c r="U18" s="132"/>
      <c r="V18" s="132" t="s">
        <v>0</v>
      </c>
      <c r="W18" s="128"/>
      <c r="X18" s="133"/>
    </row>
    <row r="19" spans="1:37">
      <c r="D19" s="127" t="s">
        <v>143</v>
      </c>
      <c r="E19" s="128"/>
      <c r="F19" s="129"/>
      <c r="G19" s="130"/>
      <c r="H19" s="130"/>
      <c r="I19" s="130"/>
      <c r="J19" s="130"/>
      <c r="K19" s="131"/>
      <c r="L19" s="131"/>
      <c r="M19" s="128"/>
      <c r="N19" s="128"/>
      <c r="O19" s="129"/>
      <c r="P19" s="129"/>
      <c r="Q19" s="128"/>
      <c r="R19" s="128"/>
      <c r="S19" s="128"/>
      <c r="T19" s="132"/>
      <c r="U19" s="132"/>
      <c r="V19" s="132" t="s">
        <v>0</v>
      </c>
      <c r="W19" s="128"/>
      <c r="X19" s="133"/>
    </row>
    <row r="20" spans="1:37">
      <c r="D20" s="127" t="s">
        <v>144</v>
      </c>
      <c r="E20" s="128"/>
      <c r="F20" s="129"/>
      <c r="G20" s="130"/>
      <c r="H20" s="130"/>
      <c r="I20" s="130"/>
      <c r="J20" s="130"/>
      <c r="K20" s="131"/>
      <c r="L20" s="131"/>
      <c r="M20" s="128"/>
      <c r="N20" s="128"/>
      <c r="O20" s="129"/>
      <c r="P20" s="129"/>
      <c r="Q20" s="128"/>
      <c r="R20" s="128"/>
      <c r="S20" s="128"/>
      <c r="T20" s="132"/>
      <c r="U20" s="132"/>
      <c r="V20" s="132" t="s">
        <v>0</v>
      </c>
      <c r="W20" s="128"/>
      <c r="X20" s="133"/>
    </row>
    <row r="21" spans="1:37">
      <c r="D21" s="127" t="s">
        <v>145</v>
      </c>
      <c r="E21" s="128"/>
      <c r="F21" s="129"/>
      <c r="G21" s="130"/>
      <c r="H21" s="130"/>
      <c r="I21" s="130"/>
      <c r="J21" s="130"/>
      <c r="K21" s="131"/>
      <c r="L21" s="131"/>
      <c r="M21" s="128"/>
      <c r="N21" s="128"/>
      <c r="O21" s="129"/>
      <c r="P21" s="129"/>
      <c r="Q21" s="128"/>
      <c r="R21" s="128"/>
      <c r="S21" s="128"/>
      <c r="T21" s="132"/>
      <c r="U21" s="132"/>
      <c r="V21" s="132" t="s">
        <v>0</v>
      </c>
      <c r="W21" s="128"/>
      <c r="X21" s="133"/>
    </row>
    <row r="22" spans="1:37">
      <c r="A22" s="80">
        <v>2</v>
      </c>
      <c r="B22" s="81" t="s">
        <v>129</v>
      </c>
      <c r="C22" s="82" t="s">
        <v>146</v>
      </c>
      <c r="D22" s="83" t="s">
        <v>147</v>
      </c>
      <c r="E22" s="84">
        <v>22.683</v>
      </c>
      <c r="F22" s="85" t="s">
        <v>132</v>
      </c>
      <c r="G22" s="139"/>
      <c r="H22" s="86">
        <f>ROUND(E22*G22,2)</f>
        <v>0</v>
      </c>
      <c r="J22" s="86">
        <f>ROUND(E22*G22,2)</f>
        <v>0</v>
      </c>
      <c r="L22" s="87">
        <f>E22*K22</f>
        <v>0</v>
      </c>
      <c r="N22" s="84">
        <f>E22*M22</f>
        <v>0</v>
      </c>
      <c r="O22" s="85">
        <v>23</v>
      </c>
      <c r="P22" s="85" t="s">
        <v>133</v>
      </c>
      <c r="V22" s="88" t="s">
        <v>105</v>
      </c>
      <c r="W22" s="84">
        <v>9.0050000000000008</v>
      </c>
      <c r="X22" s="126" t="s">
        <v>148</v>
      </c>
      <c r="Y22" s="126" t="s">
        <v>146</v>
      </c>
      <c r="Z22" s="82" t="s">
        <v>135</v>
      </c>
      <c r="AB22" s="85">
        <v>7</v>
      </c>
      <c r="AC22" s="85" t="s">
        <v>136</v>
      </c>
      <c r="AJ22" s="72" t="s">
        <v>137</v>
      </c>
      <c r="AK22" s="72" t="s">
        <v>138</v>
      </c>
    </row>
    <row r="23" spans="1:37">
      <c r="A23" s="80">
        <v>3</v>
      </c>
      <c r="B23" s="81" t="s">
        <v>129</v>
      </c>
      <c r="C23" s="82" t="s">
        <v>149</v>
      </c>
      <c r="D23" s="83" t="s">
        <v>150</v>
      </c>
      <c r="E23" s="84">
        <v>122.04</v>
      </c>
      <c r="F23" s="85" t="s">
        <v>132</v>
      </c>
      <c r="G23" s="139"/>
      <c r="H23" s="86">
        <f>ROUND(E23*G23,2)</f>
        <v>0</v>
      </c>
      <c r="J23" s="86">
        <f>ROUND(E23*G23,2)</f>
        <v>0</v>
      </c>
      <c r="L23" s="87">
        <f>E23*K23</f>
        <v>0</v>
      </c>
      <c r="N23" s="84">
        <f>E23*M23</f>
        <v>0</v>
      </c>
      <c r="O23" s="85">
        <v>23</v>
      </c>
      <c r="P23" s="85" t="s">
        <v>133</v>
      </c>
      <c r="V23" s="88" t="s">
        <v>105</v>
      </c>
      <c r="W23" s="84">
        <v>242.86</v>
      </c>
      <c r="X23" s="126" t="s">
        <v>151</v>
      </c>
      <c r="Y23" s="126" t="s">
        <v>149</v>
      </c>
      <c r="Z23" s="82" t="s">
        <v>135</v>
      </c>
      <c r="AB23" s="85">
        <v>7</v>
      </c>
      <c r="AC23" s="85" t="s">
        <v>136</v>
      </c>
      <c r="AJ23" s="72" t="s">
        <v>137</v>
      </c>
      <c r="AK23" s="72" t="s">
        <v>138</v>
      </c>
    </row>
    <row r="24" spans="1:37">
      <c r="D24" s="127" t="s">
        <v>152</v>
      </c>
      <c r="E24" s="128"/>
      <c r="F24" s="129"/>
      <c r="G24" s="130"/>
      <c r="H24" s="130"/>
      <c r="I24" s="130"/>
      <c r="J24" s="130"/>
      <c r="K24" s="131"/>
      <c r="L24" s="131"/>
      <c r="M24" s="128"/>
      <c r="N24" s="128"/>
      <c r="O24" s="129"/>
      <c r="P24" s="129"/>
      <c r="Q24" s="128"/>
      <c r="R24" s="128"/>
      <c r="S24" s="128"/>
      <c r="T24" s="132"/>
      <c r="U24" s="132"/>
      <c r="V24" s="132" t="s">
        <v>0</v>
      </c>
      <c r="W24" s="128"/>
      <c r="X24" s="133"/>
    </row>
    <row r="25" spans="1:37">
      <c r="D25" s="127" t="s">
        <v>153</v>
      </c>
      <c r="E25" s="128"/>
      <c r="F25" s="129"/>
      <c r="G25" s="130"/>
      <c r="H25" s="130"/>
      <c r="I25" s="130"/>
      <c r="J25" s="130"/>
      <c r="K25" s="131"/>
      <c r="L25" s="131"/>
      <c r="M25" s="128"/>
      <c r="N25" s="128"/>
      <c r="O25" s="129"/>
      <c r="P25" s="129"/>
      <c r="Q25" s="128"/>
      <c r="R25" s="128"/>
      <c r="S25" s="128"/>
      <c r="T25" s="132"/>
      <c r="U25" s="132"/>
      <c r="V25" s="132" t="s">
        <v>0</v>
      </c>
      <c r="W25" s="128"/>
      <c r="X25" s="133"/>
    </row>
    <row r="26" spans="1:37">
      <c r="A26" s="80">
        <v>4</v>
      </c>
      <c r="B26" s="81" t="s">
        <v>129</v>
      </c>
      <c r="C26" s="82" t="s">
        <v>154</v>
      </c>
      <c r="D26" s="83" t="s">
        <v>155</v>
      </c>
      <c r="E26" s="84">
        <v>122.04</v>
      </c>
      <c r="F26" s="85" t="s">
        <v>132</v>
      </c>
      <c r="G26" s="139"/>
      <c r="H26" s="86">
        <f>ROUND(E26*G26,2)</f>
        <v>0</v>
      </c>
      <c r="J26" s="86">
        <f>ROUND(E26*G26,2)</f>
        <v>0</v>
      </c>
      <c r="L26" s="87">
        <f>E26*K26</f>
        <v>0</v>
      </c>
      <c r="N26" s="84">
        <f>E26*M26</f>
        <v>0</v>
      </c>
      <c r="O26" s="85">
        <v>23</v>
      </c>
      <c r="P26" s="85" t="s">
        <v>133</v>
      </c>
      <c r="V26" s="88" t="s">
        <v>105</v>
      </c>
      <c r="W26" s="84">
        <v>18.916</v>
      </c>
      <c r="X26" s="126" t="s">
        <v>156</v>
      </c>
      <c r="Y26" s="126" t="s">
        <v>154</v>
      </c>
      <c r="Z26" s="82" t="s">
        <v>135</v>
      </c>
      <c r="AB26" s="85">
        <v>7</v>
      </c>
      <c r="AC26" s="85" t="s">
        <v>136</v>
      </c>
      <c r="AJ26" s="72" t="s">
        <v>137</v>
      </c>
      <c r="AK26" s="72" t="s">
        <v>138</v>
      </c>
    </row>
    <row r="27" spans="1:37">
      <c r="A27" s="80">
        <v>5</v>
      </c>
      <c r="B27" s="81" t="s">
        <v>129</v>
      </c>
      <c r="C27" s="82" t="s">
        <v>157</v>
      </c>
      <c r="D27" s="83" t="s">
        <v>158</v>
      </c>
      <c r="E27" s="84">
        <v>144.72300000000001</v>
      </c>
      <c r="F27" s="85" t="s">
        <v>132</v>
      </c>
      <c r="G27" s="139"/>
      <c r="H27" s="86">
        <f>ROUND(E27*G27,2)</f>
        <v>0</v>
      </c>
      <c r="J27" s="86">
        <f>ROUND(E27*G27,2)</f>
        <v>0</v>
      </c>
      <c r="L27" s="87">
        <f>E27*K27</f>
        <v>0</v>
      </c>
      <c r="N27" s="84">
        <f>E27*M27</f>
        <v>0</v>
      </c>
      <c r="O27" s="85">
        <v>23</v>
      </c>
      <c r="P27" s="85" t="s">
        <v>133</v>
      </c>
      <c r="V27" s="88" t="s">
        <v>105</v>
      </c>
      <c r="W27" s="84">
        <v>1.5920000000000001</v>
      </c>
      <c r="X27" s="126" t="s">
        <v>159</v>
      </c>
      <c r="Y27" s="126" t="s">
        <v>157</v>
      </c>
      <c r="Z27" s="82" t="s">
        <v>160</v>
      </c>
      <c r="AB27" s="85">
        <v>7</v>
      </c>
      <c r="AC27" s="85" t="s">
        <v>136</v>
      </c>
      <c r="AJ27" s="72" t="s">
        <v>137</v>
      </c>
      <c r="AK27" s="72" t="s">
        <v>138</v>
      </c>
    </row>
    <row r="28" spans="1:37">
      <c r="D28" s="127" t="s">
        <v>161</v>
      </c>
      <c r="E28" s="128"/>
      <c r="F28" s="129"/>
      <c r="G28" s="130"/>
      <c r="H28" s="130"/>
      <c r="I28" s="130"/>
      <c r="J28" s="130"/>
      <c r="K28" s="131"/>
      <c r="L28" s="131"/>
      <c r="M28" s="128"/>
      <c r="N28" s="128"/>
      <c r="O28" s="129"/>
      <c r="P28" s="129"/>
      <c r="Q28" s="128"/>
      <c r="R28" s="128"/>
      <c r="S28" s="128"/>
      <c r="T28" s="132"/>
      <c r="U28" s="132"/>
      <c r="V28" s="132" t="s">
        <v>0</v>
      </c>
      <c r="W28" s="128"/>
      <c r="X28" s="133"/>
    </row>
    <row r="29" spans="1:37">
      <c r="D29" s="127" t="s">
        <v>162</v>
      </c>
      <c r="E29" s="128"/>
      <c r="F29" s="129"/>
      <c r="G29" s="130"/>
      <c r="H29" s="130"/>
      <c r="I29" s="130"/>
      <c r="J29" s="130"/>
      <c r="K29" s="131"/>
      <c r="L29" s="131"/>
      <c r="M29" s="128"/>
      <c r="N29" s="128"/>
      <c r="O29" s="129"/>
      <c r="P29" s="129"/>
      <c r="Q29" s="128"/>
      <c r="R29" s="128"/>
      <c r="S29" s="128"/>
      <c r="T29" s="132"/>
      <c r="U29" s="132"/>
      <c r="V29" s="132" t="s">
        <v>0</v>
      </c>
      <c r="W29" s="128"/>
      <c r="X29" s="133"/>
    </row>
    <row r="30" spans="1:37">
      <c r="A30" s="80">
        <v>6</v>
      </c>
      <c r="B30" s="81" t="s">
        <v>129</v>
      </c>
      <c r="C30" s="82" t="s">
        <v>163</v>
      </c>
      <c r="D30" s="83" t="s">
        <v>164</v>
      </c>
      <c r="E30" s="84">
        <v>144.72300000000001</v>
      </c>
      <c r="F30" s="85" t="s">
        <v>132</v>
      </c>
      <c r="G30" s="139"/>
      <c r="H30" s="86">
        <f>ROUND(E30*G30,2)</f>
        <v>0</v>
      </c>
      <c r="J30" s="86">
        <f>ROUND(E30*G30,2)</f>
        <v>0</v>
      </c>
      <c r="L30" s="87">
        <f>E30*K30</f>
        <v>0</v>
      </c>
      <c r="N30" s="84">
        <f>E30*M30</f>
        <v>0</v>
      </c>
      <c r="O30" s="85">
        <v>23</v>
      </c>
      <c r="P30" s="85" t="s">
        <v>133</v>
      </c>
      <c r="V30" s="88" t="s">
        <v>105</v>
      </c>
      <c r="W30" s="84">
        <v>86.834000000000003</v>
      </c>
      <c r="X30" s="126" t="s">
        <v>165</v>
      </c>
      <c r="Y30" s="126" t="s">
        <v>163</v>
      </c>
      <c r="Z30" s="82" t="s">
        <v>135</v>
      </c>
      <c r="AB30" s="85">
        <v>7</v>
      </c>
      <c r="AC30" s="85" t="s">
        <v>136</v>
      </c>
      <c r="AJ30" s="72" t="s">
        <v>137</v>
      </c>
      <c r="AK30" s="72" t="s">
        <v>138</v>
      </c>
    </row>
    <row r="31" spans="1:37">
      <c r="D31" s="127" t="s">
        <v>166</v>
      </c>
      <c r="E31" s="128"/>
      <c r="F31" s="129"/>
      <c r="G31" s="130"/>
      <c r="H31" s="130"/>
      <c r="I31" s="130"/>
      <c r="J31" s="130"/>
      <c r="K31" s="131"/>
      <c r="L31" s="131"/>
      <c r="M31" s="128"/>
      <c r="N31" s="128"/>
      <c r="O31" s="129"/>
      <c r="P31" s="129"/>
      <c r="Q31" s="128"/>
      <c r="R31" s="128"/>
      <c r="S31" s="128"/>
      <c r="T31" s="132"/>
      <c r="U31" s="132"/>
      <c r="V31" s="132" t="s">
        <v>0</v>
      </c>
      <c r="W31" s="128"/>
      <c r="X31" s="133"/>
    </row>
    <row r="32" spans="1:37">
      <c r="D32" s="127" t="s">
        <v>162</v>
      </c>
      <c r="E32" s="128"/>
      <c r="F32" s="129"/>
      <c r="G32" s="130"/>
      <c r="H32" s="130"/>
      <c r="I32" s="130"/>
      <c r="J32" s="130"/>
      <c r="K32" s="131"/>
      <c r="L32" s="131"/>
      <c r="M32" s="128"/>
      <c r="N32" s="128"/>
      <c r="O32" s="129"/>
      <c r="P32" s="129"/>
      <c r="Q32" s="128"/>
      <c r="R32" s="128"/>
      <c r="S32" s="128"/>
      <c r="T32" s="132"/>
      <c r="U32" s="132"/>
      <c r="V32" s="132" t="s">
        <v>0</v>
      </c>
      <c r="W32" s="128"/>
      <c r="X32" s="133"/>
    </row>
    <row r="33" spans="1:37">
      <c r="A33" s="80">
        <v>7</v>
      </c>
      <c r="B33" s="81" t="s">
        <v>167</v>
      </c>
      <c r="C33" s="82" t="s">
        <v>168</v>
      </c>
      <c r="D33" s="83" t="s">
        <v>169</v>
      </c>
      <c r="E33" s="84">
        <v>144.72300000000001</v>
      </c>
      <c r="F33" s="85" t="s">
        <v>132</v>
      </c>
      <c r="G33" s="139"/>
      <c r="H33" s="86">
        <f>ROUND(E33*G33,2)</f>
        <v>0</v>
      </c>
      <c r="J33" s="86">
        <f>ROUND(E33*G33,2)</f>
        <v>0</v>
      </c>
      <c r="L33" s="87">
        <f>E33*K33</f>
        <v>0</v>
      </c>
      <c r="N33" s="84">
        <f>E33*M33</f>
        <v>0</v>
      </c>
      <c r="O33" s="85">
        <v>23</v>
      </c>
      <c r="P33" s="85" t="s">
        <v>133</v>
      </c>
      <c r="V33" s="88" t="s">
        <v>105</v>
      </c>
      <c r="W33" s="84">
        <v>64.402000000000001</v>
      </c>
      <c r="X33" s="126" t="s">
        <v>170</v>
      </c>
      <c r="Y33" s="126" t="s">
        <v>168</v>
      </c>
      <c r="Z33" s="82" t="s">
        <v>135</v>
      </c>
      <c r="AB33" s="85">
        <v>7</v>
      </c>
      <c r="AC33" s="85" t="s">
        <v>136</v>
      </c>
      <c r="AJ33" s="72" t="s">
        <v>137</v>
      </c>
      <c r="AK33" s="72" t="s">
        <v>138</v>
      </c>
    </row>
    <row r="34" spans="1:37">
      <c r="D34" s="127" t="s">
        <v>161</v>
      </c>
      <c r="E34" s="128"/>
      <c r="F34" s="129"/>
      <c r="G34" s="130"/>
      <c r="H34" s="130"/>
      <c r="I34" s="130"/>
      <c r="J34" s="130"/>
      <c r="K34" s="131"/>
      <c r="L34" s="131"/>
      <c r="M34" s="128"/>
      <c r="N34" s="128"/>
      <c r="O34" s="129"/>
      <c r="P34" s="129"/>
      <c r="Q34" s="128"/>
      <c r="R34" s="128"/>
      <c r="S34" s="128"/>
      <c r="T34" s="132"/>
      <c r="U34" s="132"/>
      <c r="V34" s="132" t="s">
        <v>0</v>
      </c>
      <c r="W34" s="128"/>
      <c r="X34" s="133"/>
    </row>
    <row r="35" spans="1:37">
      <c r="D35" s="127" t="s">
        <v>162</v>
      </c>
      <c r="E35" s="128"/>
      <c r="F35" s="129"/>
      <c r="G35" s="130"/>
      <c r="H35" s="130"/>
      <c r="I35" s="130"/>
      <c r="J35" s="130"/>
      <c r="K35" s="131"/>
      <c r="L35" s="131"/>
      <c r="M35" s="128"/>
      <c r="N35" s="128"/>
      <c r="O35" s="129"/>
      <c r="P35" s="129"/>
      <c r="Q35" s="128"/>
      <c r="R35" s="128"/>
      <c r="S35" s="128"/>
      <c r="T35" s="132"/>
      <c r="U35" s="132"/>
      <c r="V35" s="132" t="s">
        <v>0</v>
      </c>
      <c r="W35" s="128"/>
      <c r="X35" s="133"/>
    </row>
    <row r="36" spans="1:37">
      <c r="A36" s="80">
        <v>8</v>
      </c>
      <c r="B36" s="81" t="s">
        <v>171</v>
      </c>
      <c r="C36" s="82" t="s">
        <v>172</v>
      </c>
      <c r="D36" s="83" t="s">
        <v>173</v>
      </c>
      <c r="E36" s="84">
        <v>144.72300000000001</v>
      </c>
      <c r="F36" s="85" t="s">
        <v>132</v>
      </c>
      <c r="G36" s="139"/>
      <c r="H36" s="86">
        <f>ROUND(E36*G36,2)</f>
        <v>0</v>
      </c>
      <c r="J36" s="86">
        <f>ROUND(E36*G36,2)</f>
        <v>0</v>
      </c>
      <c r="L36" s="87">
        <f>E36*K36</f>
        <v>0</v>
      </c>
      <c r="N36" s="84">
        <f>E36*M36</f>
        <v>0</v>
      </c>
      <c r="O36" s="85">
        <v>23</v>
      </c>
      <c r="P36" s="85" t="s">
        <v>133</v>
      </c>
      <c r="V36" s="88" t="s">
        <v>105</v>
      </c>
      <c r="W36" s="84">
        <v>147.03899999999999</v>
      </c>
      <c r="X36" s="126" t="s">
        <v>174</v>
      </c>
      <c r="Y36" s="126" t="s">
        <v>172</v>
      </c>
      <c r="Z36" s="82" t="s">
        <v>135</v>
      </c>
      <c r="AB36" s="85">
        <v>7</v>
      </c>
      <c r="AC36" s="85" t="s">
        <v>136</v>
      </c>
      <c r="AJ36" s="72" t="s">
        <v>137</v>
      </c>
      <c r="AK36" s="72" t="s">
        <v>138</v>
      </c>
    </row>
    <row r="37" spans="1:37">
      <c r="D37" s="127" t="s">
        <v>166</v>
      </c>
      <c r="E37" s="128"/>
      <c r="F37" s="129"/>
      <c r="G37" s="130"/>
      <c r="H37" s="130"/>
      <c r="I37" s="130"/>
      <c r="J37" s="130"/>
      <c r="K37" s="131"/>
      <c r="L37" s="131"/>
      <c r="M37" s="128"/>
      <c r="N37" s="128"/>
      <c r="O37" s="129"/>
      <c r="P37" s="129"/>
      <c r="Q37" s="128"/>
      <c r="R37" s="128"/>
      <c r="S37" s="128"/>
      <c r="T37" s="132"/>
      <c r="U37" s="132"/>
      <c r="V37" s="132" t="s">
        <v>0</v>
      </c>
      <c r="W37" s="128"/>
      <c r="X37" s="133"/>
    </row>
    <row r="38" spans="1:37">
      <c r="D38" s="127" t="s">
        <v>162</v>
      </c>
      <c r="E38" s="128"/>
      <c r="F38" s="129"/>
      <c r="G38" s="130"/>
      <c r="H38" s="130"/>
      <c r="I38" s="130"/>
      <c r="J38" s="130"/>
      <c r="K38" s="131"/>
      <c r="L38" s="131"/>
      <c r="M38" s="128"/>
      <c r="N38" s="128"/>
      <c r="O38" s="129"/>
      <c r="P38" s="129"/>
      <c r="Q38" s="128"/>
      <c r="R38" s="128"/>
      <c r="S38" s="128"/>
      <c r="T38" s="132"/>
      <c r="U38" s="132"/>
      <c r="V38" s="132" t="s">
        <v>0</v>
      </c>
      <c r="W38" s="128"/>
      <c r="X38" s="133"/>
    </row>
    <row r="39" spans="1:37">
      <c r="A39" s="80">
        <v>9</v>
      </c>
      <c r="B39" s="81" t="s">
        <v>129</v>
      </c>
      <c r="C39" s="82" t="s">
        <v>175</v>
      </c>
      <c r="D39" s="83" t="s">
        <v>176</v>
      </c>
      <c r="E39" s="84">
        <v>144.72300000000001</v>
      </c>
      <c r="F39" s="85" t="s">
        <v>132</v>
      </c>
      <c r="G39" s="139"/>
      <c r="H39" s="86">
        <f>ROUND(E39*G39,2)</f>
        <v>0</v>
      </c>
      <c r="J39" s="86">
        <f>ROUND(E39*G39,2)</f>
        <v>0</v>
      </c>
      <c r="L39" s="87">
        <f>E39*K39</f>
        <v>0</v>
      </c>
      <c r="N39" s="84">
        <f>E39*M39</f>
        <v>0</v>
      </c>
      <c r="O39" s="85">
        <v>23</v>
      </c>
      <c r="P39" s="85" t="s">
        <v>133</v>
      </c>
      <c r="V39" s="88" t="s">
        <v>105</v>
      </c>
      <c r="W39" s="84">
        <v>1.5920000000000001</v>
      </c>
      <c r="X39" s="126" t="s">
        <v>177</v>
      </c>
      <c r="Y39" s="126" t="s">
        <v>175</v>
      </c>
      <c r="Z39" s="82" t="s">
        <v>160</v>
      </c>
      <c r="AB39" s="85">
        <v>1</v>
      </c>
      <c r="AC39" s="85" t="s">
        <v>136</v>
      </c>
      <c r="AJ39" s="72" t="s">
        <v>137</v>
      </c>
      <c r="AK39" s="72" t="s">
        <v>138</v>
      </c>
    </row>
    <row r="40" spans="1:37">
      <c r="D40" s="127" t="s">
        <v>166</v>
      </c>
      <c r="E40" s="128"/>
      <c r="F40" s="129"/>
      <c r="G40" s="130"/>
      <c r="H40" s="130"/>
      <c r="I40" s="130"/>
      <c r="J40" s="130"/>
      <c r="K40" s="131"/>
      <c r="L40" s="131"/>
      <c r="M40" s="128"/>
      <c r="N40" s="128"/>
      <c r="O40" s="129"/>
      <c r="P40" s="129"/>
      <c r="Q40" s="128"/>
      <c r="R40" s="128"/>
      <c r="S40" s="128"/>
      <c r="T40" s="132"/>
      <c r="U40" s="132"/>
      <c r="V40" s="132" t="s">
        <v>0</v>
      </c>
      <c r="W40" s="128"/>
      <c r="X40" s="133"/>
    </row>
    <row r="41" spans="1:37">
      <c r="D41" s="127" t="s">
        <v>162</v>
      </c>
      <c r="E41" s="128"/>
      <c r="F41" s="129"/>
      <c r="G41" s="130"/>
      <c r="H41" s="130"/>
      <c r="I41" s="130"/>
      <c r="J41" s="130"/>
      <c r="K41" s="131"/>
      <c r="L41" s="131"/>
      <c r="M41" s="128"/>
      <c r="N41" s="128"/>
      <c r="O41" s="129"/>
      <c r="P41" s="129"/>
      <c r="Q41" s="128"/>
      <c r="R41" s="128"/>
      <c r="S41" s="128"/>
      <c r="T41" s="132"/>
      <c r="U41" s="132"/>
      <c r="V41" s="132" t="s">
        <v>0</v>
      </c>
      <c r="W41" s="128"/>
      <c r="X41" s="133"/>
    </row>
    <row r="42" spans="1:37">
      <c r="D42" s="134" t="s">
        <v>178</v>
      </c>
      <c r="E42" s="135">
        <f>J42</f>
        <v>0</v>
      </c>
      <c r="H42" s="135">
        <f>SUM(H12:H41)</f>
        <v>0</v>
      </c>
      <c r="I42" s="135">
        <f>SUM(I12:I41)</f>
        <v>0</v>
      </c>
      <c r="J42" s="135">
        <f>SUM(J12:J41)</f>
        <v>0</v>
      </c>
      <c r="L42" s="136">
        <f>SUM(L12:L41)</f>
        <v>0</v>
      </c>
      <c r="N42" s="137">
        <f>SUM(N12:N41)</f>
        <v>0</v>
      </c>
      <c r="W42" s="84">
        <f>SUM(W12:W41)</f>
        <v>633.37099999999998</v>
      </c>
    </row>
    <row r="44" spans="1:37">
      <c r="B44" s="82" t="s">
        <v>179</v>
      </c>
    </row>
    <row r="45" spans="1:37">
      <c r="A45" s="80">
        <v>10</v>
      </c>
      <c r="B45" s="81" t="s">
        <v>167</v>
      </c>
      <c r="C45" s="82" t="s">
        <v>180</v>
      </c>
      <c r="D45" s="83" t="s">
        <v>181</v>
      </c>
      <c r="E45" s="84">
        <v>229.40299999999999</v>
      </c>
      <c r="F45" s="85" t="s">
        <v>182</v>
      </c>
      <c r="G45" s="139"/>
      <c r="H45" s="86">
        <f>ROUND(E45*G45,2)</f>
        <v>0</v>
      </c>
      <c r="J45" s="86">
        <f>ROUND(E45*G45,2)</f>
        <v>0</v>
      </c>
      <c r="L45" s="87">
        <f>E45*K45</f>
        <v>0</v>
      </c>
      <c r="N45" s="84">
        <f>E45*M45</f>
        <v>0</v>
      </c>
      <c r="O45" s="85">
        <v>23</v>
      </c>
      <c r="P45" s="85" t="s">
        <v>133</v>
      </c>
      <c r="V45" s="88" t="s">
        <v>105</v>
      </c>
      <c r="W45" s="84">
        <v>1.147</v>
      </c>
      <c r="X45" s="126" t="s">
        <v>183</v>
      </c>
      <c r="Y45" s="126" t="s">
        <v>180</v>
      </c>
      <c r="Z45" s="82" t="s">
        <v>135</v>
      </c>
      <c r="AB45" s="85">
        <v>7</v>
      </c>
      <c r="AC45" s="85" t="s">
        <v>136</v>
      </c>
      <c r="AJ45" s="72" t="s">
        <v>137</v>
      </c>
      <c r="AK45" s="72" t="s">
        <v>138</v>
      </c>
    </row>
    <row r="46" spans="1:37">
      <c r="D46" s="127" t="s">
        <v>184</v>
      </c>
      <c r="E46" s="128"/>
      <c r="F46" s="129"/>
      <c r="G46" s="130"/>
      <c r="H46" s="130"/>
      <c r="I46" s="130"/>
      <c r="J46" s="130"/>
      <c r="K46" s="131"/>
      <c r="L46" s="131"/>
      <c r="M46" s="128"/>
      <c r="N46" s="128"/>
      <c r="O46" s="129"/>
      <c r="P46" s="129"/>
      <c r="Q46" s="128"/>
      <c r="R46" s="128"/>
      <c r="S46" s="128"/>
      <c r="T46" s="132"/>
      <c r="U46" s="132"/>
      <c r="V46" s="132" t="s">
        <v>0</v>
      </c>
      <c r="W46" s="128"/>
      <c r="X46" s="133"/>
    </row>
    <row r="47" spans="1:37">
      <c r="D47" s="127" t="s">
        <v>185</v>
      </c>
      <c r="E47" s="128"/>
      <c r="F47" s="129"/>
      <c r="G47" s="130"/>
      <c r="H47" s="130"/>
      <c r="I47" s="130"/>
      <c r="J47" s="130"/>
      <c r="K47" s="131"/>
      <c r="L47" s="131"/>
      <c r="M47" s="128"/>
      <c r="N47" s="128"/>
      <c r="O47" s="129"/>
      <c r="P47" s="129"/>
      <c r="Q47" s="128"/>
      <c r="R47" s="128"/>
      <c r="S47" s="128"/>
      <c r="T47" s="132"/>
      <c r="U47" s="132"/>
      <c r="V47" s="132" t="s">
        <v>0</v>
      </c>
      <c r="W47" s="128"/>
      <c r="X47" s="133"/>
    </row>
    <row r="48" spans="1:37">
      <c r="D48" s="127" t="s">
        <v>186</v>
      </c>
      <c r="E48" s="128"/>
      <c r="F48" s="129"/>
      <c r="G48" s="130"/>
      <c r="H48" s="130"/>
      <c r="I48" s="130"/>
      <c r="J48" s="130"/>
      <c r="K48" s="131"/>
      <c r="L48" s="131"/>
      <c r="M48" s="128"/>
      <c r="N48" s="128"/>
      <c r="O48" s="129"/>
      <c r="P48" s="129"/>
      <c r="Q48" s="128"/>
      <c r="R48" s="128"/>
      <c r="S48" s="128"/>
      <c r="T48" s="132"/>
      <c r="U48" s="132"/>
      <c r="V48" s="132" t="s">
        <v>0</v>
      </c>
      <c r="W48" s="128"/>
      <c r="X48" s="133"/>
    </row>
    <row r="49" spans="1:37">
      <c r="D49" s="127" t="s">
        <v>187</v>
      </c>
      <c r="E49" s="128"/>
      <c r="F49" s="129"/>
      <c r="G49" s="130"/>
      <c r="H49" s="130"/>
      <c r="I49" s="130"/>
      <c r="J49" s="130"/>
      <c r="K49" s="131"/>
      <c r="L49" s="131"/>
      <c r="M49" s="128"/>
      <c r="N49" s="128"/>
      <c r="O49" s="129"/>
      <c r="P49" s="129"/>
      <c r="Q49" s="128"/>
      <c r="R49" s="128"/>
      <c r="S49" s="128"/>
      <c r="T49" s="132"/>
      <c r="U49" s="132"/>
      <c r="V49" s="132" t="s">
        <v>0</v>
      </c>
      <c r="W49" s="128"/>
      <c r="X49" s="133"/>
    </row>
    <row r="50" spans="1:37">
      <c r="D50" s="127" t="s">
        <v>188</v>
      </c>
      <c r="E50" s="128"/>
      <c r="F50" s="129"/>
      <c r="G50" s="130"/>
      <c r="H50" s="130"/>
      <c r="I50" s="130"/>
      <c r="J50" s="130"/>
      <c r="K50" s="131"/>
      <c r="L50" s="131"/>
      <c r="M50" s="128"/>
      <c r="N50" s="128"/>
      <c r="O50" s="129"/>
      <c r="P50" s="129"/>
      <c r="Q50" s="128"/>
      <c r="R50" s="128"/>
      <c r="S50" s="128"/>
      <c r="T50" s="132"/>
      <c r="U50" s="132"/>
      <c r="V50" s="132" t="s">
        <v>0</v>
      </c>
      <c r="W50" s="128"/>
      <c r="X50" s="133"/>
    </row>
    <row r="51" spans="1:37">
      <c r="D51" s="127" t="s">
        <v>189</v>
      </c>
      <c r="E51" s="128"/>
      <c r="F51" s="129"/>
      <c r="G51" s="130"/>
      <c r="H51" s="130"/>
      <c r="I51" s="130"/>
      <c r="J51" s="130"/>
      <c r="K51" s="131"/>
      <c r="L51" s="131"/>
      <c r="M51" s="128"/>
      <c r="N51" s="128"/>
      <c r="O51" s="129"/>
      <c r="P51" s="129"/>
      <c r="Q51" s="128"/>
      <c r="R51" s="128"/>
      <c r="S51" s="128"/>
      <c r="T51" s="132"/>
      <c r="U51" s="132"/>
      <c r="V51" s="132" t="s">
        <v>0</v>
      </c>
      <c r="W51" s="128"/>
      <c r="X51" s="133"/>
    </row>
    <row r="52" spans="1:37" ht="20.399999999999999">
      <c r="A52" s="80">
        <v>11</v>
      </c>
      <c r="B52" s="81" t="s">
        <v>190</v>
      </c>
      <c r="C52" s="82" t="s">
        <v>191</v>
      </c>
      <c r="D52" s="83" t="s">
        <v>192</v>
      </c>
      <c r="E52" s="84">
        <v>6.4809999999999999</v>
      </c>
      <c r="F52" s="85" t="s">
        <v>132</v>
      </c>
      <c r="G52" s="139"/>
      <c r="H52" s="86">
        <f>ROUND(E52*G52,2)</f>
        <v>0</v>
      </c>
      <c r="J52" s="86">
        <f>ROUND(E52*G52,2)</f>
        <v>0</v>
      </c>
      <c r="K52" s="87">
        <v>1.7816399999999999</v>
      </c>
      <c r="L52" s="87">
        <f>E52*K52</f>
        <v>11.546808839999999</v>
      </c>
      <c r="N52" s="84">
        <f>E52*M52</f>
        <v>0</v>
      </c>
      <c r="O52" s="85">
        <v>23</v>
      </c>
      <c r="P52" s="85" t="s">
        <v>133</v>
      </c>
      <c r="V52" s="88" t="s">
        <v>105</v>
      </c>
      <c r="W52" s="84">
        <v>6.76</v>
      </c>
      <c r="X52" s="126" t="s">
        <v>193</v>
      </c>
      <c r="Y52" s="126" t="s">
        <v>191</v>
      </c>
      <c r="Z52" s="82" t="s">
        <v>194</v>
      </c>
      <c r="AB52" s="85">
        <v>7</v>
      </c>
      <c r="AC52" s="85" t="s">
        <v>136</v>
      </c>
      <c r="AJ52" s="72" t="s">
        <v>137</v>
      </c>
      <c r="AK52" s="72" t="s">
        <v>138</v>
      </c>
    </row>
    <row r="53" spans="1:37">
      <c r="D53" s="127" t="s">
        <v>195</v>
      </c>
      <c r="E53" s="128"/>
      <c r="F53" s="129"/>
      <c r="G53" s="130"/>
      <c r="H53" s="130"/>
      <c r="I53" s="130"/>
      <c r="J53" s="130"/>
      <c r="K53" s="131"/>
      <c r="L53" s="131"/>
      <c r="M53" s="128"/>
      <c r="N53" s="128"/>
      <c r="O53" s="129"/>
      <c r="P53" s="129"/>
      <c r="Q53" s="128"/>
      <c r="R53" s="128"/>
      <c r="S53" s="128"/>
      <c r="T53" s="132"/>
      <c r="U53" s="132"/>
      <c r="V53" s="132" t="s">
        <v>0</v>
      </c>
      <c r="W53" s="128"/>
      <c r="X53" s="133"/>
    </row>
    <row r="54" spans="1:37">
      <c r="D54" s="127" t="s">
        <v>196</v>
      </c>
      <c r="E54" s="128"/>
      <c r="F54" s="129"/>
      <c r="G54" s="130"/>
      <c r="H54" s="130"/>
      <c r="I54" s="130"/>
      <c r="J54" s="130"/>
      <c r="K54" s="131"/>
      <c r="L54" s="131"/>
      <c r="M54" s="128"/>
      <c r="N54" s="128"/>
      <c r="O54" s="129"/>
      <c r="P54" s="129"/>
      <c r="Q54" s="128"/>
      <c r="R54" s="128"/>
      <c r="S54" s="128"/>
      <c r="T54" s="132"/>
      <c r="U54" s="132"/>
      <c r="V54" s="132" t="s">
        <v>0</v>
      </c>
      <c r="W54" s="128"/>
      <c r="X54" s="133"/>
    </row>
    <row r="55" spans="1:37">
      <c r="D55" s="127" t="s">
        <v>197</v>
      </c>
      <c r="E55" s="128"/>
      <c r="F55" s="129"/>
      <c r="G55" s="130"/>
      <c r="H55" s="130"/>
      <c r="I55" s="130"/>
      <c r="J55" s="130"/>
      <c r="K55" s="131"/>
      <c r="L55" s="131"/>
      <c r="M55" s="128"/>
      <c r="N55" s="128"/>
      <c r="O55" s="129"/>
      <c r="P55" s="129"/>
      <c r="Q55" s="128"/>
      <c r="R55" s="128"/>
      <c r="S55" s="128"/>
      <c r="T55" s="132"/>
      <c r="U55" s="132"/>
      <c r="V55" s="132" t="s">
        <v>0</v>
      </c>
      <c r="W55" s="128"/>
      <c r="X55" s="133"/>
    </row>
    <row r="56" spans="1:37">
      <c r="D56" s="127" t="s">
        <v>198</v>
      </c>
      <c r="E56" s="128"/>
      <c r="F56" s="129"/>
      <c r="G56" s="130"/>
      <c r="H56" s="130"/>
      <c r="I56" s="130"/>
      <c r="J56" s="130"/>
      <c r="K56" s="131"/>
      <c r="L56" s="131"/>
      <c r="M56" s="128"/>
      <c r="N56" s="128"/>
      <c r="O56" s="129"/>
      <c r="P56" s="129"/>
      <c r="Q56" s="128"/>
      <c r="R56" s="128"/>
      <c r="S56" s="128"/>
      <c r="T56" s="132"/>
      <c r="U56" s="132"/>
      <c r="V56" s="132" t="s">
        <v>0</v>
      </c>
      <c r="W56" s="128"/>
      <c r="X56" s="133"/>
    </row>
    <row r="57" spans="1:37">
      <c r="D57" s="127" t="s">
        <v>199</v>
      </c>
      <c r="E57" s="128"/>
      <c r="F57" s="129"/>
      <c r="G57" s="130"/>
      <c r="H57" s="130"/>
      <c r="I57" s="130"/>
      <c r="J57" s="130"/>
      <c r="K57" s="131"/>
      <c r="L57" s="131"/>
      <c r="M57" s="128"/>
      <c r="N57" s="128"/>
      <c r="O57" s="129"/>
      <c r="P57" s="129"/>
      <c r="Q57" s="128"/>
      <c r="R57" s="128"/>
      <c r="S57" s="128"/>
      <c r="T57" s="132"/>
      <c r="U57" s="132"/>
      <c r="V57" s="132" t="s">
        <v>0</v>
      </c>
      <c r="W57" s="128"/>
      <c r="X57" s="133"/>
    </row>
    <row r="58" spans="1:37">
      <c r="A58" s="80">
        <v>12</v>
      </c>
      <c r="B58" s="81" t="s">
        <v>200</v>
      </c>
      <c r="C58" s="82" t="s">
        <v>201</v>
      </c>
      <c r="D58" s="83" t="s">
        <v>202</v>
      </c>
      <c r="E58" s="84">
        <v>13.272</v>
      </c>
      <c r="F58" s="85" t="s">
        <v>132</v>
      </c>
      <c r="G58" s="139"/>
      <c r="H58" s="86">
        <f>ROUND(E58*G58,2)</f>
        <v>0</v>
      </c>
      <c r="J58" s="86">
        <f>ROUND(E58*G58,2)</f>
        <v>0</v>
      </c>
      <c r="K58" s="87">
        <v>2.4193099999999998</v>
      </c>
      <c r="L58" s="87">
        <f>E58*K58</f>
        <v>32.109082319999999</v>
      </c>
      <c r="N58" s="84">
        <f>E58*M58</f>
        <v>0</v>
      </c>
      <c r="O58" s="85">
        <v>23</v>
      </c>
      <c r="P58" s="85" t="s">
        <v>133</v>
      </c>
      <c r="V58" s="88" t="s">
        <v>105</v>
      </c>
      <c r="W58" s="84">
        <v>6.0519999999999996</v>
      </c>
      <c r="X58" s="126" t="s">
        <v>203</v>
      </c>
      <c r="Y58" s="126" t="s">
        <v>201</v>
      </c>
      <c r="Z58" s="82" t="s">
        <v>204</v>
      </c>
      <c r="AB58" s="85">
        <v>7</v>
      </c>
      <c r="AC58" s="85" t="s">
        <v>136</v>
      </c>
      <c r="AJ58" s="72" t="s">
        <v>137</v>
      </c>
      <c r="AK58" s="72" t="s">
        <v>138</v>
      </c>
    </row>
    <row r="59" spans="1:37">
      <c r="D59" s="127" t="s">
        <v>205</v>
      </c>
      <c r="E59" s="128"/>
      <c r="F59" s="129"/>
      <c r="G59" s="130"/>
      <c r="H59" s="130"/>
      <c r="I59" s="130"/>
      <c r="J59" s="130"/>
      <c r="K59" s="131"/>
      <c r="L59" s="131"/>
      <c r="M59" s="128"/>
      <c r="N59" s="128"/>
      <c r="O59" s="129"/>
      <c r="P59" s="129"/>
      <c r="Q59" s="128"/>
      <c r="R59" s="128"/>
      <c r="S59" s="128"/>
      <c r="T59" s="132"/>
      <c r="U59" s="132"/>
      <c r="V59" s="132" t="s">
        <v>0</v>
      </c>
      <c r="W59" s="128"/>
      <c r="X59" s="133"/>
    </row>
    <row r="60" spans="1:37">
      <c r="D60" s="127" t="s">
        <v>206</v>
      </c>
      <c r="E60" s="128"/>
      <c r="F60" s="129"/>
      <c r="G60" s="130"/>
      <c r="H60" s="130"/>
      <c r="I60" s="130"/>
      <c r="J60" s="130"/>
      <c r="K60" s="131"/>
      <c r="L60" s="131"/>
      <c r="M60" s="128"/>
      <c r="N60" s="128"/>
      <c r="O60" s="129"/>
      <c r="P60" s="129"/>
      <c r="Q60" s="128"/>
      <c r="R60" s="128"/>
      <c r="S60" s="128"/>
      <c r="T60" s="132"/>
      <c r="U60" s="132"/>
      <c r="V60" s="132" t="s">
        <v>0</v>
      </c>
      <c r="W60" s="128"/>
      <c r="X60" s="133"/>
    </row>
    <row r="61" spans="1:37">
      <c r="A61" s="80">
        <v>13</v>
      </c>
      <c r="B61" s="81" t="s">
        <v>200</v>
      </c>
      <c r="C61" s="82" t="s">
        <v>207</v>
      </c>
      <c r="D61" s="83" t="s">
        <v>208</v>
      </c>
      <c r="E61" s="84">
        <v>53.088000000000001</v>
      </c>
      <c r="F61" s="85" t="s">
        <v>182</v>
      </c>
      <c r="G61" s="139"/>
      <c r="H61" s="86">
        <f>ROUND(E61*G61,2)</f>
        <v>0</v>
      </c>
      <c r="J61" s="86">
        <f>ROUND(E61*G61,2)</f>
        <v>0</v>
      </c>
      <c r="K61" s="87">
        <v>2.2300000000000002E-3</v>
      </c>
      <c r="L61" s="87">
        <f>E61*K61</f>
        <v>0.11838624000000002</v>
      </c>
      <c r="N61" s="84">
        <f>E61*M61</f>
        <v>0</v>
      </c>
      <c r="O61" s="85">
        <v>23</v>
      </c>
      <c r="P61" s="85" t="s">
        <v>133</v>
      </c>
      <c r="V61" s="88" t="s">
        <v>105</v>
      </c>
      <c r="W61" s="84">
        <v>19.376999999999999</v>
      </c>
      <c r="X61" s="126" t="s">
        <v>209</v>
      </c>
      <c r="Y61" s="126" t="s">
        <v>207</v>
      </c>
      <c r="Z61" s="82" t="s">
        <v>204</v>
      </c>
      <c r="AB61" s="85">
        <v>7</v>
      </c>
      <c r="AC61" s="85" t="s">
        <v>136</v>
      </c>
      <c r="AJ61" s="72" t="s">
        <v>137</v>
      </c>
      <c r="AK61" s="72" t="s">
        <v>138</v>
      </c>
    </row>
    <row r="62" spans="1:37">
      <c r="D62" s="127" t="s">
        <v>210</v>
      </c>
      <c r="E62" s="128"/>
      <c r="F62" s="129"/>
      <c r="G62" s="130"/>
      <c r="H62" s="130"/>
      <c r="I62" s="130"/>
      <c r="J62" s="130"/>
      <c r="K62" s="131"/>
      <c r="L62" s="131"/>
      <c r="M62" s="128"/>
      <c r="N62" s="128"/>
      <c r="O62" s="129"/>
      <c r="P62" s="129"/>
      <c r="Q62" s="128"/>
      <c r="R62" s="128"/>
      <c r="S62" s="128"/>
      <c r="T62" s="132"/>
      <c r="U62" s="132"/>
      <c r="V62" s="132" t="s">
        <v>0</v>
      </c>
      <c r="W62" s="128"/>
      <c r="X62" s="133"/>
    </row>
    <row r="63" spans="1:37">
      <c r="D63" s="127" t="s">
        <v>211</v>
      </c>
      <c r="E63" s="128"/>
      <c r="F63" s="129"/>
      <c r="G63" s="130"/>
      <c r="H63" s="130"/>
      <c r="I63" s="130"/>
      <c r="J63" s="130"/>
      <c r="K63" s="131"/>
      <c r="L63" s="131"/>
      <c r="M63" s="128"/>
      <c r="N63" s="128"/>
      <c r="O63" s="129"/>
      <c r="P63" s="129"/>
      <c r="Q63" s="128"/>
      <c r="R63" s="128"/>
      <c r="S63" s="128"/>
      <c r="T63" s="132"/>
      <c r="U63" s="132"/>
      <c r="V63" s="132" t="s">
        <v>0</v>
      </c>
      <c r="W63" s="128"/>
      <c r="X63" s="133"/>
    </row>
    <row r="64" spans="1:37">
      <c r="A64" s="80">
        <v>14</v>
      </c>
      <c r="B64" s="81" t="s">
        <v>200</v>
      </c>
      <c r="C64" s="82" t="s">
        <v>212</v>
      </c>
      <c r="D64" s="83" t="s">
        <v>213</v>
      </c>
      <c r="E64" s="84">
        <v>53.088000000000001</v>
      </c>
      <c r="F64" s="85" t="s">
        <v>182</v>
      </c>
      <c r="G64" s="139"/>
      <c r="H64" s="86">
        <f>ROUND(E64*G64,2)</f>
        <v>0</v>
      </c>
      <c r="J64" s="86">
        <f>ROUND(E64*G64,2)</f>
        <v>0</v>
      </c>
      <c r="L64" s="87">
        <f>E64*K64</f>
        <v>0</v>
      </c>
      <c r="N64" s="84">
        <f>E64*M64</f>
        <v>0</v>
      </c>
      <c r="O64" s="85">
        <v>23</v>
      </c>
      <c r="P64" s="85" t="s">
        <v>133</v>
      </c>
      <c r="V64" s="88" t="s">
        <v>105</v>
      </c>
      <c r="W64" s="84">
        <v>10.404999999999999</v>
      </c>
      <c r="X64" s="126" t="s">
        <v>214</v>
      </c>
      <c r="Y64" s="126" t="s">
        <v>212</v>
      </c>
      <c r="Z64" s="82" t="s">
        <v>204</v>
      </c>
      <c r="AB64" s="85">
        <v>7</v>
      </c>
      <c r="AC64" s="85" t="s">
        <v>136</v>
      </c>
      <c r="AJ64" s="72" t="s">
        <v>137</v>
      </c>
      <c r="AK64" s="72" t="s">
        <v>138</v>
      </c>
    </row>
    <row r="65" spans="1:37">
      <c r="A65" s="80">
        <v>15</v>
      </c>
      <c r="B65" s="81" t="s">
        <v>200</v>
      </c>
      <c r="C65" s="82" t="s">
        <v>215</v>
      </c>
      <c r="D65" s="83" t="s">
        <v>216</v>
      </c>
      <c r="E65" s="84">
        <v>12.65</v>
      </c>
      <c r="F65" s="85" t="s">
        <v>132</v>
      </c>
      <c r="G65" s="139"/>
      <c r="H65" s="86">
        <f>ROUND(E65*G65,2)</f>
        <v>0</v>
      </c>
      <c r="J65" s="86">
        <f>ROUND(E65*G65,2)</f>
        <v>0</v>
      </c>
      <c r="K65" s="87">
        <v>2.4193099999999998</v>
      </c>
      <c r="L65" s="87">
        <f>E65*K65</f>
        <v>30.604271499999999</v>
      </c>
      <c r="N65" s="84">
        <f>E65*M65</f>
        <v>0</v>
      </c>
      <c r="O65" s="85">
        <v>23</v>
      </c>
      <c r="P65" s="85" t="s">
        <v>133</v>
      </c>
      <c r="V65" s="88" t="s">
        <v>105</v>
      </c>
      <c r="W65" s="84">
        <v>5.7679999999999998</v>
      </c>
      <c r="X65" s="126" t="s">
        <v>217</v>
      </c>
      <c r="Y65" s="126" t="s">
        <v>215</v>
      </c>
      <c r="Z65" s="82" t="s">
        <v>204</v>
      </c>
      <c r="AB65" s="85">
        <v>7</v>
      </c>
      <c r="AC65" s="85" t="s">
        <v>136</v>
      </c>
      <c r="AJ65" s="72" t="s">
        <v>137</v>
      </c>
      <c r="AK65" s="72" t="s">
        <v>138</v>
      </c>
    </row>
    <row r="66" spans="1:37">
      <c r="D66" s="127" t="s">
        <v>218</v>
      </c>
      <c r="E66" s="128"/>
      <c r="F66" s="129"/>
      <c r="G66" s="130"/>
      <c r="H66" s="130"/>
      <c r="I66" s="130"/>
      <c r="J66" s="130"/>
      <c r="K66" s="131"/>
      <c r="L66" s="131"/>
      <c r="M66" s="128"/>
      <c r="N66" s="128"/>
      <c r="O66" s="129"/>
      <c r="P66" s="129"/>
      <c r="Q66" s="128"/>
      <c r="R66" s="128"/>
      <c r="S66" s="128"/>
      <c r="T66" s="132"/>
      <c r="U66" s="132"/>
      <c r="V66" s="132" t="s">
        <v>0</v>
      </c>
      <c r="W66" s="128"/>
      <c r="X66" s="133"/>
    </row>
    <row r="67" spans="1:37">
      <c r="D67" s="127" t="s">
        <v>219</v>
      </c>
      <c r="E67" s="128"/>
      <c r="F67" s="129"/>
      <c r="G67" s="130"/>
      <c r="H67" s="130"/>
      <c r="I67" s="130"/>
      <c r="J67" s="130"/>
      <c r="K67" s="131"/>
      <c r="L67" s="131"/>
      <c r="M67" s="128"/>
      <c r="N67" s="128"/>
      <c r="O67" s="129"/>
      <c r="P67" s="129"/>
      <c r="Q67" s="128"/>
      <c r="R67" s="128"/>
      <c r="S67" s="128"/>
      <c r="T67" s="132"/>
      <c r="U67" s="132"/>
      <c r="V67" s="132" t="s">
        <v>0</v>
      </c>
      <c r="W67" s="128"/>
      <c r="X67" s="133"/>
    </row>
    <row r="68" spans="1:37">
      <c r="D68" s="127" t="s">
        <v>220</v>
      </c>
      <c r="E68" s="128"/>
      <c r="F68" s="129"/>
      <c r="G68" s="130"/>
      <c r="H68" s="130"/>
      <c r="I68" s="130"/>
      <c r="J68" s="130"/>
      <c r="K68" s="131"/>
      <c r="L68" s="131"/>
      <c r="M68" s="128"/>
      <c r="N68" s="128"/>
      <c r="O68" s="129"/>
      <c r="P68" s="129"/>
      <c r="Q68" s="128"/>
      <c r="R68" s="128"/>
      <c r="S68" s="128"/>
      <c r="T68" s="132"/>
      <c r="U68" s="132"/>
      <c r="V68" s="132" t="s">
        <v>0</v>
      </c>
      <c r="W68" s="128"/>
      <c r="X68" s="133"/>
    </row>
    <row r="69" spans="1:37">
      <c r="A69" s="80">
        <v>16</v>
      </c>
      <c r="B69" s="81" t="s">
        <v>200</v>
      </c>
      <c r="C69" s="82" t="s">
        <v>221</v>
      </c>
      <c r="D69" s="83" t="s">
        <v>222</v>
      </c>
      <c r="E69" s="84">
        <v>23.52</v>
      </c>
      <c r="F69" s="85" t="s">
        <v>182</v>
      </c>
      <c r="G69" s="139"/>
      <c r="H69" s="86">
        <f>ROUND(E69*G69,2)</f>
        <v>0</v>
      </c>
      <c r="J69" s="86">
        <f>ROUND(E69*G69,2)</f>
        <v>0</v>
      </c>
      <c r="K69" s="87">
        <v>2.2300000000000002E-3</v>
      </c>
      <c r="L69" s="87">
        <f>E69*K69</f>
        <v>5.2449600000000006E-2</v>
      </c>
      <c r="N69" s="84">
        <f>E69*M69</f>
        <v>0</v>
      </c>
      <c r="O69" s="85">
        <v>23</v>
      </c>
      <c r="P69" s="85" t="s">
        <v>133</v>
      </c>
      <c r="V69" s="88" t="s">
        <v>105</v>
      </c>
      <c r="W69" s="84">
        <v>8.5850000000000009</v>
      </c>
      <c r="X69" s="126" t="s">
        <v>223</v>
      </c>
      <c r="Y69" s="126" t="s">
        <v>221</v>
      </c>
      <c r="Z69" s="82" t="s">
        <v>204</v>
      </c>
      <c r="AB69" s="85">
        <v>7</v>
      </c>
      <c r="AC69" s="85" t="s">
        <v>136</v>
      </c>
      <c r="AJ69" s="72" t="s">
        <v>137</v>
      </c>
      <c r="AK69" s="72" t="s">
        <v>138</v>
      </c>
    </row>
    <row r="70" spans="1:37">
      <c r="D70" s="127" t="s">
        <v>224</v>
      </c>
      <c r="E70" s="128"/>
      <c r="F70" s="129"/>
      <c r="G70" s="130"/>
      <c r="H70" s="130"/>
      <c r="I70" s="130"/>
      <c r="J70" s="130"/>
      <c r="K70" s="131"/>
      <c r="L70" s="131"/>
      <c r="M70" s="128"/>
      <c r="N70" s="128"/>
      <c r="O70" s="129"/>
      <c r="P70" s="129"/>
      <c r="Q70" s="128"/>
      <c r="R70" s="128"/>
      <c r="S70" s="128"/>
      <c r="T70" s="132"/>
      <c r="U70" s="132"/>
      <c r="V70" s="132" t="s">
        <v>0</v>
      </c>
      <c r="W70" s="128"/>
      <c r="X70" s="133"/>
    </row>
    <row r="71" spans="1:37">
      <c r="D71" s="127" t="s">
        <v>225</v>
      </c>
      <c r="E71" s="128"/>
      <c r="F71" s="129"/>
      <c r="G71" s="130"/>
      <c r="H71" s="130"/>
      <c r="I71" s="130"/>
      <c r="J71" s="130"/>
      <c r="K71" s="131"/>
      <c r="L71" s="131"/>
      <c r="M71" s="128"/>
      <c r="N71" s="128"/>
      <c r="O71" s="129"/>
      <c r="P71" s="129"/>
      <c r="Q71" s="128"/>
      <c r="R71" s="128"/>
      <c r="S71" s="128"/>
      <c r="T71" s="132"/>
      <c r="U71" s="132"/>
      <c r="V71" s="132" t="s">
        <v>0</v>
      </c>
      <c r="W71" s="128"/>
      <c r="X71" s="133"/>
    </row>
    <row r="72" spans="1:37">
      <c r="D72" s="127" t="s">
        <v>226</v>
      </c>
      <c r="E72" s="128"/>
      <c r="F72" s="129"/>
      <c r="G72" s="130"/>
      <c r="H72" s="130"/>
      <c r="I72" s="130"/>
      <c r="J72" s="130"/>
      <c r="K72" s="131"/>
      <c r="L72" s="131"/>
      <c r="M72" s="128"/>
      <c r="N72" s="128"/>
      <c r="O72" s="129"/>
      <c r="P72" s="129"/>
      <c r="Q72" s="128"/>
      <c r="R72" s="128"/>
      <c r="S72" s="128"/>
      <c r="T72" s="132"/>
      <c r="U72" s="132"/>
      <c r="V72" s="132" t="s">
        <v>0</v>
      </c>
      <c r="W72" s="128"/>
      <c r="X72" s="133"/>
    </row>
    <row r="73" spans="1:37">
      <c r="A73" s="80">
        <v>17</v>
      </c>
      <c r="B73" s="81" t="s">
        <v>200</v>
      </c>
      <c r="C73" s="82" t="s">
        <v>227</v>
      </c>
      <c r="D73" s="83" t="s">
        <v>228</v>
      </c>
      <c r="E73" s="84">
        <v>23.52</v>
      </c>
      <c r="F73" s="85" t="s">
        <v>182</v>
      </c>
      <c r="G73" s="139"/>
      <c r="H73" s="86">
        <f>ROUND(E73*G73,2)</f>
        <v>0</v>
      </c>
      <c r="J73" s="86">
        <f>ROUND(E73*G73,2)</f>
        <v>0</v>
      </c>
      <c r="L73" s="87">
        <f>E73*K73</f>
        <v>0</v>
      </c>
      <c r="N73" s="84">
        <f>E73*M73</f>
        <v>0</v>
      </c>
      <c r="O73" s="85">
        <v>23</v>
      </c>
      <c r="P73" s="85" t="s">
        <v>133</v>
      </c>
      <c r="V73" s="88" t="s">
        <v>105</v>
      </c>
      <c r="W73" s="84">
        <v>4.6100000000000003</v>
      </c>
      <c r="X73" s="126" t="s">
        <v>229</v>
      </c>
      <c r="Y73" s="126" t="s">
        <v>227</v>
      </c>
      <c r="Z73" s="82" t="s">
        <v>204</v>
      </c>
      <c r="AB73" s="85">
        <v>7</v>
      </c>
      <c r="AC73" s="85" t="s">
        <v>136</v>
      </c>
      <c r="AJ73" s="72" t="s">
        <v>137</v>
      </c>
      <c r="AK73" s="72" t="s">
        <v>138</v>
      </c>
    </row>
    <row r="74" spans="1:37">
      <c r="D74" s="134" t="s">
        <v>230</v>
      </c>
      <c r="E74" s="135">
        <f>J74</f>
        <v>0</v>
      </c>
      <c r="H74" s="135">
        <f>SUM(H44:H73)</f>
        <v>0</v>
      </c>
      <c r="I74" s="135">
        <f>SUM(I44:I73)</f>
        <v>0</v>
      </c>
      <c r="J74" s="135">
        <f>SUM(J44:J73)</f>
        <v>0</v>
      </c>
      <c r="L74" s="136">
        <f>SUM(L44:L73)</f>
        <v>74.430998500000001</v>
      </c>
      <c r="N74" s="137">
        <f>SUM(N44:N73)</f>
        <v>0</v>
      </c>
      <c r="W74" s="84">
        <f>SUM(W44:W73)</f>
        <v>62.704000000000001</v>
      </c>
    </row>
    <row r="76" spans="1:37">
      <c r="B76" s="82" t="s">
        <v>231</v>
      </c>
    </row>
    <row r="77" spans="1:37">
      <c r="A77" s="80">
        <v>18</v>
      </c>
      <c r="B77" s="81" t="s">
        <v>200</v>
      </c>
      <c r="C77" s="82" t="s">
        <v>232</v>
      </c>
      <c r="D77" s="83" t="s">
        <v>233</v>
      </c>
      <c r="E77" s="84">
        <v>21.472999999999999</v>
      </c>
      <c r="F77" s="85" t="s">
        <v>132</v>
      </c>
      <c r="G77" s="139"/>
      <c r="H77" s="86">
        <f>ROUND(E77*G77,2)</f>
        <v>0</v>
      </c>
      <c r="J77" s="86">
        <f>ROUND(E77*G77,2)</f>
        <v>0</v>
      </c>
      <c r="K77" s="87">
        <v>2.2825500000000001</v>
      </c>
      <c r="L77" s="87">
        <f>E77*K77</f>
        <v>49.013196149999999</v>
      </c>
      <c r="N77" s="84">
        <f>E77*M77</f>
        <v>0</v>
      </c>
      <c r="O77" s="85">
        <v>23</v>
      </c>
      <c r="P77" s="85" t="s">
        <v>133</v>
      </c>
      <c r="V77" s="88" t="s">
        <v>105</v>
      </c>
      <c r="W77" s="84">
        <v>68.349000000000004</v>
      </c>
      <c r="X77" s="126" t="s">
        <v>234</v>
      </c>
      <c r="Y77" s="126" t="s">
        <v>232</v>
      </c>
      <c r="Z77" s="82" t="s">
        <v>235</v>
      </c>
      <c r="AB77" s="85">
        <v>7</v>
      </c>
      <c r="AC77" s="85" t="s">
        <v>136</v>
      </c>
      <c r="AJ77" s="72" t="s">
        <v>137</v>
      </c>
      <c r="AK77" s="72" t="s">
        <v>138</v>
      </c>
    </row>
    <row r="78" spans="1:37">
      <c r="D78" s="127" t="s">
        <v>236</v>
      </c>
      <c r="E78" s="128"/>
      <c r="F78" s="129"/>
      <c r="G78" s="130"/>
      <c r="H78" s="130"/>
      <c r="I78" s="130"/>
      <c r="J78" s="130"/>
      <c r="K78" s="131"/>
      <c r="L78" s="131"/>
      <c r="M78" s="128"/>
      <c r="N78" s="128"/>
      <c r="O78" s="129"/>
      <c r="P78" s="129"/>
      <c r="Q78" s="128"/>
      <c r="R78" s="128"/>
      <c r="S78" s="128"/>
      <c r="T78" s="132"/>
      <c r="U78" s="132"/>
      <c r="V78" s="132" t="s">
        <v>0</v>
      </c>
      <c r="W78" s="128"/>
      <c r="X78" s="133"/>
    </row>
    <row r="79" spans="1:37">
      <c r="A79" s="80">
        <v>19</v>
      </c>
      <c r="B79" s="81" t="s">
        <v>200</v>
      </c>
      <c r="C79" s="82" t="s">
        <v>237</v>
      </c>
      <c r="D79" s="83" t="s">
        <v>238</v>
      </c>
      <c r="E79" s="84">
        <v>0.879</v>
      </c>
      <c r="F79" s="85" t="s">
        <v>239</v>
      </c>
      <c r="G79" s="139"/>
      <c r="H79" s="86">
        <f>ROUND(E79*G79,2)</f>
        <v>0</v>
      </c>
      <c r="J79" s="86">
        <f>ROUND(E79*G79,2)</f>
        <v>0</v>
      </c>
      <c r="K79" s="87">
        <v>1.0405</v>
      </c>
      <c r="L79" s="87">
        <f>E79*K79</f>
        <v>0.91459950000000001</v>
      </c>
      <c r="N79" s="84">
        <f>E79*M79</f>
        <v>0</v>
      </c>
      <c r="O79" s="85">
        <v>23</v>
      </c>
      <c r="P79" s="85" t="s">
        <v>133</v>
      </c>
      <c r="V79" s="88" t="s">
        <v>105</v>
      </c>
      <c r="W79" s="84">
        <v>42.99</v>
      </c>
      <c r="X79" s="126" t="s">
        <v>240</v>
      </c>
      <c r="Y79" s="126" t="s">
        <v>237</v>
      </c>
      <c r="Z79" s="82" t="s">
        <v>204</v>
      </c>
      <c r="AB79" s="85">
        <v>7</v>
      </c>
      <c r="AC79" s="85" t="s">
        <v>136</v>
      </c>
      <c r="AJ79" s="72" t="s">
        <v>137</v>
      </c>
      <c r="AK79" s="72" t="s">
        <v>138</v>
      </c>
    </row>
    <row r="80" spans="1:37">
      <c r="D80" s="127" t="s">
        <v>241</v>
      </c>
      <c r="E80" s="128"/>
      <c r="F80" s="129"/>
      <c r="G80" s="130"/>
      <c r="H80" s="130"/>
      <c r="I80" s="130"/>
      <c r="J80" s="130"/>
      <c r="K80" s="131"/>
      <c r="L80" s="131"/>
      <c r="M80" s="128"/>
      <c r="N80" s="128"/>
      <c r="O80" s="129"/>
      <c r="P80" s="129"/>
      <c r="Q80" s="128"/>
      <c r="R80" s="128"/>
      <c r="S80" s="128"/>
      <c r="T80" s="132"/>
      <c r="U80" s="132"/>
      <c r="V80" s="132" t="s">
        <v>0</v>
      </c>
      <c r="W80" s="128"/>
      <c r="X80" s="133"/>
    </row>
    <row r="81" spans="1:37">
      <c r="D81" s="127" t="s">
        <v>242</v>
      </c>
      <c r="E81" s="128"/>
      <c r="F81" s="129"/>
      <c r="G81" s="130"/>
      <c r="H81" s="130"/>
      <c r="I81" s="130"/>
      <c r="J81" s="130"/>
      <c r="K81" s="131"/>
      <c r="L81" s="131"/>
      <c r="M81" s="128"/>
      <c r="N81" s="128"/>
      <c r="O81" s="129"/>
      <c r="P81" s="129"/>
      <c r="Q81" s="128"/>
      <c r="R81" s="128"/>
      <c r="S81" s="128"/>
      <c r="T81" s="132"/>
      <c r="U81" s="132"/>
      <c r="V81" s="132" t="s">
        <v>0</v>
      </c>
      <c r="W81" s="128"/>
      <c r="X81" s="133"/>
    </row>
    <row r="82" spans="1:37">
      <c r="D82" s="127" t="s">
        <v>243</v>
      </c>
      <c r="E82" s="128"/>
      <c r="F82" s="129"/>
      <c r="G82" s="130"/>
      <c r="H82" s="130"/>
      <c r="I82" s="130"/>
      <c r="J82" s="130"/>
      <c r="K82" s="131"/>
      <c r="L82" s="131"/>
      <c r="M82" s="128"/>
      <c r="N82" s="128"/>
      <c r="O82" s="129"/>
      <c r="P82" s="129"/>
      <c r="Q82" s="128"/>
      <c r="R82" s="128"/>
      <c r="S82" s="128"/>
      <c r="T82" s="132"/>
      <c r="U82" s="132"/>
      <c r="V82" s="132" t="s">
        <v>0</v>
      </c>
      <c r="W82" s="128"/>
      <c r="X82" s="133"/>
    </row>
    <row r="83" spans="1:37">
      <c r="D83" s="127" t="s">
        <v>244</v>
      </c>
      <c r="E83" s="128"/>
      <c r="F83" s="129"/>
      <c r="G83" s="130"/>
      <c r="H83" s="130"/>
      <c r="I83" s="130"/>
      <c r="J83" s="130"/>
      <c r="K83" s="131"/>
      <c r="L83" s="131"/>
      <c r="M83" s="128"/>
      <c r="N83" s="128"/>
      <c r="O83" s="129"/>
      <c r="P83" s="129"/>
      <c r="Q83" s="128"/>
      <c r="R83" s="128"/>
      <c r="S83" s="128"/>
      <c r="T83" s="132"/>
      <c r="U83" s="132"/>
      <c r="V83" s="132" t="s">
        <v>0</v>
      </c>
      <c r="W83" s="128"/>
      <c r="X83" s="133"/>
    </row>
    <row r="84" spans="1:37">
      <c r="D84" s="134" t="s">
        <v>245</v>
      </c>
      <c r="E84" s="135">
        <f>J84</f>
        <v>0</v>
      </c>
      <c r="H84" s="135">
        <f>SUM(H76:H83)</f>
        <v>0</v>
      </c>
      <c r="I84" s="135">
        <f>SUM(I76:I83)</f>
        <v>0</v>
      </c>
      <c r="J84" s="135">
        <f>SUM(J76:J83)</f>
        <v>0</v>
      </c>
      <c r="L84" s="136">
        <f>SUM(L76:L83)</f>
        <v>49.92779565</v>
      </c>
      <c r="N84" s="137">
        <f>SUM(N76:N83)</f>
        <v>0</v>
      </c>
      <c r="W84" s="84">
        <f>SUM(W76:W83)</f>
        <v>111.339</v>
      </c>
    </row>
    <row r="86" spans="1:37">
      <c r="B86" s="82" t="s">
        <v>246</v>
      </c>
    </row>
    <row r="87" spans="1:37" ht="20.399999999999999">
      <c r="A87" s="80">
        <v>20</v>
      </c>
      <c r="B87" s="81" t="s">
        <v>247</v>
      </c>
      <c r="C87" s="82" t="s">
        <v>248</v>
      </c>
      <c r="D87" s="83" t="s">
        <v>249</v>
      </c>
      <c r="E87" s="84">
        <v>197</v>
      </c>
      <c r="F87" s="85" t="s">
        <v>182</v>
      </c>
      <c r="G87" s="139"/>
      <c r="H87" s="86">
        <f>ROUND(E87*G87,2)</f>
        <v>0</v>
      </c>
      <c r="J87" s="86">
        <f>ROUND(E87*G87,2)</f>
        <v>0</v>
      </c>
      <c r="K87" s="87">
        <v>0.25094</v>
      </c>
      <c r="L87" s="87">
        <f>E87*K87</f>
        <v>49.435180000000003</v>
      </c>
      <c r="N87" s="84">
        <f>E87*M87</f>
        <v>0</v>
      </c>
      <c r="O87" s="85">
        <v>23</v>
      </c>
      <c r="P87" s="85" t="s">
        <v>133</v>
      </c>
      <c r="V87" s="88" t="s">
        <v>105</v>
      </c>
      <c r="W87" s="84">
        <v>9.4559999999999995</v>
      </c>
      <c r="X87" s="126" t="s">
        <v>250</v>
      </c>
      <c r="Y87" s="126" t="s">
        <v>248</v>
      </c>
      <c r="Z87" s="82" t="s">
        <v>251</v>
      </c>
      <c r="AB87" s="85">
        <v>7</v>
      </c>
      <c r="AC87" s="85" t="s">
        <v>136</v>
      </c>
      <c r="AJ87" s="72" t="s">
        <v>137</v>
      </c>
      <c r="AK87" s="72" t="s">
        <v>138</v>
      </c>
    </row>
    <row r="88" spans="1:37">
      <c r="D88" s="127" t="s">
        <v>189</v>
      </c>
      <c r="E88" s="128"/>
      <c r="F88" s="129"/>
      <c r="G88" s="130"/>
      <c r="H88" s="130"/>
      <c r="I88" s="130"/>
      <c r="J88" s="130"/>
      <c r="K88" s="131"/>
      <c r="L88" s="131"/>
      <c r="M88" s="128"/>
      <c r="N88" s="128"/>
      <c r="O88" s="129"/>
      <c r="P88" s="129"/>
      <c r="Q88" s="128"/>
      <c r="R88" s="128"/>
      <c r="S88" s="128"/>
      <c r="T88" s="132"/>
      <c r="U88" s="132"/>
      <c r="V88" s="132" t="s">
        <v>0</v>
      </c>
      <c r="W88" s="128"/>
      <c r="X88" s="133"/>
    </row>
    <row r="89" spans="1:37" ht="20.399999999999999">
      <c r="A89" s="80">
        <v>21</v>
      </c>
      <c r="B89" s="81" t="s">
        <v>247</v>
      </c>
      <c r="C89" s="82" t="s">
        <v>252</v>
      </c>
      <c r="D89" s="83" t="s">
        <v>253</v>
      </c>
      <c r="E89" s="84">
        <v>197</v>
      </c>
      <c r="F89" s="85" t="s">
        <v>182</v>
      </c>
      <c r="G89" s="139"/>
      <c r="H89" s="86">
        <f>ROUND(E89*G89,2)</f>
        <v>0</v>
      </c>
      <c r="J89" s="86">
        <f>ROUND(E89*G89,2)</f>
        <v>0</v>
      </c>
      <c r="K89" s="87">
        <v>0.48574000000000001</v>
      </c>
      <c r="L89" s="87">
        <f>E89*K89</f>
        <v>95.690780000000004</v>
      </c>
      <c r="N89" s="84">
        <f>E89*M89</f>
        <v>0</v>
      </c>
      <c r="O89" s="85">
        <v>23</v>
      </c>
      <c r="P89" s="85" t="s">
        <v>133</v>
      </c>
      <c r="V89" s="88" t="s">
        <v>105</v>
      </c>
      <c r="W89" s="84">
        <v>10.638</v>
      </c>
      <c r="X89" s="126" t="s">
        <v>254</v>
      </c>
      <c r="Y89" s="126" t="s">
        <v>252</v>
      </c>
      <c r="Z89" s="82" t="s">
        <v>251</v>
      </c>
      <c r="AB89" s="85">
        <v>7</v>
      </c>
      <c r="AC89" s="85" t="s">
        <v>136</v>
      </c>
      <c r="AJ89" s="72" t="s">
        <v>137</v>
      </c>
      <c r="AK89" s="72" t="s">
        <v>138</v>
      </c>
    </row>
    <row r="90" spans="1:37">
      <c r="D90" s="127" t="s">
        <v>189</v>
      </c>
      <c r="E90" s="128"/>
      <c r="F90" s="129"/>
      <c r="G90" s="130"/>
      <c r="H90" s="130"/>
      <c r="I90" s="130"/>
      <c r="J90" s="130"/>
      <c r="K90" s="131"/>
      <c r="L90" s="131"/>
      <c r="M90" s="128"/>
      <c r="N90" s="128"/>
      <c r="O90" s="129"/>
      <c r="P90" s="129"/>
      <c r="Q90" s="128"/>
      <c r="R90" s="128"/>
      <c r="S90" s="128"/>
      <c r="T90" s="132"/>
      <c r="U90" s="132"/>
      <c r="V90" s="132" t="s">
        <v>0</v>
      </c>
      <c r="W90" s="128"/>
      <c r="X90" s="133"/>
    </row>
    <row r="91" spans="1:37">
      <c r="D91" s="134" t="s">
        <v>255</v>
      </c>
      <c r="E91" s="135">
        <f>J91</f>
        <v>0</v>
      </c>
      <c r="H91" s="135">
        <f>SUM(H86:H90)</f>
        <v>0</v>
      </c>
      <c r="I91" s="135">
        <f>SUM(I86:I90)</f>
        <v>0</v>
      </c>
      <c r="J91" s="135">
        <f>SUM(J86:J90)</f>
        <v>0</v>
      </c>
      <c r="L91" s="136">
        <f>SUM(L86:L90)</f>
        <v>145.12596000000002</v>
      </c>
      <c r="N91" s="137">
        <f>SUM(N86:N90)</f>
        <v>0</v>
      </c>
      <c r="W91" s="84">
        <f>SUM(W86:W90)</f>
        <v>20.094000000000001</v>
      </c>
    </row>
    <row r="93" spans="1:37">
      <c r="B93" s="82" t="s">
        <v>256</v>
      </c>
    </row>
    <row r="94" spans="1:37">
      <c r="A94" s="80">
        <v>22</v>
      </c>
      <c r="B94" s="81" t="s">
        <v>200</v>
      </c>
      <c r="C94" s="82" t="s">
        <v>257</v>
      </c>
      <c r="D94" s="83" t="s">
        <v>258</v>
      </c>
      <c r="E94" s="84">
        <v>4.9379999999999997</v>
      </c>
      <c r="F94" s="85" t="s">
        <v>132</v>
      </c>
      <c r="G94" s="139"/>
      <c r="H94" s="86">
        <f>ROUND(E94*G94,2)</f>
        <v>0</v>
      </c>
      <c r="J94" s="86">
        <f>ROUND(E94*G94,2)</f>
        <v>0</v>
      </c>
      <c r="K94" s="87">
        <v>2.42103</v>
      </c>
      <c r="L94" s="87">
        <f>E94*K94</f>
        <v>11.955046139999999</v>
      </c>
      <c r="N94" s="84">
        <f>E94*M94</f>
        <v>0</v>
      </c>
      <c r="O94" s="85">
        <v>23</v>
      </c>
      <c r="P94" s="85" t="s">
        <v>133</v>
      </c>
      <c r="V94" s="88" t="s">
        <v>105</v>
      </c>
      <c r="W94" s="84">
        <v>10.898</v>
      </c>
      <c r="X94" s="126" t="s">
        <v>259</v>
      </c>
      <c r="Y94" s="126" t="s">
        <v>257</v>
      </c>
      <c r="Z94" s="82" t="s">
        <v>204</v>
      </c>
      <c r="AB94" s="85">
        <v>7</v>
      </c>
      <c r="AC94" s="85" t="s">
        <v>136</v>
      </c>
      <c r="AJ94" s="72" t="s">
        <v>137</v>
      </c>
      <c r="AK94" s="72" t="s">
        <v>138</v>
      </c>
    </row>
    <row r="95" spans="1:37">
      <c r="D95" s="127" t="s">
        <v>260</v>
      </c>
      <c r="E95" s="128"/>
      <c r="F95" s="129"/>
      <c r="G95" s="130"/>
      <c r="H95" s="130"/>
      <c r="I95" s="130"/>
      <c r="J95" s="130"/>
      <c r="K95" s="131"/>
      <c r="L95" s="131"/>
      <c r="M95" s="128"/>
      <c r="N95" s="128"/>
      <c r="O95" s="129"/>
      <c r="P95" s="129"/>
      <c r="Q95" s="128"/>
      <c r="R95" s="128"/>
      <c r="S95" s="128"/>
      <c r="T95" s="132"/>
      <c r="U95" s="132"/>
      <c r="V95" s="132" t="s">
        <v>0</v>
      </c>
      <c r="W95" s="128"/>
      <c r="X95" s="133"/>
    </row>
    <row r="96" spans="1:37">
      <c r="D96" s="127" t="s">
        <v>261</v>
      </c>
      <c r="E96" s="128"/>
      <c r="F96" s="129"/>
      <c r="G96" s="130"/>
      <c r="H96" s="130"/>
      <c r="I96" s="130"/>
      <c r="J96" s="130"/>
      <c r="K96" s="131"/>
      <c r="L96" s="131"/>
      <c r="M96" s="128"/>
      <c r="N96" s="128"/>
      <c r="O96" s="129"/>
      <c r="P96" s="129"/>
      <c r="Q96" s="128"/>
      <c r="R96" s="128"/>
      <c r="S96" s="128"/>
      <c r="T96" s="132"/>
      <c r="U96" s="132"/>
      <c r="V96" s="132" t="s">
        <v>0</v>
      </c>
      <c r="W96" s="128"/>
      <c r="X96" s="133"/>
    </row>
    <row r="97" spans="1:37">
      <c r="A97" s="80">
        <v>23</v>
      </c>
      <c r="B97" s="81" t="s">
        <v>200</v>
      </c>
      <c r="C97" s="82" t="s">
        <v>262</v>
      </c>
      <c r="D97" s="83" t="s">
        <v>263</v>
      </c>
      <c r="E97" s="84">
        <v>4.9379999999999997</v>
      </c>
      <c r="F97" s="85" t="s">
        <v>132</v>
      </c>
      <c r="G97" s="139"/>
      <c r="H97" s="86">
        <f>ROUND(E97*G97,2)</f>
        <v>0</v>
      </c>
      <c r="J97" s="86">
        <f>ROUND(E97*G97,2)</f>
        <v>0</v>
      </c>
      <c r="K97" s="87">
        <v>0.01</v>
      </c>
      <c r="L97" s="87">
        <f>E97*K97</f>
        <v>4.938E-2</v>
      </c>
      <c r="N97" s="84">
        <f>E97*M97</f>
        <v>0</v>
      </c>
      <c r="O97" s="85">
        <v>23</v>
      </c>
      <c r="P97" s="85" t="s">
        <v>133</v>
      </c>
      <c r="V97" s="88" t="s">
        <v>105</v>
      </c>
      <c r="W97" s="84">
        <v>3.3330000000000002</v>
      </c>
      <c r="X97" s="126" t="s">
        <v>264</v>
      </c>
      <c r="Y97" s="126" t="s">
        <v>262</v>
      </c>
      <c r="Z97" s="82" t="s">
        <v>204</v>
      </c>
      <c r="AB97" s="85">
        <v>7</v>
      </c>
      <c r="AC97" s="85" t="s">
        <v>136</v>
      </c>
      <c r="AJ97" s="72" t="s">
        <v>137</v>
      </c>
      <c r="AK97" s="72" t="s">
        <v>138</v>
      </c>
    </row>
    <row r="98" spans="1:37" ht="20.399999999999999">
      <c r="A98" s="80">
        <v>24</v>
      </c>
      <c r="B98" s="81" t="s">
        <v>200</v>
      </c>
      <c r="C98" s="82" t="s">
        <v>265</v>
      </c>
      <c r="D98" s="83" t="s">
        <v>266</v>
      </c>
      <c r="E98" s="84">
        <v>43.439</v>
      </c>
      <c r="F98" s="85" t="s">
        <v>132</v>
      </c>
      <c r="G98" s="139"/>
      <c r="H98" s="86">
        <f>ROUND(E98*G98,2)</f>
        <v>0</v>
      </c>
      <c r="J98" s="86">
        <f>ROUND(E98*G98,2)</f>
        <v>0</v>
      </c>
      <c r="K98" s="87">
        <v>2.48149</v>
      </c>
      <c r="L98" s="87">
        <f>E98*K98</f>
        <v>107.79344411</v>
      </c>
      <c r="N98" s="84">
        <f>E98*M98</f>
        <v>0</v>
      </c>
      <c r="O98" s="85">
        <v>23</v>
      </c>
      <c r="P98" s="85" t="s">
        <v>133</v>
      </c>
      <c r="V98" s="88" t="s">
        <v>105</v>
      </c>
      <c r="W98" s="84">
        <v>114.114</v>
      </c>
      <c r="X98" s="126" t="s">
        <v>267</v>
      </c>
      <c r="Y98" s="126" t="s">
        <v>265</v>
      </c>
      <c r="Z98" s="82" t="s">
        <v>204</v>
      </c>
      <c r="AB98" s="85">
        <v>7</v>
      </c>
      <c r="AC98" s="85" t="s">
        <v>136</v>
      </c>
      <c r="AJ98" s="72" t="s">
        <v>137</v>
      </c>
      <c r="AK98" s="72" t="s">
        <v>138</v>
      </c>
    </row>
    <row r="99" spans="1:37">
      <c r="D99" s="127" t="s">
        <v>268</v>
      </c>
      <c r="E99" s="128"/>
      <c r="F99" s="129"/>
      <c r="G99" s="130"/>
      <c r="H99" s="130"/>
      <c r="I99" s="130"/>
      <c r="J99" s="130"/>
      <c r="K99" s="131"/>
      <c r="L99" s="131"/>
      <c r="M99" s="128"/>
      <c r="N99" s="128"/>
      <c r="O99" s="129"/>
      <c r="P99" s="129"/>
      <c r="Q99" s="128"/>
      <c r="R99" s="128"/>
      <c r="S99" s="128"/>
      <c r="T99" s="132"/>
      <c r="U99" s="132"/>
      <c r="V99" s="132" t="s">
        <v>0</v>
      </c>
      <c r="W99" s="128"/>
      <c r="X99" s="133"/>
    </row>
    <row r="100" spans="1:37">
      <c r="D100" s="127" t="s">
        <v>269</v>
      </c>
      <c r="E100" s="128"/>
      <c r="F100" s="129"/>
      <c r="G100" s="130"/>
      <c r="H100" s="130"/>
      <c r="I100" s="130"/>
      <c r="J100" s="130"/>
      <c r="K100" s="131"/>
      <c r="L100" s="131"/>
      <c r="M100" s="128"/>
      <c r="N100" s="128"/>
      <c r="O100" s="129"/>
      <c r="P100" s="129"/>
      <c r="Q100" s="128"/>
      <c r="R100" s="128"/>
      <c r="S100" s="128"/>
      <c r="T100" s="132"/>
      <c r="U100" s="132"/>
      <c r="V100" s="132" t="s">
        <v>0</v>
      </c>
      <c r="W100" s="128"/>
      <c r="X100" s="133"/>
    </row>
    <row r="101" spans="1:37">
      <c r="A101" s="80">
        <v>25</v>
      </c>
      <c r="B101" s="81" t="s">
        <v>200</v>
      </c>
      <c r="C101" s="82" t="s">
        <v>270</v>
      </c>
      <c r="D101" s="83" t="s">
        <v>271</v>
      </c>
      <c r="E101" s="84">
        <v>15.045999999999999</v>
      </c>
      <c r="F101" s="85" t="s">
        <v>182</v>
      </c>
      <c r="G101" s="139"/>
      <c r="H101" s="86">
        <f>ROUND(E101*G101,2)</f>
        <v>0</v>
      </c>
      <c r="J101" s="86">
        <f>ROUND(E101*G101,2)</f>
        <v>0</v>
      </c>
      <c r="K101" s="87">
        <v>8.6300000000000005E-3</v>
      </c>
      <c r="L101" s="87">
        <f>E101*K101</f>
        <v>0.12984698</v>
      </c>
      <c r="N101" s="84">
        <f>E101*M101</f>
        <v>0</v>
      </c>
      <c r="O101" s="85">
        <v>23</v>
      </c>
      <c r="P101" s="85" t="s">
        <v>133</v>
      </c>
      <c r="V101" s="88" t="s">
        <v>105</v>
      </c>
      <c r="W101" s="84">
        <v>5.9580000000000002</v>
      </c>
      <c r="X101" s="126" t="s">
        <v>272</v>
      </c>
      <c r="Y101" s="126" t="s">
        <v>270</v>
      </c>
      <c r="Z101" s="82" t="s">
        <v>204</v>
      </c>
      <c r="AB101" s="85">
        <v>7</v>
      </c>
      <c r="AC101" s="85" t="s">
        <v>136</v>
      </c>
      <c r="AJ101" s="72" t="s">
        <v>137</v>
      </c>
      <c r="AK101" s="72" t="s">
        <v>138</v>
      </c>
    </row>
    <row r="102" spans="1:37">
      <c r="D102" s="127" t="s">
        <v>268</v>
      </c>
      <c r="E102" s="128"/>
      <c r="F102" s="129"/>
      <c r="G102" s="130"/>
      <c r="H102" s="130"/>
      <c r="I102" s="130"/>
      <c r="J102" s="130"/>
      <c r="K102" s="131"/>
      <c r="L102" s="131"/>
      <c r="M102" s="128"/>
      <c r="N102" s="128"/>
      <c r="O102" s="129"/>
      <c r="P102" s="129"/>
      <c r="Q102" s="128"/>
      <c r="R102" s="128"/>
      <c r="S102" s="128"/>
      <c r="T102" s="132"/>
      <c r="U102" s="132"/>
      <c r="V102" s="132" t="s">
        <v>0</v>
      </c>
      <c r="W102" s="128"/>
      <c r="X102" s="133"/>
    </row>
    <row r="103" spans="1:37">
      <c r="D103" s="127" t="s">
        <v>273</v>
      </c>
      <c r="E103" s="128"/>
      <c r="F103" s="129"/>
      <c r="G103" s="130"/>
      <c r="H103" s="130"/>
      <c r="I103" s="130"/>
      <c r="J103" s="130"/>
      <c r="K103" s="131"/>
      <c r="L103" s="131"/>
      <c r="M103" s="128"/>
      <c r="N103" s="128"/>
      <c r="O103" s="129"/>
      <c r="P103" s="129"/>
      <c r="Q103" s="128"/>
      <c r="R103" s="128"/>
      <c r="S103" s="128"/>
      <c r="T103" s="132"/>
      <c r="U103" s="132"/>
      <c r="V103" s="132" t="s">
        <v>0</v>
      </c>
      <c r="W103" s="128"/>
      <c r="X103" s="133"/>
    </row>
    <row r="104" spans="1:37">
      <c r="D104" s="127" t="s">
        <v>260</v>
      </c>
      <c r="E104" s="128"/>
      <c r="F104" s="129"/>
      <c r="G104" s="130"/>
      <c r="H104" s="130"/>
      <c r="I104" s="130"/>
      <c r="J104" s="130"/>
      <c r="K104" s="131"/>
      <c r="L104" s="131"/>
      <c r="M104" s="128"/>
      <c r="N104" s="128"/>
      <c r="O104" s="129"/>
      <c r="P104" s="129"/>
      <c r="Q104" s="128"/>
      <c r="R104" s="128"/>
      <c r="S104" s="128"/>
      <c r="T104" s="132"/>
      <c r="U104" s="132"/>
      <c r="V104" s="132" t="s">
        <v>0</v>
      </c>
      <c r="W104" s="128"/>
      <c r="X104" s="133"/>
    </row>
    <row r="105" spans="1:37">
      <c r="D105" s="127" t="s">
        <v>274</v>
      </c>
      <c r="E105" s="128"/>
      <c r="F105" s="129"/>
      <c r="G105" s="130"/>
      <c r="H105" s="130"/>
      <c r="I105" s="130"/>
      <c r="J105" s="130"/>
      <c r="K105" s="131"/>
      <c r="L105" s="131"/>
      <c r="M105" s="128"/>
      <c r="N105" s="128"/>
      <c r="O105" s="129"/>
      <c r="P105" s="129"/>
      <c r="Q105" s="128"/>
      <c r="R105" s="128"/>
      <c r="S105" s="128"/>
      <c r="T105" s="132"/>
      <c r="U105" s="132"/>
      <c r="V105" s="132" t="s">
        <v>0</v>
      </c>
      <c r="W105" s="128"/>
      <c r="X105" s="133"/>
    </row>
    <row r="106" spans="1:37">
      <c r="A106" s="80">
        <v>26</v>
      </c>
      <c r="B106" s="81" t="s">
        <v>200</v>
      </c>
      <c r="C106" s="82" t="s">
        <v>275</v>
      </c>
      <c r="D106" s="83" t="s">
        <v>276</v>
      </c>
      <c r="E106" s="84">
        <v>15.045999999999999</v>
      </c>
      <c r="F106" s="85" t="s">
        <v>182</v>
      </c>
      <c r="G106" s="139"/>
      <c r="H106" s="86">
        <f>ROUND(E106*G106,2)</f>
        <v>0</v>
      </c>
      <c r="J106" s="86">
        <f>ROUND(E106*G106,2)</f>
        <v>0</v>
      </c>
      <c r="L106" s="87">
        <f>E106*K106</f>
        <v>0</v>
      </c>
      <c r="N106" s="84">
        <f>E106*M106</f>
        <v>0</v>
      </c>
      <c r="O106" s="85">
        <v>23</v>
      </c>
      <c r="P106" s="85" t="s">
        <v>133</v>
      </c>
      <c r="V106" s="88" t="s">
        <v>105</v>
      </c>
      <c r="W106" s="84">
        <v>3.6110000000000002</v>
      </c>
      <c r="X106" s="126" t="s">
        <v>277</v>
      </c>
      <c r="Y106" s="126" t="s">
        <v>275</v>
      </c>
      <c r="Z106" s="82" t="s">
        <v>204</v>
      </c>
      <c r="AB106" s="85">
        <v>7</v>
      </c>
      <c r="AC106" s="85" t="s">
        <v>136</v>
      </c>
      <c r="AJ106" s="72" t="s">
        <v>137</v>
      </c>
      <c r="AK106" s="72" t="s">
        <v>138</v>
      </c>
    </row>
    <row r="107" spans="1:37">
      <c r="A107" s="80">
        <v>27</v>
      </c>
      <c r="B107" s="81" t="s">
        <v>200</v>
      </c>
      <c r="C107" s="82" t="s">
        <v>278</v>
      </c>
      <c r="D107" s="83" t="s">
        <v>279</v>
      </c>
      <c r="E107" s="84">
        <v>8.2289999999999992</v>
      </c>
      <c r="F107" s="85" t="s">
        <v>132</v>
      </c>
      <c r="G107" s="139"/>
      <c r="H107" s="86">
        <f>ROUND(E107*G107,2)</f>
        <v>0</v>
      </c>
      <c r="J107" s="86">
        <f>ROUND(E107*G107,2)</f>
        <v>0</v>
      </c>
      <c r="K107" s="87">
        <v>1.837</v>
      </c>
      <c r="L107" s="87">
        <f>E107*K107</f>
        <v>15.116672999999999</v>
      </c>
      <c r="N107" s="84">
        <f>E107*M107</f>
        <v>0</v>
      </c>
      <c r="O107" s="85">
        <v>23</v>
      </c>
      <c r="P107" s="85" t="s">
        <v>133</v>
      </c>
      <c r="V107" s="88" t="s">
        <v>105</v>
      </c>
      <c r="W107" s="84">
        <v>13.43</v>
      </c>
      <c r="X107" s="126" t="s">
        <v>280</v>
      </c>
      <c r="Y107" s="126" t="s">
        <v>278</v>
      </c>
      <c r="Z107" s="82" t="s">
        <v>235</v>
      </c>
      <c r="AB107" s="85">
        <v>1</v>
      </c>
      <c r="AC107" s="85" t="s">
        <v>136</v>
      </c>
      <c r="AJ107" s="72" t="s">
        <v>137</v>
      </c>
      <c r="AK107" s="72" t="s">
        <v>138</v>
      </c>
    </row>
    <row r="108" spans="1:37">
      <c r="D108" s="127" t="s">
        <v>260</v>
      </c>
      <c r="E108" s="128"/>
      <c r="F108" s="129"/>
      <c r="G108" s="130"/>
      <c r="H108" s="130"/>
      <c r="I108" s="130"/>
      <c r="J108" s="130"/>
      <c r="K108" s="131"/>
      <c r="L108" s="131"/>
      <c r="M108" s="128"/>
      <c r="N108" s="128"/>
      <c r="O108" s="129"/>
      <c r="P108" s="129"/>
      <c r="Q108" s="128"/>
      <c r="R108" s="128"/>
      <c r="S108" s="128"/>
      <c r="T108" s="132"/>
      <c r="U108" s="132"/>
      <c r="V108" s="132" t="s">
        <v>0</v>
      </c>
      <c r="W108" s="128"/>
      <c r="X108" s="133"/>
    </row>
    <row r="109" spans="1:37">
      <c r="D109" s="127" t="s">
        <v>281</v>
      </c>
      <c r="E109" s="128"/>
      <c r="F109" s="129"/>
      <c r="G109" s="130"/>
      <c r="H109" s="130"/>
      <c r="I109" s="130"/>
      <c r="J109" s="130"/>
      <c r="K109" s="131"/>
      <c r="L109" s="131"/>
      <c r="M109" s="128"/>
      <c r="N109" s="128"/>
      <c r="O109" s="129"/>
      <c r="P109" s="129"/>
      <c r="Q109" s="128"/>
      <c r="R109" s="128"/>
      <c r="S109" s="128"/>
      <c r="T109" s="132"/>
      <c r="U109" s="132"/>
      <c r="V109" s="132" t="s">
        <v>0</v>
      </c>
      <c r="W109" s="128"/>
      <c r="X109" s="133"/>
    </row>
    <row r="110" spans="1:37" ht="20.399999999999999">
      <c r="A110" s="80">
        <v>28</v>
      </c>
      <c r="B110" s="81" t="s">
        <v>200</v>
      </c>
      <c r="C110" s="82" t="s">
        <v>282</v>
      </c>
      <c r="D110" s="83" t="s">
        <v>283</v>
      </c>
      <c r="E110" s="84">
        <v>197</v>
      </c>
      <c r="F110" s="85" t="s">
        <v>182</v>
      </c>
      <c r="G110" s="139"/>
      <c r="H110" s="86">
        <f>ROUND(E110*G110,2)</f>
        <v>0</v>
      </c>
      <c r="J110" s="86">
        <f>ROUND(E110*G110,2)</f>
        <v>0</v>
      </c>
      <c r="K110" s="87">
        <v>1.332E-2</v>
      </c>
      <c r="L110" s="87">
        <f>E110*K110</f>
        <v>2.6240399999999999</v>
      </c>
      <c r="N110" s="84">
        <f>E110*M110</f>
        <v>0</v>
      </c>
      <c r="O110" s="85">
        <v>23</v>
      </c>
      <c r="P110" s="85" t="s">
        <v>133</v>
      </c>
      <c r="V110" s="88" t="s">
        <v>105</v>
      </c>
      <c r="W110" s="84">
        <v>57.13</v>
      </c>
      <c r="X110" s="126" t="s">
        <v>284</v>
      </c>
      <c r="Y110" s="126" t="s">
        <v>282</v>
      </c>
      <c r="Z110" s="82" t="s">
        <v>285</v>
      </c>
      <c r="AB110" s="85">
        <v>7</v>
      </c>
      <c r="AC110" s="85" t="s">
        <v>136</v>
      </c>
      <c r="AJ110" s="72" t="s">
        <v>137</v>
      </c>
      <c r="AK110" s="72" t="s">
        <v>138</v>
      </c>
    </row>
    <row r="111" spans="1:37">
      <c r="D111" s="127" t="s">
        <v>268</v>
      </c>
      <c r="E111" s="128"/>
      <c r="F111" s="129"/>
      <c r="G111" s="130"/>
      <c r="H111" s="130"/>
      <c r="I111" s="130"/>
      <c r="J111" s="130"/>
      <c r="K111" s="131"/>
      <c r="L111" s="131"/>
      <c r="M111" s="128"/>
      <c r="N111" s="128"/>
      <c r="O111" s="129"/>
      <c r="P111" s="129"/>
      <c r="Q111" s="128"/>
      <c r="R111" s="128"/>
      <c r="S111" s="128"/>
      <c r="T111" s="132"/>
      <c r="U111" s="132"/>
      <c r="V111" s="132" t="s">
        <v>0</v>
      </c>
      <c r="W111" s="128"/>
      <c r="X111" s="133"/>
    </row>
    <row r="112" spans="1:37">
      <c r="D112" s="127" t="s">
        <v>189</v>
      </c>
      <c r="E112" s="128"/>
      <c r="F112" s="129"/>
      <c r="G112" s="130"/>
      <c r="H112" s="130"/>
      <c r="I112" s="130"/>
      <c r="J112" s="130"/>
      <c r="K112" s="131"/>
      <c r="L112" s="131"/>
      <c r="M112" s="128"/>
      <c r="N112" s="128"/>
      <c r="O112" s="129"/>
      <c r="P112" s="129"/>
      <c r="Q112" s="128"/>
      <c r="R112" s="128"/>
      <c r="S112" s="128"/>
      <c r="T112" s="132"/>
      <c r="U112" s="132"/>
      <c r="V112" s="132" t="s">
        <v>0</v>
      </c>
      <c r="W112" s="128"/>
      <c r="X112" s="133"/>
    </row>
    <row r="113" spans="1:37">
      <c r="A113" s="80">
        <v>29</v>
      </c>
      <c r="B113" s="81" t="s">
        <v>200</v>
      </c>
      <c r="C113" s="82" t="s">
        <v>286</v>
      </c>
      <c r="D113" s="83" t="s">
        <v>287</v>
      </c>
      <c r="E113" s="84">
        <v>40.9</v>
      </c>
      <c r="F113" s="85" t="s">
        <v>288</v>
      </c>
      <c r="G113" s="139"/>
      <c r="H113" s="86">
        <f>ROUND(E113*G113,2)</f>
        <v>0</v>
      </c>
      <c r="J113" s="86">
        <f>ROUND(E113*G113,2)</f>
        <v>0</v>
      </c>
      <c r="K113" s="87">
        <v>1.2E-4</v>
      </c>
      <c r="L113" s="87">
        <f>E113*K113</f>
        <v>4.908E-3</v>
      </c>
      <c r="N113" s="84">
        <f>E113*M113</f>
        <v>0</v>
      </c>
      <c r="O113" s="85">
        <v>23</v>
      </c>
      <c r="P113" s="85" t="s">
        <v>133</v>
      </c>
      <c r="V113" s="88" t="s">
        <v>105</v>
      </c>
      <c r="W113" s="84">
        <v>1.718</v>
      </c>
      <c r="X113" s="126" t="s">
        <v>289</v>
      </c>
      <c r="Y113" s="126" t="s">
        <v>286</v>
      </c>
      <c r="Z113" s="82" t="s">
        <v>285</v>
      </c>
      <c r="AB113" s="85">
        <v>7</v>
      </c>
      <c r="AC113" s="85" t="s">
        <v>136</v>
      </c>
      <c r="AJ113" s="72" t="s">
        <v>137</v>
      </c>
      <c r="AK113" s="72" t="s">
        <v>138</v>
      </c>
    </row>
    <row r="114" spans="1:37">
      <c r="D114" s="127" t="s">
        <v>290</v>
      </c>
      <c r="E114" s="128"/>
      <c r="F114" s="129"/>
      <c r="G114" s="130"/>
      <c r="H114" s="130"/>
      <c r="I114" s="130"/>
      <c r="J114" s="130"/>
      <c r="K114" s="131"/>
      <c r="L114" s="131"/>
      <c r="M114" s="128"/>
      <c r="N114" s="128"/>
      <c r="O114" s="129"/>
      <c r="P114" s="129"/>
      <c r="Q114" s="128"/>
      <c r="R114" s="128"/>
      <c r="S114" s="128"/>
      <c r="T114" s="132"/>
      <c r="U114" s="132"/>
      <c r="V114" s="132" t="s">
        <v>0</v>
      </c>
      <c r="W114" s="128"/>
      <c r="X114" s="133"/>
    </row>
    <row r="115" spans="1:37">
      <c r="D115" s="134" t="s">
        <v>291</v>
      </c>
      <c r="E115" s="135">
        <f>J115</f>
        <v>0</v>
      </c>
      <c r="H115" s="135">
        <f>SUM(H93:H114)</f>
        <v>0</v>
      </c>
      <c r="I115" s="135">
        <f>SUM(I93:I114)</f>
        <v>0</v>
      </c>
      <c r="J115" s="135">
        <f>SUM(J93:J114)</f>
        <v>0</v>
      </c>
      <c r="L115" s="136">
        <f>SUM(L93:L114)</f>
        <v>137.67333822999998</v>
      </c>
      <c r="N115" s="137">
        <f>SUM(N93:N114)</f>
        <v>0</v>
      </c>
      <c r="W115" s="84">
        <f>SUM(W93:W114)</f>
        <v>210.19199999999998</v>
      </c>
    </row>
    <row r="117" spans="1:37">
      <c r="B117" s="82" t="s">
        <v>292</v>
      </c>
    </row>
    <row r="118" spans="1:37">
      <c r="A118" s="80">
        <v>30</v>
      </c>
      <c r="B118" s="81" t="s">
        <v>200</v>
      </c>
      <c r="C118" s="82" t="s">
        <v>293</v>
      </c>
      <c r="D118" s="83" t="s">
        <v>294</v>
      </c>
      <c r="E118" s="84">
        <v>407.15800000000002</v>
      </c>
      <c r="F118" s="85" t="s">
        <v>239</v>
      </c>
      <c r="G118" s="139"/>
      <c r="H118" s="86">
        <f>ROUND(E118*G118,2)</f>
        <v>0</v>
      </c>
      <c r="J118" s="86">
        <f>ROUND(E118*G118,2)</f>
        <v>0</v>
      </c>
      <c r="L118" s="87">
        <f>E118*K118</f>
        <v>0</v>
      </c>
      <c r="N118" s="84">
        <f>E118*M118</f>
        <v>0</v>
      </c>
      <c r="O118" s="85">
        <v>23</v>
      </c>
      <c r="P118" s="85" t="s">
        <v>133</v>
      </c>
      <c r="V118" s="88" t="s">
        <v>105</v>
      </c>
      <c r="W118" s="84">
        <v>120.11199999999999</v>
      </c>
      <c r="X118" s="126" t="s">
        <v>295</v>
      </c>
      <c r="Y118" s="126" t="s">
        <v>293</v>
      </c>
      <c r="Z118" s="82" t="s">
        <v>296</v>
      </c>
      <c r="AB118" s="85">
        <v>1</v>
      </c>
      <c r="AC118" s="85" t="s">
        <v>136</v>
      </c>
      <c r="AJ118" s="72" t="s">
        <v>137</v>
      </c>
      <c r="AK118" s="72" t="s">
        <v>138</v>
      </c>
    </row>
    <row r="119" spans="1:37">
      <c r="D119" s="134" t="s">
        <v>297</v>
      </c>
      <c r="E119" s="135">
        <f>J119</f>
        <v>0</v>
      </c>
      <c r="H119" s="135">
        <f>SUM(H117:H118)</f>
        <v>0</v>
      </c>
      <c r="I119" s="135">
        <f>SUM(I117:I118)</f>
        <v>0</v>
      </c>
      <c r="J119" s="135">
        <f>SUM(J117:J118)</f>
        <v>0</v>
      </c>
      <c r="L119" s="136">
        <f>SUM(L117:L118)</f>
        <v>0</v>
      </c>
      <c r="N119" s="137">
        <f>SUM(N117:N118)</f>
        <v>0</v>
      </c>
      <c r="W119" s="84">
        <f>SUM(W117:W118)</f>
        <v>120.11199999999999</v>
      </c>
    </row>
    <row r="121" spans="1:37">
      <c r="D121" s="134" t="s">
        <v>298</v>
      </c>
      <c r="E121" s="137">
        <f>J121</f>
        <v>0</v>
      </c>
      <c r="H121" s="135">
        <f>+H42+H74+H84+H91+H115+H119</f>
        <v>0</v>
      </c>
      <c r="I121" s="135">
        <f>+I42+I74+I84+I91+I115+I119</f>
        <v>0</v>
      </c>
      <c r="J121" s="135">
        <f>+J42+J74+J84+J91+J115+J119</f>
        <v>0</v>
      </c>
      <c r="L121" s="136">
        <f>+L42+L74+L84+L91+L115+L119</f>
        <v>407.15809237999997</v>
      </c>
      <c r="N121" s="137">
        <f>+N42+N74+N84+N91+N115+N119</f>
        <v>0</v>
      </c>
      <c r="W121" s="84">
        <f>+W42+W74+W84+W91+W115+W119</f>
        <v>1157.8120000000001</v>
      </c>
    </row>
    <row r="123" spans="1:37">
      <c r="B123" s="125" t="s">
        <v>299</v>
      </c>
    </row>
    <row r="124" spans="1:37">
      <c r="B124" s="82" t="s">
        <v>300</v>
      </c>
    </row>
    <row r="125" spans="1:37">
      <c r="A125" s="80">
        <v>31</v>
      </c>
      <c r="B125" s="81" t="s">
        <v>301</v>
      </c>
      <c r="C125" s="82" t="s">
        <v>302</v>
      </c>
      <c r="D125" s="83" t="s">
        <v>303</v>
      </c>
      <c r="E125" s="84">
        <v>221.33</v>
      </c>
      <c r="F125" s="85" t="s">
        <v>182</v>
      </c>
      <c r="G125" s="139"/>
      <c r="H125" s="86">
        <f>ROUND(E125*G125,2)</f>
        <v>0</v>
      </c>
      <c r="J125" s="86">
        <f>ROUND(E125*G125,2)</f>
        <v>0</v>
      </c>
      <c r="K125" s="87">
        <v>3.0000000000000001E-5</v>
      </c>
      <c r="L125" s="87">
        <f>E125*K125</f>
        <v>6.6399000000000007E-3</v>
      </c>
      <c r="N125" s="84">
        <f>E125*M125</f>
        <v>0</v>
      </c>
      <c r="O125" s="85">
        <v>23</v>
      </c>
      <c r="P125" s="85" t="s">
        <v>133</v>
      </c>
      <c r="V125" s="88" t="s">
        <v>304</v>
      </c>
      <c r="W125" s="84">
        <v>77.022999999999996</v>
      </c>
      <c r="X125" s="126" t="s">
        <v>305</v>
      </c>
      <c r="Y125" s="126" t="s">
        <v>302</v>
      </c>
      <c r="Z125" s="82" t="s">
        <v>306</v>
      </c>
      <c r="AB125" s="85">
        <v>7</v>
      </c>
      <c r="AC125" s="85" t="s">
        <v>136</v>
      </c>
      <c r="AJ125" s="72" t="s">
        <v>307</v>
      </c>
      <c r="AK125" s="72" t="s">
        <v>138</v>
      </c>
    </row>
    <row r="126" spans="1:37">
      <c r="D126" s="127" t="s">
        <v>308</v>
      </c>
      <c r="E126" s="128"/>
      <c r="F126" s="129"/>
      <c r="G126" s="130"/>
      <c r="H126" s="130"/>
      <c r="I126" s="130"/>
      <c r="J126" s="130"/>
      <c r="K126" s="131"/>
      <c r="L126" s="131"/>
      <c r="M126" s="128"/>
      <c r="N126" s="128"/>
      <c r="O126" s="129"/>
      <c r="P126" s="129"/>
      <c r="Q126" s="128"/>
      <c r="R126" s="128"/>
      <c r="S126" s="128"/>
      <c r="T126" s="132"/>
      <c r="U126" s="132"/>
      <c r="V126" s="132" t="s">
        <v>0</v>
      </c>
      <c r="W126" s="128"/>
      <c r="X126" s="133"/>
    </row>
    <row r="127" spans="1:37">
      <c r="D127" s="127" t="s">
        <v>309</v>
      </c>
      <c r="E127" s="128"/>
      <c r="F127" s="129"/>
      <c r="G127" s="130"/>
      <c r="H127" s="130"/>
      <c r="I127" s="130"/>
      <c r="J127" s="130"/>
      <c r="K127" s="131"/>
      <c r="L127" s="131"/>
      <c r="M127" s="128"/>
      <c r="N127" s="128"/>
      <c r="O127" s="129"/>
      <c r="P127" s="129"/>
      <c r="Q127" s="128"/>
      <c r="R127" s="128"/>
      <c r="S127" s="128"/>
      <c r="T127" s="132"/>
      <c r="U127" s="132"/>
      <c r="V127" s="132" t="s">
        <v>0</v>
      </c>
      <c r="W127" s="128"/>
      <c r="X127" s="133"/>
    </row>
    <row r="128" spans="1:37" ht="20.399999999999999">
      <c r="A128" s="80">
        <v>32</v>
      </c>
      <c r="B128" s="81" t="s">
        <v>310</v>
      </c>
      <c r="C128" s="82" t="s">
        <v>311</v>
      </c>
      <c r="D128" s="83" t="s">
        <v>312</v>
      </c>
      <c r="E128" s="84">
        <v>254.53</v>
      </c>
      <c r="F128" s="85" t="s">
        <v>182</v>
      </c>
      <c r="G128" s="139"/>
      <c r="I128" s="86">
        <f>ROUND(E128*G128,2)</f>
        <v>0</v>
      </c>
      <c r="J128" s="86">
        <f>ROUND(E128*G128,2)</f>
        <v>0</v>
      </c>
      <c r="K128" s="87">
        <v>2.5400000000000002E-3</v>
      </c>
      <c r="L128" s="87">
        <f>E128*K128</f>
        <v>0.64650620000000003</v>
      </c>
      <c r="N128" s="84">
        <f>E128*M128</f>
        <v>0</v>
      </c>
      <c r="O128" s="85">
        <v>23</v>
      </c>
      <c r="P128" s="85" t="s">
        <v>133</v>
      </c>
      <c r="V128" s="88" t="s">
        <v>97</v>
      </c>
      <c r="X128" s="126" t="s">
        <v>311</v>
      </c>
      <c r="Y128" s="126" t="s">
        <v>311</v>
      </c>
      <c r="Z128" s="82" t="s">
        <v>313</v>
      </c>
      <c r="AA128" s="82" t="s">
        <v>133</v>
      </c>
      <c r="AB128" s="85">
        <v>8</v>
      </c>
      <c r="AC128" s="85" t="s">
        <v>136</v>
      </c>
      <c r="AJ128" s="72" t="s">
        <v>314</v>
      </c>
      <c r="AK128" s="72" t="s">
        <v>138</v>
      </c>
    </row>
    <row r="129" spans="1:37">
      <c r="D129" s="127" t="s">
        <v>315</v>
      </c>
      <c r="E129" s="128"/>
      <c r="F129" s="129"/>
      <c r="G129" s="130"/>
      <c r="H129" s="130"/>
      <c r="I129" s="130"/>
      <c r="J129" s="130"/>
      <c r="K129" s="131"/>
      <c r="L129" s="131"/>
      <c r="M129" s="128"/>
      <c r="N129" s="128"/>
      <c r="O129" s="129"/>
      <c r="P129" s="129"/>
      <c r="Q129" s="128"/>
      <c r="R129" s="128"/>
      <c r="S129" s="128"/>
      <c r="T129" s="132"/>
      <c r="U129" s="132"/>
      <c r="V129" s="132" t="s">
        <v>0</v>
      </c>
      <c r="W129" s="128"/>
      <c r="X129" s="133"/>
    </row>
    <row r="130" spans="1:37">
      <c r="A130" s="80">
        <v>33</v>
      </c>
      <c r="B130" s="81" t="s">
        <v>301</v>
      </c>
      <c r="C130" s="82" t="s">
        <v>316</v>
      </c>
      <c r="D130" s="83" t="s">
        <v>317</v>
      </c>
      <c r="E130" s="84">
        <v>221.33</v>
      </c>
      <c r="F130" s="85" t="s">
        <v>182</v>
      </c>
      <c r="G130" s="139"/>
      <c r="H130" s="86">
        <f>ROUND(E130*G130,2)</f>
        <v>0</v>
      </c>
      <c r="J130" s="86">
        <f>ROUND(E130*G130,2)</f>
        <v>0</v>
      </c>
      <c r="L130" s="87">
        <f>E130*K130</f>
        <v>0</v>
      </c>
      <c r="N130" s="84">
        <f>E130*M130</f>
        <v>0</v>
      </c>
      <c r="O130" s="85">
        <v>23</v>
      </c>
      <c r="P130" s="85" t="s">
        <v>133</v>
      </c>
      <c r="V130" s="88" t="s">
        <v>304</v>
      </c>
      <c r="W130" s="84">
        <v>23.904</v>
      </c>
      <c r="X130" s="126" t="s">
        <v>318</v>
      </c>
      <c r="Y130" s="126" t="s">
        <v>316</v>
      </c>
      <c r="Z130" s="82" t="s">
        <v>306</v>
      </c>
      <c r="AB130" s="85">
        <v>7</v>
      </c>
      <c r="AC130" s="85" t="s">
        <v>136</v>
      </c>
      <c r="AJ130" s="72" t="s">
        <v>307</v>
      </c>
      <c r="AK130" s="72" t="s">
        <v>138</v>
      </c>
    </row>
    <row r="131" spans="1:37">
      <c r="D131" s="127" t="s">
        <v>308</v>
      </c>
      <c r="E131" s="128"/>
      <c r="F131" s="129"/>
      <c r="G131" s="130"/>
      <c r="H131" s="130"/>
      <c r="I131" s="130"/>
      <c r="J131" s="130"/>
      <c r="K131" s="131"/>
      <c r="L131" s="131"/>
      <c r="M131" s="128"/>
      <c r="N131" s="128"/>
      <c r="O131" s="129"/>
      <c r="P131" s="129"/>
      <c r="Q131" s="128"/>
      <c r="R131" s="128"/>
      <c r="S131" s="128"/>
      <c r="T131" s="132"/>
      <c r="U131" s="132"/>
      <c r="V131" s="132" t="s">
        <v>0</v>
      </c>
      <c r="W131" s="128"/>
      <c r="X131" s="133"/>
    </row>
    <row r="132" spans="1:37">
      <c r="D132" s="127" t="s">
        <v>309</v>
      </c>
      <c r="E132" s="128"/>
      <c r="F132" s="129"/>
      <c r="G132" s="130"/>
      <c r="H132" s="130"/>
      <c r="I132" s="130"/>
      <c r="J132" s="130"/>
      <c r="K132" s="131"/>
      <c r="L132" s="131"/>
      <c r="M132" s="128"/>
      <c r="N132" s="128"/>
      <c r="O132" s="129"/>
      <c r="P132" s="129"/>
      <c r="Q132" s="128"/>
      <c r="R132" s="128"/>
      <c r="S132" s="128"/>
      <c r="T132" s="132"/>
      <c r="U132" s="132"/>
      <c r="V132" s="132" t="s">
        <v>0</v>
      </c>
      <c r="W132" s="128"/>
      <c r="X132" s="133"/>
    </row>
    <row r="133" spans="1:37">
      <c r="A133" s="80">
        <v>34</v>
      </c>
      <c r="B133" s="81" t="s">
        <v>310</v>
      </c>
      <c r="C133" s="82" t="s">
        <v>319</v>
      </c>
      <c r="D133" s="83" t="s">
        <v>320</v>
      </c>
      <c r="E133" s="84">
        <v>232.39699999999999</v>
      </c>
      <c r="F133" s="85" t="s">
        <v>182</v>
      </c>
      <c r="G133" s="139"/>
      <c r="I133" s="86">
        <f>ROUND(E133*G133,2)</f>
        <v>0</v>
      </c>
      <c r="J133" s="86">
        <f>ROUND(E133*G133,2)</f>
        <v>0</v>
      </c>
      <c r="K133" s="87">
        <v>5.0000000000000001E-4</v>
      </c>
      <c r="L133" s="87">
        <f>E133*K133</f>
        <v>0.1161985</v>
      </c>
      <c r="N133" s="84">
        <f>E133*M133</f>
        <v>0</v>
      </c>
      <c r="O133" s="85">
        <v>23</v>
      </c>
      <c r="P133" s="85" t="s">
        <v>133</v>
      </c>
      <c r="V133" s="88" t="s">
        <v>97</v>
      </c>
      <c r="X133" s="126" t="s">
        <v>319</v>
      </c>
      <c r="Y133" s="126" t="s">
        <v>319</v>
      </c>
      <c r="Z133" s="82" t="s">
        <v>321</v>
      </c>
      <c r="AA133" s="82" t="s">
        <v>133</v>
      </c>
      <c r="AB133" s="85">
        <v>8</v>
      </c>
      <c r="AC133" s="85" t="s">
        <v>136</v>
      </c>
      <c r="AJ133" s="72" t="s">
        <v>314</v>
      </c>
      <c r="AK133" s="72" t="s">
        <v>138</v>
      </c>
    </row>
    <row r="134" spans="1:37">
      <c r="D134" s="127" t="s">
        <v>322</v>
      </c>
      <c r="E134" s="128"/>
      <c r="F134" s="129"/>
      <c r="G134" s="130"/>
      <c r="H134" s="130"/>
      <c r="I134" s="130"/>
      <c r="J134" s="130"/>
      <c r="K134" s="131"/>
      <c r="L134" s="131"/>
      <c r="M134" s="128"/>
      <c r="N134" s="128"/>
      <c r="O134" s="129"/>
      <c r="P134" s="129"/>
      <c r="Q134" s="128"/>
      <c r="R134" s="128"/>
      <c r="S134" s="128"/>
      <c r="T134" s="132"/>
      <c r="U134" s="132"/>
      <c r="V134" s="132" t="s">
        <v>0</v>
      </c>
      <c r="W134" s="128"/>
      <c r="X134" s="133"/>
    </row>
    <row r="135" spans="1:37">
      <c r="A135" s="80">
        <v>35</v>
      </c>
      <c r="B135" s="81" t="s">
        <v>301</v>
      </c>
      <c r="C135" s="82" t="s">
        <v>323</v>
      </c>
      <c r="D135" s="83" t="s">
        <v>324</v>
      </c>
      <c r="E135" s="84">
        <v>221.33</v>
      </c>
      <c r="F135" s="85" t="s">
        <v>182</v>
      </c>
      <c r="G135" s="139"/>
      <c r="H135" s="86">
        <f>ROUND(E135*G135,2)</f>
        <v>0</v>
      </c>
      <c r="J135" s="86">
        <f>ROUND(E135*G135,2)</f>
        <v>0</v>
      </c>
      <c r="L135" s="87">
        <f>E135*K135</f>
        <v>0</v>
      </c>
      <c r="N135" s="84">
        <f>E135*M135</f>
        <v>0</v>
      </c>
      <c r="O135" s="85">
        <v>23</v>
      </c>
      <c r="P135" s="85" t="s">
        <v>133</v>
      </c>
      <c r="V135" s="88" t="s">
        <v>304</v>
      </c>
      <c r="W135" s="84">
        <v>29.216000000000001</v>
      </c>
      <c r="X135" s="126" t="s">
        <v>325</v>
      </c>
      <c r="Y135" s="126" t="s">
        <v>323</v>
      </c>
      <c r="Z135" s="82" t="s">
        <v>306</v>
      </c>
      <c r="AB135" s="85">
        <v>7</v>
      </c>
      <c r="AC135" s="85" t="s">
        <v>136</v>
      </c>
      <c r="AJ135" s="72" t="s">
        <v>307</v>
      </c>
      <c r="AK135" s="72" t="s">
        <v>138</v>
      </c>
    </row>
    <row r="136" spans="1:37">
      <c r="D136" s="127" t="s">
        <v>308</v>
      </c>
      <c r="E136" s="128"/>
      <c r="F136" s="129"/>
      <c r="G136" s="130"/>
      <c r="H136" s="130"/>
      <c r="I136" s="130"/>
      <c r="J136" s="130"/>
      <c r="K136" s="131"/>
      <c r="L136" s="131"/>
      <c r="M136" s="128"/>
      <c r="N136" s="128"/>
      <c r="O136" s="129"/>
      <c r="P136" s="129"/>
      <c r="Q136" s="128"/>
      <c r="R136" s="128"/>
      <c r="S136" s="128"/>
      <c r="T136" s="132"/>
      <c r="U136" s="132"/>
      <c r="V136" s="132" t="s">
        <v>0</v>
      </c>
      <c r="W136" s="128"/>
      <c r="X136" s="133"/>
    </row>
    <row r="137" spans="1:37">
      <c r="D137" s="127" t="s">
        <v>309</v>
      </c>
      <c r="E137" s="128"/>
      <c r="F137" s="129"/>
      <c r="G137" s="130"/>
      <c r="H137" s="130"/>
      <c r="I137" s="130"/>
      <c r="J137" s="130"/>
      <c r="K137" s="131"/>
      <c r="L137" s="131"/>
      <c r="M137" s="128"/>
      <c r="N137" s="128"/>
      <c r="O137" s="129"/>
      <c r="P137" s="129"/>
      <c r="Q137" s="128"/>
      <c r="R137" s="128"/>
      <c r="S137" s="128"/>
      <c r="T137" s="132"/>
      <c r="U137" s="132"/>
      <c r="V137" s="132" t="s">
        <v>0</v>
      </c>
      <c r="W137" s="128"/>
      <c r="X137" s="133"/>
    </row>
    <row r="138" spans="1:37">
      <c r="A138" s="80">
        <v>36</v>
      </c>
      <c r="B138" s="81" t="s">
        <v>310</v>
      </c>
      <c r="C138" s="82" t="s">
        <v>319</v>
      </c>
      <c r="D138" s="83" t="s">
        <v>320</v>
      </c>
      <c r="E138" s="84">
        <v>232.39699999999999</v>
      </c>
      <c r="F138" s="85" t="s">
        <v>182</v>
      </c>
      <c r="G138" s="139"/>
      <c r="I138" s="86">
        <f>ROUND(E138*G138,2)</f>
        <v>0</v>
      </c>
      <c r="J138" s="86">
        <f>ROUND(E138*G138,2)</f>
        <v>0</v>
      </c>
      <c r="K138" s="87">
        <v>5.0000000000000001E-4</v>
      </c>
      <c r="L138" s="87">
        <f>E138*K138</f>
        <v>0.1161985</v>
      </c>
      <c r="N138" s="84">
        <f>E138*M138</f>
        <v>0</v>
      </c>
      <c r="O138" s="85">
        <v>23</v>
      </c>
      <c r="P138" s="85" t="s">
        <v>133</v>
      </c>
      <c r="V138" s="88" t="s">
        <v>97</v>
      </c>
      <c r="X138" s="126" t="s">
        <v>319</v>
      </c>
      <c r="Y138" s="126" t="s">
        <v>319</v>
      </c>
      <c r="Z138" s="82" t="s">
        <v>321</v>
      </c>
      <c r="AA138" s="82" t="s">
        <v>133</v>
      </c>
      <c r="AB138" s="85">
        <v>8</v>
      </c>
      <c r="AC138" s="85" t="s">
        <v>136</v>
      </c>
      <c r="AJ138" s="72" t="s">
        <v>314</v>
      </c>
      <c r="AK138" s="72" t="s">
        <v>138</v>
      </c>
    </row>
    <row r="139" spans="1:37">
      <c r="D139" s="127" t="s">
        <v>322</v>
      </c>
      <c r="E139" s="128"/>
      <c r="F139" s="129"/>
      <c r="G139" s="130"/>
      <c r="H139" s="130"/>
      <c r="I139" s="130"/>
      <c r="J139" s="130"/>
      <c r="K139" s="131"/>
      <c r="L139" s="131"/>
      <c r="M139" s="128"/>
      <c r="N139" s="128"/>
      <c r="O139" s="129"/>
      <c r="P139" s="129"/>
      <c r="Q139" s="128"/>
      <c r="R139" s="128"/>
      <c r="S139" s="128"/>
      <c r="T139" s="132"/>
      <c r="U139" s="132"/>
      <c r="V139" s="132" t="s">
        <v>0</v>
      </c>
      <c r="W139" s="128"/>
      <c r="X139" s="133"/>
    </row>
    <row r="140" spans="1:37">
      <c r="A140" s="80">
        <v>37</v>
      </c>
      <c r="B140" s="81" t="s">
        <v>301</v>
      </c>
      <c r="C140" s="82" t="s">
        <v>326</v>
      </c>
      <c r="D140" s="83" t="s">
        <v>327</v>
      </c>
      <c r="E140" s="84">
        <v>0.88600000000000001</v>
      </c>
      <c r="F140" s="85" t="s">
        <v>239</v>
      </c>
      <c r="G140" s="139"/>
      <c r="H140" s="86">
        <f>ROUND(E140*G140,2)</f>
        <v>0</v>
      </c>
      <c r="J140" s="86">
        <f>ROUND(E140*G140,2)</f>
        <v>0</v>
      </c>
      <c r="L140" s="87">
        <f>E140*K140</f>
        <v>0</v>
      </c>
      <c r="N140" s="84">
        <f>E140*M140</f>
        <v>0</v>
      </c>
      <c r="O140" s="85">
        <v>23</v>
      </c>
      <c r="P140" s="85" t="s">
        <v>133</v>
      </c>
      <c r="V140" s="88" t="s">
        <v>304</v>
      </c>
      <c r="W140" s="84">
        <v>1.4750000000000001</v>
      </c>
      <c r="X140" s="126" t="s">
        <v>328</v>
      </c>
      <c r="Y140" s="126" t="s">
        <v>326</v>
      </c>
      <c r="Z140" s="82" t="s">
        <v>306</v>
      </c>
      <c r="AB140" s="85">
        <v>1</v>
      </c>
      <c r="AC140" s="85" t="s">
        <v>136</v>
      </c>
      <c r="AJ140" s="72" t="s">
        <v>307</v>
      </c>
      <c r="AK140" s="72" t="s">
        <v>138</v>
      </c>
    </row>
    <row r="141" spans="1:37">
      <c r="D141" s="134" t="s">
        <v>329</v>
      </c>
      <c r="E141" s="135">
        <f>J141</f>
        <v>0</v>
      </c>
      <c r="H141" s="135">
        <f>SUM(H123:H140)</f>
        <v>0</v>
      </c>
      <c r="I141" s="135">
        <f>SUM(I123:I140)</f>
        <v>0</v>
      </c>
      <c r="J141" s="135">
        <f>SUM(J123:J140)</f>
        <v>0</v>
      </c>
      <c r="L141" s="136">
        <f>SUM(L123:L140)</f>
        <v>0.88554310000000003</v>
      </c>
      <c r="N141" s="137">
        <f>SUM(N123:N140)</f>
        <v>0</v>
      </c>
      <c r="W141" s="84">
        <f>SUM(W123:W140)</f>
        <v>131.61799999999999</v>
      </c>
    </row>
    <row r="143" spans="1:37">
      <c r="B143" s="82" t="s">
        <v>330</v>
      </c>
    </row>
    <row r="144" spans="1:37">
      <c r="A144" s="80">
        <v>38</v>
      </c>
      <c r="B144" s="81" t="s">
        <v>331</v>
      </c>
      <c r="C144" s="82" t="s">
        <v>332</v>
      </c>
      <c r="D144" s="83" t="s">
        <v>333</v>
      </c>
      <c r="E144" s="84">
        <v>81.8</v>
      </c>
      <c r="F144" s="85" t="s">
        <v>288</v>
      </c>
      <c r="G144" s="139"/>
      <c r="H144" s="86">
        <f>ROUND(E144*G144,2)</f>
        <v>0</v>
      </c>
      <c r="J144" s="86">
        <f>ROUND(E144*G144,2)</f>
        <v>0</v>
      </c>
      <c r="K144" s="87">
        <v>3.0000000000000001E-5</v>
      </c>
      <c r="L144" s="87">
        <f>E144*K144</f>
        <v>2.454E-3</v>
      </c>
      <c r="N144" s="84">
        <f>E144*M144</f>
        <v>0</v>
      </c>
      <c r="O144" s="85">
        <v>23</v>
      </c>
      <c r="P144" s="85" t="s">
        <v>133</v>
      </c>
      <c r="V144" s="88" t="s">
        <v>304</v>
      </c>
      <c r="W144" s="84">
        <v>32.637999999999998</v>
      </c>
      <c r="X144" s="126" t="s">
        <v>334</v>
      </c>
      <c r="Y144" s="126" t="s">
        <v>332</v>
      </c>
      <c r="Z144" s="82" t="s">
        <v>335</v>
      </c>
      <c r="AB144" s="85">
        <v>1</v>
      </c>
      <c r="AC144" s="85" t="s">
        <v>136</v>
      </c>
      <c r="AJ144" s="72" t="s">
        <v>307</v>
      </c>
      <c r="AK144" s="72" t="s">
        <v>138</v>
      </c>
    </row>
    <row r="145" spans="1:37">
      <c r="D145" s="127" t="s">
        <v>336</v>
      </c>
      <c r="E145" s="128"/>
      <c r="F145" s="129"/>
      <c r="G145" s="130"/>
      <c r="H145" s="130"/>
      <c r="I145" s="130"/>
      <c r="J145" s="130"/>
      <c r="K145" s="131"/>
      <c r="L145" s="131"/>
      <c r="M145" s="128"/>
      <c r="N145" s="128"/>
      <c r="O145" s="129"/>
      <c r="P145" s="129"/>
      <c r="Q145" s="128"/>
      <c r="R145" s="128"/>
      <c r="S145" s="128"/>
      <c r="T145" s="132"/>
      <c r="U145" s="132"/>
      <c r="V145" s="132" t="s">
        <v>0</v>
      </c>
      <c r="W145" s="128"/>
      <c r="X145" s="133"/>
    </row>
    <row r="146" spans="1:37">
      <c r="D146" s="127" t="s">
        <v>337</v>
      </c>
      <c r="E146" s="128"/>
      <c r="F146" s="129"/>
      <c r="G146" s="130"/>
      <c r="H146" s="130"/>
      <c r="I146" s="130"/>
      <c r="J146" s="130"/>
      <c r="K146" s="131"/>
      <c r="L146" s="131"/>
      <c r="M146" s="128"/>
      <c r="N146" s="128"/>
      <c r="O146" s="129"/>
      <c r="P146" s="129"/>
      <c r="Q146" s="128"/>
      <c r="R146" s="128"/>
      <c r="S146" s="128"/>
      <c r="T146" s="132"/>
      <c r="U146" s="132"/>
      <c r="V146" s="132" t="s">
        <v>0</v>
      </c>
      <c r="W146" s="128"/>
      <c r="X146" s="133"/>
    </row>
    <row r="147" spans="1:37">
      <c r="A147" s="80">
        <v>39</v>
      </c>
      <c r="B147" s="81" t="s">
        <v>310</v>
      </c>
      <c r="C147" s="82" t="s">
        <v>338</v>
      </c>
      <c r="D147" s="83" t="s">
        <v>339</v>
      </c>
      <c r="E147" s="84">
        <v>1.1519999999999999</v>
      </c>
      <c r="F147" s="85" t="s">
        <v>132</v>
      </c>
      <c r="G147" s="139"/>
      <c r="I147" s="86">
        <f>ROUND(E147*G147,2)</f>
        <v>0</v>
      </c>
      <c r="J147" s="86">
        <f>ROUND(E147*G147,2)</f>
        <v>0</v>
      </c>
      <c r="K147" s="87">
        <v>0.55000000000000004</v>
      </c>
      <c r="L147" s="87">
        <f>E147*K147</f>
        <v>0.63360000000000005</v>
      </c>
      <c r="N147" s="84">
        <f>E147*M147</f>
        <v>0</v>
      </c>
      <c r="O147" s="85">
        <v>23</v>
      </c>
      <c r="P147" s="85" t="s">
        <v>133</v>
      </c>
      <c r="V147" s="88" t="s">
        <v>97</v>
      </c>
      <c r="X147" s="126" t="s">
        <v>338</v>
      </c>
      <c r="Y147" s="126" t="s">
        <v>338</v>
      </c>
      <c r="Z147" s="82" t="s">
        <v>340</v>
      </c>
      <c r="AA147" s="82" t="s">
        <v>133</v>
      </c>
      <c r="AB147" s="85">
        <v>8</v>
      </c>
      <c r="AC147" s="85" t="s">
        <v>136</v>
      </c>
      <c r="AJ147" s="72" t="s">
        <v>314</v>
      </c>
      <c r="AK147" s="72" t="s">
        <v>138</v>
      </c>
    </row>
    <row r="148" spans="1:37">
      <c r="D148" s="127" t="s">
        <v>336</v>
      </c>
      <c r="E148" s="128"/>
      <c r="F148" s="129"/>
      <c r="G148" s="130"/>
      <c r="H148" s="130"/>
      <c r="I148" s="130"/>
      <c r="J148" s="130"/>
      <c r="K148" s="131"/>
      <c r="L148" s="131"/>
      <c r="M148" s="128"/>
      <c r="N148" s="128"/>
      <c r="O148" s="129"/>
      <c r="P148" s="129"/>
      <c r="Q148" s="128"/>
      <c r="R148" s="128"/>
      <c r="S148" s="128"/>
      <c r="T148" s="132"/>
      <c r="U148" s="132"/>
      <c r="V148" s="132" t="s">
        <v>0</v>
      </c>
      <c r="W148" s="128"/>
      <c r="X148" s="133"/>
    </row>
    <row r="149" spans="1:37">
      <c r="D149" s="127" t="s">
        <v>341</v>
      </c>
      <c r="E149" s="128"/>
      <c r="F149" s="129"/>
      <c r="G149" s="130"/>
      <c r="H149" s="130"/>
      <c r="I149" s="130"/>
      <c r="J149" s="130"/>
      <c r="K149" s="131"/>
      <c r="L149" s="131"/>
      <c r="M149" s="128"/>
      <c r="N149" s="128"/>
      <c r="O149" s="129"/>
      <c r="P149" s="129"/>
      <c r="Q149" s="128"/>
      <c r="R149" s="128"/>
      <c r="S149" s="128"/>
      <c r="T149" s="132"/>
      <c r="U149" s="132"/>
      <c r="V149" s="132" t="s">
        <v>0</v>
      </c>
      <c r="W149" s="128"/>
      <c r="X149" s="133"/>
    </row>
    <row r="150" spans="1:37">
      <c r="A150" s="80">
        <v>40</v>
      </c>
      <c r="B150" s="81" t="s">
        <v>331</v>
      </c>
      <c r="C150" s="82" t="s">
        <v>342</v>
      </c>
      <c r="D150" s="83" t="s">
        <v>343</v>
      </c>
      <c r="E150" s="84">
        <v>146.19999999999999</v>
      </c>
      <c r="F150" s="85" t="s">
        <v>288</v>
      </c>
      <c r="G150" s="139"/>
      <c r="H150" s="86">
        <f>ROUND(E150*G150,2)</f>
        <v>0</v>
      </c>
      <c r="J150" s="86">
        <f>ROUND(E150*G150,2)</f>
        <v>0</v>
      </c>
      <c r="K150" s="87">
        <v>2.6900000000000001E-3</v>
      </c>
      <c r="L150" s="87">
        <f>E150*K150</f>
        <v>0.39327799999999996</v>
      </c>
      <c r="N150" s="84">
        <f>E150*M150</f>
        <v>0</v>
      </c>
      <c r="O150" s="85">
        <v>23</v>
      </c>
      <c r="P150" s="85" t="s">
        <v>133</v>
      </c>
      <c r="V150" s="88" t="s">
        <v>304</v>
      </c>
      <c r="W150" s="84">
        <v>21.638000000000002</v>
      </c>
      <c r="X150" s="126" t="s">
        <v>344</v>
      </c>
      <c r="Y150" s="126" t="s">
        <v>342</v>
      </c>
      <c r="Z150" s="82" t="s">
        <v>335</v>
      </c>
      <c r="AB150" s="85">
        <v>1</v>
      </c>
      <c r="AC150" s="85" t="s">
        <v>136</v>
      </c>
      <c r="AJ150" s="72" t="s">
        <v>307</v>
      </c>
      <c r="AK150" s="72" t="s">
        <v>138</v>
      </c>
    </row>
    <row r="151" spans="1:37">
      <c r="D151" s="127" t="s">
        <v>345</v>
      </c>
      <c r="E151" s="128"/>
      <c r="F151" s="129"/>
      <c r="G151" s="130"/>
      <c r="H151" s="130"/>
      <c r="I151" s="130"/>
      <c r="J151" s="130"/>
      <c r="K151" s="131"/>
      <c r="L151" s="131"/>
      <c r="M151" s="128"/>
      <c r="N151" s="128"/>
      <c r="O151" s="129"/>
      <c r="P151" s="129"/>
      <c r="Q151" s="128"/>
      <c r="R151" s="128"/>
      <c r="S151" s="128"/>
      <c r="T151" s="132"/>
      <c r="U151" s="132"/>
      <c r="V151" s="132" t="s">
        <v>0</v>
      </c>
      <c r="W151" s="128"/>
      <c r="X151" s="133"/>
    </row>
    <row r="152" spans="1:37">
      <c r="D152" s="127" t="s">
        <v>346</v>
      </c>
      <c r="E152" s="128"/>
      <c r="F152" s="129"/>
      <c r="G152" s="130"/>
      <c r="H152" s="130"/>
      <c r="I152" s="130"/>
      <c r="J152" s="130"/>
      <c r="K152" s="131"/>
      <c r="L152" s="131"/>
      <c r="M152" s="128"/>
      <c r="N152" s="128"/>
      <c r="O152" s="129"/>
      <c r="P152" s="129"/>
      <c r="Q152" s="128"/>
      <c r="R152" s="128"/>
      <c r="S152" s="128"/>
      <c r="T152" s="132"/>
      <c r="U152" s="132"/>
      <c r="V152" s="132" t="s">
        <v>0</v>
      </c>
      <c r="W152" s="128"/>
      <c r="X152" s="133"/>
    </row>
    <row r="153" spans="1:37">
      <c r="D153" s="127" t="s">
        <v>347</v>
      </c>
      <c r="E153" s="128"/>
      <c r="F153" s="129"/>
      <c r="G153" s="130"/>
      <c r="H153" s="130"/>
      <c r="I153" s="130"/>
      <c r="J153" s="130"/>
      <c r="K153" s="131"/>
      <c r="L153" s="131"/>
      <c r="M153" s="128"/>
      <c r="N153" s="128"/>
      <c r="O153" s="129"/>
      <c r="P153" s="129"/>
      <c r="Q153" s="128"/>
      <c r="R153" s="128"/>
      <c r="S153" s="128"/>
      <c r="T153" s="132"/>
      <c r="U153" s="132"/>
      <c r="V153" s="132" t="s">
        <v>0</v>
      </c>
      <c r="W153" s="128"/>
      <c r="X153" s="133"/>
    </row>
    <row r="154" spans="1:37">
      <c r="D154" s="127" t="s">
        <v>348</v>
      </c>
      <c r="E154" s="128"/>
      <c r="F154" s="129"/>
      <c r="G154" s="130"/>
      <c r="H154" s="130"/>
      <c r="I154" s="130"/>
      <c r="J154" s="130"/>
      <c r="K154" s="131"/>
      <c r="L154" s="131"/>
      <c r="M154" s="128"/>
      <c r="N154" s="128"/>
      <c r="O154" s="129"/>
      <c r="P154" s="129"/>
      <c r="Q154" s="128"/>
      <c r="R154" s="128"/>
      <c r="S154" s="128"/>
      <c r="T154" s="132"/>
      <c r="U154" s="132"/>
      <c r="V154" s="132" t="s">
        <v>0</v>
      </c>
      <c r="W154" s="128"/>
      <c r="X154" s="133"/>
    </row>
    <row r="155" spans="1:37">
      <c r="D155" s="127" t="s">
        <v>349</v>
      </c>
      <c r="E155" s="128"/>
      <c r="F155" s="129"/>
      <c r="G155" s="130"/>
      <c r="H155" s="130"/>
      <c r="I155" s="130"/>
      <c r="J155" s="130"/>
      <c r="K155" s="131"/>
      <c r="L155" s="131"/>
      <c r="M155" s="128"/>
      <c r="N155" s="128"/>
      <c r="O155" s="129"/>
      <c r="P155" s="129"/>
      <c r="Q155" s="128"/>
      <c r="R155" s="128"/>
      <c r="S155" s="128"/>
      <c r="T155" s="132"/>
      <c r="U155" s="132"/>
      <c r="V155" s="132" t="s">
        <v>0</v>
      </c>
      <c r="W155" s="128"/>
      <c r="X155" s="133"/>
    </row>
    <row r="156" spans="1:37">
      <c r="D156" s="127" t="s">
        <v>350</v>
      </c>
      <c r="E156" s="128"/>
      <c r="F156" s="129"/>
      <c r="G156" s="130"/>
      <c r="H156" s="130"/>
      <c r="I156" s="130"/>
      <c r="J156" s="130"/>
      <c r="K156" s="131"/>
      <c r="L156" s="131"/>
      <c r="M156" s="128"/>
      <c r="N156" s="128"/>
      <c r="O156" s="129"/>
      <c r="P156" s="129"/>
      <c r="Q156" s="128"/>
      <c r="R156" s="128"/>
      <c r="S156" s="128"/>
      <c r="T156" s="132"/>
      <c r="U156" s="132"/>
      <c r="V156" s="132" t="s">
        <v>0</v>
      </c>
      <c r="W156" s="128"/>
      <c r="X156" s="133"/>
    </row>
    <row r="157" spans="1:37">
      <c r="A157" s="80">
        <v>41</v>
      </c>
      <c r="B157" s="81" t="s">
        <v>310</v>
      </c>
      <c r="C157" s="82" t="s">
        <v>351</v>
      </c>
      <c r="D157" s="83" t="s">
        <v>352</v>
      </c>
      <c r="E157" s="84">
        <v>0.54</v>
      </c>
      <c r="F157" s="85" t="s">
        <v>132</v>
      </c>
      <c r="G157" s="139"/>
      <c r="I157" s="86">
        <f>ROUND(E157*G157,2)</f>
        <v>0</v>
      </c>
      <c r="J157" s="86">
        <f>ROUND(E157*G157,2)</f>
        <v>0</v>
      </c>
      <c r="K157" s="87">
        <v>0.55000000000000004</v>
      </c>
      <c r="L157" s="87">
        <f>E157*K157</f>
        <v>0.29700000000000004</v>
      </c>
      <c r="N157" s="84">
        <f>E157*M157</f>
        <v>0</v>
      </c>
      <c r="O157" s="85">
        <v>23</v>
      </c>
      <c r="P157" s="85" t="s">
        <v>133</v>
      </c>
      <c r="V157" s="88" t="s">
        <v>97</v>
      </c>
      <c r="X157" s="126" t="s">
        <v>351</v>
      </c>
      <c r="Y157" s="126" t="s">
        <v>351</v>
      </c>
      <c r="Z157" s="82" t="s">
        <v>340</v>
      </c>
      <c r="AA157" s="82" t="s">
        <v>133</v>
      </c>
      <c r="AB157" s="85">
        <v>8</v>
      </c>
      <c r="AC157" s="85" t="s">
        <v>136</v>
      </c>
      <c r="AJ157" s="72" t="s">
        <v>314</v>
      </c>
      <c r="AK157" s="72" t="s">
        <v>138</v>
      </c>
    </row>
    <row r="158" spans="1:37">
      <c r="D158" s="127" t="s">
        <v>353</v>
      </c>
      <c r="E158" s="128"/>
      <c r="F158" s="129"/>
      <c r="G158" s="130"/>
      <c r="H158" s="130"/>
      <c r="I158" s="130"/>
      <c r="J158" s="130"/>
      <c r="K158" s="131"/>
      <c r="L158" s="131"/>
      <c r="M158" s="128"/>
      <c r="N158" s="128"/>
      <c r="O158" s="129"/>
      <c r="P158" s="129"/>
      <c r="Q158" s="128"/>
      <c r="R158" s="128"/>
      <c r="S158" s="128"/>
      <c r="T158" s="132"/>
      <c r="U158" s="132"/>
      <c r="V158" s="132" t="s">
        <v>0</v>
      </c>
      <c r="W158" s="128"/>
      <c r="X158" s="133"/>
    </row>
    <row r="159" spans="1:37">
      <c r="D159" s="127" t="s">
        <v>354</v>
      </c>
      <c r="E159" s="128"/>
      <c r="F159" s="129"/>
      <c r="G159" s="130"/>
      <c r="H159" s="130"/>
      <c r="I159" s="130"/>
      <c r="J159" s="130"/>
      <c r="K159" s="131"/>
      <c r="L159" s="131"/>
      <c r="M159" s="128"/>
      <c r="N159" s="128"/>
      <c r="O159" s="129"/>
      <c r="P159" s="129"/>
      <c r="Q159" s="128"/>
      <c r="R159" s="128"/>
      <c r="S159" s="128"/>
      <c r="T159" s="132"/>
      <c r="U159" s="132"/>
      <c r="V159" s="132" t="s">
        <v>0</v>
      </c>
      <c r="W159" s="128"/>
      <c r="X159" s="133"/>
    </row>
    <row r="160" spans="1:37">
      <c r="A160" s="80">
        <v>42</v>
      </c>
      <c r="B160" s="81" t="s">
        <v>331</v>
      </c>
      <c r="C160" s="82" t="s">
        <v>355</v>
      </c>
      <c r="D160" s="83" t="s">
        <v>356</v>
      </c>
      <c r="E160" s="84">
        <v>164.8</v>
      </c>
      <c r="F160" s="85" t="s">
        <v>288</v>
      </c>
      <c r="G160" s="139"/>
      <c r="H160" s="86">
        <f>ROUND(E160*G160,2)</f>
        <v>0</v>
      </c>
      <c r="J160" s="86">
        <f>ROUND(E160*G160,2)</f>
        <v>0</v>
      </c>
      <c r="K160" s="87">
        <v>2.5999999999999998E-4</v>
      </c>
      <c r="L160" s="87">
        <f>E160*K160</f>
        <v>4.2847999999999997E-2</v>
      </c>
      <c r="N160" s="84">
        <f>E160*M160</f>
        <v>0</v>
      </c>
      <c r="O160" s="85">
        <v>23</v>
      </c>
      <c r="P160" s="85" t="s">
        <v>133</v>
      </c>
      <c r="V160" s="88" t="s">
        <v>304</v>
      </c>
      <c r="W160" s="84">
        <v>81.245999999999995</v>
      </c>
      <c r="X160" s="126" t="s">
        <v>357</v>
      </c>
      <c r="Y160" s="126" t="s">
        <v>355</v>
      </c>
      <c r="Z160" s="82" t="s">
        <v>358</v>
      </c>
      <c r="AB160" s="85">
        <v>1</v>
      </c>
      <c r="AC160" s="85" t="s">
        <v>136</v>
      </c>
      <c r="AJ160" s="72" t="s">
        <v>307</v>
      </c>
      <c r="AK160" s="72" t="s">
        <v>138</v>
      </c>
    </row>
    <row r="161" spans="1:37">
      <c r="D161" s="127" t="s">
        <v>359</v>
      </c>
      <c r="E161" s="128"/>
      <c r="F161" s="129"/>
      <c r="G161" s="130"/>
      <c r="H161" s="130"/>
      <c r="I161" s="130"/>
      <c r="J161" s="130"/>
      <c r="K161" s="131"/>
      <c r="L161" s="131"/>
      <c r="M161" s="128"/>
      <c r="N161" s="128"/>
      <c r="O161" s="129"/>
      <c r="P161" s="129"/>
      <c r="Q161" s="128"/>
      <c r="R161" s="128"/>
      <c r="S161" s="128"/>
      <c r="T161" s="132"/>
      <c r="U161" s="132"/>
      <c r="V161" s="132" t="s">
        <v>0</v>
      </c>
      <c r="W161" s="128"/>
      <c r="X161" s="133"/>
    </row>
    <row r="162" spans="1:37">
      <c r="D162" s="127" t="s">
        <v>360</v>
      </c>
      <c r="E162" s="128"/>
      <c r="F162" s="129"/>
      <c r="G162" s="130"/>
      <c r="H162" s="130"/>
      <c r="I162" s="130"/>
      <c r="J162" s="130"/>
      <c r="K162" s="131"/>
      <c r="L162" s="131"/>
      <c r="M162" s="128"/>
      <c r="N162" s="128"/>
      <c r="O162" s="129"/>
      <c r="P162" s="129"/>
      <c r="Q162" s="128"/>
      <c r="R162" s="128"/>
      <c r="S162" s="128"/>
      <c r="T162" s="132"/>
      <c r="U162" s="132"/>
      <c r="V162" s="132" t="s">
        <v>0</v>
      </c>
      <c r="W162" s="128"/>
      <c r="X162" s="133"/>
    </row>
    <row r="163" spans="1:37">
      <c r="D163" s="127" t="s">
        <v>361</v>
      </c>
      <c r="E163" s="128"/>
      <c r="F163" s="129"/>
      <c r="G163" s="130"/>
      <c r="H163" s="130"/>
      <c r="I163" s="130"/>
      <c r="J163" s="130"/>
      <c r="K163" s="131"/>
      <c r="L163" s="131"/>
      <c r="M163" s="128"/>
      <c r="N163" s="128"/>
      <c r="O163" s="129"/>
      <c r="P163" s="129"/>
      <c r="Q163" s="128"/>
      <c r="R163" s="128"/>
      <c r="S163" s="128"/>
      <c r="T163" s="132"/>
      <c r="U163" s="132"/>
      <c r="V163" s="132" t="s">
        <v>0</v>
      </c>
      <c r="W163" s="128"/>
      <c r="X163" s="133"/>
    </row>
    <row r="164" spans="1:37">
      <c r="D164" s="127" t="s">
        <v>360</v>
      </c>
      <c r="E164" s="128"/>
      <c r="F164" s="129"/>
      <c r="G164" s="130"/>
      <c r="H164" s="130"/>
      <c r="I164" s="130"/>
      <c r="J164" s="130"/>
      <c r="K164" s="131"/>
      <c r="L164" s="131"/>
      <c r="M164" s="128"/>
      <c r="N164" s="128"/>
      <c r="O164" s="129"/>
      <c r="P164" s="129"/>
      <c r="Q164" s="128"/>
      <c r="R164" s="128"/>
      <c r="S164" s="128"/>
      <c r="T164" s="132"/>
      <c r="U164" s="132"/>
      <c r="V164" s="132" t="s">
        <v>0</v>
      </c>
      <c r="W164" s="128"/>
      <c r="X164" s="133"/>
    </row>
    <row r="165" spans="1:37">
      <c r="A165" s="80">
        <v>43</v>
      </c>
      <c r="B165" s="81" t="s">
        <v>310</v>
      </c>
      <c r="C165" s="82" t="s">
        <v>338</v>
      </c>
      <c r="D165" s="83" t="s">
        <v>339</v>
      </c>
      <c r="E165" s="84">
        <v>1.1599999999999999</v>
      </c>
      <c r="F165" s="85" t="s">
        <v>132</v>
      </c>
      <c r="G165" s="139"/>
      <c r="I165" s="86">
        <f>ROUND(E165*G165,2)</f>
        <v>0</v>
      </c>
      <c r="J165" s="86">
        <f>ROUND(E165*G165,2)</f>
        <v>0</v>
      </c>
      <c r="K165" s="87">
        <v>0.55000000000000004</v>
      </c>
      <c r="L165" s="87">
        <f>E165*K165</f>
        <v>0.63800000000000001</v>
      </c>
      <c r="N165" s="84">
        <f>E165*M165</f>
        <v>0</v>
      </c>
      <c r="O165" s="85">
        <v>23</v>
      </c>
      <c r="P165" s="85" t="s">
        <v>133</v>
      </c>
      <c r="V165" s="88" t="s">
        <v>97</v>
      </c>
      <c r="X165" s="126" t="s">
        <v>338</v>
      </c>
      <c r="Y165" s="126" t="s">
        <v>338</v>
      </c>
      <c r="Z165" s="82" t="s">
        <v>340</v>
      </c>
      <c r="AA165" s="82" t="s">
        <v>133</v>
      </c>
      <c r="AB165" s="85">
        <v>8</v>
      </c>
      <c r="AC165" s="85" t="s">
        <v>136</v>
      </c>
      <c r="AJ165" s="72" t="s">
        <v>314</v>
      </c>
      <c r="AK165" s="72" t="s">
        <v>138</v>
      </c>
    </row>
    <row r="166" spans="1:37">
      <c r="D166" s="127" t="s">
        <v>359</v>
      </c>
      <c r="E166" s="128"/>
      <c r="F166" s="129"/>
      <c r="G166" s="130"/>
      <c r="H166" s="130"/>
      <c r="I166" s="130"/>
      <c r="J166" s="130"/>
      <c r="K166" s="131"/>
      <c r="L166" s="131"/>
      <c r="M166" s="128"/>
      <c r="N166" s="128"/>
      <c r="O166" s="129"/>
      <c r="P166" s="129"/>
      <c r="Q166" s="128"/>
      <c r="R166" s="128"/>
      <c r="S166" s="128"/>
      <c r="T166" s="132"/>
      <c r="U166" s="132"/>
      <c r="V166" s="132" t="s">
        <v>0</v>
      </c>
      <c r="W166" s="128"/>
      <c r="X166" s="133"/>
    </row>
    <row r="167" spans="1:37">
      <c r="D167" s="127" t="s">
        <v>362</v>
      </c>
      <c r="E167" s="128"/>
      <c r="F167" s="129"/>
      <c r="G167" s="130"/>
      <c r="H167" s="130"/>
      <c r="I167" s="130"/>
      <c r="J167" s="130"/>
      <c r="K167" s="131"/>
      <c r="L167" s="131"/>
      <c r="M167" s="128"/>
      <c r="N167" s="128"/>
      <c r="O167" s="129"/>
      <c r="P167" s="129"/>
      <c r="Q167" s="128"/>
      <c r="R167" s="128"/>
      <c r="S167" s="128"/>
      <c r="T167" s="132"/>
      <c r="U167" s="132"/>
      <c r="V167" s="132" t="s">
        <v>0</v>
      </c>
      <c r="W167" s="128"/>
      <c r="X167" s="133"/>
    </row>
    <row r="168" spans="1:37">
      <c r="A168" s="80">
        <v>44</v>
      </c>
      <c r="B168" s="81" t="s">
        <v>310</v>
      </c>
      <c r="C168" s="82" t="s">
        <v>363</v>
      </c>
      <c r="D168" s="83" t="s">
        <v>364</v>
      </c>
      <c r="E168" s="84">
        <v>1.74</v>
      </c>
      <c r="F168" s="85" t="s">
        <v>132</v>
      </c>
      <c r="G168" s="139"/>
      <c r="I168" s="86">
        <f>ROUND(E168*G168,2)</f>
        <v>0</v>
      </c>
      <c r="J168" s="86">
        <f>ROUND(E168*G168,2)</f>
        <v>0</v>
      </c>
      <c r="K168" s="87">
        <v>0.55000000000000004</v>
      </c>
      <c r="L168" s="87">
        <f>E168*K168</f>
        <v>0.95700000000000007</v>
      </c>
      <c r="N168" s="84">
        <f>E168*M168</f>
        <v>0</v>
      </c>
      <c r="O168" s="85">
        <v>23</v>
      </c>
      <c r="P168" s="85" t="s">
        <v>133</v>
      </c>
      <c r="V168" s="88" t="s">
        <v>97</v>
      </c>
      <c r="X168" s="126" t="s">
        <v>363</v>
      </c>
      <c r="Y168" s="126" t="s">
        <v>363</v>
      </c>
      <c r="Z168" s="82" t="s">
        <v>340</v>
      </c>
      <c r="AA168" s="82" t="s">
        <v>133</v>
      </c>
      <c r="AB168" s="85">
        <v>8</v>
      </c>
      <c r="AC168" s="85" t="s">
        <v>136</v>
      </c>
      <c r="AJ168" s="72" t="s">
        <v>314</v>
      </c>
      <c r="AK168" s="72" t="s">
        <v>138</v>
      </c>
    </row>
    <row r="169" spans="1:37">
      <c r="D169" s="127" t="s">
        <v>361</v>
      </c>
      <c r="E169" s="128"/>
      <c r="F169" s="129"/>
      <c r="G169" s="130"/>
      <c r="H169" s="130"/>
      <c r="I169" s="130"/>
      <c r="J169" s="130"/>
      <c r="K169" s="131"/>
      <c r="L169" s="131"/>
      <c r="M169" s="128"/>
      <c r="N169" s="128"/>
      <c r="O169" s="129"/>
      <c r="P169" s="129"/>
      <c r="Q169" s="128"/>
      <c r="R169" s="128"/>
      <c r="S169" s="128"/>
      <c r="T169" s="132"/>
      <c r="U169" s="132"/>
      <c r="V169" s="132" t="s">
        <v>0</v>
      </c>
      <c r="W169" s="128"/>
      <c r="X169" s="133"/>
    </row>
    <row r="170" spans="1:37">
      <c r="D170" s="127" t="s">
        <v>365</v>
      </c>
      <c r="E170" s="128"/>
      <c r="F170" s="129"/>
      <c r="G170" s="130"/>
      <c r="H170" s="130"/>
      <c r="I170" s="130"/>
      <c r="J170" s="130"/>
      <c r="K170" s="131"/>
      <c r="L170" s="131"/>
      <c r="M170" s="128"/>
      <c r="N170" s="128"/>
      <c r="O170" s="129"/>
      <c r="P170" s="129"/>
      <c r="Q170" s="128"/>
      <c r="R170" s="128"/>
      <c r="S170" s="128"/>
      <c r="T170" s="132"/>
      <c r="U170" s="132"/>
      <c r="V170" s="132" t="s">
        <v>0</v>
      </c>
      <c r="W170" s="128"/>
      <c r="X170" s="133"/>
    </row>
    <row r="171" spans="1:37">
      <c r="A171" s="80">
        <v>45</v>
      </c>
      <c r="B171" s="81" t="s">
        <v>331</v>
      </c>
      <c r="C171" s="82" t="s">
        <v>366</v>
      </c>
      <c r="D171" s="83" t="s">
        <v>367</v>
      </c>
      <c r="E171" s="84">
        <v>4.5919999999999996</v>
      </c>
      <c r="F171" s="85" t="s">
        <v>132</v>
      </c>
      <c r="G171" s="139"/>
      <c r="H171" s="86">
        <f>ROUND(E171*G171,2)</f>
        <v>0</v>
      </c>
      <c r="J171" s="86">
        <f>ROUND(E171*G171,2)</f>
        <v>0</v>
      </c>
      <c r="K171" s="87">
        <v>2.0889999999999999E-2</v>
      </c>
      <c r="L171" s="87">
        <f>E171*K171</f>
        <v>9.5926879999999992E-2</v>
      </c>
      <c r="N171" s="84">
        <f>E171*M171</f>
        <v>0</v>
      </c>
      <c r="O171" s="85">
        <v>23</v>
      </c>
      <c r="P171" s="85" t="s">
        <v>133</v>
      </c>
      <c r="V171" s="88" t="s">
        <v>304</v>
      </c>
      <c r="X171" s="126" t="s">
        <v>368</v>
      </c>
      <c r="Y171" s="126" t="s">
        <v>366</v>
      </c>
      <c r="Z171" s="82" t="s">
        <v>358</v>
      </c>
      <c r="AB171" s="85">
        <v>7</v>
      </c>
      <c r="AC171" s="85" t="s">
        <v>136</v>
      </c>
      <c r="AJ171" s="72" t="s">
        <v>307</v>
      </c>
      <c r="AK171" s="72" t="s">
        <v>138</v>
      </c>
    </row>
    <row r="172" spans="1:37">
      <c r="D172" s="127" t="s">
        <v>369</v>
      </c>
      <c r="E172" s="128"/>
      <c r="F172" s="129"/>
      <c r="G172" s="130"/>
      <c r="H172" s="130"/>
      <c r="I172" s="130"/>
      <c r="J172" s="130"/>
      <c r="K172" s="131"/>
      <c r="L172" s="131"/>
      <c r="M172" s="128"/>
      <c r="N172" s="128"/>
      <c r="O172" s="129"/>
      <c r="P172" s="129"/>
      <c r="Q172" s="128"/>
      <c r="R172" s="128"/>
      <c r="S172" s="128"/>
      <c r="T172" s="132"/>
      <c r="U172" s="132"/>
      <c r="V172" s="132" t="s">
        <v>0</v>
      </c>
      <c r="W172" s="128"/>
      <c r="X172" s="133"/>
    </row>
    <row r="173" spans="1:37">
      <c r="A173" s="80">
        <v>46</v>
      </c>
      <c r="B173" s="81" t="s">
        <v>331</v>
      </c>
      <c r="C173" s="82" t="s">
        <v>370</v>
      </c>
      <c r="D173" s="83" t="s">
        <v>371</v>
      </c>
      <c r="E173" s="84">
        <v>3.06</v>
      </c>
      <c r="F173" s="85" t="s">
        <v>239</v>
      </c>
      <c r="G173" s="139"/>
      <c r="H173" s="86">
        <f>ROUND(E173*G173,2)</f>
        <v>0</v>
      </c>
      <c r="J173" s="86">
        <f>ROUND(E173*G173,2)</f>
        <v>0</v>
      </c>
      <c r="L173" s="87">
        <f>E173*K173</f>
        <v>0</v>
      </c>
      <c r="N173" s="84">
        <f>E173*M173</f>
        <v>0</v>
      </c>
      <c r="O173" s="85">
        <v>23</v>
      </c>
      <c r="P173" s="85" t="s">
        <v>133</v>
      </c>
      <c r="V173" s="88" t="s">
        <v>304</v>
      </c>
      <c r="W173" s="84">
        <v>5.37</v>
      </c>
      <c r="X173" s="126" t="s">
        <v>372</v>
      </c>
      <c r="Y173" s="126" t="s">
        <v>370</v>
      </c>
      <c r="Z173" s="82" t="s">
        <v>335</v>
      </c>
      <c r="AB173" s="85">
        <v>1</v>
      </c>
      <c r="AC173" s="85" t="s">
        <v>136</v>
      </c>
      <c r="AJ173" s="72" t="s">
        <v>307</v>
      </c>
      <c r="AK173" s="72" t="s">
        <v>138</v>
      </c>
    </row>
    <row r="174" spans="1:37">
      <c r="D174" s="134" t="s">
        <v>373</v>
      </c>
      <c r="E174" s="135">
        <f>J174</f>
        <v>0</v>
      </c>
      <c r="H174" s="135">
        <f>SUM(H143:H173)</f>
        <v>0</v>
      </c>
      <c r="I174" s="135">
        <f>SUM(I143:I173)</f>
        <v>0</v>
      </c>
      <c r="J174" s="135">
        <f>SUM(J143:J173)</f>
        <v>0</v>
      </c>
      <c r="L174" s="136">
        <f>SUM(L143:L173)</f>
        <v>3.0601068799999998</v>
      </c>
      <c r="N174" s="137">
        <f>SUM(N143:N173)</f>
        <v>0</v>
      </c>
      <c r="W174" s="84">
        <f>SUM(W143:W173)</f>
        <v>140.892</v>
      </c>
    </row>
    <row r="176" spans="1:37">
      <c r="B176" s="82" t="s">
        <v>374</v>
      </c>
    </row>
    <row r="177" spans="1:37">
      <c r="A177" s="80">
        <v>47</v>
      </c>
      <c r="B177" s="81" t="s">
        <v>375</v>
      </c>
      <c r="C177" s="82" t="s">
        <v>376</v>
      </c>
      <c r="D177" s="83" t="s">
        <v>377</v>
      </c>
      <c r="E177" s="84">
        <v>41.2</v>
      </c>
      <c r="F177" s="85" t="s">
        <v>288</v>
      </c>
      <c r="G177" s="139"/>
      <c r="H177" s="86">
        <f>ROUND(E177*G177,2)</f>
        <v>0</v>
      </c>
      <c r="J177" s="86">
        <f>ROUND(E177*G177,2)</f>
        <v>0</v>
      </c>
      <c r="K177" s="87">
        <v>2.0999999999999999E-3</v>
      </c>
      <c r="L177" s="87">
        <f>E177*K177</f>
        <v>8.652E-2</v>
      </c>
      <c r="N177" s="84">
        <f>E177*M177</f>
        <v>0</v>
      </c>
      <c r="O177" s="85">
        <v>23</v>
      </c>
      <c r="P177" s="85" t="s">
        <v>133</v>
      </c>
      <c r="V177" s="88" t="s">
        <v>304</v>
      </c>
      <c r="W177" s="84">
        <v>8.4870000000000001</v>
      </c>
      <c r="X177" s="126" t="s">
        <v>378</v>
      </c>
      <c r="Y177" s="126" t="s">
        <v>376</v>
      </c>
      <c r="Z177" s="82" t="s">
        <v>379</v>
      </c>
      <c r="AB177" s="85">
        <v>7</v>
      </c>
      <c r="AC177" s="85" t="s">
        <v>136</v>
      </c>
      <c r="AJ177" s="72" t="s">
        <v>307</v>
      </c>
      <c r="AK177" s="72" t="s">
        <v>138</v>
      </c>
    </row>
    <row r="178" spans="1:37">
      <c r="D178" s="127" t="s">
        <v>380</v>
      </c>
      <c r="E178" s="128"/>
      <c r="F178" s="129"/>
      <c r="G178" s="130"/>
      <c r="H178" s="130"/>
      <c r="I178" s="130"/>
      <c r="J178" s="130"/>
      <c r="K178" s="131"/>
      <c r="L178" s="131"/>
      <c r="M178" s="128"/>
      <c r="N178" s="128"/>
      <c r="O178" s="129"/>
      <c r="P178" s="129"/>
      <c r="Q178" s="128"/>
      <c r="R178" s="128"/>
      <c r="S178" s="128"/>
      <c r="T178" s="132"/>
      <c r="U178" s="132"/>
      <c r="V178" s="132" t="s">
        <v>0</v>
      </c>
      <c r="W178" s="128"/>
      <c r="X178" s="133"/>
    </row>
    <row r="179" spans="1:37">
      <c r="D179" s="127" t="s">
        <v>381</v>
      </c>
      <c r="E179" s="128"/>
      <c r="F179" s="129"/>
      <c r="G179" s="130"/>
      <c r="H179" s="130"/>
      <c r="I179" s="130"/>
      <c r="J179" s="130"/>
      <c r="K179" s="131"/>
      <c r="L179" s="131"/>
      <c r="M179" s="128"/>
      <c r="N179" s="128"/>
      <c r="O179" s="129"/>
      <c r="P179" s="129"/>
      <c r="Q179" s="128"/>
      <c r="R179" s="128"/>
      <c r="S179" s="128"/>
      <c r="T179" s="132"/>
      <c r="U179" s="132"/>
      <c r="V179" s="132" t="s">
        <v>0</v>
      </c>
      <c r="W179" s="128"/>
      <c r="X179" s="133"/>
    </row>
    <row r="180" spans="1:37">
      <c r="A180" s="80">
        <v>48</v>
      </c>
      <c r="B180" s="81" t="s">
        <v>375</v>
      </c>
      <c r="C180" s="82" t="s">
        <v>382</v>
      </c>
      <c r="D180" s="83" t="s">
        <v>383</v>
      </c>
      <c r="E180" s="84">
        <v>40.9</v>
      </c>
      <c r="F180" s="85" t="s">
        <v>288</v>
      </c>
      <c r="G180" s="139"/>
      <c r="H180" s="86">
        <f>ROUND(E180*G180,2)</f>
        <v>0</v>
      </c>
      <c r="J180" s="86">
        <f>ROUND(E180*G180,2)</f>
        <v>0</v>
      </c>
      <c r="K180" s="87">
        <v>2.7000000000000001E-3</v>
      </c>
      <c r="L180" s="87">
        <f>E180*K180</f>
        <v>0.11043</v>
      </c>
      <c r="N180" s="84">
        <f>E180*M180</f>
        <v>0</v>
      </c>
      <c r="O180" s="85">
        <v>23</v>
      </c>
      <c r="P180" s="85" t="s">
        <v>133</v>
      </c>
      <c r="V180" s="88" t="s">
        <v>304</v>
      </c>
      <c r="W180" s="84">
        <v>8.6709999999999994</v>
      </c>
      <c r="X180" s="126" t="s">
        <v>384</v>
      </c>
      <c r="Y180" s="126" t="s">
        <v>382</v>
      </c>
      <c r="Z180" s="82" t="s">
        <v>379</v>
      </c>
      <c r="AB180" s="85">
        <v>1</v>
      </c>
      <c r="AC180" s="85" t="s">
        <v>136</v>
      </c>
      <c r="AJ180" s="72" t="s">
        <v>307</v>
      </c>
      <c r="AK180" s="72" t="s">
        <v>138</v>
      </c>
    </row>
    <row r="181" spans="1:37">
      <c r="D181" s="127" t="s">
        <v>385</v>
      </c>
      <c r="E181" s="128"/>
      <c r="F181" s="129"/>
      <c r="G181" s="130"/>
      <c r="H181" s="130"/>
      <c r="I181" s="130"/>
      <c r="J181" s="130"/>
      <c r="K181" s="131"/>
      <c r="L181" s="131"/>
      <c r="M181" s="128"/>
      <c r="N181" s="128"/>
      <c r="O181" s="129"/>
      <c r="P181" s="129"/>
      <c r="Q181" s="128"/>
      <c r="R181" s="128"/>
      <c r="S181" s="128"/>
      <c r="T181" s="132"/>
      <c r="U181" s="132"/>
      <c r="V181" s="132" t="s">
        <v>0</v>
      </c>
      <c r="W181" s="128"/>
      <c r="X181" s="133"/>
    </row>
    <row r="182" spans="1:37">
      <c r="D182" s="127" t="s">
        <v>290</v>
      </c>
      <c r="E182" s="128"/>
      <c r="F182" s="129"/>
      <c r="G182" s="130"/>
      <c r="H182" s="130"/>
      <c r="I182" s="130"/>
      <c r="J182" s="130"/>
      <c r="K182" s="131"/>
      <c r="L182" s="131"/>
      <c r="M182" s="128"/>
      <c r="N182" s="128"/>
      <c r="O182" s="129"/>
      <c r="P182" s="129"/>
      <c r="Q182" s="128"/>
      <c r="R182" s="128"/>
      <c r="S182" s="128"/>
      <c r="T182" s="132"/>
      <c r="U182" s="132"/>
      <c r="V182" s="132" t="s">
        <v>0</v>
      </c>
      <c r="W182" s="128"/>
      <c r="X182" s="133"/>
    </row>
    <row r="183" spans="1:37">
      <c r="A183" s="80">
        <v>49</v>
      </c>
      <c r="B183" s="81" t="s">
        <v>375</v>
      </c>
      <c r="C183" s="82" t="s">
        <v>386</v>
      </c>
      <c r="D183" s="83" t="s">
        <v>387</v>
      </c>
      <c r="E183" s="84">
        <v>79</v>
      </c>
      <c r="F183" s="85" t="s">
        <v>288</v>
      </c>
      <c r="G183" s="139"/>
      <c r="H183" s="86">
        <f>ROUND(E183*G183,2)</f>
        <v>0</v>
      </c>
      <c r="J183" s="86">
        <f>ROUND(E183*G183,2)</f>
        <v>0</v>
      </c>
      <c r="K183" s="87">
        <v>3.3E-3</v>
      </c>
      <c r="L183" s="87">
        <f>E183*K183</f>
        <v>0.26069999999999999</v>
      </c>
      <c r="N183" s="84">
        <f>E183*M183</f>
        <v>0</v>
      </c>
      <c r="O183" s="85">
        <v>23</v>
      </c>
      <c r="P183" s="85" t="s">
        <v>133</v>
      </c>
      <c r="V183" s="88" t="s">
        <v>304</v>
      </c>
      <c r="W183" s="84">
        <v>18.248999999999999</v>
      </c>
      <c r="X183" s="126" t="s">
        <v>388</v>
      </c>
      <c r="Y183" s="126" t="s">
        <v>386</v>
      </c>
      <c r="Z183" s="82" t="s">
        <v>379</v>
      </c>
      <c r="AB183" s="85">
        <v>7</v>
      </c>
      <c r="AC183" s="85" t="s">
        <v>136</v>
      </c>
      <c r="AJ183" s="72" t="s">
        <v>307</v>
      </c>
      <c r="AK183" s="72" t="s">
        <v>138</v>
      </c>
    </row>
    <row r="184" spans="1:37">
      <c r="D184" s="127" t="s">
        <v>389</v>
      </c>
      <c r="E184" s="128"/>
      <c r="F184" s="129"/>
      <c r="G184" s="130"/>
      <c r="H184" s="130"/>
      <c r="I184" s="130"/>
      <c r="J184" s="130"/>
      <c r="K184" s="131"/>
      <c r="L184" s="131"/>
      <c r="M184" s="128"/>
      <c r="N184" s="128"/>
      <c r="O184" s="129"/>
      <c r="P184" s="129"/>
      <c r="Q184" s="128"/>
      <c r="R184" s="128"/>
      <c r="S184" s="128"/>
      <c r="T184" s="132"/>
      <c r="U184" s="132"/>
      <c r="V184" s="132" t="s">
        <v>0</v>
      </c>
      <c r="W184" s="128"/>
      <c r="X184" s="133"/>
    </row>
    <row r="185" spans="1:37">
      <c r="D185" s="127" t="s">
        <v>390</v>
      </c>
      <c r="E185" s="128"/>
      <c r="F185" s="129"/>
      <c r="G185" s="130"/>
      <c r="H185" s="130"/>
      <c r="I185" s="130"/>
      <c r="J185" s="130"/>
      <c r="K185" s="131"/>
      <c r="L185" s="131"/>
      <c r="M185" s="128"/>
      <c r="N185" s="128"/>
      <c r="O185" s="129"/>
      <c r="P185" s="129"/>
      <c r="Q185" s="128"/>
      <c r="R185" s="128"/>
      <c r="S185" s="128"/>
      <c r="T185" s="132"/>
      <c r="U185" s="132"/>
      <c r="V185" s="132" t="s">
        <v>0</v>
      </c>
      <c r="W185" s="128"/>
      <c r="X185" s="133"/>
    </row>
    <row r="186" spans="1:37">
      <c r="D186" s="127" t="s">
        <v>391</v>
      </c>
      <c r="E186" s="128"/>
      <c r="F186" s="129"/>
      <c r="G186" s="130"/>
      <c r="H186" s="130"/>
      <c r="I186" s="130"/>
      <c r="J186" s="130"/>
      <c r="K186" s="131"/>
      <c r="L186" s="131"/>
      <c r="M186" s="128"/>
      <c r="N186" s="128"/>
      <c r="O186" s="129"/>
      <c r="P186" s="129"/>
      <c r="Q186" s="128"/>
      <c r="R186" s="128"/>
      <c r="S186" s="128"/>
      <c r="T186" s="132"/>
      <c r="U186" s="132"/>
      <c r="V186" s="132" t="s">
        <v>0</v>
      </c>
      <c r="W186" s="128"/>
      <c r="X186" s="133"/>
    </row>
    <row r="187" spans="1:37">
      <c r="D187" s="127" t="s">
        <v>392</v>
      </c>
      <c r="E187" s="128"/>
      <c r="F187" s="129"/>
      <c r="G187" s="130"/>
      <c r="H187" s="130"/>
      <c r="I187" s="130"/>
      <c r="J187" s="130"/>
      <c r="K187" s="131"/>
      <c r="L187" s="131"/>
      <c r="M187" s="128"/>
      <c r="N187" s="128"/>
      <c r="O187" s="129"/>
      <c r="P187" s="129"/>
      <c r="Q187" s="128"/>
      <c r="R187" s="128"/>
      <c r="S187" s="128"/>
      <c r="T187" s="132"/>
      <c r="U187" s="132"/>
      <c r="V187" s="132" t="s">
        <v>0</v>
      </c>
      <c r="W187" s="128"/>
      <c r="X187" s="133"/>
    </row>
    <row r="188" spans="1:37">
      <c r="D188" s="127" t="s">
        <v>393</v>
      </c>
      <c r="E188" s="128"/>
      <c r="F188" s="129"/>
      <c r="G188" s="130"/>
      <c r="H188" s="130"/>
      <c r="I188" s="130"/>
      <c r="J188" s="130"/>
      <c r="K188" s="131"/>
      <c r="L188" s="131"/>
      <c r="M188" s="128"/>
      <c r="N188" s="128"/>
      <c r="O188" s="129"/>
      <c r="P188" s="129"/>
      <c r="Q188" s="128"/>
      <c r="R188" s="128"/>
      <c r="S188" s="128"/>
      <c r="T188" s="132"/>
      <c r="U188" s="132"/>
      <c r="V188" s="132" t="s">
        <v>0</v>
      </c>
      <c r="W188" s="128"/>
      <c r="X188" s="133"/>
    </row>
    <row r="189" spans="1:37">
      <c r="A189" s="80">
        <v>50</v>
      </c>
      <c r="B189" s="81" t="s">
        <v>375</v>
      </c>
      <c r="C189" s="82" t="s">
        <v>394</v>
      </c>
      <c r="D189" s="83" t="s">
        <v>395</v>
      </c>
      <c r="E189" s="84">
        <v>20.6</v>
      </c>
      <c r="F189" s="85" t="s">
        <v>288</v>
      </c>
      <c r="G189" s="139"/>
      <c r="H189" s="86">
        <f>ROUND(E189*G189,2)</f>
        <v>0</v>
      </c>
      <c r="J189" s="86">
        <f>ROUND(E189*G189,2)</f>
        <v>0</v>
      </c>
      <c r="K189" s="87">
        <v>4.9500000000000004E-3</v>
      </c>
      <c r="L189" s="87">
        <f>E189*K189</f>
        <v>0.10197000000000002</v>
      </c>
      <c r="N189" s="84">
        <f>E189*M189</f>
        <v>0</v>
      </c>
      <c r="O189" s="85">
        <v>23</v>
      </c>
      <c r="P189" s="85" t="s">
        <v>133</v>
      </c>
      <c r="V189" s="88" t="s">
        <v>304</v>
      </c>
      <c r="W189" s="84">
        <v>5.5209999999999999</v>
      </c>
      <c r="X189" s="126" t="s">
        <v>396</v>
      </c>
      <c r="Y189" s="126" t="s">
        <v>394</v>
      </c>
      <c r="Z189" s="82" t="s">
        <v>379</v>
      </c>
      <c r="AB189" s="85">
        <v>7</v>
      </c>
      <c r="AC189" s="85" t="s">
        <v>136</v>
      </c>
      <c r="AJ189" s="72" t="s">
        <v>307</v>
      </c>
      <c r="AK189" s="72" t="s">
        <v>138</v>
      </c>
    </row>
    <row r="190" spans="1:37">
      <c r="D190" s="127" t="s">
        <v>397</v>
      </c>
      <c r="E190" s="128"/>
      <c r="F190" s="129"/>
      <c r="G190" s="130"/>
      <c r="H190" s="130"/>
      <c r="I190" s="130"/>
      <c r="J190" s="130"/>
      <c r="K190" s="131"/>
      <c r="L190" s="131"/>
      <c r="M190" s="128"/>
      <c r="N190" s="128"/>
      <c r="O190" s="129"/>
      <c r="P190" s="129"/>
      <c r="Q190" s="128"/>
      <c r="R190" s="128"/>
      <c r="S190" s="128"/>
      <c r="T190" s="132"/>
      <c r="U190" s="132"/>
      <c r="V190" s="132" t="s">
        <v>0</v>
      </c>
      <c r="W190" s="128"/>
      <c r="X190" s="133"/>
    </row>
    <row r="191" spans="1:37">
      <c r="D191" s="127" t="s">
        <v>398</v>
      </c>
      <c r="E191" s="128"/>
      <c r="F191" s="129"/>
      <c r="G191" s="130"/>
      <c r="H191" s="130"/>
      <c r="I191" s="130"/>
      <c r="J191" s="130"/>
      <c r="K191" s="131"/>
      <c r="L191" s="131"/>
      <c r="M191" s="128"/>
      <c r="N191" s="128"/>
      <c r="O191" s="129"/>
      <c r="P191" s="129"/>
      <c r="Q191" s="128"/>
      <c r="R191" s="128"/>
      <c r="S191" s="128"/>
      <c r="T191" s="132"/>
      <c r="U191" s="132"/>
      <c r="V191" s="132" t="s">
        <v>0</v>
      </c>
      <c r="W191" s="128"/>
      <c r="X191" s="133"/>
    </row>
    <row r="192" spans="1:37">
      <c r="A192" s="80">
        <v>51</v>
      </c>
      <c r="B192" s="81" t="s">
        <v>375</v>
      </c>
      <c r="C192" s="82" t="s">
        <v>399</v>
      </c>
      <c r="D192" s="83" t="s">
        <v>400</v>
      </c>
      <c r="E192" s="84">
        <v>24</v>
      </c>
      <c r="F192" s="85" t="s">
        <v>288</v>
      </c>
      <c r="G192" s="139"/>
      <c r="H192" s="86">
        <f>ROUND(E192*G192,2)</f>
        <v>0</v>
      </c>
      <c r="J192" s="86">
        <f>ROUND(E192*G192,2)</f>
        <v>0</v>
      </c>
      <c r="K192" s="87">
        <v>1.72E-3</v>
      </c>
      <c r="L192" s="87">
        <f>E192*K192</f>
        <v>4.1279999999999997E-2</v>
      </c>
      <c r="N192" s="84">
        <f>E192*M192</f>
        <v>0</v>
      </c>
      <c r="O192" s="85">
        <v>23</v>
      </c>
      <c r="P192" s="85" t="s">
        <v>133</v>
      </c>
      <c r="V192" s="88" t="s">
        <v>304</v>
      </c>
      <c r="W192" s="84">
        <v>5.9039999999999999</v>
      </c>
      <c r="X192" s="126" t="s">
        <v>401</v>
      </c>
      <c r="Y192" s="126" t="s">
        <v>399</v>
      </c>
      <c r="Z192" s="82" t="s">
        <v>379</v>
      </c>
      <c r="AB192" s="85">
        <v>7</v>
      </c>
      <c r="AC192" s="85" t="s">
        <v>136</v>
      </c>
      <c r="AJ192" s="72" t="s">
        <v>307</v>
      </c>
      <c r="AK192" s="72" t="s">
        <v>138</v>
      </c>
    </row>
    <row r="193" spans="1:37">
      <c r="D193" s="127" t="s">
        <v>402</v>
      </c>
      <c r="E193" s="128"/>
      <c r="F193" s="129"/>
      <c r="G193" s="130"/>
      <c r="H193" s="130"/>
      <c r="I193" s="130"/>
      <c r="J193" s="130"/>
      <c r="K193" s="131"/>
      <c r="L193" s="131"/>
      <c r="M193" s="128"/>
      <c r="N193" s="128"/>
      <c r="O193" s="129"/>
      <c r="P193" s="129"/>
      <c r="Q193" s="128"/>
      <c r="R193" s="128"/>
      <c r="S193" s="128"/>
      <c r="T193" s="132"/>
      <c r="U193" s="132"/>
      <c r="V193" s="132" t="s">
        <v>0</v>
      </c>
      <c r="W193" s="128"/>
      <c r="X193" s="133"/>
    </row>
    <row r="194" spans="1:37">
      <c r="A194" s="80">
        <v>52</v>
      </c>
      <c r="B194" s="81" t="s">
        <v>375</v>
      </c>
      <c r="C194" s="82" t="s">
        <v>403</v>
      </c>
      <c r="D194" s="83" t="s">
        <v>404</v>
      </c>
      <c r="E194" s="84">
        <v>8</v>
      </c>
      <c r="F194" s="85" t="s">
        <v>405</v>
      </c>
      <c r="G194" s="139"/>
      <c r="H194" s="86">
        <f>ROUND(E194*G194,2)</f>
        <v>0</v>
      </c>
      <c r="J194" s="86">
        <f>ROUND(E194*G194,2)</f>
        <v>0</v>
      </c>
      <c r="K194" s="87">
        <v>3.8000000000000002E-4</v>
      </c>
      <c r="L194" s="87">
        <f>E194*K194</f>
        <v>3.0400000000000002E-3</v>
      </c>
      <c r="N194" s="84">
        <f>E194*M194</f>
        <v>0</v>
      </c>
      <c r="O194" s="85">
        <v>23</v>
      </c>
      <c r="P194" s="85" t="s">
        <v>133</v>
      </c>
      <c r="V194" s="88" t="s">
        <v>304</v>
      </c>
      <c r="W194" s="84">
        <v>1.6160000000000001</v>
      </c>
      <c r="X194" s="126" t="s">
        <v>406</v>
      </c>
      <c r="Y194" s="126" t="s">
        <v>403</v>
      </c>
      <c r="Z194" s="82" t="s">
        <v>379</v>
      </c>
      <c r="AB194" s="85">
        <v>7</v>
      </c>
      <c r="AC194" s="85" t="s">
        <v>136</v>
      </c>
      <c r="AJ194" s="72" t="s">
        <v>307</v>
      </c>
      <c r="AK194" s="72" t="s">
        <v>138</v>
      </c>
    </row>
    <row r="195" spans="1:37">
      <c r="D195" s="127" t="s">
        <v>407</v>
      </c>
      <c r="E195" s="128"/>
      <c r="F195" s="129"/>
      <c r="G195" s="130"/>
      <c r="H195" s="130"/>
      <c r="I195" s="130"/>
      <c r="J195" s="130"/>
      <c r="K195" s="131"/>
      <c r="L195" s="131"/>
      <c r="M195" s="128"/>
      <c r="N195" s="128"/>
      <c r="O195" s="129"/>
      <c r="P195" s="129"/>
      <c r="Q195" s="128"/>
      <c r="R195" s="128"/>
      <c r="S195" s="128"/>
      <c r="T195" s="132"/>
      <c r="U195" s="132"/>
      <c r="V195" s="132" t="s">
        <v>0</v>
      </c>
      <c r="W195" s="128"/>
      <c r="X195" s="133"/>
    </row>
    <row r="196" spans="1:37">
      <c r="A196" s="80">
        <v>53</v>
      </c>
      <c r="B196" s="81" t="s">
        <v>375</v>
      </c>
      <c r="C196" s="82" t="s">
        <v>408</v>
      </c>
      <c r="D196" s="83" t="s">
        <v>409</v>
      </c>
      <c r="E196" s="84">
        <v>4</v>
      </c>
      <c r="F196" s="85" t="s">
        <v>405</v>
      </c>
      <c r="G196" s="139"/>
      <c r="H196" s="86">
        <f>ROUND(E196*G196,2)</f>
        <v>0</v>
      </c>
      <c r="J196" s="86">
        <f>ROUND(E196*G196,2)</f>
        <v>0</v>
      </c>
      <c r="K196" s="87">
        <v>3.8000000000000002E-4</v>
      </c>
      <c r="L196" s="87">
        <f>E196*K196</f>
        <v>1.5200000000000001E-3</v>
      </c>
      <c r="N196" s="84">
        <f>E196*M196</f>
        <v>0</v>
      </c>
      <c r="O196" s="85">
        <v>23</v>
      </c>
      <c r="P196" s="85" t="s">
        <v>133</v>
      </c>
      <c r="V196" s="88" t="s">
        <v>304</v>
      </c>
      <c r="W196" s="84">
        <v>0.80800000000000005</v>
      </c>
      <c r="X196" s="126" t="s">
        <v>410</v>
      </c>
      <c r="Y196" s="126" t="s">
        <v>408</v>
      </c>
      <c r="Z196" s="82" t="s">
        <v>379</v>
      </c>
      <c r="AB196" s="85">
        <v>7</v>
      </c>
      <c r="AC196" s="85" t="s">
        <v>136</v>
      </c>
      <c r="AJ196" s="72" t="s">
        <v>307</v>
      </c>
      <c r="AK196" s="72" t="s">
        <v>138</v>
      </c>
    </row>
    <row r="197" spans="1:37">
      <c r="D197" s="127" t="s">
        <v>411</v>
      </c>
      <c r="E197" s="128"/>
      <c r="F197" s="129"/>
      <c r="G197" s="130"/>
      <c r="H197" s="130"/>
      <c r="I197" s="130"/>
      <c r="J197" s="130"/>
      <c r="K197" s="131"/>
      <c r="L197" s="131"/>
      <c r="M197" s="128"/>
      <c r="N197" s="128"/>
      <c r="O197" s="129"/>
      <c r="P197" s="129"/>
      <c r="Q197" s="128"/>
      <c r="R197" s="128"/>
      <c r="S197" s="128"/>
      <c r="T197" s="132"/>
      <c r="U197" s="132"/>
      <c r="V197" s="132" t="s">
        <v>0</v>
      </c>
      <c r="W197" s="128"/>
      <c r="X197" s="133"/>
    </row>
    <row r="198" spans="1:37">
      <c r="A198" s="80">
        <v>54</v>
      </c>
      <c r="B198" s="81" t="s">
        <v>375</v>
      </c>
      <c r="C198" s="82" t="s">
        <v>412</v>
      </c>
      <c r="D198" s="83" t="s">
        <v>413</v>
      </c>
      <c r="E198" s="84">
        <v>4</v>
      </c>
      <c r="F198" s="85" t="s">
        <v>405</v>
      </c>
      <c r="G198" s="139"/>
      <c r="H198" s="86">
        <f>ROUND(E198*G198,2)</f>
        <v>0</v>
      </c>
      <c r="J198" s="86">
        <f>ROUND(E198*G198,2)</f>
        <v>0</v>
      </c>
      <c r="K198" s="87">
        <v>4.0000000000000002E-4</v>
      </c>
      <c r="L198" s="87">
        <f>E198*K198</f>
        <v>1.6000000000000001E-3</v>
      </c>
      <c r="N198" s="84">
        <f>E198*M198</f>
        <v>0</v>
      </c>
      <c r="O198" s="85">
        <v>23</v>
      </c>
      <c r="P198" s="85" t="s">
        <v>133</v>
      </c>
      <c r="V198" s="88" t="s">
        <v>304</v>
      </c>
      <c r="W198" s="84">
        <v>0.73599999999999999</v>
      </c>
      <c r="X198" s="126" t="s">
        <v>414</v>
      </c>
      <c r="Y198" s="126" t="s">
        <v>412</v>
      </c>
      <c r="Z198" s="82" t="s">
        <v>379</v>
      </c>
      <c r="AB198" s="85">
        <v>7</v>
      </c>
      <c r="AC198" s="85" t="s">
        <v>136</v>
      </c>
      <c r="AJ198" s="72" t="s">
        <v>307</v>
      </c>
      <c r="AK198" s="72" t="s">
        <v>138</v>
      </c>
    </row>
    <row r="199" spans="1:37">
      <c r="A199" s="80">
        <v>55</v>
      </c>
      <c r="B199" s="81" t="s">
        <v>375</v>
      </c>
      <c r="C199" s="82" t="s">
        <v>415</v>
      </c>
      <c r="D199" s="83" t="s">
        <v>416</v>
      </c>
      <c r="E199" s="84">
        <v>41.2</v>
      </c>
      <c r="F199" s="85" t="s">
        <v>288</v>
      </c>
      <c r="G199" s="139"/>
      <c r="H199" s="86">
        <f>ROUND(E199*G199,2)</f>
        <v>0</v>
      </c>
      <c r="J199" s="86">
        <f>ROUND(E199*G199,2)</f>
        <v>0</v>
      </c>
      <c r="K199" s="87">
        <v>1.42E-3</v>
      </c>
      <c r="L199" s="87">
        <f>E199*K199</f>
        <v>5.8504000000000007E-2</v>
      </c>
      <c r="N199" s="84">
        <f>E199*M199</f>
        <v>0</v>
      </c>
      <c r="O199" s="85">
        <v>23</v>
      </c>
      <c r="P199" s="85" t="s">
        <v>133</v>
      </c>
      <c r="V199" s="88" t="s">
        <v>304</v>
      </c>
      <c r="W199" s="84">
        <v>6.51</v>
      </c>
      <c r="X199" s="126" t="s">
        <v>417</v>
      </c>
      <c r="Y199" s="126" t="s">
        <v>415</v>
      </c>
      <c r="Z199" s="82" t="s">
        <v>379</v>
      </c>
      <c r="AB199" s="85">
        <v>7</v>
      </c>
      <c r="AC199" s="85" t="s">
        <v>136</v>
      </c>
      <c r="AJ199" s="72" t="s">
        <v>307</v>
      </c>
      <c r="AK199" s="72" t="s">
        <v>138</v>
      </c>
    </row>
    <row r="200" spans="1:37">
      <c r="D200" s="127" t="s">
        <v>381</v>
      </c>
      <c r="E200" s="128"/>
      <c r="F200" s="129"/>
      <c r="G200" s="130"/>
      <c r="H200" s="130"/>
      <c r="I200" s="130"/>
      <c r="J200" s="130"/>
      <c r="K200" s="131"/>
      <c r="L200" s="131"/>
      <c r="M200" s="128"/>
      <c r="N200" s="128"/>
      <c r="O200" s="129"/>
      <c r="P200" s="129"/>
      <c r="Q200" s="128"/>
      <c r="R200" s="128"/>
      <c r="S200" s="128"/>
      <c r="T200" s="132"/>
      <c r="U200" s="132"/>
      <c r="V200" s="132" t="s">
        <v>0</v>
      </c>
      <c r="W200" s="128"/>
      <c r="X200" s="133"/>
    </row>
    <row r="201" spans="1:37">
      <c r="A201" s="80">
        <v>56</v>
      </c>
      <c r="B201" s="81" t="s">
        <v>375</v>
      </c>
      <c r="C201" s="82" t="s">
        <v>418</v>
      </c>
      <c r="D201" s="83" t="s">
        <v>419</v>
      </c>
      <c r="E201" s="84">
        <v>4</v>
      </c>
      <c r="F201" s="85" t="s">
        <v>405</v>
      </c>
      <c r="G201" s="139"/>
      <c r="H201" s="86">
        <f>ROUND(E201*G201,2)</f>
        <v>0</v>
      </c>
      <c r="J201" s="86">
        <f>ROUND(E201*G201,2)</f>
        <v>0</v>
      </c>
      <c r="K201" s="87">
        <v>8.0000000000000007E-5</v>
      </c>
      <c r="L201" s="87">
        <f>E201*K201</f>
        <v>3.2000000000000003E-4</v>
      </c>
      <c r="N201" s="84">
        <f>E201*M201</f>
        <v>0</v>
      </c>
      <c r="O201" s="85">
        <v>23</v>
      </c>
      <c r="P201" s="85" t="s">
        <v>133</v>
      </c>
      <c r="V201" s="88" t="s">
        <v>304</v>
      </c>
      <c r="W201" s="84">
        <v>0.308</v>
      </c>
      <c r="X201" s="126" t="s">
        <v>420</v>
      </c>
      <c r="Y201" s="126" t="s">
        <v>418</v>
      </c>
      <c r="Z201" s="82" t="s">
        <v>379</v>
      </c>
      <c r="AB201" s="85">
        <v>7</v>
      </c>
      <c r="AC201" s="85" t="s">
        <v>136</v>
      </c>
      <c r="AJ201" s="72" t="s">
        <v>307</v>
      </c>
      <c r="AK201" s="72" t="s">
        <v>138</v>
      </c>
    </row>
    <row r="202" spans="1:37">
      <c r="A202" s="80">
        <v>57</v>
      </c>
      <c r="B202" s="81" t="s">
        <v>375</v>
      </c>
      <c r="C202" s="82" t="s">
        <v>421</v>
      </c>
      <c r="D202" s="83" t="s">
        <v>422</v>
      </c>
      <c r="E202" s="84">
        <v>4</v>
      </c>
      <c r="F202" s="85" t="s">
        <v>405</v>
      </c>
      <c r="G202" s="139"/>
      <c r="H202" s="86">
        <f>ROUND(E202*G202,2)</f>
        <v>0</v>
      </c>
      <c r="J202" s="86">
        <f>ROUND(E202*G202,2)</f>
        <v>0</v>
      </c>
      <c r="K202" s="87">
        <v>2.5000000000000001E-4</v>
      </c>
      <c r="L202" s="87">
        <f>E202*K202</f>
        <v>1E-3</v>
      </c>
      <c r="N202" s="84">
        <f>E202*M202</f>
        <v>0</v>
      </c>
      <c r="O202" s="85">
        <v>23</v>
      </c>
      <c r="P202" s="85" t="s">
        <v>133</v>
      </c>
      <c r="V202" s="88" t="s">
        <v>304</v>
      </c>
      <c r="W202" s="84">
        <v>0.73599999999999999</v>
      </c>
      <c r="X202" s="126" t="s">
        <v>423</v>
      </c>
      <c r="Y202" s="126" t="s">
        <v>421</v>
      </c>
      <c r="Z202" s="82" t="s">
        <v>379</v>
      </c>
      <c r="AB202" s="85">
        <v>7</v>
      </c>
      <c r="AC202" s="85" t="s">
        <v>136</v>
      </c>
      <c r="AJ202" s="72" t="s">
        <v>307</v>
      </c>
      <c r="AK202" s="72" t="s">
        <v>138</v>
      </c>
    </row>
    <row r="203" spans="1:37">
      <c r="A203" s="80">
        <v>58</v>
      </c>
      <c r="B203" s="81" t="s">
        <v>375</v>
      </c>
      <c r="C203" s="82" t="s">
        <v>424</v>
      </c>
      <c r="D203" s="83" t="s">
        <v>425</v>
      </c>
      <c r="E203" s="84">
        <v>4</v>
      </c>
      <c r="F203" s="85" t="s">
        <v>405</v>
      </c>
      <c r="G203" s="139"/>
      <c r="H203" s="86">
        <f>ROUND(E203*G203,2)</f>
        <v>0</v>
      </c>
      <c r="J203" s="86">
        <f>ROUND(E203*G203,2)</f>
        <v>0</v>
      </c>
      <c r="K203" s="87">
        <v>2.5000000000000001E-4</v>
      </c>
      <c r="L203" s="87">
        <f>E203*K203</f>
        <v>1E-3</v>
      </c>
      <c r="N203" s="84">
        <f>E203*M203</f>
        <v>0</v>
      </c>
      <c r="O203" s="85">
        <v>23</v>
      </c>
      <c r="P203" s="85" t="s">
        <v>133</v>
      </c>
      <c r="V203" s="88" t="s">
        <v>304</v>
      </c>
      <c r="W203" s="84">
        <v>0.28399999999999997</v>
      </c>
      <c r="X203" s="126" t="s">
        <v>426</v>
      </c>
      <c r="Y203" s="126" t="s">
        <v>424</v>
      </c>
      <c r="Z203" s="82" t="s">
        <v>379</v>
      </c>
      <c r="AB203" s="85">
        <v>7</v>
      </c>
      <c r="AC203" s="85" t="s">
        <v>136</v>
      </c>
      <c r="AJ203" s="72" t="s">
        <v>307</v>
      </c>
      <c r="AK203" s="72" t="s">
        <v>138</v>
      </c>
    </row>
    <row r="204" spans="1:37">
      <c r="A204" s="80">
        <v>59</v>
      </c>
      <c r="B204" s="81" t="s">
        <v>375</v>
      </c>
      <c r="C204" s="82" t="s">
        <v>427</v>
      </c>
      <c r="D204" s="83" t="s">
        <v>428</v>
      </c>
      <c r="E204" s="84">
        <v>0.66800000000000004</v>
      </c>
      <c r="F204" s="85" t="s">
        <v>239</v>
      </c>
      <c r="G204" s="139"/>
      <c r="H204" s="86">
        <f>ROUND(E204*G204,2)</f>
        <v>0</v>
      </c>
      <c r="J204" s="86">
        <f>ROUND(E204*G204,2)</f>
        <v>0</v>
      </c>
      <c r="L204" s="87">
        <f>E204*K204</f>
        <v>0</v>
      </c>
      <c r="N204" s="84">
        <f>E204*M204</f>
        <v>0</v>
      </c>
      <c r="O204" s="85">
        <v>23</v>
      </c>
      <c r="P204" s="85" t="s">
        <v>133</v>
      </c>
      <c r="V204" s="88" t="s">
        <v>304</v>
      </c>
      <c r="W204" s="84">
        <v>3.198</v>
      </c>
      <c r="X204" s="126" t="s">
        <v>429</v>
      </c>
      <c r="Y204" s="126" t="s">
        <v>427</v>
      </c>
      <c r="Z204" s="82" t="s">
        <v>379</v>
      </c>
      <c r="AB204" s="85">
        <v>1</v>
      </c>
      <c r="AC204" s="85" t="s">
        <v>136</v>
      </c>
      <c r="AJ204" s="72" t="s">
        <v>307</v>
      </c>
      <c r="AK204" s="72" t="s">
        <v>138</v>
      </c>
    </row>
    <row r="205" spans="1:37">
      <c r="D205" s="134" t="s">
        <v>430</v>
      </c>
      <c r="E205" s="135">
        <f>J205</f>
        <v>0</v>
      </c>
      <c r="H205" s="135">
        <f>SUM(H176:H204)</f>
        <v>0</v>
      </c>
      <c r="I205" s="135">
        <f>SUM(I176:I204)</f>
        <v>0</v>
      </c>
      <c r="J205" s="135">
        <f>SUM(J176:J204)</f>
        <v>0</v>
      </c>
      <c r="L205" s="136">
        <f>SUM(L176:L204)</f>
        <v>0.66788400000000003</v>
      </c>
      <c r="N205" s="137">
        <f>SUM(N176:N204)</f>
        <v>0</v>
      </c>
      <c r="W205" s="84">
        <f>SUM(W176:W204)</f>
        <v>61.027999999999984</v>
      </c>
    </row>
    <row r="207" spans="1:37">
      <c r="B207" s="82" t="s">
        <v>431</v>
      </c>
    </row>
    <row r="208" spans="1:37">
      <c r="A208" s="80">
        <v>60</v>
      </c>
      <c r="B208" s="81" t="s">
        <v>432</v>
      </c>
      <c r="C208" s="82" t="s">
        <v>433</v>
      </c>
      <c r="D208" s="83" t="s">
        <v>434</v>
      </c>
      <c r="E208" s="84">
        <v>137.54400000000001</v>
      </c>
      <c r="F208" s="85" t="s">
        <v>182</v>
      </c>
      <c r="G208" s="139"/>
      <c r="H208" s="86">
        <f>ROUND(E208*G208,2)</f>
        <v>0</v>
      </c>
      <c r="J208" s="86">
        <f>ROUND(E208*G208,2)</f>
        <v>0</v>
      </c>
      <c r="K208" s="87">
        <v>3.8999999999999999E-4</v>
      </c>
      <c r="L208" s="87">
        <f>E208*K208</f>
        <v>5.3642160000000001E-2</v>
      </c>
      <c r="N208" s="84">
        <f>E208*M208</f>
        <v>0</v>
      </c>
      <c r="O208" s="85">
        <v>23</v>
      </c>
      <c r="P208" s="85" t="s">
        <v>133</v>
      </c>
      <c r="V208" s="88" t="s">
        <v>304</v>
      </c>
      <c r="W208" s="84">
        <v>25.582999999999998</v>
      </c>
      <c r="X208" s="126" t="s">
        <v>435</v>
      </c>
      <c r="Y208" s="126" t="s">
        <v>433</v>
      </c>
      <c r="Z208" s="82" t="s">
        <v>436</v>
      </c>
      <c r="AB208" s="85">
        <v>7</v>
      </c>
      <c r="AC208" s="85" t="s">
        <v>136</v>
      </c>
      <c r="AJ208" s="72" t="s">
        <v>307</v>
      </c>
      <c r="AK208" s="72" t="s">
        <v>138</v>
      </c>
    </row>
    <row r="209" spans="4:24">
      <c r="D209" s="127" t="s">
        <v>437</v>
      </c>
      <c r="E209" s="128"/>
      <c r="F209" s="129"/>
      <c r="G209" s="130"/>
      <c r="H209" s="130"/>
      <c r="I209" s="130"/>
      <c r="J209" s="130"/>
      <c r="K209" s="131"/>
      <c r="L209" s="131"/>
      <c r="M209" s="128"/>
      <c r="N209" s="128"/>
      <c r="O209" s="129"/>
      <c r="P209" s="129"/>
      <c r="Q209" s="128"/>
      <c r="R209" s="128"/>
      <c r="S209" s="128"/>
      <c r="T209" s="132"/>
      <c r="U209" s="132"/>
      <c r="V209" s="132" t="s">
        <v>0</v>
      </c>
      <c r="W209" s="128"/>
      <c r="X209" s="133"/>
    </row>
    <row r="210" spans="4:24">
      <c r="D210" s="127" t="s">
        <v>438</v>
      </c>
      <c r="E210" s="128"/>
      <c r="F210" s="129"/>
      <c r="G210" s="130"/>
      <c r="H210" s="130"/>
      <c r="I210" s="130"/>
      <c r="J210" s="130"/>
      <c r="K210" s="131"/>
      <c r="L210" s="131"/>
      <c r="M210" s="128"/>
      <c r="N210" s="128"/>
      <c r="O210" s="129"/>
      <c r="P210" s="129"/>
      <c r="Q210" s="128"/>
      <c r="R210" s="128"/>
      <c r="S210" s="128"/>
      <c r="T210" s="132"/>
      <c r="U210" s="132"/>
      <c r="V210" s="132" t="s">
        <v>0</v>
      </c>
      <c r="W210" s="128"/>
      <c r="X210" s="133"/>
    </row>
    <row r="211" spans="4:24">
      <c r="D211" s="127" t="s">
        <v>439</v>
      </c>
      <c r="E211" s="128"/>
      <c r="F211" s="129"/>
      <c r="G211" s="130"/>
      <c r="H211" s="130"/>
      <c r="I211" s="130"/>
      <c r="J211" s="130"/>
      <c r="K211" s="131"/>
      <c r="L211" s="131"/>
      <c r="M211" s="128"/>
      <c r="N211" s="128"/>
      <c r="O211" s="129"/>
      <c r="P211" s="129"/>
      <c r="Q211" s="128"/>
      <c r="R211" s="128"/>
      <c r="S211" s="128"/>
      <c r="T211" s="132"/>
      <c r="U211" s="132"/>
      <c r="V211" s="132" t="s">
        <v>0</v>
      </c>
      <c r="W211" s="128"/>
      <c r="X211" s="133"/>
    </row>
    <row r="212" spans="4:24">
      <c r="D212" s="127" t="s">
        <v>440</v>
      </c>
      <c r="E212" s="128"/>
      <c r="F212" s="129"/>
      <c r="G212" s="130"/>
      <c r="H212" s="130"/>
      <c r="I212" s="130"/>
      <c r="J212" s="130"/>
      <c r="K212" s="131"/>
      <c r="L212" s="131"/>
      <c r="M212" s="128"/>
      <c r="N212" s="128"/>
      <c r="O212" s="129"/>
      <c r="P212" s="129"/>
      <c r="Q212" s="128"/>
      <c r="R212" s="128"/>
      <c r="S212" s="128"/>
      <c r="T212" s="132"/>
      <c r="U212" s="132"/>
      <c r="V212" s="132" t="s">
        <v>0</v>
      </c>
      <c r="W212" s="128"/>
      <c r="X212" s="133"/>
    </row>
    <row r="213" spans="4:24">
      <c r="D213" s="127" t="s">
        <v>441</v>
      </c>
      <c r="E213" s="128"/>
      <c r="F213" s="129"/>
      <c r="G213" s="130"/>
      <c r="H213" s="130"/>
      <c r="I213" s="130"/>
      <c r="J213" s="130"/>
      <c r="K213" s="131"/>
      <c r="L213" s="131"/>
      <c r="M213" s="128"/>
      <c r="N213" s="128"/>
      <c r="O213" s="129"/>
      <c r="P213" s="129"/>
      <c r="Q213" s="128"/>
      <c r="R213" s="128"/>
      <c r="S213" s="128"/>
      <c r="T213" s="132"/>
      <c r="U213" s="132"/>
      <c r="V213" s="132" t="s">
        <v>0</v>
      </c>
      <c r="W213" s="128"/>
      <c r="X213" s="133"/>
    </row>
    <row r="214" spans="4:24">
      <c r="D214" s="127" t="s">
        <v>442</v>
      </c>
      <c r="E214" s="128"/>
      <c r="F214" s="129"/>
      <c r="G214" s="130"/>
      <c r="H214" s="130"/>
      <c r="I214" s="130"/>
      <c r="J214" s="130"/>
      <c r="K214" s="131"/>
      <c r="L214" s="131"/>
      <c r="M214" s="128"/>
      <c r="N214" s="128"/>
      <c r="O214" s="129"/>
      <c r="P214" s="129"/>
      <c r="Q214" s="128"/>
      <c r="R214" s="128"/>
      <c r="S214" s="128"/>
      <c r="T214" s="132"/>
      <c r="U214" s="132"/>
      <c r="V214" s="132" t="s">
        <v>0</v>
      </c>
      <c r="W214" s="128"/>
      <c r="X214" s="133"/>
    </row>
    <row r="215" spans="4:24">
      <c r="D215" s="127" t="s">
        <v>443</v>
      </c>
      <c r="E215" s="128"/>
      <c r="F215" s="129"/>
      <c r="G215" s="130"/>
      <c r="H215" s="130"/>
      <c r="I215" s="130"/>
      <c r="J215" s="130"/>
      <c r="K215" s="131"/>
      <c r="L215" s="131"/>
      <c r="M215" s="128"/>
      <c r="N215" s="128"/>
      <c r="O215" s="129"/>
      <c r="P215" s="129"/>
      <c r="Q215" s="128"/>
      <c r="R215" s="128"/>
      <c r="S215" s="128"/>
      <c r="T215" s="132"/>
      <c r="U215" s="132"/>
      <c r="V215" s="132" t="s">
        <v>0</v>
      </c>
      <c r="W215" s="128"/>
      <c r="X215" s="133"/>
    </row>
    <row r="216" spans="4:24">
      <c r="D216" s="127" t="s">
        <v>444</v>
      </c>
      <c r="E216" s="128"/>
      <c r="F216" s="129"/>
      <c r="G216" s="130"/>
      <c r="H216" s="130"/>
      <c r="I216" s="130"/>
      <c r="J216" s="130"/>
      <c r="K216" s="131"/>
      <c r="L216" s="131"/>
      <c r="M216" s="128"/>
      <c r="N216" s="128"/>
      <c r="O216" s="129"/>
      <c r="P216" s="129"/>
      <c r="Q216" s="128"/>
      <c r="R216" s="128"/>
      <c r="S216" s="128"/>
      <c r="T216" s="132"/>
      <c r="U216" s="132"/>
      <c r="V216" s="132" t="s">
        <v>0</v>
      </c>
      <c r="W216" s="128"/>
      <c r="X216" s="133"/>
    </row>
    <row r="217" spans="4:24">
      <c r="D217" s="127" t="s">
        <v>445</v>
      </c>
      <c r="E217" s="128"/>
      <c r="F217" s="129"/>
      <c r="G217" s="130"/>
      <c r="H217" s="130"/>
      <c r="I217" s="130"/>
      <c r="J217" s="130"/>
      <c r="K217" s="131"/>
      <c r="L217" s="131"/>
      <c r="M217" s="128"/>
      <c r="N217" s="128"/>
      <c r="O217" s="129"/>
      <c r="P217" s="129"/>
      <c r="Q217" s="128"/>
      <c r="R217" s="128"/>
      <c r="S217" s="128"/>
      <c r="T217" s="132"/>
      <c r="U217" s="132"/>
      <c r="V217" s="132" t="s">
        <v>0</v>
      </c>
      <c r="W217" s="128"/>
      <c r="X217" s="133"/>
    </row>
    <row r="218" spans="4:24">
      <c r="D218" s="127" t="s">
        <v>446</v>
      </c>
      <c r="E218" s="128"/>
      <c r="F218" s="129"/>
      <c r="G218" s="130"/>
      <c r="H218" s="130"/>
      <c r="I218" s="130"/>
      <c r="J218" s="130"/>
      <c r="K218" s="131"/>
      <c r="L218" s="131"/>
      <c r="M218" s="128"/>
      <c r="N218" s="128"/>
      <c r="O218" s="129"/>
      <c r="P218" s="129"/>
      <c r="Q218" s="128"/>
      <c r="R218" s="128"/>
      <c r="S218" s="128"/>
      <c r="T218" s="132"/>
      <c r="U218" s="132"/>
      <c r="V218" s="132" t="s">
        <v>0</v>
      </c>
      <c r="W218" s="128"/>
      <c r="X218" s="133"/>
    </row>
    <row r="219" spans="4:24">
      <c r="D219" s="127" t="s">
        <v>447</v>
      </c>
      <c r="E219" s="128"/>
      <c r="F219" s="129"/>
      <c r="G219" s="130"/>
      <c r="H219" s="130"/>
      <c r="I219" s="130"/>
      <c r="J219" s="130"/>
      <c r="K219" s="131"/>
      <c r="L219" s="131"/>
      <c r="M219" s="128"/>
      <c r="N219" s="128"/>
      <c r="O219" s="129"/>
      <c r="P219" s="129"/>
      <c r="Q219" s="128"/>
      <c r="R219" s="128"/>
      <c r="S219" s="128"/>
      <c r="T219" s="132"/>
      <c r="U219" s="132"/>
      <c r="V219" s="132" t="s">
        <v>0</v>
      </c>
      <c r="W219" s="128"/>
      <c r="X219" s="133"/>
    </row>
    <row r="220" spans="4:24">
      <c r="D220" s="127" t="s">
        <v>448</v>
      </c>
      <c r="E220" s="128"/>
      <c r="F220" s="129"/>
      <c r="G220" s="130"/>
      <c r="H220" s="130"/>
      <c r="I220" s="130"/>
      <c r="J220" s="130"/>
      <c r="K220" s="131"/>
      <c r="L220" s="131"/>
      <c r="M220" s="128"/>
      <c r="N220" s="128"/>
      <c r="O220" s="129"/>
      <c r="P220" s="129"/>
      <c r="Q220" s="128"/>
      <c r="R220" s="128"/>
      <c r="S220" s="128"/>
      <c r="T220" s="132"/>
      <c r="U220" s="132"/>
      <c r="V220" s="132" t="s">
        <v>0</v>
      </c>
      <c r="W220" s="128"/>
      <c r="X220" s="133"/>
    </row>
    <row r="221" spans="4:24">
      <c r="D221" s="127" t="s">
        <v>449</v>
      </c>
      <c r="E221" s="128"/>
      <c r="F221" s="129"/>
      <c r="G221" s="130"/>
      <c r="H221" s="130"/>
      <c r="I221" s="130"/>
      <c r="J221" s="130"/>
      <c r="K221" s="131"/>
      <c r="L221" s="131"/>
      <c r="M221" s="128"/>
      <c r="N221" s="128"/>
      <c r="O221" s="129"/>
      <c r="P221" s="129"/>
      <c r="Q221" s="128"/>
      <c r="R221" s="128"/>
      <c r="S221" s="128"/>
      <c r="T221" s="132"/>
      <c r="U221" s="132"/>
      <c r="V221" s="132" t="s">
        <v>0</v>
      </c>
      <c r="W221" s="128"/>
      <c r="X221" s="133"/>
    </row>
    <row r="222" spans="4:24">
      <c r="D222" s="127" t="s">
        <v>450</v>
      </c>
      <c r="E222" s="128"/>
      <c r="F222" s="129"/>
      <c r="G222" s="130"/>
      <c r="H222" s="130"/>
      <c r="I222" s="130"/>
      <c r="J222" s="130"/>
      <c r="K222" s="131"/>
      <c r="L222" s="131"/>
      <c r="M222" s="128"/>
      <c r="N222" s="128"/>
      <c r="O222" s="129"/>
      <c r="P222" s="129"/>
      <c r="Q222" s="128"/>
      <c r="R222" s="128"/>
      <c r="S222" s="128"/>
      <c r="T222" s="132"/>
      <c r="U222" s="132"/>
      <c r="V222" s="132" t="s">
        <v>0</v>
      </c>
      <c r="W222" s="128"/>
      <c r="X222" s="133"/>
    </row>
    <row r="223" spans="4:24">
      <c r="D223" s="127" t="s">
        <v>451</v>
      </c>
      <c r="E223" s="128"/>
      <c r="F223" s="129"/>
      <c r="G223" s="130"/>
      <c r="H223" s="130"/>
      <c r="I223" s="130"/>
      <c r="J223" s="130"/>
      <c r="K223" s="131"/>
      <c r="L223" s="131"/>
      <c r="M223" s="128"/>
      <c r="N223" s="128"/>
      <c r="O223" s="129"/>
      <c r="P223" s="129"/>
      <c r="Q223" s="128"/>
      <c r="R223" s="128"/>
      <c r="S223" s="128"/>
      <c r="T223" s="132"/>
      <c r="U223" s="132"/>
      <c r="V223" s="132" t="s">
        <v>0</v>
      </c>
      <c r="W223" s="128"/>
      <c r="X223" s="133"/>
    </row>
    <row r="224" spans="4:24">
      <c r="D224" s="127" t="s">
        <v>452</v>
      </c>
      <c r="E224" s="128"/>
      <c r="F224" s="129"/>
      <c r="G224" s="130"/>
      <c r="H224" s="130"/>
      <c r="I224" s="130"/>
      <c r="J224" s="130"/>
      <c r="K224" s="131"/>
      <c r="L224" s="131"/>
      <c r="M224" s="128"/>
      <c r="N224" s="128"/>
      <c r="O224" s="129"/>
      <c r="P224" s="129"/>
      <c r="Q224" s="128"/>
      <c r="R224" s="128"/>
      <c r="S224" s="128"/>
      <c r="T224" s="132"/>
      <c r="U224" s="132"/>
      <c r="V224" s="132" t="s">
        <v>0</v>
      </c>
      <c r="W224" s="128"/>
      <c r="X224" s="133"/>
    </row>
    <row r="225" spans="4:24">
      <c r="D225" s="127" t="s">
        <v>453</v>
      </c>
      <c r="E225" s="128"/>
      <c r="F225" s="129"/>
      <c r="G225" s="130"/>
      <c r="H225" s="130"/>
      <c r="I225" s="130"/>
      <c r="J225" s="130"/>
      <c r="K225" s="131"/>
      <c r="L225" s="131"/>
      <c r="M225" s="128"/>
      <c r="N225" s="128"/>
      <c r="O225" s="129"/>
      <c r="P225" s="129"/>
      <c r="Q225" s="128"/>
      <c r="R225" s="128"/>
      <c r="S225" s="128"/>
      <c r="T225" s="132"/>
      <c r="U225" s="132"/>
      <c r="V225" s="132" t="s">
        <v>0</v>
      </c>
      <c r="W225" s="128"/>
      <c r="X225" s="133"/>
    </row>
    <row r="226" spans="4:24">
      <c r="D226" s="127" t="s">
        <v>454</v>
      </c>
      <c r="E226" s="128"/>
      <c r="F226" s="129"/>
      <c r="G226" s="130"/>
      <c r="H226" s="130"/>
      <c r="I226" s="130"/>
      <c r="J226" s="130"/>
      <c r="K226" s="131"/>
      <c r="L226" s="131"/>
      <c r="M226" s="128"/>
      <c r="N226" s="128"/>
      <c r="O226" s="129"/>
      <c r="P226" s="129"/>
      <c r="Q226" s="128"/>
      <c r="R226" s="128"/>
      <c r="S226" s="128"/>
      <c r="T226" s="132"/>
      <c r="U226" s="132"/>
      <c r="V226" s="132" t="s">
        <v>0</v>
      </c>
      <c r="W226" s="128"/>
      <c r="X226" s="133"/>
    </row>
    <row r="227" spans="4:24">
      <c r="D227" s="127" t="s">
        <v>455</v>
      </c>
      <c r="E227" s="128"/>
      <c r="F227" s="129"/>
      <c r="G227" s="130"/>
      <c r="H227" s="130"/>
      <c r="I227" s="130"/>
      <c r="J227" s="130"/>
      <c r="K227" s="131"/>
      <c r="L227" s="131"/>
      <c r="M227" s="128"/>
      <c r="N227" s="128"/>
      <c r="O227" s="129"/>
      <c r="P227" s="129"/>
      <c r="Q227" s="128"/>
      <c r="R227" s="128"/>
      <c r="S227" s="128"/>
      <c r="T227" s="132"/>
      <c r="U227" s="132"/>
      <c r="V227" s="132" t="s">
        <v>0</v>
      </c>
      <c r="W227" s="128"/>
      <c r="X227" s="133"/>
    </row>
    <row r="228" spans="4:24">
      <c r="D228" s="127" t="s">
        <v>456</v>
      </c>
      <c r="E228" s="128"/>
      <c r="F228" s="129"/>
      <c r="G228" s="130"/>
      <c r="H228" s="130"/>
      <c r="I228" s="130"/>
      <c r="J228" s="130"/>
      <c r="K228" s="131"/>
      <c r="L228" s="131"/>
      <c r="M228" s="128"/>
      <c r="N228" s="128"/>
      <c r="O228" s="129"/>
      <c r="P228" s="129"/>
      <c r="Q228" s="128"/>
      <c r="R228" s="128"/>
      <c r="S228" s="128"/>
      <c r="T228" s="132"/>
      <c r="U228" s="132"/>
      <c r="V228" s="132" t="s">
        <v>0</v>
      </c>
      <c r="W228" s="128"/>
      <c r="X228" s="133"/>
    </row>
    <row r="229" spans="4:24">
      <c r="D229" s="127" t="s">
        <v>455</v>
      </c>
      <c r="E229" s="128"/>
      <c r="F229" s="129"/>
      <c r="G229" s="130"/>
      <c r="H229" s="130"/>
      <c r="I229" s="130"/>
      <c r="J229" s="130"/>
      <c r="K229" s="131"/>
      <c r="L229" s="131"/>
      <c r="M229" s="128"/>
      <c r="N229" s="128"/>
      <c r="O229" s="129"/>
      <c r="P229" s="129"/>
      <c r="Q229" s="128"/>
      <c r="R229" s="128"/>
      <c r="S229" s="128"/>
      <c r="T229" s="132"/>
      <c r="U229" s="132"/>
      <c r="V229" s="132" t="s">
        <v>0</v>
      </c>
      <c r="W229" s="128"/>
      <c r="X229" s="133"/>
    </row>
    <row r="230" spans="4:24">
      <c r="D230" s="127" t="s">
        <v>457</v>
      </c>
      <c r="E230" s="128"/>
      <c r="F230" s="129"/>
      <c r="G230" s="130"/>
      <c r="H230" s="130"/>
      <c r="I230" s="130"/>
      <c r="J230" s="130"/>
      <c r="K230" s="131"/>
      <c r="L230" s="131"/>
      <c r="M230" s="128"/>
      <c r="N230" s="128"/>
      <c r="O230" s="129"/>
      <c r="P230" s="129"/>
      <c r="Q230" s="128"/>
      <c r="R230" s="128"/>
      <c r="S230" s="128"/>
      <c r="T230" s="132"/>
      <c r="U230" s="132"/>
      <c r="V230" s="132" t="s">
        <v>0</v>
      </c>
      <c r="W230" s="128"/>
      <c r="X230" s="133"/>
    </row>
    <row r="231" spans="4:24">
      <c r="D231" s="127" t="s">
        <v>458</v>
      </c>
      <c r="E231" s="128"/>
      <c r="F231" s="129"/>
      <c r="G231" s="130"/>
      <c r="H231" s="130"/>
      <c r="I231" s="130"/>
      <c r="J231" s="130"/>
      <c r="K231" s="131"/>
      <c r="L231" s="131"/>
      <c r="M231" s="128"/>
      <c r="N231" s="128"/>
      <c r="O231" s="129"/>
      <c r="P231" s="129"/>
      <c r="Q231" s="128"/>
      <c r="R231" s="128"/>
      <c r="S231" s="128"/>
      <c r="T231" s="132"/>
      <c r="U231" s="132"/>
      <c r="V231" s="132" t="s">
        <v>0</v>
      </c>
      <c r="W231" s="128"/>
      <c r="X231" s="133"/>
    </row>
    <row r="232" spans="4:24">
      <c r="D232" s="127" t="s">
        <v>459</v>
      </c>
      <c r="E232" s="128"/>
      <c r="F232" s="129"/>
      <c r="G232" s="130"/>
      <c r="H232" s="130"/>
      <c r="I232" s="130"/>
      <c r="J232" s="130"/>
      <c r="K232" s="131"/>
      <c r="L232" s="131"/>
      <c r="M232" s="128"/>
      <c r="N232" s="128"/>
      <c r="O232" s="129"/>
      <c r="P232" s="129"/>
      <c r="Q232" s="128"/>
      <c r="R232" s="128"/>
      <c r="S232" s="128"/>
      <c r="T232" s="132"/>
      <c r="U232" s="132"/>
      <c r="V232" s="132" t="s">
        <v>0</v>
      </c>
      <c r="W232" s="128"/>
      <c r="X232" s="133"/>
    </row>
    <row r="233" spans="4:24">
      <c r="D233" s="127" t="s">
        <v>460</v>
      </c>
      <c r="E233" s="128"/>
      <c r="F233" s="129"/>
      <c r="G233" s="130"/>
      <c r="H233" s="130"/>
      <c r="I233" s="130"/>
      <c r="J233" s="130"/>
      <c r="K233" s="131"/>
      <c r="L233" s="131"/>
      <c r="M233" s="128"/>
      <c r="N233" s="128"/>
      <c r="O233" s="129"/>
      <c r="P233" s="129"/>
      <c r="Q233" s="128"/>
      <c r="R233" s="128"/>
      <c r="S233" s="128"/>
      <c r="T233" s="132"/>
      <c r="U233" s="132"/>
      <c r="V233" s="132" t="s">
        <v>0</v>
      </c>
      <c r="W233" s="128"/>
      <c r="X233" s="133"/>
    </row>
    <row r="234" spans="4:24">
      <c r="D234" s="127" t="s">
        <v>461</v>
      </c>
      <c r="E234" s="128"/>
      <c r="F234" s="129"/>
      <c r="G234" s="130"/>
      <c r="H234" s="130"/>
      <c r="I234" s="130"/>
      <c r="J234" s="130"/>
      <c r="K234" s="131"/>
      <c r="L234" s="131"/>
      <c r="M234" s="128"/>
      <c r="N234" s="128"/>
      <c r="O234" s="129"/>
      <c r="P234" s="129"/>
      <c r="Q234" s="128"/>
      <c r="R234" s="128"/>
      <c r="S234" s="128"/>
      <c r="T234" s="132"/>
      <c r="U234" s="132"/>
      <c r="V234" s="132" t="s">
        <v>0</v>
      </c>
      <c r="W234" s="128"/>
      <c r="X234" s="133"/>
    </row>
    <row r="235" spans="4:24">
      <c r="D235" s="127" t="s">
        <v>462</v>
      </c>
      <c r="E235" s="128"/>
      <c r="F235" s="129"/>
      <c r="G235" s="130"/>
      <c r="H235" s="130"/>
      <c r="I235" s="130"/>
      <c r="J235" s="130"/>
      <c r="K235" s="131"/>
      <c r="L235" s="131"/>
      <c r="M235" s="128"/>
      <c r="N235" s="128"/>
      <c r="O235" s="129"/>
      <c r="P235" s="129"/>
      <c r="Q235" s="128"/>
      <c r="R235" s="128"/>
      <c r="S235" s="128"/>
      <c r="T235" s="132"/>
      <c r="U235" s="132"/>
      <c r="V235" s="132" t="s">
        <v>0</v>
      </c>
      <c r="W235" s="128"/>
      <c r="X235" s="133"/>
    </row>
    <row r="236" spans="4:24">
      <c r="D236" s="127" t="s">
        <v>463</v>
      </c>
      <c r="E236" s="128"/>
      <c r="F236" s="129"/>
      <c r="G236" s="130"/>
      <c r="H236" s="130"/>
      <c r="I236" s="130"/>
      <c r="J236" s="130"/>
      <c r="K236" s="131"/>
      <c r="L236" s="131"/>
      <c r="M236" s="128"/>
      <c r="N236" s="128"/>
      <c r="O236" s="129"/>
      <c r="P236" s="129"/>
      <c r="Q236" s="128"/>
      <c r="R236" s="128"/>
      <c r="S236" s="128"/>
      <c r="T236" s="132"/>
      <c r="U236" s="132"/>
      <c r="V236" s="132" t="s">
        <v>0</v>
      </c>
      <c r="W236" s="128"/>
      <c r="X236" s="133"/>
    </row>
    <row r="237" spans="4:24">
      <c r="D237" s="127" t="s">
        <v>464</v>
      </c>
      <c r="E237" s="128"/>
      <c r="F237" s="129"/>
      <c r="G237" s="130"/>
      <c r="H237" s="130"/>
      <c r="I237" s="130"/>
      <c r="J237" s="130"/>
      <c r="K237" s="131"/>
      <c r="L237" s="131"/>
      <c r="M237" s="128"/>
      <c r="N237" s="128"/>
      <c r="O237" s="129"/>
      <c r="P237" s="129"/>
      <c r="Q237" s="128"/>
      <c r="R237" s="128"/>
      <c r="S237" s="128"/>
      <c r="T237" s="132"/>
      <c r="U237" s="132"/>
      <c r="V237" s="132" t="s">
        <v>0</v>
      </c>
      <c r="W237" s="128"/>
      <c r="X237" s="133"/>
    </row>
    <row r="238" spans="4:24">
      <c r="D238" s="127" t="s">
        <v>465</v>
      </c>
      <c r="E238" s="128"/>
      <c r="F238" s="129"/>
      <c r="G238" s="130"/>
      <c r="H238" s="130"/>
      <c r="I238" s="130"/>
      <c r="J238" s="130"/>
      <c r="K238" s="131"/>
      <c r="L238" s="131"/>
      <c r="M238" s="128"/>
      <c r="N238" s="128"/>
      <c r="O238" s="129"/>
      <c r="P238" s="129"/>
      <c r="Q238" s="128"/>
      <c r="R238" s="128"/>
      <c r="S238" s="128"/>
      <c r="T238" s="132"/>
      <c r="U238" s="132"/>
      <c r="V238" s="132" t="s">
        <v>0</v>
      </c>
      <c r="W238" s="128"/>
      <c r="X238" s="133"/>
    </row>
    <row r="239" spans="4:24">
      <c r="D239" s="127" t="s">
        <v>457</v>
      </c>
      <c r="E239" s="128"/>
      <c r="F239" s="129"/>
      <c r="G239" s="130"/>
      <c r="H239" s="130"/>
      <c r="I239" s="130"/>
      <c r="J239" s="130"/>
      <c r="K239" s="131"/>
      <c r="L239" s="131"/>
      <c r="M239" s="128"/>
      <c r="N239" s="128"/>
      <c r="O239" s="129"/>
      <c r="P239" s="129"/>
      <c r="Q239" s="128"/>
      <c r="R239" s="128"/>
      <c r="S239" s="128"/>
      <c r="T239" s="132"/>
      <c r="U239" s="132"/>
      <c r="V239" s="132" t="s">
        <v>0</v>
      </c>
      <c r="W239" s="128"/>
      <c r="X239" s="133"/>
    </row>
    <row r="240" spans="4:24">
      <c r="D240" s="127" t="s">
        <v>466</v>
      </c>
      <c r="E240" s="128"/>
      <c r="F240" s="129"/>
      <c r="G240" s="130"/>
      <c r="H240" s="130"/>
      <c r="I240" s="130"/>
      <c r="J240" s="130"/>
      <c r="K240" s="131"/>
      <c r="L240" s="131"/>
      <c r="M240" s="128"/>
      <c r="N240" s="128"/>
      <c r="O240" s="129"/>
      <c r="P240" s="129"/>
      <c r="Q240" s="128"/>
      <c r="R240" s="128"/>
      <c r="S240" s="128"/>
      <c r="T240" s="132"/>
      <c r="U240" s="132"/>
      <c r="V240" s="132" t="s">
        <v>0</v>
      </c>
      <c r="W240" s="128"/>
      <c r="X240" s="133"/>
    </row>
    <row r="241" spans="4:24">
      <c r="D241" s="127" t="s">
        <v>467</v>
      </c>
      <c r="E241" s="128"/>
      <c r="F241" s="129"/>
      <c r="G241" s="130"/>
      <c r="H241" s="130"/>
      <c r="I241" s="130"/>
      <c r="J241" s="130"/>
      <c r="K241" s="131"/>
      <c r="L241" s="131"/>
      <c r="M241" s="128"/>
      <c r="N241" s="128"/>
      <c r="O241" s="129"/>
      <c r="P241" s="129"/>
      <c r="Q241" s="128"/>
      <c r="R241" s="128"/>
      <c r="S241" s="128"/>
      <c r="T241" s="132"/>
      <c r="U241" s="132"/>
      <c r="V241" s="132" t="s">
        <v>0</v>
      </c>
      <c r="W241" s="128"/>
      <c r="X241" s="133"/>
    </row>
    <row r="242" spans="4:24">
      <c r="D242" s="127" t="s">
        <v>468</v>
      </c>
      <c r="E242" s="128"/>
      <c r="F242" s="129"/>
      <c r="G242" s="130"/>
      <c r="H242" s="130"/>
      <c r="I242" s="130"/>
      <c r="J242" s="130"/>
      <c r="K242" s="131"/>
      <c r="L242" s="131"/>
      <c r="M242" s="128"/>
      <c r="N242" s="128"/>
      <c r="O242" s="129"/>
      <c r="P242" s="129"/>
      <c r="Q242" s="128"/>
      <c r="R242" s="128"/>
      <c r="S242" s="128"/>
      <c r="T242" s="132"/>
      <c r="U242" s="132"/>
      <c r="V242" s="132" t="s">
        <v>0</v>
      </c>
      <c r="W242" s="128"/>
      <c r="X242" s="133"/>
    </row>
    <row r="243" spans="4:24">
      <c r="D243" s="127" t="s">
        <v>469</v>
      </c>
      <c r="E243" s="128"/>
      <c r="F243" s="129"/>
      <c r="G243" s="130"/>
      <c r="H243" s="130"/>
      <c r="I243" s="130"/>
      <c r="J243" s="130"/>
      <c r="K243" s="131"/>
      <c r="L243" s="131"/>
      <c r="M243" s="128"/>
      <c r="N243" s="128"/>
      <c r="O243" s="129"/>
      <c r="P243" s="129"/>
      <c r="Q243" s="128"/>
      <c r="R243" s="128"/>
      <c r="S243" s="128"/>
      <c r="T243" s="132"/>
      <c r="U243" s="132"/>
      <c r="V243" s="132" t="s">
        <v>0</v>
      </c>
      <c r="W243" s="128"/>
      <c r="X243" s="133"/>
    </row>
    <row r="244" spans="4:24">
      <c r="D244" s="127" t="s">
        <v>470</v>
      </c>
      <c r="E244" s="128"/>
      <c r="F244" s="129"/>
      <c r="G244" s="130"/>
      <c r="H244" s="130"/>
      <c r="I244" s="130"/>
      <c r="J244" s="130"/>
      <c r="K244" s="131"/>
      <c r="L244" s="131"/>
      <c r="M244" s="128"/>
      <c r="N244" s="128"/>
      <c r="O244" s="129"/>
      <c r="P244" s="129"/>
      <c r="Q244" s="128"/>
      <c r="R244" s="128"/>
      <c r="S244" s="128"/>
      <c r="T244" s="132"/>
      <c r="U244" s="132"/>
      <c r="V244" s="132" t="s">
        <v>0</v>
      </c>
      <c r="W244" s="128"/>
      <c r="X244" s="133"/>
    </row>
    <row r="245" spans="4:24">
      <c r="D245" s="127" t="s">
        <v>471</v>
      </c>
      <c r="E245" s="128"/>
      <c r="F245" s="129"/>
      <c r="G245" s="130"/>
      <c r="H245" s="130"/>
      <c r="I245" s="130"/>
      <c r="J245" s="130"/>
      <c r="K245" s="131"/>
      <c r="L245" s="131"/>
      <c r="M245" s="128"/>
      <c r="N245" s="128"/>
      <c r="O245" s="129"/>
      <c r="P245" s="129"/>
      <c r="Q245" s="128"/>
      <c r="R245" s="128"/>
      <c r="S245" s="128"/>
      <c r="T245" s="132"/>
      <c r="U245" s="132"/>
      <c r="V245" s="132" t="s">
        <v>0</v>
      </c>
      <c r="W245" s="128"/>
      <c r="X245" s="133"/>
    </row>
    <row r="246" spans="4:24">
      <c r="D246" s="127" t="s">
        <v>472</v>
      </c>
      <c r="E246" s="128"/>
      <c r="F246" s="129"/>
      <c r="G246" s="130"/>
      <c r="H246" s="130"/>
      <c r="I246" s="130"/>
      <c r="J246" s="130"/>
      <c r="K246" s="131"/>
      <c r="L246" s="131"/>
      <c r="M246" s="128"/>
      <c r="N246" s="128"/>
      <c r="O246" s="129"/>
      <c r="P246" s="129"/>
      <c r="Q246" s="128"/>
      <c r="R246" s="128"/>
      <c r="S246" s="128"/>
      <c r="T246" s="132"/>
      <c r="U246" s="132"/>
      <c r="V246" s="132" t="s">
        <v>0</v>
      </c>
      <c r="W246" s="128"/>
      <c r="X246" s="133"/>
    </row>
    <row r="247" spans="4:24">
      <c r="D247" s="127" t="s">
        <v>473</v>
      </c>
      <c r="E247" s="128"/>
      <c r="F247" s="129"/>
      <c r="G247" s="130"/>
      <c r="H247" s="130"/>
      <c r="I247" s="130"/>
      <c r="J247" s="130"/>
      <c r="K247" s="131"/>
      <c r="L247" s="131"/>
      <c r="M247" s="128"/>
      <c r="N247" s="128"/>
      <c r="O247" s="129"/>
      <c r="P247" s="129"/>
      <c r="Q247" s="128"/>
      <c r="R247" s="128"/>
      <c r="S247" s="128"/>
      <c r="T247" s="132"/>
      <c r="U247" s="132"/>
      <c r="V247" s="132" t="s">
        <v>0</v>
      </c>
      <c r="W247" s="128"/>
      <c r="X247" s="133"/>
    </row>
    <row r="248" spans="4:24">
      <c r="D248" s="127" t="s">
        <v>474</v>
      </c>
      <c r="E248" s="128"/>
      <c r="F248" s="129"/>
      <c r="G248" s="130"/>
      <c r="H248" s="130"/>
      <c r="I248" s="130"/>
      <c r="J248" s="130"/>
      <c r="K248" s="131"/>
      <c r="L248" s="131"/>
      <c r="M248" s="128"/>
      <c r="N248" s="128"/>
      <c r="O248" s="129"/>
      <c r="P248" s="129"/>
      <c r="Q248" s="128"/>
      <c r="R248" s="128"/>
      <c r="S248" s="128"/>
      <c r="T248" s="132"/>
      <c r="U248" s="132"/>
      <c r="V248" s="132" t="s">
        <v>0</v>
      </c>
      <c r="W248" s="128"/>
      <c r="X248" s="133"/>
    </row>
    <row r="249" spans="4:24">
      <c r="D249" s="127" t="s">
        <v>475</v>
      </c>
      <c r="E249" s="128"/>
      <c r="F249" s="129"/>
      <c r="G249" s="130"/>
      <c r="H249" s="130"/>
      <c r="I249" s="130"/>
      <c r="J249" s="130"/>
      <c r="K249" s="131"/>
      <c r="L249" s="131"/>
      <c r="M249" s="128"/>
      <c r="N249" s="128"/>
      <c r="O249" s="129"/>
      <c r="P249" s="129"/>
      <c r="Q249" s="128"/>
      <c r="R249" s="128"/>
      <c r="S249" s="128"/>
      <c r="T249" s="132"/>
      <c r="U249" s="132"/>
      <c r="V249" s="132" t="s">
        <v>0</v>
      </c>
      <c r="W249" s="128"/>
      <c r="X249" s="133"/>
    </row>
    <row r="250" spans="4:24">
      <c r="D250" s="127" t="s">
        <v>454</v>
      </c>
      <c r="E250" s="128"/>
      <c r="F250" s="129"/>
      <c r="G250" s="130"/>
      <c r="H250" s="130"/>
      <c r="I250" s="130"/>
      <c r="J250" s="130"/>
      <c r="K250" s="131"/>
      <c r="L250" s="131"/>
      <c r="M250" s="128"/>
      <c r="N250" s="128"/>
      <c r="O250" s="129"/>
      <c r="P250" s="129"/>
      <c r="Q250" s="128"/>
      <c r="R250" s="128"/>
      <c r="S250" s="128"/>
      <c r="T250" s="132"/>
      <c r="U250" s="132"/>
      <c r="V250" s="132" t="s">
        <v>0</v>
      </c>
      <c r="W250" s="128"/>
      <c r="X250" s="133"/>
    </row>
    <row r="251" spans="4:24">
      <c r="D251" s="127" t="s">
        <v>455</v>
      </c>
      <c r="E251" s="128"/>
      <c r="F251" s="129"/>
      <c r="G251" s="130"/>
      <c r="H251" s="130"/>
      <c r="I251" s="130"/>
      <c r="J251" s="130"/>
      <c r="K251" s="131"/>
      <c r="L251" s="131"/>
      <c r="M251" s="128"/>
      <c r="N251" s="128"/>
      <c r="O251" s="129"/>
      <c r="P251" s="129"/>
      <c r="Q251" s="128"/>
      <c r="R251" s="128"/>
      <c r="S251" s="128"/>
      <c r="T251" s="132"/>
      <c r="U251" s="132"/>
      <c r="V251" s="132" t="s">
        <v>0</v>
      </c>
      <c r="W251" s="128"/>
      <c r="X251" s="133"/>
    </row>
    <row r="252" spans="4:24">
      <c r="D252" s="127" t="s">
        <v>476</v>
      </c>
      <c r="E252" s="128"/>
      <c r="F252" s="129"/>
      <c r="G252" s="130"/>
      <c r="H252" s="130"/>
      <c r="I252" s="130"/>
      <c r="J252" s="130"/>
      <c r="K252" s="131"/>
      <c r="L252" s="131"/>
      <c r="M252" s="128"/>
      <c r="N252" s="128"/>
      <c r="O252" s="129"/>
      <c r="P252" s="129"/>
      <c r="Q252" s="128"/>
      <c r="R252" s="128"/>
      <c r="S252" s="128"/>
      <c r="T252" s="132"/>
      <c r="U252" s="132"/>
      <c r="V252" s="132" t="s">
        <v>0</v>
      </c>
      <c r="W252" s="128"/>
      <c r="X252" s="133"/>
    </row>
    <row r="253" spans="4:24">
      <c r="D253" s="127" t="s">
        <v>477</v>
      </c>
      <c r="E253" s="128"/>
      <c r="F253" s="129"/>
      <c r="G253" s="130"/>
      <c r="H253" s="130"/>
      <c r="I253" s="130"/>
      <c r="J253" s="130"/>
      <c r="K253" s="131"/>
      <c r="L253" s="131"/>
      <c r="M253" s="128"/>
      <c r="N253" s="128"/>
      <c r="O253" s="129"/>
      <c r="P253" s="129"/>
      <c r="Q253" s="128"/>
      <c r="R253" s="128"/>
      <c r="S253" s="128"/>
      <c r="T253" s="132"/>
      <c r="U253" s="132"/>
      <c r="V253" s="132" t="s">
        <v>0</v>
      </c>
      <c r="W253" s="128"/>
      <c r="X253" s="133"/>
    </row>
    <row r="254" spans="4:24">
      <c r="D254" s="127" t="s">
        <v>478</v>
      </c>
      <c r="E254" s="128"/>
      <c r="F254" s="129"/>
      <c r="G254" s="130"/>
      <c r="H254" s="130"/>
      <c r="I254" s="130"/>
      <c r="J254" s="130"/>
      <c r="K254" s="131"/>
      <c r="L254" s="131"/>
      <c r="M254" s="128"/>
      <c r="N254" s="128"/>
      <c r="O254" s="129"/>
      <c r="P254" s="129"/>
      <c r="Q254" s="128"/>
      <c r="R254" s="128"/>
      <c r="S254" s="128"/>
      <c r="T254" s="132"/>
      <c r="U254" s="132"/>
      <c r="V254" s="132" t="s">
        <v>0</v>
      </c>
      <c r="W254" s="128"/>
      <c r="X254" s="133"/>
    </row>
    <row r="255" spans="4:24">
      <c r="D255" s="127" t="s">
        <v>479</v>
      </c>
      <c r="E255" s="128"/>
      <c r="F255" s="129"/>
      <c r="G255" s="130"/>
      <c r="H255" s="130"/>
      <c r="I255" s="130"/>
      <c r="J255" s="130"/>
      <c r="K255" s="131"/>
      <c r="L255" s="131"/>
      <c r="M255" s="128"/>
      <c r="N255" s="128"/>
      <c r="O255" s="129"/>
      <c r="P255" s="129"/>
      <c r="Q255" s="128"/>
      <c r="R255" s="128"/>
      <c r="S255" s="128"/>
      <c r="T255" s="132"/>
      <c r="U255" s="132"/>
      <c r="V255" s="132" t="s">
        <v>0</v>
      </c>
      <c r="W255" s="128"/>
      <c r="X255" s="133"/>
    </row>
    <row r="256" spans="4:24">
      <c r="D256" s="127" t="s">
        <v>480</v>
      </c>
      <c r="E256" s="128"/>
      <c r="F256" s="129"/>
      <c r="G256" s="130"/>
      <c r="H256" s="130"/>
      <c r="I256" s="130"/>
      <c r="J256" s="130"/>
      <c r="K256" s="131"/>
      <c r="L256" s="131"/>
      <c r="M256" s="128"/>
      <c r="N256" s="128"/>
      <c r="O256" s="129"/>
      <c r="P256" s="129"/>
      <c r="Q256" s="128"/>
      <c r="R256" s="128"/>
      <c r="S256" s="128"/>
      <c r="T256" s="132"/>
      <c r="U256" s="132"/>
      <c r="V256" s="132" t="s">
        <v>0</v>
      </c>
      <c r="W256" s="128"/>
      <c r="X256" s="133"/>
    </row>
    <row r="257" spans="1:37">
      <c r="D257" s="127" t="s">
        <v>481</v>
      </c>
      <c r="E257" s="128"/>
      <c r="F257" s="129"/>
      <c r="G257" s="130"/>
      <c r="H257" s="130"/>
      <c r="I257" s="130"/>
      <c r="J257" s="130"/>
      <c r="K257" s="131"/>
      <c r="L257" s="131"/>
      <c r="M257" s="128"/>
      <c r="N257" s="128"/>
      <c r="O257" s="129"/>
      <c r="P257" s="129"/>
      <c r="Q257" s="128"/>
      <c r="R257" s="128"/>
      <c r="S257" s="128"/>
      <c r="T257" s="132"/>
      <c r="U257" s="132"/>
      <c r="V257" s="132" t="s">
        <v>0</v>
      </c>
      <c r="W257" s="128"/>
      <c r="X257" s="133"/>
    </row>
    <row r="258" spans="1:37">
      <c r="D258" s="127" t="s">
        <v>482</v>
      </c>
      <c r="E258" s="128"/>
      <c r="F258" s="129"/>
      <c r="G258" s="130"/>
      <c r="H258" s="130"/>
      <c r="I258" s="130"/>
      <c r="J258" s="130"/>
      <c r="K258" s="131"/>
      <c r="L258" s="131"/>
      <c r="M258" s="128"/>
      <c r="N258" s="128"/>
      <c r="O258" s="129"/>
      <c r="P258" s="129"/>
      <c r="Q258" s="128"/>
      <c r="R258" s="128"/>
      <c r="S258" s="128"/>
      <c r="T258" s="132"/>
      <c r="U258" s="132"/>
      <c r="V258" s="132" t="s">
        <v>0</v>
      </c>
      <c r="W258" s="128"/>
      <c r="X258" s="133"/>
    </row>
    <row r="259" spans="1:37">
      <c r="D259" s="127" t="s">
        <v>483</v>
      </c>
      <c r="E259" s="128"/>
      <c r="F259" s="129"/>
      <c r="G259" s="130"/>
      <c r="H259" s="130"/>
      <c r="I259" s="130"/>
      <c r="J259" s="130"/>
      <c r="K259" s="131"/>
      <c r="L259" s="131"/>
      <c r="M259" s="128"/>
      <c r="N259" s="128"/>
      <c r="O259" s="129"/>
      <c r="P259" s="129"/>
      <c r="Q259" s="128"/>
      <c r="R259" s="128"/>
      <c r="S259" s="128"/>
      <c r="T259" s="132"/>
      <c r="U259" s="132"/>
      <c r="V259" s="132" t="s">
        <v>0</v>
      </c>
      <c r="W259" s="128"/>
      <c r="X259" s="133"/>
    </row>
    <row r="260" spans="1:37">
      <c r="D260" s="127" t="s">
        <v>484</v>
      </c>
      <c r="E260" s="128"/>
      <c r="F260" s="129"/>
      <c r="G260" s="130"/>
      <c r="H260" s="130"/>
      <c r="I260" s="130"/>
      <c r="J260" s="130"/>
      <c r="K260" s="131"/>
      <c r="L260" s="131"/>
      <c r="M260" s="128"/>
      <c r="N260" s="128"/>
      <c r="O260" s="129"/>
      <c r="P260" s="129"/>
      <c r="Q260" s="128"/>
      <c r="R260" s="128"/>
      <c r="S260" s="128"/>
      <c r="T260" s="132"/>
      <c r="U260" s="132"/>
      <c r="V260" s="132" t="s">
        <v>0</v>
      </c>
      <c r="W260" s="128"/>
      <c r="X260" s="133"/>
    </row>
    <row r="261" spans="1:37">
      <c r="D261" s="127" t="s">
        <v>485</v>
      </c>
      <c r="E261" s="128"/>
      <c r="F261" s="129"/>
      <c r="G261" s="130"/>
      <c r="H261" s="130"/>
      <c r="I261" s="130"/>
      <c r="J261" s="130"/>
      <c r="K261" s="131"/>
      <c r="L261" s="131"/>
      <c r="M261" s="128"/>
      <c r="N261" s="128"/>
      <c r="O261" s="129"/>
      <c r="P261" s="129"/>
      <c r="Q261" s="128"/>
      <c r="R261" s="128"/>
      <c r="S261" s="128"/>
      <c r="T261" s="132"/>
      <c r="U261" s="132"/>
      <c r="V261" s="132" t="s">
        <v>0</v>
      </c>
      <c r="W261" s="128"/>
      <c r="X261" s="133"/>
    </row>
    <row r="262" spans="1:37">
      <c r="D262" s="134" t="s">
        <v>486</v>
      </c>
      <c r="E262" s="135">
        <f>J262</f>
        <v>0</v>
      </c>
      <c r="H262" s="135">
        <f>SUM(H207:H261)</f>
        <v>0</v>
      </c>
      <c r="I262" s="135">
        <f>SUM(I207:I261)</f>
        <v>0</v>
      </c>
      <c r="J262" s="135">
        <f>SUM(J207:J261)</f>
        <v>0</v>
      </c>
      <c r="L262" s="136">
        <f>SUM(L207:L261)</f>
        <v>5.3642160000000001E-2</v>
      </c>
      <c r="N262" s="137">
        <f>SUM(N207:N261)</f>
        <v>0</v>
      </c>
      <c r="W262" s="84">
        <f>SUM(W207:W261)</f>
        <v>25.582999999999998</v>
      </c>
    </row>
    <row r="264" spans="1:37">
      <c r="D264" s="134" t="s">
        <v>487</v>
      </c>
      <c r="E264" s="137">
        <f>J264</f>
        <v>0</v>
      </c>
      <c r="H264" s="135">
        <f>+H141+H174+H205+H262</f>
        <v>0</v>
      </c>
      <c r="I264" s="135">
        <f>+I141+I174+I205+I262</f>
        <v>0</v>
      </c>
      <c r="J264" s="135">
        <f>+J141+J174+J205+J262</f>
        <v>0</v>
      </c>
      <c r="L264" s="136">
        <f>+L141+L174+L205+L262</f>
        <v>4.6671761399999996</v>
      </c>
      <c r="N264" s="137">
        <f>+N141+N174+N205+N262</f>
        <v>0</v>
      </c>
      <c r="W264" s="84">
        <f>+W141+W174+W205+W262</f>
        <v>359.12099999999998</v>
      </c>
    </row>
    <row r="266" spans="1:37">
      <c r="B266" s="125" t="s">
        <v>488</v>
      </c>
    </row>
    <row r="267" spans="1:37">
      <c r="B267" s="82" t="s">
        <v>489</v>
      </c>
    </row>
    <row r="268" spans="1:37">
      <c r="A268" s="80">
        <v>61</v>
      </c>
      <c r="B268" s="81" t="s">
        <v>490</v>
      </c>
      <c r="C268" s="82" t="s">
        <v>491</v>
      </c>
      <c r="D268" s="83" t="s">
        <v>492</v>
      </c>
      <c r="E268" s="84">
        <v>209.5</v>
      </c>
      <c r="F268" s="85" t="s">
        <v>182</v>
      </c>
      <c r="G268" s="139"/>
      <c r="H268" s="86">
        <f>ROUND(E268*G268,2)</f>
        <v>0</v>
      </c>
      <c r="J268" s="86">
        <f>ROUND(E268*G268,2)</f>
        <v>0</v>
      </c>
      <c r="L268" s="87">
        <f>E268*K268</f>
        <v>0</v>
      </c>
      <c r="N268" s="84">
        <f>E268*M268</f>
        <v>0</v>
      </c>
      <c r="O268" s="85">
        <v>23</v>
      </c>
      <c r="P268" s="85" t="s">
        <v>133</v>
      </c>
      <c r="V268" s="88" t="s">
        <v>493</v>
      </c>
      <c r="W268" s="84">
        <v>184.15100000000001</v>
      </c>
      <c r="X268" s="126" t="s">
        <v>494</v>
      </c>
      <c r="Y268" s="126" t="s">
        <v>491</v>
      </c>
      <c r="Z268" s="82" t="s">
        <v>495</v>
      </c>
      <c r="AB268" s="85">
        <v>7</v>
      </c>
      <c r="AC268" s="85" t="s">
        <v>136</v>
      </c>
      <c r="AJ268" s="72" t="s">
        <v>496</v>
      </c>
      <c r="AK268" s="72" t="s">
        <v>138</v>
      </c>
    </row>
    <row r="269" spans="1:37">
      <c r="D269" s="127" t="s">
        <v>497</v>
      </c>
      <c r="E269" s="128"/>
      <c r="F269" s="129"/>
      <c r="G269" s="130"/>
      <c r="H269" s="130"/>
      <c r="I269" s="130"/>
      <c r="J269" s="130"/>
      <c r="K269" s="131"/>
      <c r="L269" s="131"/>
      <c r="M269" s="128"/>
      <c r="N269" s="128"/>
      <c r="O269" s="129"/>
      <c r="P269" s="129"/>
      <c r="Q269" s="128"/>
      <c r="R269" s="128"/>
      <c r="S269" s="128"/>
      <c r="T269" s="132"/>
      <c r="U269" s="132"/>
      <c r="V269" s="132" t="s">
        <v>0</v>
      </c>
      <c r="W269" s="128"/>
      <c r="X269" s="133"/>
    </row>
    <row r="270" spans="1:37">
      <c r="D270" s="127" t="s">
        <v>498</v>
      </c>
      <c r="E270" s="128"/>
      <c r="F270" s="129"/>
      <c r="G270" s="130"/>
      <c r="H270" s="130"/>
      <c r="I270" s="130"/>
      <c r="J270" s="130"/>
      <c r="K270" s="131"/>
      <c r="L270" s="131"/>
      <c r="M270" s="128"/>
      <c r="N270" s="128"/>
      <c r="O270" s="129"/>
      <c r="P270" s="129"/>
      <c r="Q270" s="128"/>
      <c r="R270" s="128"/>
      <c r="S270" s="128"/>
      <c r="T270" s="132"/>
      <c r="U270" s="132"/>
      <c r="V270" s="132" t="s">
        <v>0</v>
      </c>
      <c r="W270" s="128"/>
      <c r="X270" s="133"/>
    </row>
    <row r="271" spans="1:37">
      <c r="D271" s="127" t="s">
        <v>499</v>
      </c>
      <c r="E271" s="128"/>
      <c r="F271" s="129"/>
      <c r="G271" s="130"/>
      <c r="H271" s="130"/>
      <c r="I271" s="130"/>
      <c r="J271" s="130"/>
      <c r="K271" s="131"/>
      <c r="L271" s="131"/>
      <c r="M271" s="128"/>
      <c r="N271" s="128"/>
      <c r="O271" s="129"/>
      <c r="P271" s="129"/>
      <c r="Q271" s="128"/>
      <c r="R271" s="128"/>
      <c r="S271" s="128"/>
      <c r="T271" s="132"/>
      <c r="U271" s="132"/>
      <c r="V271" s="132" t="s">
        <v>0</v>
      </c>
      <c r="W271" s="128"/>
      <c r="X271" s="133"/>
    </row>
    <row r="272" spans="1:37">
      <c r="D272" s="127" t="s">
        <v>499</v>
      </c>
      <c r="E272" s="128"/>
      <c r="F272" s="129"/>
      <c r="G272" s="130"/>
      <c r="H272" s="130"/>
      <c r="I272" s="130"/>
      <c r="J272" s="130"/>
      <c r="K272" s="131"/>
      <c r="L272" s="131"/>
      <c r="M272" s="128"/>
      <c r="N272" s="128"/>
      <c r="O272" s="129"/>
      <c r="P272" s="129"/>
      <c r="Q272" s="128"/>
      <c r="R272" s="128"/>
      <c r="S272" s="128"/>
      <c r="T272" s="132"/>
      <c r="U272" s="132"/>
      <c r="V272" s="132" t="s">
        <v>0</v>
      </c>
      <c r="W272" s="128"/>
      <c r="X272" s="133"/>
    </row>
    <row r="273" spans="1:37" ht="20.399999999999999">
      <c r="A273" s="80">
        <v>62</v>
      </c>
      <c r="B273" s="81" t="s">
        <v>310</v>
      </c>
      <c r="C273" s="82" t="s">
        <v>500</v>
      </c>
      <c r="D273" s="83" t="s">
        <v>501</v>
      </c>
      <c r="E273" s="84">
        <v>230.45</v>
      </c>
      <c r="F273" s="85" t="s">
        <v>182</v>
      </c>
      <c r="G273" s="139"/>
      <c r="I273" s="86">
        <f>ROUND(E273*G273,2)</f>
        <v>0</v>
      </c>
      <c r="J273" s="86">
        <f>ROUND(E273*G273,2)</f>
        <v>0</v>
      </c>
      <c r="K273" s="87">
        <v>8.0000000000000002E-3</v>
      </c>
      <c r="L273" s="87">
        <f>E273*K273</f>
        <v>1.8435999999999999</v>
      </c>
      <c r="N273" s="84">
        <f>E273*M273</f>
        <v>0</v>
      </c>
      <c r="O273" s="85">
        <v>23</v>
      </c>
      <c r="P273" s="85" t="s">
        <v>133</v>
      </c>
      <c r="V273" s="88" t="s">
        <v>97</v>
      </c>
      <c r="X273" s="126" t="s">
        <v>500</v>
      </c>
      <c r="Y273" s="126" t="s">
        <v>500</v>
      </c>
      <c r="Z273" s="82" t="s">
        <v>502</v>
      </c>
      <c r="AA273" s="82" t="s">
        <v>503</v>
      </c>
      <c r="AB273" s="85">
        <v>2</v>
      </c>
      <c r="AC273" s="85" t="s">
        <v>136</v>
      </c>
      <c r="AJ273" s="72" t="s">
        <v>504</v>
      </c>
      <c r="AK273" s="72" t="s">
        <v>138</v>
      </c>
    </row>
    <row r="274" spans="1:37">
      <c r="D274" s="127" t="s">
        <v>505</v>
      </c>
      <c r="E274" s="128"/>
      <c r="F274" s="129"/>
      <c r="G274" s="130"/>
      <c r="H274" s="130"/>
      <c r="I274" s="130"/>
      <c r="J274" s="130"/>
      <c r="K274" s="131"/>
      <c r="L274" s="131"/>
      <c r="M274" s="128"/>
      <c r="N274" s="128"/>
      <c r="O274" s="129"/>
      <c r="P274" s="129"/>
      <c r="Q274" s="128"/>
      <c r="R274" s="128"/>
      <c r="S274" s="128"/>
      <c r="T274" s="132"/>
      <c r="U274" s="132"/>
      <c r="V274" s="132" t="s">
        <v>0</v>
      </c>
      <c r="W274" s="128"/>
      <c r="X274" s="133"/>
    </row>
    <row r="275" spans="1:37">
      <c r="A275" s="80">
        <v>63</v>
      </c>
      <c r="B275" s="81" t="s">
        <v>490</v>
      </c>
      <c r="C275" s="82" t="s">
        <v>506</v>
      </c>
      <c r="D275" s="83" t="s">
        <v>507</v>
      </c>
      <c r="E275" s="84">
        <v>230.72</v>
      </c>
      <c r="F275" s="85" t="s">
        <v>182</v>
      </c>
      <c r="G275" s="139"/>
      <c r="H275" s="86">
        <f>ROUND(E275*G275,2)</f>
        <v>0</v>
      </c>
      <c r="J275" s="86">
        <f>ROUND(E275*G275,2)</f>
        <v>0</v>
      </c>
      <c r="L275" s="87">
        <f>E275*K275</f>
        <v>0</v>
      </c>
      <c r="N275" s="84">
        <f>E275*M275</f>
        <v>0</v>
      </c>
      <c r="O275" s="85">
        <v>23</v>
      </c>
      <c r="P275" s="85" t="s">
        <v>133</v>
      </c>
      <c r="V275" s="88" t="s">
        <v>493</v>
      </c>
      <c r="W275" s="84">
        <v>116.514</v>
      </c>
      <c r="X275" s="126" t="s">
        <v>508</v>
      </c>
      <c r="Y275" s="126" t="s">
        <v>506</v>
      </c>
      <c r="Z275" s="82" t="s">
        <v>495</v>
      </c>
      <c r="AB275" s="85">
        <v>7</v>
      </c>
      <c r="AC275" s="85" t="s">
        <v>136</v>
      </c>
      <c r="AJ275" s="72" t="s">
        <v>496</v>
      </c>
      <c r="AK275" s="72" t="s">
        <v>138</v>
      </c>
    </row>
    <row r="276" spans="1:37">
      <c r="D276" s="127" t="s">
        <v>509</v>
      </c>
      <c r="E276" s="128"/>
      <c r="F276" s="129"/>
      <c r="G276" s="130"/>
      <c r="H276" s="130"/>
      <c r="I276" s="130"/>
      <c r="J276" s="130"/>
      <c r="K276" s="131"/>
      <c r="L276" s="131"/>
      <c r="M276" s="128"/>
      <c r="N276" s="128"/>
      <c r="O276" s="129"/>
      <c r="P276" s="129"/>
      <c r="Q276" s="128"/>
      <c r="R276" s="128"/>
      <c r="S276" s="128"/>
      <c r="T276" s="132"/>
      <c r="U276" s="132"/>
      <c r="V276" s="132" t="s">
        <v>0</v>
      </c>
      <c r="W276" s="128"/>
      <c r="X276" s="133"/>
    </row>
    <row r="277" spans="1:37">
      <c r="D277" s="127" t="s">
        <v>509</v>
      </c>
      <c r="E277" s="128"/>
      <c r="F277" s="129"/>
      <c r="G277" s="130"/>
      <c r="H277" s="130"/>
      <c r="I277" s="130"/>
      <c r="J277" s="130"/>
      <c r="K277" s="131"/>
      <c r="L277" s="131"/>
      <c r="M277" s="128"/>
      <c r="N277" s="128"/>
      <c r="O277" s="129"/>
      <c r="P277" s="129"/>
      <c r="Q277" s="128"/>
      <c r="R277" s="128"/>
      <c r="S277" s="128"/>
      <c r="T277" s="132"/>
      <c r="U277" s="132"/>
      <c r="V277" s="132" t="s">
        <v>0</v>
      </c>
      <c r="W277" s="128"/>
      <c r="X277" s="133"/>
    </row>
    <row r="278" spans="1:37" ht="20.399999999999999">
      <c r="A278" s="80">
        <v>64</v>
      </c>
      <c r="B278" s="81" t="s">
        <v>310</v>
      </c>
      <c r="C278" s="82" t="s">
        <v>510</v>
      </c>
      <c r="D278" s="83" t="s">
        <v>511</v>
      </c>
      <c r="E278" s="84">
        <v>253.792</v>
      </c>
      <c r="F278" s="85" t="s">
        <v>182</v>
      </c>
      <c r="G278" s="139"/>
      <c r="I278" s="86">
        <f>ROUND(E278*G278,2)</f>
        <v>0</v>
      </c>
      <c r="J278" s="86">
        <f>ROUND(E278*G278,2)</f>
        <v>0</v>
      </c>
      <c r="K278" s="87">
        <v>8.9999999999999993E-3</v>
      </c>
      <c r="L278" s="87">
        <f>E278*K278</f>
        <v>2.2841279999999999</v>
      </c>
      <c r="N278" s="84">
        <f>E278*M278</f>
        <v>0</v>
      </c>
      <c r="O278" s="85">
        <v>23</v>
      </c>
      <c r="P278" s="85" t="s">
        <v>133</v>
      </c>
      <c r="V278" s="88" t="s">
        <v>97</v>
      </c>
      <c r="X278" s="126" t="s">
        <v>510</v>
      </c>
      <c r="Y278" s="126" t="s">
        <v>510</v>
      </c>
      <c r="Z278" s="82" t="s">
        <v>502</v>
      </c>
      <c r="AA278" s="82" t="s">
        <v>503</v>
      </c>
      <c r="AB278" s="85">
        <v>8</v>
      </c>
      <c r="AC278" s="85" t="s">
        <v>136</v>
      </c>
      <c r="AJ278" s="72" t="s">
        <v>504</v>
      </c>
      <c r="AK278" s="72" t="s">
        <v>138</v>
      </c>
    </row>
    <row r="279" spans="1:37">
      <c r="D279" s="127" t="s">
        <v>512</v>
      </c>
      <c r="E279" s="128"/>
      <c r="F279" s="129"/>
      <c r="G279" s="130"/>
      <c r="H279" s="130"/>
      <c r="I279" s="130"/>
      <c r="J279" s="130"/>
      <c r="K279" s="131"/>
      <c r="L279" s="131"/>
      <c r="M279" s="128"/>
      <c r="N279" s="128"/>
      <c r="O279" s="129"/>
      <c r="P279" s="129"/>
      <c r="Q279" s="128"/>
      <c r="R279" s="128"/>
      <c r="S279" s="128"/>
      <c r="T279" s="132"/>
      <c r="U279" s="132"/>
      <c r="V279" s="132" t="s">
        <v>0</v>
      </c>
      <c r="W279" s="128"/>
      <c r="X279" s="133"/>
    </row>
    <row r="280" spans="1:37">
      <c r="A280" s="80">
        <v>65</v>
      </c>
      <c r="B280" s="81" t="s">
        <v>490</v>
      </c>
      <c r="C280" s="82" t="s">
        <v>513</v>
      </c>
      <c r="D280" s="83" t="s">
        <v>514</v>
      </c>
      <c r="E280" s="84">
        <v>4186.107</v>
      </c>
      <c r="F280" s="85" t="s">
        <v>515</v>
      </c>
      <c r="G280" s="139"/>
      <c r="H280" s="86">
        <f>ROUND(E280*G280,2)</f>
        <v>0</v>
      </c>
      <c r="J280" s="86">
        <f>ROUND(E280*G280,2)</f>
        <v>0</v>
      </c>
      <c r="L280" s="87">
        <f>E280*K280</f>
        <v>0</v>
      </c>
      <c r="N280" s="84">
        <f>E280*M280</f>
        <v>0</v>
      </c>
      <c r="O280" s="85">
        <v>23</v>
      </c>
      <c r="P280" s="85" t="s">
        <v>133</v>
      </c>
      <c r="V280" s="88" t="s">
        <v>493</v>
      </c>
      <c r="W280" s="84">
        <v>133.95500000000001</v>
      </c>
      <c r="X280" s="126" t="s">
        <v>516</v>
      </c>
      <c r="Y280" s="126" t="s">
        <v>513</v>
      </c>
      <c r="Z280" s="82" t="s">
        <v>495</v>
      </c>
      <c r="AB280" s="85">
        <v>7</v>
      </c>
      <c r="AC280" s="85" t="s">
        <v>136</v>
      </c>
      <c r="AJ280" s="72" t="s">
        <v>496</v>
      </c>
      <c r="AK280" s="72" t="s">
        <v>138</v>
      </c>
    </row>
    <row r="281" spans="1:37">
      <c r="D281" s="127" t="s">
        <v>437</v>
      </c>
      <c r="E281" s="128"/>
      <c r="F281" s="129"/>
      <c r="G281" s="130"/>
      <c r="H281" s="130"/>
      <c r="I281" s="130"/>
      <c r="J281" s="130"/>
      <c r="K281" s="131"/>
      <c r="L281" s="131"/>
      <c r="M281" s="128"/>
      <c r="N281" s="128"/>
      <c r="O281" s="129"/>
      <c r="P281" s="129"/>
      <c r="Q281" s="128"/>
      <c r="R281" s="128"/>
      <c r="S281" s="128"/>
      <c r="T281" s="132"/>
      <c r="U281" s="132"/>
      <c r="V281" s="132" t="s">
        <v>0</v>
      </c>
      <c r="W281" s="128"/>
      <c r="X281" s="133"/>
    </row>
    <row r="282" spans="1:37">
      <c r="D282" s="127" t="s">
        <v>517</v>
      </c>
      <c r="E282" s="128"/>
      <c r="F282" s="129"/>
      <c r="G282" s="130"/>
      <c r="H282" s="130"/>
      <c r="I282" s="130"/>
      <c r="J282" s="130"/>
      <c r="K282" s="131"/>
      <c r="L282" s="131"/>
      <c r="M282" s="128"/>
      <c r="N282" s="128"/>
      <c r="O282" s="129"/>
      <c r="P282" s="129"/>
      <c r="Q282" s="128"/>
      <c r="R282" s="128"/>
      <c r="S282" s="128"/>
      <c r="T282" s="132"/>
      <c r="U282" s="132"/>
      <c r="V282" s="132" t="s">
        <v>0</v>
      </c>
      <c r="W282" s="128"/>
      <c r="X282" s="133"/>
    </row>
    <row r="283" spans="1:37">
      <c r="D283" s="127" t="s">
        <v>439</v>
      </c>
      <c r="E283" s="128"/>
      <c r="F283" s="129"/>
      <c r="G283" s="130"/>
      <c r="H283" s="130"/>
      <c r="I283" s="130"/>
      <c r="J283" s="130"/>
      <c r="K283" s="131"/>
      <c r="L283" s="131"/>
      <c r="M283" s="128"/>
      <c r="N283" s="128"/>
      <c r="O283" s="129"/>
      <c r="P283" s="129"/>
      <c r="Q283" s="128"/>
      <c r="R283" s="128"/>
      <c r="S283" s="128"/>
      <c r="T283" s="132"/>
      <c r="U283" s="132"/>
      <c r="V283" s="132" t="s">
        <v>0</v>
      </c>
      <c r="W283" s="128"/>
      <c r="X283" s="133"/>
    </row>
    <row r="284" spans="1:37">
      <c r="D284" s="127" t="s">
        <v>518</v>
      </c>
      <c r="E284" s="128"/>
      <c r="F284" s="129"/>
      <c r="G284" s="130"/>
      <c r="H284" s="130"/>
      <c r="I284" s="130"/>
      <c r="J284" s="130"/>
      <c r="K284" s="131"/>
      <c r="L284" s="131"/>
      <c r="M284" s="128"/>
      <c r="N284" s="128"/>
      <c r="O284" s="129"/>
      <c r="P284" s="129"/>
      <c r="Q284" s="128"/>
      <c r="R284" s="128"/>
      <c r="S284" s="128"/>
      <c r="T284" s="132"/>
      <c r="U284" s="132"/>
      <c r="V284" s="132" t="s">
        <v>0</v>
      </c>
      <c r="W284" s="128"/>
      <c r="X284" s="133"/>
    </row>
    <row r="285" spans="1:37">
      <c r="D285" s="127" t="s">
        <v>441</v>
      </c>
      <c r="E285" s="128"/>
      <c r="F285" s="129"/>
      <c r="G285" s="130"/>
      <c r="H285" s="130"/>
      <c r="I285" s="130"/>
      <c r="J285" s="130"/>
      <c r="K285" s="131"/>
      <c r="L285" s="131"/>
      <c r="M285" s="128"/>
      <c r="N285" s="128"/>
      <c r="O285" s="129"/>
      <c r="P285" s="129"/>
      <c r="Q285" s="128"/>
      <c r="R285" s="128"/>
      <c r="S285" s="128"/>
      <c r="T285" s="132"/>
      <c r="U285" s="132"/>
      <c r="V285" s="132" t="s">
        <v>0</v>
      </c>
      <c r="W285" s="128"/>
      <c r="X285" s="133"/>
    </row>
    <row r="286" spans="1:37">
      <c r="D286" s="127" t="s">
        <v>519</v>
      </c>
      <c r="E286" s="128"/>
      <c r="F286" s="129"/>
      <c r="G286" s="130"/>
      <c r="H286" s="130"/>
      <c r="I286" s="130"/>
      <c r="J286" s="130"/>
      <c r="K286" s="131"/>
      <c r="L286" s="131"/>
      <c r="M286" s="128"/>
      <c r="N286" s="128"/>
      <c r="O286" s="129"/>
      <c r="P286" s="129"/>
      <c r="Q286" s="128"/>
      <c r="R286" s="128"/>
      <c r="S286" s="128"/>
      <c r="T286" s="132"/>
      <c r="U286" s="132"/>
      <c r="V286" s="132" t="s">
        <v>0</v>
      </c>
      <c r="W286" s="128"/>
      <c r="X286" s="133"/>
    </row>
    <row r="287" spans="1:37">
      <c r="D287" s="127" t="s">
        <v>443</v>
      </c>
      <c r="E287" s="128"/>
      <c r="F287" s="129"/>
      <c r="G287" s="130"/>
      <c r="H287" s="130"/>
      <c r="I287" s="130"/>
      <c r="J287" s="130"/>
      <c r="K287" s="131"/>
      <c r="L287" s="131"/>
      <c r="M287" s="128"/>
      <c r="N287" s="128"/>
      <c r="O287" s="129"/>
      <c r="P287" s="129"/>
      <c r="Q287" s="128"/>
      <c r="R287" s="128"/>
      <c r="S287" s="128"/>
      <c r="T287" s="132"/>
      <c r="U287" s="132"/>
      <c r="V287" s="132" t="s">
        <v>0</v>
      </c>
      <c r="W287" s="128"/>
      <c r="X287" s="133"/>
    </row>
    <row r="288" spans="1:37">
      <c r="D288" s="127" t="s">
        <v>520</v>
      </c>
      <c r="E288" s="128"/>
      <c r="F288" s="129"/>
      <c r="G288" s="130"/>
      <c r="H288" s="130"/>
      <c r="I288" s="130"/>
      <c r="J288" s="130"/>
      <c r="K288" s="131"/>
      <c r="L288" s="131"/>
      <c r="M288" s="128"/>
      <c r="N288" s="128"/>
      <c r="O288" s="129"/>
      <c r="P288" s="129"/>
      <c r="Q288" s="128"/>
      <c r="R288" s="128"/>
      <c r="S288" s="128"/>
      <c r="T288" s="132"/>
      <c r="U288" s="132"/>
      <c r="V288" s="132" t="s">
        <v>0</v>
      </c>
      <c r="W288" s="128"/>
      <c r="X288" s="133"/>
    </row>
    <row r="289" spans="4:24">
      <c r="D289" s="127" t="s">
        <v>521</v>
      </c>
      <c r="E289" s="128"/>
      <c r="F289" s="129"/>
      <c r="G289" s="130"/>
      <c r="H289" s="130"/>
      <c r="I289" s="130"/>
      <c r="J289" s="130"/>
      <c r="K289" s="131"/>
      <c r="L289" s="131"/>
      <c r="M289" s="128"/>
      <c r="N289" s="128"/>
      <c r="O289" s="129"/>
      <c r="P289" s="129"/>
      <c r="Q289" s="128"/>
      <c r="R289" s="128"/>
      <c r="S289" s="128"/>
      <c r="T289" s="132"/>
      <c r="U289" s="132"/>
      <c r="V289" s="132" t="s">
        <v>0</v>
      </c>
      <c r="W289" s="128"/>
      <c r="X289" s="133"/>
    </row>
    <row r="290" spans="4:24">
      <c r="D290" s="127" t="s">
        <v>446</v>
      </c>
      <c r="E290" s="128"/>
      <c r="F290" s="129"/>
      <c r="G290" s="130"/>
      <c r="H290" s="130"/>
      <c r="I290" s="130"/>
      <c r="J290" s="130"/>
      <c r="K290" s="131"/>
      <c r="L290" s="131"/>
      <c r="M290" s="128"/>
      <c r="N290" s="128"/>
      <c r="O290" s="129"/>
      <c r="P290" s="129"/>
      <c r="Q290" s="128"/>
      <c r="R290" s="128"/>
      <c r="S290" s="128"/>
      <c r="T290" s="132"/>
      <c r="U290" s="132"/>
      <c r="V290" s="132" t="s">
        <v>0</v>
      </c>
      <c r="W290" s="128"/>
      <c r="X290" s="133"/>
    </row>
    <row r="291" spans="4:24">
      <c r="D291" s="127" t="s">
        <v>522</v>
      </c>
      <c r="E291" s="128"/>
      <c r="F291" s="129"/>
      <c r="G291" s="130"/>
      <c r="H291" s="130"/>
      <c r="I291" s="130"/>
      <c r="J291" s="130"/>
      <c r="K291" s="131"/>
      <c r="L291" s="131"/>
      <c r="M291" s="128"/>
      <c r="N291" s="128"/>
      <c r="O291" s="129"/>
      <c r="P291" s="129"/>
      <c r="Q291" s="128"/>
      <c r="R291" s="128"/>
      <c r="S291" s="128"/>
      <c r="T291" s="132"/>
      <c r="U291" s="132"/>
      <c r="V291" s="132" t="s">
        <v>0</v>
      </c>
      <c r="W291" s="128"/>
      <c r="X291" s="133"/>
    </row>
    <row r="292" spans="4:24">
      <c r="D292" s="127" t="s">
        <v>523</v>
      </c>
      <c r="E292" s="128"/>
      <c r="F292" s="129"/>
      <c r="G292" s="130"/>
      <c r="H292" s="130"/>
      <c r="I292" s="130"/>
      <c r="J292" s="130"/>
      <c r="K292" s="131"/>
      <c r="L292" s="131"/>
      <c r="M292" s="128"/>
      <c r="N292" s="128"/>
      <c r="O292" s="129"/>
      <c r="P292" s="129"/>
      <c r="Q292" s="128"/>
      <c r="R292" s="128"/>
      <c r="S292" s="128"/>
      <c r="T292" s="132"/>
      <c r="U292" s="132"/>
      <c r="V292" s="132" t="s">
        <v>0</v>
      </c>
      <c r="W292" s="128"/>
      <c r="X292" s="133"/>
    </row>
    <row r="293" spans="4:24">
      <c r="D293" s="127" t="s">
        <v>449</v>
      </c>
      <c r="E293" s="128"/>
      <c r="F293" s="129"/>
      <c r="G293" s="130"/>
      <c r="H293" s="130"/>
      <c r="I293" s="130"/>
      <c r="J293" s="130"/>
      <c r="K293" s="131"/>
      <c r="L293" s="131"/>
      <c r="M293" s="128"/>
      <c r="N293" s="128"/>
      <c r="O293" s="129"/>
      <c r="P293" s="129"/>
      <c r="Q293" s="128"/>
      <c r="R293" s="128"/>
      <c r="S293" s="128"/>
      <c r="T293" s="132"/>
      <c r="U293" s="132"/>
      <c r="V293" s="132" t="s">
        <v>0</v>
      </c>
      <c r="W293" s="128"/>
      <c r="X293" s="133"/>
    </row>
    <row r="294" spans="4:24">
      <c r="D294" s="127" t="s">
        <v>524</v>
      </c>
      <c r="E294" s="128"/>
      <c r="F294" s="129"/>
      <c r="G294" s="130"/>
      <c r="H294" s="130"/>
      <c r="I294" s="130"/>
      <c r="J294" s="130"/>
      <c r="K294" s="131"/>
      <c r="L294" s="131"/>
      <c r="M294" s="128"/>
      <c r="N294" s="128"/>
      <c r="O294" s="129"/>
      <c r="P294" s="129"/>
      <c r="Q294" s="128"/>
      <c r="R294" s="128"/>
      <c r="S294" s="128"/>
      <c r="T294" s="132"/>
      <c r="U294" s="132"/>
      <c r="V294" s="132" t="s">
        <v>0</v>
      </c>
      <c r="W294" s="128"/>
      <c r="X294" s="133"/>
    </row>
    <row r="295" spans="4:24">
      <c r="D295" s="127" t="s">
        <v>525</v>
      </c>
      <c r="E295" s="128"/>
      <c r="F295" s="129"/>
      <c r="G295" s="130"/>
      <c r="H295" s="130"/>
      <c r="I295" s="130"/>
      <c r="J295" s="130"/>
      <c r="K295" s="131"/>
      <c r="L295" s="131"/>
      <c r="M295" s="128"/>
      <c r="N295" s="128"/>
      <c r="O295" s="129"/>
      <c r="P295" s="129"/>
      <c r="Q295" s="128"/>
      <c r="R295" s="128"/>
      <c r="S295" s="128"/>
      <c r="T295" s="132"/>
      <c r="U295" s="132"/>
      <c r="V295" s="132" t="s">
        <v>0</v>
      </c>
      <c r="W295" s="128"/>
      <c r="X295" s="133"/>
    </row>
    <row r="296" spans="4:24">
      <c r="D296" s="127" t="s">
        <v>526</v>
      </c>
      <c r="E296" s="128"/>
      <c r="F296" s="129"/>
      <c r="G296" s="130"/>
      <c r="H296" s="130"/>
      <c r="I296" s="130"/>
      <c r="J296" s="130"/>
      <c r="K296" s="131"/>
      <c r="L296" s="131"/>
      <c r="M296" s="128"/>
      <c r="N296" s="128"/>
      <c r="O296" s="129"/>
      <c r="P296" s="129"/>
      <c r="Q296" s="128"/>
      <c r="R296" s="128"/>
      <c r="S296" s="128"/>
      <c r="T296" s="132"/>
      <c r="U296" s="132"/>
      <c r="V296" s="132" t="s">
        <v>0</v>
      </c>
      <c r="W296" s="128"/>
      <c r="X296" s="133"/>
    </row>
    <row r="297" spans="4:24">
      <c r="D297" s="127" t="s">
        <v>453</v>
      </c>
      <c r="E297" s="128"/>
      <c r="F297" s="129"/>
      <c r="G297" s="130"/>
      <c r="H297" s="130"/>
      <c r="I297" s="130"/>
      <c r="J297" s="130"/>
      <c r="K297" s="131"/>
      <c r="L297" s="131"/>
      <c r="M297" s="128"/>
      <c r="N297" s="128"/>
      <c r="O297" s="129"/>
      <c r="P297" s="129"/>
      <c r="Q297" s="128"/>
      <c r="R297" s="128"/>
      <c r="S297" s="128"/>
      <c r="T297" s="132"/>
      <c r="U297" s="132"/>
      <c r="V297" s="132" t="s">
        <v>0</v>
      </c>
      <c r="W297" s="128"/>
      <c r="X297" s="133"/>
    </row>
    <row r="298" spans="4:24">
      <c r="D298" s="127" t="s">
        <v>454</v>
      </c>
      <c r="E298" s="128"/>
      <c r="F298" s="129"/>
      <c r="G298" s="130"/>
      <c r="H298" s="130"/>
      <c r="I298" s="130"/>
      <c r="J298" s="130"/>
      <c r="K298" s="131"/>
      <c r="L298" s="131"/>
      <c r="M298" s="128"/>
      <c r="N298" s="128"/>
      <c r="O298" s="129"/>
      <c r="P298" s="129"/>
      <c r="Q298" s="128"/>
      <c r="R298" s="128"/>
      <c r="S298" s="128"/>
      <c r="T298" s="132"/>
      <c r="U298" s="132"/>
      <c r="V298" s="132" t="s">
        <v>0</v>
      </c>
      <c r="W298" s="128"/>
      <c r="X298" s="133"/>
    </row>
    <row r="299" spans="4:24">
      <c r="D299" s="127" t="s">
        <v>527</v>
      </c>
      <c r="E299" s="128"/>
      <c r="F299" s="129"/>
      <c r="G299" s="130"/>
      <c r="H299" s="130"/>
      <c r="I299" s="130"/>
      <c r="J299" s="130"/>
      <c r="K299" s="131"/>
      <c r="L299" s="131"/>
      <c r="M299" s="128"/>
      <c r="N299" s="128"/>
      <c r="O299" s="129"/>
      <c r="P299" s="129"/>
      <c r="Q299" s="128"/>
      <c r="R299" s="128"/>
      <c r="S299" s="128"/>
      <c r="T299" s="132"/>
      <c r="U299" s="132"/>
      <c r="V299" s="132" t="s">
        <v>0</v>
      </c>
      <c r="W299" s="128"/>
      <c r="X299" s="133"/>
    </row>
    <row r="300" spans="4:24">
      <c r="D300" s="127" t="s">
        <v>456</v>
      </c>
      <c r="E300" s="128"/>
      <c r="F300" s="129"/>
      <c r="G300" s="130"/>
      <c r="H300" s="130"/>
      <c r="I300" s="130"/>
      <c r="J300" s="130"/>
      <c r="K300" s="131"/>
      <c r="L300" s="131"/>
      <c r="M300" s="128"/>
      <c r="N300" s="128"/>
      <c r="O300" s="129"/>
      <c r="P300" s="129"/>
      <c r="Q300" s="128"/>
      <c r="R300" s="128"/>
      <c r="S300" s="128"/>
      <c r="T300" s="132"/>
      <c r="U300" s="132"/>
      <c r="V300" s="132" t="s">
        <v>0</v>
      </c>
      <c r="W300" s="128"/>
      <c r="X300" s="133"/>
    </row>
    <row r="301" spans="4:24">
      <c r="D301" s="127" t="s">
        <v>528</v>
      </c>
      <c r="E301" s="128"/>
      <c r="F301" s="129"/>
      <c r="G301" s="130"/>
      <c r="H301" s="130"/>
      <c r="I301" s="130"/>
      <c r="J301" s="130"/>
      <c r="K301" s="131"/>
      <c r="L301" s="131"/>
      <c r="M301" s="128"/>
      <c r="N301" s="128"/>
      <c r="O301" s="129"/>
      <c r="P301" s="129"/>
      <c r="Q301" s="128"/>
      <c r="R301" s="128"/>
      <c r="S301" s="128"/>
      <c r="T301" s="132"/>
      <c r="U301" s="132"/>
      <c r="V301" s="132" t="s">
        <v>0</v>
      </c>
      <c r="W301" s="128"/>
      <c r="X301" s="133"/>
    </row>
    <row r="302" spans="4:24">
      <c r="D302" s="127" t="s">
        <v>457</v>
      </c>
      <c r="E302" s="128"/>
      <c r="F302" s="129"/>
      <c r="G302" s="130"/>
      <c r="H302" s="130"/>
      <c r="I302" s="130"/>
      <c r="J302" s="130"/>
      <c r="K302" s="131"/>
      <c r="L302" s="131"/>
      <c r="M302" s="128"/>
      <c r="N302" s="128"/>
      <c r="O302" s="129"/>
      <c r="P302" s="129"/>
      <c r="Q302" s="128"/>
      <c r="R302" s="128"/>
      <c r="S302" s="128"/>
      <c r="T302" s="132"/>
      <c r="U302" s="132"/>
      <c r="V302" s="132" t="s">
        <v>0</v>
      </c>
      <c r="W302" s="128"/>
      <c r="X302" s="133"/>
    </row>
    <row r="303" spans="4:24">
      <c r="D303" s="127" t="s">
        <v>529</v>
      </c>
      <c r="E303" s="128"/>
      <c r="F303" s="129"/>
      <c r="G303" s="130"/>
      <c r="H303" s="130"/>
      <c r="I303" s="130"/>
      <c r="J303" s="130"/>
      <c r="K303" s="131"/>
      <c r="L303" s="131"/>
      <c r="M303" s="128"/>
      <c r="N303" s="128"/>
      <c r="O303" s="129"/>
      <c r="P303" s="129"/>
      <c r="Q303" s="128"/>
      <c r="R303" s="128"/>
      <c r="S303" s="128"/>
      <c r="T303" s="132"/>
      <c r="U303" s="132"/>
      <c r="V303" s="132" t="s">
        <v>0</v>
      </c>
      <c r="W303" s="128"/>
      <c r="X303" s="133"/>
    </row>
    <row r="304" spans="4:24">
      <c r="D304" s="127" t="s">
        <v>459</v>
      </c>
      <c r="E304" s="128"/>
      <c r="F304" s="129"/>
      <c r="G304" s="130"/>
      <c r="H304" s="130"/>
      <c r="I304" s="130"/>
      <c r="J304" s="130"/>
      <c r="K304" s="131"/>
      <c r="L304" s="131"/>
      <c r="M304" s="128"/>
      <c r="N304" s="128"/>
      <c r="O304" s="129"/>
      <c r="P304" s="129"/>
      <c r="Q304" s="128"/>
      <c r="R304" s="128"/>
      <c r="S304" s="128"/>
      <c r="T304" s="132"/>
      <c r="U304" s="132"/>
      <c r="V304" s="132" t="s">
        <v>0</v>
      </c>
      <c r="W304" s="128"/>
      <c r="X304" s="133"/>
    </row>
    <row r="305" spans="4:24">
      <c r="D305" s="127" t="s">
        <v>530</v>
      </c>
      <c r="E305" s="128"/>
      <c r="F305" s="129"/>
      <c r="G305" s="130"/>
      <c r="H305" s="130"/>
      <c r="I305" s="130"/>
      <c r="J305" s="130"/>
      <c r="K305" s="131"/>
      <c r="L305" s="131"/>
      <c r="M305" s="128"/>
      <c r="N305" s="128"/>
      <c r="O305" s="129"/>
      <c r="P305" s="129"/>
      <c r="Q305" s="128"/>
      <c r="R305" s="128"/>
      <c r="S305" s="128"/>
      <c r="T305" s="132"/>
      <c r="U305" s="132"/>
      <c r="V305" s="132" t="s">
        <v>0</v>
      </c>
      <c r="W305" s="128"/>
      <c r="X305" s="133"/>
    </row>
    <row r="306" spans="4:24">
      <c r="D306" s="127" t="s">
        <v>461</v>
      </c>
      <c r="E306" s="128"/>
      <c r="F306" s="129"/>
      <c r="G306" s="130"/>
      <c r="H306" s="130"/>
      <c r="I306" s="130"/>
      <c r="J306" s="130"/>
      <c r="K306" s="131"/>
      <c r="L306" s="131"/>
      <c r="M306" s="128"/>
      <c r="N306" s="128"/>
      <c r="O306" s="129"/>
      <c r="P306" s="129"/>
      <c r="Q306" s="128"/>
      <c r="R306" s="128"/>
      <c r="S306" s="128"/>
      <c r="T306" s="132"/>
      <c r="U306" s="132"/>
      <c r="V306" s="132" t="s">
        <v>0</v>
      </c>
      <c r="W306" s="128"/>
      <c r="X306" s="133"/>
    </row>
    <row r="307" spans="4:24">
      <c r="D307" s="127" t="s">
        <v>462</v>
      </c>
      <c r="E307" s="128"/>
      <c r="F307" s="129"/>
      <c r="G307" s="130"/>
      <c r="H307" s="130"/>
      <c r="I307" s="130"/>
      <c r="J307" s="130"/>
      <c r="K307" s="131"/>
      <c r="L307" s="131"/>
      <c r="M307" s="128"/>
      <c r="N307" s="128"/>
      <c r="O307" s="129"/>
      <c r="P307" s="129"/>
      <c r="Q307" s="128"/>
      <c r="R307" s="128"/>
      <c r="S307" s="128"/>
      <c r="T307" s="132"/>
      <c r="U307" s="132"/>
      <c r="V307" s="132" t="s">
        <v>0</v>
      </c>
      <c r="W307" s="128"/>
      <c r="X307" s="133"/>
    </row>
    <row r="308" spans="4:24">
      <c r="D308" s="127" t="s">
        <v>531</v>
      </c>
      <c r="E308" s="128"/>
      <c r="F308" s="129"/>
      <c r="G308" s="130"/>
      <c r="H308" s="130"/>
      <c r="I308" s="130"/>
      <c r="J308" s="130"/>
      <c r="K308" s="131"/>
      <c r="L308" s="131"/>
      <c r="M308" s="128"/>
      <c r="N308" s="128"/>
      <c r="O308" s="129"/>
      <c r="P308" s="129"/>
      <c r="Q308" s="128"/>
      <c r="R308" s="128"/>
      <c r="S308" s="128"/>
      <c r="T308" s="132"/>
      <c r="U308" s="132"/>
      <c r="V308" s="132" t="s">
        <v>0</v>
      </c>
      <c r="W308" s="128"/>
      <c r="X308" s="133"/>
    </row>
    <row r="309" spans="4:24">
      <c r="D309" s="127" t="s">
        <v>464</v>
      </c>
      <c r="E309" s="128"/>
      <c r="F309" s="129"/>
      <c r="G309" s="130"/>
      <c r="H309" s="130"/>
      <c r="I309" s="130"/>
      <c r="J309" s="130"/>
      <c r="K309" s="131"/>
      <c r="L309" s="131"/>
      <c r="M309" s="128"/>
      <c r="N309" s="128"/>
      <c r="O309" s="129"/>
      <c r="P309" s="129"/>
      <c r="Q309" s="128"/>
      <c r="R309" s="128"/>
      <c r="S309" s="128"/>
      <c r="T309" s="132"/>
      <c r="U309" s="132"/>
      <c r="V309" s="132" t="s">
        <v>0</v>
      </c>
      <c r="W309" s="128"/>
      <c r="X309" s="133"/>
    </row>
    <row r="310" spans="4:24">
      <c r="D310" s="127" t="s">
        <v>532</v>
      </c>
      <c r="E310" s="128"/>
      <c r="F310" s="129"/>
      <c r="G310" s="130"/>
      <c r="H310" s="130"/>
      <c r="I310" s="130"/>
      <c r="J310" s="130"/>
      <c r="K310" s="131"/>
      <c r="L310" s="131"/>
      <c r="M310" s="128"/>
      <c r="N310" s="128"/>
      <c r="O310" s="129"/>
      <c r="P310" s="129"/>
      <c r="Q310" s="128"/>
      <c r="R310" s="128"/>
      <c r="S310" s="128"/>
      <c r="T310" s="132"/>
      <c r="U310" s="132"/>
      <c r="V310" s="132" t="s">
        <v>0</v>
      </c>
      <c r="W310" s="128"/>
      <c r="X310" s="133"/>
    </row>
    <row r="311" spans="4:24">
      <c r="D311" s="127" t="s">
        <v>457</v>
      </c>
      <c r="E311" s="128"/>
      <c r="F311" s="129"/>
      <c r="G311" s="130"/>
      <c r="H311" s="130"/>
      <c r="I311" s="130"/>
      <c r="J311" s="130"/>
      <c r="K311" s="131"/>
      <c r="L311" s="131"/>
      <c r="M311" s="128"/>
      <c r="N311" s="128"/>
      <c r="O311" s="129"/>
      <c r="P311" s="129"/>
      <c r="Q311" s="128"/>
      <c r="R311" s="128"/>
      <c r="S311" s="128"/>
      <c r="T311" s="132"/>
      <c r="U311" s="132"/>
      <c r="V311" s="132" t="s">
        <v>0</v>
      </c>
      <c r="W311" s="128"/>
      <c r="X311" s="133"/>
    </row>
    <row r="312" spans="4:24">
      <c r="D312" s="127" t="s">
        <v>533</v>
      </c>
      <c r="E312" s="128"/>
      <c r="F312" s="129"/>
      <c r="G312" s="130"/>
      <c r="H312" s="130"/>
      <c r="I312" s="130"/>
      <c r="J312" s="130"/>
      <c r="K312" s="131"/>
      <c r="L312" s="131"/>
      <c r="M312" s="128"/>
      <c r="N312" s="128"/>
      <c r="O312" s="129"/>
      <c r="P312" s="129"/>
      <c r="Q312" s="128"/>
      <c r="R312" s="128"/>
      <c r="S312" s="128"/>
      <c r="T312" s="132"/>
      <c r="U312" s="132"/>
      <c r="V312" s="132" t="s">
        <v>0</v>
      </c>
      <c r="W312" s="128"/>
      <c r="X312" s="133"/>
    </row>
    <row r="313" spans="4:24">
      <c r="D313" s="127" t="s">
        <v>467</v>
      </c>
      <c r="E313" s="128"/>
      <c r="F313" s="129"/>
      <c r="G313" s="130"/>
      <c r="H313" s="130"/>
      <c r="I313" s="130"/>
      <c r="J313" s="130"/>
      <c r="K313" s="131"/>
      <c r="L313" s="131"/>
      <c r="M313" s="128"/>
      <c r="N313" s="128"/>
      <c r="O313" s="129"/>
      <c r="P313" s="129"/>
      <c r="Q313" s="128"/>
      <c r="R313" s="128"/>
      <c r="S313" s="128"/>
      <c r="T313" s="132"/>
      <c r="U313" s="132"/>
      <c r="V313" s="132" t="s">
        <v>0</v>
      </c>
      <c r="W313" s="128"/>
      <c r="X313" s="133"/>
    </row>
    <row r="314" spans="4:24">
      <c r="D314" s="127" t="s">
        <v>534</v>
      </c>
      <c r="E314" s="128"/>
      <c r="F314" s="129"/>
      <c r="G314" s="130"/>
      <c r="H314" s="130"/>
      <c r="I314" s="130"/>
      <c r="J314" s="130"/>
      <c r="K314" s="131"/>
      <c r="L314" s="131"/>
      <c r="M314" s="128"/>
      <c r="N314" s="128"/>
      <c r="O314" s="129"/>
      <c r="P314" s="129"/>
      <c r="Q314" s="128"/>
      <c r="R314" s="128"/>
      <c r="S314" s="128"/>
      <c r="T314" s="132"/>
      <c r="U314" s="132"/>
      <c r="V314" s="132" t="s">
        <v>0</v>
      </c>
      <c r="W314" s="128"/>
      <c r="X314" s="133"/>
    </row>
    <row r="315" spans="4:24">
      <c r="D315" s="127" t="s">
        <v>469</v>
      </c>
      <c r="E315" s="128"/>
      <c r="F315" s="129"/>
      <c r="G315" s="130"/>
      <c r="H315" s="130"/>
      <c r="I315" s="130"/>
      <c r="J315" s="130"/>
      <c r="K315" s="131"/>
      <c r="L315" s="131"/>
      <c r="M315" s="128"/>
      <c r="N315" s="128"/>
      <c r="O315" s="129"/>
      <c r="P315" s="129"/>
      <c r="Q315" s="128"/>
      <c r="R315" s="128"/>
      <c r="S315" s="128"/>
      <c r="T315" s="132"/>
      <c r="U315" s="132"/>
      <c r="V315" s="132" t="s">
        <v>0</v>
      </c>
      <c r="W315" s="128"/>
      <c r="X315" s="133"/>
    </row>
    <row r="316" spans="4:24">
      <c r="D316" s="127" t="s">
        <v>535</v>
      </c>
      <c r="E316" s="128"/>
      <c r="F316" s="129"/>
      <c r="G316" s="130"/>
      <c r="H316" s="130"/>
      <c r="I316" s="130"/>
      <c r="J316" s="130"/>
      <c r="K316" s="131"/>
      <c r="L316" s="131"/>
      <c r="M316" s="128"/>
      <c r="N316" s="128"/>
      <c r="O316" s="129"/>
      <c r="P316" s="129"/>
      <c r="Q316" s="128"/>
      <c r="R316" s="128"/>
      <c r="S316" s="128"/>
      <c r="T316" s="132"/>
      <c r="U316" s="132"/>
      <c r="V316" s="132" t="s">
        <v>0</v>
      </c>
      <c r="W316" s="128"/>
      <c r="X316" s="133"/>
    </row>
    <row r="317" spans="4:24">
      <c r="D317" s="127" t="s">
        <v>471</v>
      </c>
      <c r="E317" s="128"/>
      <c r="F317" s="129"/>
      <c r="G317" s="130"/>
      <c r="H317" s="130"/>
      <c r="I317" s="130"/>
      <c r="J317" s="130"/>
      <c r="K317" s="131"/>
      <c r="L317" s="131"/>
      <c r="M317" s="128"/>
      <c r="N317" s="128"/>
      <c r="O317" s="129"/>
      <c r="P317" s="129"/>
      <c r="Q317" s="128"/>
      <c r="R317" s="128"/>
      <c r="S317" s="128"/>
      <c r="T317" s="132"/>
      <c r="U317" s="132"/>
      <c r="V317" s="132" t="s">
        <v>0</v>
      </c>
      <c r="W317" s="128"/>
      <c r="X317" s="133"/>
    </row>
    <row r="318" spans="4:24">
      <c r="D318" s="127" t="s">
        <v>536</v>
      </c>
      <c r="E318" s="128"/>
      <c r="F318" s="129"/>
      <c r="G318" s="130"/>
      <c r="H318" s="130"/>
      <c r="I318" s="130"/>
      <c r="J318" s="130"/>
      <c r="K318" s="131"/>
      <c r="L318" s="131"/>
      <c r="M318" s="128"/>
      <c r="N318" s="128"/>
      <c r="O318" s="129"/>
      <c r="P318" s="129"/>
      <c r="Q318" s="128"/>
      <c r="R318" s="128"/>
      <c r="S318" s="128"/>
      <c r="T318" s="132"/>
      <c r="U318" s="132"/>
      <c r="V318" s="132" t="s">
        <v>0</v>
      </c>
      <c r="W318" s="128"/>
      <c r="X318" s="133"/>
    </row>
    <row r="319" spans="4:24">
      <c r="D319" s="127" t="s">
        <v>473</v>
      </c>
      <c r="E319" s="128"/>
      <c r="F319" s="129"/>
      <c r="G319" s="130"/>
      <c r="H319" s="130"/>
      <c r="I319" s="130"/>
      <c r="J319" s="130"/>
      <c r="K319" s="131"/>
      <c r="L319" s="131"/>
      <c r="M319" s="128"/>
      <c r="N319" s="128"/>
      <c r="O319" s="129"/>
      <c r="P319" s="129"/>
      <c r="Q319" s="128"/>
      <c r="R319" s="128"/>
      <c r="S319" s="128"/>
      <c r="T319" s="132"/>
      <c r="U319" s="132"/>
      <c r="V319" s="132" t="s">
        <v>0</v>
      </c>
      <c r="W319" s="128"/>
      <c r="X319" s="133"/>
    </row>
    <row r="320" spans="4:24">
      <c r="D320" s="127" t="s">
        <v>474</v>
      </c>
      <c r="E320" s="128"/>
      <c r="F320" s="129"/>
      <c r="G320" s="130"/>
      <c r="H320" s="130"/>
      <c r="I320" s="130"/>
      <c r="J320" s="130"/>
      <c r="K320" s="131"/>
      <c r="L320" s="131"/>
      <c r="M320" s="128"/>
      <c r="N320" s="128"/>
      <c r="O320" s="129"/>
      <c r="P320" s="129"/>
      <c r="Q320" s="128"/>
      <c r="R320" s="128"/>
      <c r="S320" s="128"/>
      <c r="T320" s="132"/>
      <c r="U320" s="132"/>
      <c r="V320" s="132" t="s">
        <v>0</v>
      </c>
      <c r="W320" s="128"/>
      <c r="X320" s="133"/>
    </row>
    <row r="321" spans="1:37">
      <c r="D321" s="127" t="s">
        <v>537</v>
      </c>
      <c r="E321" s="128"/>
      <c r="F321" s="129"/>
      <c r="G321" s="130"/>
      <c r="H321" s="130"/>
      <c r="I321" s="130"/>
      <c r="J321" s="130"/>
      <c r="K321" s="131"/>
      <c r="L321" s="131"/>
      <c r="M321" s="128"/>
      <c r="N321" s="128"/>
      <c r="O321" s="129"/>
      <c r="P321" s="129"/>
      <c r="Q321" s="128"/>
      <c r="R321" s="128"/>
      <c r="S321" s="128"/>
      <c r="T321" s="132"/>
      <c r="U321" s="132"/>
      <c r="V321" s="132" t="s">
        <v>0</v>
      </c>
      <c r="W321" s="128"/>
      <c r="X321" s="133"/>
    </row>
    <row r="322" spans="1:37">
      <c r="D322" s="127" t="s">
        <v>454</v>
      </c>
      <c r="E322" s="128"/>
      <c r="F322" s="129"/>
      <c r="G322" s="130"/>
      <c r="H322" s="130"/>
      <c r="I322" s="130"/>
      <c r="J322" s="130"/>
      <c r="K322" s="131"/>
      <c r="L322" s="131"/>
      <c r="M322" s="128"/>
      <c r="N322" s="128"/>
      <c r="O322" s="129"/>
      <c r="P322" s="129"/>
      <c r="Q322" s="128"/>
      <c r="R322" s="128"/>
      <c r="S322" s="128"/>
      <c r="T322" s="132"/>
      <c r="U322" s="132"/>
      <c r="V322" s="132" t="s">
        <v>0</v>
      </c>
      <c r="W322" s="128"/>
      <c r="X322" s="133"/>
    </row>
    <row r="323" spans="1:37">
      <c r="D323" s="127" t="s">
        <v>527</v>
      </c>
      <c r="E323" s="128"/>
      <c r="F323" s="129"/>
      <c r="G323" s="130"/>
      <c r="H323" s="130"/>
      <c r="I323" s="130"/>
      <c r="J323" s="130"/>
      <c r="K323" s="131"/>
      <c r="L323" s="131"/>
      <c r="M323" s="128"/>
      <c r="N323" s="128"/>
      <c r="O323" s="129"/>
      <c r="P323" s="129"/>
      <c r="Q323" s="128"/>
      <c r="R323" s="128"/>
      <c r="S323" s="128"/>
      <c r="T323" s="132"/>
      <c r="U323" s="132"/>
      <c r="V323" s="132" t="s">
        <v>0</v>
      </c>
      <c r="W323" s="128"/>
      <c r="X323" s="133"/>
    </row>
    <row r="324" spans="1:37">
      <c r="D324" s="127" t="s">
        <v>476</v>
      </c>
      <c r="E324" s="128"/>
      <c r="F324" s="129"/>
      <c r="G324" s="130"/>
      <c r="H324" s="130"/>
      <c r="I324" s="130"/>
      <c r="J324" s="130"/>
      <c r="K324" s="131"/>
      <c r="L324" s="131"/>
      <c r="M324" s="128"/>
      <c r="N324" s="128"/>
      <c r="O324" s="129"/>
      <c r="P324" s="129"/>
      <c r="Q324" s="128"/>
      <c r="R324" s="128"/>
      <c r="S324" s="128"/>
      <c r="T324" s="132"/>
      <c r="U324" s="132"/>
      <c r="V324" s="132" t="s">
        <v>0</v>
      </c>
      <c r="W324" s="128"/>
      <c r="X324" s="133"/>
    </row>
    <row r="325" spans="1:37">
      <c r="D325" s="127" t="s">
        <v>538</v>
      </c>
      <c r="E325" s="128"/>
      <c r="F325" s="129"/>
      <c r="G325" s="130"/>
      <c r="H325" s="130"/>
      <c r="I325" s="130"/>
      <c r="J325" s="130"/>
      <c r="K325" s="131"/>
      <c r="L325" s="131"/>
      <c r="M325" s="128"/>
      <c r="N325" s="128"/>
      <c r="O325" s="129"/>
      <c r="P325" s="129"/>
      <c r="Q325" s="128"/>
      <c r="R325" s="128"/>
      <c r="S325" s="128"/>
      <c r="T325" s="132"/>
      <c r="U325" s="132"/>
      <c r="V325" s="132" t="s">
        <v>0</v>
      </c>
      <c r="W325" s="128"/>
      <c r="X325" s="133"/>
    </row>
    <row r="326" spans="1:37">
      <c r="D326" s="127" t="s">
        <v>478</v>
      </c>
      <c r="E326" s="128"/>
      <c r="F326" s="129"/>
      <c r="G326" s="130"/>
      <c r="H326" s="130"/>
      <c r="I326" s="130"/>
      <c r="J326" s="130"/>
      <c r="K326" s="131"/>
      <c r="L326" s="131"/>
      <c r="M326" s="128"/>
      <c r="N326" s="128"/>
      <c r="O326" s="129"/>
      <c r="P326" s="129"/>
      <c r="Q326" s="128"/>
      <c r="R326" s="128"/>
      <c r="S326" s="128"/>
      <c r="T326" s="132"/>
      <c r="U326" s="132"/>
      <c r="V326" s="132" t="s">
        <v>0</v>
      </c>
      <c r="W326" s="128"/>
      <c r="X326" s="133"/>
    </row>
    <row r="327" spans="1:37">
      <c r="D327" s="127" t="s">
        <v>539</v>
      </c>
      <c r="E327" s="128"/>
      <c r="F327" s="129"/>
      <c r="G327" s="130"/>
      <c r="H327" s="130"/>
      <c r="I327" s="130"/>
      <c r="J327" s="130"/>
      <c r="K327" s="131"/>
      <c r="L327" s="131"/>
      <c r="M327" s="128"/>
      <c r="N327" s="128"/>
      <c r="O327" s="129"/>
      <c r="P327" s="129"/>
      <c r="Q327" s="128"/>
      <c r="R327" s="128"/>
      <c r="S327" s="128"/>
      <c r="T327" s="132"/>
      <c r="U327" s="132"/>
      <c r="V327" s="132" t="s">
        <v>0</v>
      </c>
      <c r="W327" s="128"/>
      <c r="X327" s="133"/>
    </row>
    <row r="328" spans="1:37">
      <c r="D328" s="127" t="s">
        <v>480</v>
      </c>
      <c r="E328" s="128"/>
      <c r="F328" s="129"/>
      <c r="G328" s="130"/>
      <c r="H328" s="130"/>
      <c r="I328" s="130"/>
      <c r="J328" s="130"/>
      <c r="K328" s="131"/>
      <c r="L328" s="131"/>
      <c r="M328" s="128"/>
      <c r="N328" s="128"/>
      <c r="O328" s="129"/>
      <c r="P328" s="129"/>
      <c r="Q328" s="128"/>
      <c r="R328" s="128"/>
      <c r="S328" s="128"/>
      <c r="T328" s="132"/>
      <c r="U328" s="132"/>
      <c r="V328" s="132" t="s">
        <v>0</v>
      </c>
      <c r="W328" s="128"/>
      <c r="X328" s="133"/>
    </row>
    <row r="329" spans="1:37">
      <c r="D329" s="127" t="s">
        <v>540</v>
      </c>
      <c r="E329" s="128"/>
      <c r="F329" s="129"/>
      <c r="G329" s="130"/>
      <c r="H329" s="130"/>
      <c r="I329" s="130"/>
      <c r="J329" s="130"/>
      <c r="K329" s="131"/>
      <c r="L329" s="131"/>
      <c r="M329" s="128"/>
      <c r="N329" s="128"/>
      <c r="O329" s="129"/>
      <c r="P329" s="129"/>
      <c r="Q329" s="128"/>
      <c r="R329" s="128"/>
      <c r="S329" s="128"/>
      <c r="T329" s="132"/>
      <c r="U329" s="132"/>
      <c r="V329" s="132" t="s">
        <v>0</v>
      </c>
      <c r="W329" s="128"/>
      <c r="X329" s="133"/>
    </row>
    <row r="330" spans="1:37">
      <c r="D330" s="127" t="s">
        <v>482</v>
      </c>
      <c r="E330" s="128"/>
      <c r="F330" s="129"/>
      <c r="G330" s="130"/>
      <c r="H330" s="130"/>
      <c r="I330" s="130"/>
      <c r="J330" s="130"/>
      <c r="K330" s="131"/>
      <c r="L330" s="131"/>
      <c r="M330" s="128"/>
      <c r="N330" s="128"/>
      <c r="O330" s="129"/>
      <c r="P330" s="129"/>
      <c r="Q330" s="128"/>
      <c r="R330" s="128"/>
      <c r="S330" s="128"/>
      <c r="T330" s="132"/>
      <c r="U330" s="132"/>
      <c r="V330" s="132" t="s">
        <v>0</v>
      </c>
      <c r="W330" s="128"/>
      <c r="X330" s="133"/>
    </row>
    <row r="331" spans="1:37">
      <c r="D331" s="127" t="s">
        <v>541</v>
      </c>
      <c r="E331" s="128"/>
      <c r="F331" s="129"/>
      <c r="G331" s="130"/>
      <c r="H331" s="130"/>
      <c r="I331" s="130"/>
      <c r="J331" s="130"/>
      <c r="K331" s="131"/>
      <c r="L331" s="131"/>
      <c r="M331" s="128"/>
      <c r="N331" s="128"/>
      <c r="O331" s="129"/>
      <c r="P331" s="129"/>
      <c r="Q331" s="128"/>
      <c r="R331" s="128"/>
      <c r="S331" s="128"/>
      <c r="T331" s="132"/>
      <c r="U331" s="132"/>
      <c r="V331" s="132" t="s">
        <v>0</v>
      </c>
      <c r="W331" s="128"/>
      <c r="X331" s="133"/>
    </row>
    <row r="332" spans="1:37">
      <c r="D332" s="127" t="s">
        <v>484</v>
      </c>
      <c r="E332" s="128"/>
      <c r="F332" s="129"/>
      <c r="G332" s="130"/>
      <c r="H332" s="130"/>
      <c r="I332" s="130"/>
      <c r="J332" s="130"/>
      <c r="K332" s="131"/>
      <c r="L332" s="131"/>
      <c r="M332" s="128"/>
      <c r="N332" s="128"/>
      <c r="O332" s="129"/>
      <c r="P332" s="129"/>
      <c r="Q332" s="128"/>
      <c r="R332" s="128"/>
      <c r="S332" s="128"/>
      <c r="T332" s="132"/>
      <c r="U332" s="132"/>
      <c r="V332" s="132" t="s">
        <v>0</v>
      </c>
      <c r="W332" s="128"/>
      <c r="X332" s="133"/>
    </row>
    <row r="333" spans="1:37">
      <c r="D333" s="127" t="s">
        <v>542</v>
      </c>
      <c r="E333" s="128"/>
      <c r="F333" s="129"/>
      <c r="G333" s="130"/>
      <c r="H333" s="130"/>
      <c r="I333" s="130"/>
      <c r="J333" s="130"/>
      <c r="K333" s="131"/>
      <c r="L333" s="131"/>
      <c r="M333" s="128"/>
      <c r="N333" s="128"/>
      <c r="O333" s="129"/>
      <c r="P333" s="129"/>
      <c r="Q333" s="128"/>
      <c r="R333" s="128"/>
      <c r="S333" s="128"/>
      <c r="T333" s="132"/>
      <c r="U333" s="132"/>
      <c r="V333" s="132" t="s">
        <v>0</v>
      </c>
      <c r="W333" s="128"/>
      <c r="X333" s="133"/>
    </row>
    <row r="334" spans="1:37">
      <c r="A334" s="80">
        <v>66</v>
      </c>
      <c r="B334" s="81" t="s">
        <v>310</v>
      </c>
      <c r="C334" s="82" t="s">
        <v>543</v>
      </c>
      <c r="D334" s="83" t="s">
        <v>544</v>
      </c>
      <c r="E334" s="84">
        <v>4395.4120000000003</v>
      </c>
      <c r="F334" s="85" t="s">
        <v>515</v>
      </c>
      <c r="G334" s="139"/>
      <c r="I334" s="86">
        <f>ROUND(E334*G334,2)</f>
        <v>0</v>
      </c>
      <c r="J334" s="86">
        <f>ROUND(E334*G334,2)</f>
        <v>0</v>
      </c>
      <c r="K334" s="87">
        <v>1E-3</v>
      </c>
      <c r="L334" s="87">
        <f>E334*K334</f>
        <v>4.3954120000000003</v>
      </c>
      <c r="N334" s="84">
        <f>E334*M334</f>
        <v>0</v>
      </c>
      <c r="O334" s="85">
        <v>23</v>
      </c>
      <c r="P334" s="85" t="s">
        <v>133</v>
      </c>
      <c r="V334" s="88" t="s">
        <v>97</v>
      </c>
      <c r="X334" s="126" t="s">
        <v>545</v>
      </c>
      <c r="Y334" s="126" t="s">
        <v>543</v>
      </c>
      <c r="Z334" s="82" t="s">
        <v>502</v>
      </c>
      <c r="AA334" s="82" t="s">
        <v>133</v>
      </c>
      <c r="AB334" s="85">
        <v>8</v>
      </c>
      <c r="AC334" s="85" t="s">
        <v>136</v>
      </c>
      <c r="AJ334" s="72" t="s">
        <v>504</v>
      </c>
      <c r="AK334" s="72" t="s">
        <v>138</v>
      </c>
    </row>
    <row r="335" spans="1:37">
      <c r="D335" s="127" t="s">
        <v>546</v>
      </c>
      <c r="E335" s="128"/>
      <c r="F335" s="129"/>
      <c r="G335" s="130"/>
      <c r="H335" s="130"/>
      <c r="I335" s="130"/>
      <c r="J335" s="130"/>
      <c r="K335" s="131"/>
      <c r="L335" s="131"/>
      <c r="M335" s="128"/>
      <c r="N335" s="128"/>
      <c r="O335" s="129"/>
      <c r="P335" s="129"/>
      <c r="Q335" s="128"/>
      <c r="R335" s="128"/>
      <c r="S335" s="128"/>
      <c r="T335" s="132"/>
      <c r="U335" s="132"/>
      <c r="V335" s="132" t="s">
        <v>0</v>
      </c>
      <c r="W335" s="128"/>
      <c r="X335" s="133"/>
    </row>
    <row r="336" spans="1:37">
      <c r="D336" s="127" t="s">
        <v>547</v>
      </c>
      <c r="E336" s="128"/>
      <c r="F336" s="129"/>
      <c r="G336" s="130"/>
      <c r="H336" s="130"/>
      <c r="I336" s="130"/>
      <c r="J336" s="130"/>
      <c r="K336" s="131"/>
      <c r="L336" s="131"/>
      <c r="M336" s="128"/>
      <c r="N336" s="128"/>
      <c r="O336" s="129"/>
      <c r="P336" s="129"/>
      <c r="Q336" s="128"/>
      <c r="R336" s="128"/>
      <c r="S336" s="128"/>
      <c r="T336" s="132"/>
      <c r="U336" s="132"/>
      <c r="V336" s="132" t="s">
        <v>0</v>
      </c>
      <c r="W336" s="128"/>
      <c r="X336" s="133"/>
    </row>
    <row r="337" spans="1:37">
      <c r="A337" s="80">
        <v>67</v>
      </c>
      <c r="B337" s="81" t="s">
        <v>490</v>
      </c>
      <c r="C337" s="82" t="s">
        <v>548</v>
      </c>
      <c r="D337" s="83" t="s">
        <v>549</v>
      </c>
      <c r="E337" s="84">
        <v>40</v>
      </c>
      <c r="F337" s="85" t="s">
        <v>405</v>
      </c>
      <c r="G337" s="139"/>
      <c r="H337" s="86">
        <f>ROUND(E337*G337,2)</f>
        <v>0</v>
      </c>
      <c r="J337" s="86">
        <f>ROUND(E337*G337,2)</f>
        <v>0</v>
      </c>
      <c r="L337" s="87">
        <f>E337*K337</f>
        <v>0</v>
      </c>
      <c r="N337" s="84">
        <f>E337*M337</f>
        <v>0</v>
      </c>
      <c r="O337" s="85">
        <v>23</v>
      </c>
      <c r="P337" s="85" t="s">
        <v>133</v>
      </c>
      <c r="V337" s="88" t="s">
        <v>493</v>
      </c>
      <c r="W337" s="84">
        <v>3.36</v>
      </c>
      <c r="X337" s="126" t="s">
        <v>550</v>
      </c>
      <c r="Y337" s="126" t="s">
        <v>548</v>
      </c>
      <c r="Z337" s="82" t="s">
        <v>495</v>
      </c>
      <c r="AB337" s="85">
        <v>7</v>
      </c>
      <c r="AC337" s="85" t="s">
        <v>136</v>
      </c>
      <c r="AJ337" s="72" t="s">
        <v>496</v>
      </c>
      <c r="AK337" s="72" t="s">
        <v>138</v>
      </c>
    </row>
    <row r="338" spans="1:37">
      <c r="D338" s="127" t="s">
        <v>551</v>
      </c>
      <c r="E338" s="128"/>
      <c r="F338" s="129"/>
      <c r="G338" s="130"/>
      <c r="H338" s="130"/>
      <c r="I338" s="130"/>
      <c r="J338" s="130"/>
      <c r="K338" s="131"/>
      <c r="L338" s="131"/>
      <c r="M338" s="128"/>
      <c r="N338" s="128"/>
      <c r="O338" s="129"/>
      <c r="P338" s="129"/>
      <c r="Q338" s="128"/>
      <c r="R338" s="128"/>
      <c r="S338" s="128"/>
      <c r="T338" s="132"/>
      <c r="U338" s="132"/>
      <c r="V338" s="132" t="s">
        <v>0</v>
      </c>
      <c r="W338" s="128"/>
      <c r="X338" s="133"/>
    </row>
    <row r="339" spans="1:37">
      <c r="D339" s="127" t="s">
        <v>552</v>
      </c>
      <c r="E339" s="128"/>
      <c r="F339" s="129"/>
      <c r="G339" s="130"/>
      <c r="H339" s="130"/>
      <c r="I339" s="130"/>
      <c r="J339" s="130"/>
      <c r="K339" s="131"/>
      <c r="L339" s="131"/>
      <c r="M339" s="128"/>
      <c r="N339" s="128"/>
      <c r="O339" s="129"/>
      <c r="P339" s="129"/>
      <c r="Q339" s="128"/>
      <c r="R339" s="128"/>
      <c r="S339" s="128"/>
      <c r="T339" s="132"/>
      <c r="U339" s="132"/>
      <c r="V339" s="132" t="s">
        <v>0</v>
      </c>
      <c r="W339" s="128"/>
      <c r="X339" s="133"/>
    </row>
    <row r="340" spans="1:37">
      <c r="D340" s="127" t="s">
        <v>553</v>
      </c>
      <c r="E340" s="128"/>
      <c r="F340" s="129"/>
      <c r="G340" s="130"/>
      <c r="H340" s="130"/>
      <c r="I340" s="130"/>
      <c r="J340" s="130"/>
      <c r="K340" s="131"/>
      <c r="L340" s="131"/>
      <c r="M340" s="128"/>
      <c r="N340" s="128"/>
      <c r="O340" s="129"/>
      <c r="P340" s="129"/>
      <c r="Q340" s="128"/>
      <c r="R340" s="128"/>
      <c r="S340" s="128"/>
      <c r="T340" s="132"/>
      <c r="U340" s="132"/>
      <c r="V340" s="132" t="s">
        <v>0</v>
      </c>
      <c r="W340" s="128"/>
      <c r="X340" s="133"/>
    </row>
    <row r="341" spans="1:37">
      <c r="D341" s="127" t="s">
        <v>554</v>
      </c>
      <c r="E341" s="128"/>
      <c r="F341" s="129"/>
      <c r="G341" s="130"/>
      <c r="H341" s="130"/>
      <c r="I341" s="130"/>
      <c r="J341" s="130"/>
      <c r="K341" s="131"/>
      <c r="L341" s="131"/>
      <c r="M341" s="128"/>
      <c r="N341" s="128"/>
      <c r="O341" s="129"/>
      <c r="P341" s="129"/>
      <c r="Q341" s="128"/>
      <c r="R341" s="128"/>
      <c r="S341" s="128"/>
      <c r="T341" s="132"/>
      <c r="U341" s="132"/>
      <c r="V341" s="132" t="s">
        <v>0</v>
      </c>
      <c r="W341" s="128"/>
      <c r="X341" s="133"/>
    </row>
    <row r="342" spans="1:37">
      <c r="A342" s="80">
        <v>68</v>
      </c>
      <c r="B342" s="81" t="s">
        <v>310</v>
      </c>
      <c r="C342" s="82" t="s">
        <v>555</v>
      </c>
      <c r="D342" s="83" t="s">
        <v>556</v>
      </c>
      <c r="E342" s="84">
        <v>40</v>
      </c>
      <c r="F342" s="85" t="s">
        <v>405</v>
      </c>
      <c r="G342" s="139"/>
      <c r="I342" s="86">
        <f>ROUND(E342*G342,2)</f>
        <v>0</v>
      </c>
      <c r="J342" s="86">
        <f>ROUND(E342*G342,2)</f>
        <v>0</v>
      </c>
      <c r="L342" s="87">
        <f>E342*K342</f>
        <v>0</v>
      </c>
      <c r="N342" s="84">
        <f>E342*M342</f>
        <v>0</v>
      </c>
      <c r="O342" s="85">
        <v>23</v>
      </c>
      <c r="P342" s="85" t="s">
        <v>133</v>
      </c>
      <c r="V342" s="88" t="s">
        <v>97</v>
      </c>
      <c r="X342" s="126" t="s">
        <v>555</v>
      </c>
      <c r="Y342" s="126" t="s">
        <v>555</v>
      </c>
      <c r="Z342" s="82" t="s">
        <v>285</v>
      </c>
      <c r="AA342" s="82" t="s">
        <v>133</v>
      </c>
      <c r="AB342" s="85">
        <v>8</v>
      </c>
      <c r="AC342" s="85" t="s">
        <v>136</v>
      </c>
      <c r="AJ342" s="72" t="s">
        <v>504</v>
      </c>
      <c r="AK342" s="72" t="s">
        <v>138</v>
      </c>
    </row>
    <row r="343" spans="1:37">
      <c r="A343" s="80">
        <v>69</v>
      </c>
      <c r="B343" s="81" t="s">
        <v>310</v>
      </c>
      <c r="C343" s="82" t="s">
        <v>557</v>
      </c>
      <c r="D343" s="83" t="s">
        <v>558</v>
      </c>
      <c r="E343" s="84">
        <v>40</v>
      </c>
      <c r="F343" s="85" t="s">
        <v>405</v>
      </c>
      <c r="G343" s="139"/>
      <c r="I343" s="86">
        <f>ROUND(E343*G343,2)</f>
        <v>0</v>
      </c>
      <c r="J343" s="86">
        <f>ROUND(E343*G343,2)</f>
        <v>0</v>
      </c>
      <c r="K343" s="87">
        <v>8.0000000000000004E-4</v>
      </c>
      <c r="L343" s="87">
        <f>E343*K343</f>
        <v>3.2000000000000001E-2</v>
      </c>
      <c r="N343" s="84">
        <f>E343*M343</f>
        <v>0</v>
      </c>
      <c r="O343" s="85">
        <v>23</v>
      </c>
      <c r="P343" s="85" t="s">
        <v>133</v>
      </c>
      <c r="V343" s="88" t="s">
        <v>97</v>
      </c>
      <c r="X343" s="126" t="s">
        <v>557</v>
      </c>
      <c r="Y343" s="126" t="s">
        <v>557</v>
      </c>
      <c r="Z343" s="82" t="s">
        <v>285</v>
      </c>
      <c r="AA343" s="82" t="s">
        <v>133</v>
      </c>
      <c r="AB343" s="85">
        <v>8</v>
      </c>
      <c r="AC343" s="85" t="s">
        <v>136</v>
      </c>
      <c r="AJ343" s="72" t="s">
        <v>504</v>
      </c>
      <c r="AK343" s="72" t="s">
        <v>138</v>
      </c>
    </row>
    <row r="344" spans="1:37">
      <c r="D344" s="134" t="s">
        <v>559</v>
      </c>
      <c r="E344" s="135">
        <f>J344</f>
        <v>0</v>
      </c>
      <c r="H344" s="135">
        <f>SUM(H266:H343)</f>
        <v>0</v>
      </c>
      <c r="I344" s="135">
        <f>SUM(I266:I343)</f>
        <v>0</v>
      </c>
      <c r="J344" s="135">
        <f>SUM(J266:J343)</f>
        <v>0</v>
      </c>
      <c r="L344" s="136">
        <f>SUM(L266:L343)</f>
        <v>8.5551399999999997</v>
      </c>
      <c r="N344" s="137">
        <f>SUM(N266:N343)</f>
        <v>0</v>
      </c>
      <c r="W344" s="84">
        <f>SUM(W266:W343)</f>
        <v>437.98</v>
      </c>
    </row>
    <row r="346" spans="1:37">
      <c r="D346" s="134" t="s">
        <v>560</v>
      </c>
      <c r="E346" s="135">
        <f>J346</f>
        <v>0</v>
      </c>
      <c r="H346" s="135">
        <f>+H344</f>
        <v>0</v>
      </c>
      <c r="I346" s="135">
        <f>+I344</f>
        <v>0</v>
      </c>
      <c r="J346" s="135">
        <f>+J344</f>
        <v>0</v>
      </c>
      <c r="L346" s="136">
        <f>+L344</f>
        <v>8.5551399999999997</v>
      </c>
      <c r="N346" s="137">
        <f>+N344</f>
        <v>0</v>
      </c>
      <c r="W346" s="84">
        <f>+W344</f>
        <v>437.98</v>
      </c>
    </row>
    <row r="348" spans="1:37">
      <c r="D348" s="138" t="s">
        <v>561</v>
      </c>
      <c r="E348" s="135">
        <f>J348</f>
        <v>0</v>
      </c>
      <c r="H348" s="135">
        <f>+H121+H264+H346</f>
        <v>0</v>
      </c>
      <c r="I348" s="135">
        <f>+I121+I264+I346</f>
        <v>0</v>
      </c>
      <c r="J348" s="135">
        <f>+J121+J264+J346</f>
        <v>0</v>
      </c>
      <c r="L348" s="136">
        <f>+L121+L264+L346</f>
        <v>420.38040851999995</v>
      </c>
      <c r="N348" s="137">
        <f>+N121+N264+N346</f>
        <v>0</v>
      </c>
      <c r="W348" s="84">
        <f>+W121+W264+W346</f>
        <v>1954.913</v>
      </c>
    </row>
  </sheetData>
  <mergeCells count="3">
    <mergeCell ref="K9:L9"/>
    <mergeCell ref="M9:N9"/>
    <mergeCell ref="B3:D3"/>
  </mergeCells>
  <pageMargins left="0.2" right="9.0277777777777804E-2" top="0.62916666666666698" bottom="0.59027777777777801" header="0.51180555555555496" footer="0.35416666666666702"/>
  <pageSetup paperSize="9" scale="92" firstPageNumber="0" orientation="landscape" useFirstPageNumber="1" horizontalDpi="300" verticalDpi="300" r:id="rId1"/>
  <headerFooter>
    <oddFooter>&amp;R&amp;"Arial Narrow,Bežné"&amp;8Strana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5</vt:i4>
      </vt:variant>
    </vt:vector>
  </HeadingPairs>
  <TitlesOfParts>
    <vt:vector size="8" baseType="lpstr">
      <vt:lpstr>Kryci list</vt:lpstr>
      <vt:lpstr>Rekapitulacia</vt:lpstr>
      <vt:lpstr>Prehlad</vt:lpstr>
      <vt:lpstr>Prehlad!Názvy_tlače</vt:lpstr>
      <vt:lpstr>Rekapitulacia!Názvy_tlače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Peter X</cp:lastModifiedBy>
  <cp:revision>2</cp:revision>
  <cp:lastPrinted>2023-09-12T12:22:44Z</cp:lastPrinted>
  <dcterms:created xsi:type="dcterms:W3CDTF">1999-04-06T07:39:00Z</dcterms:created>
  <dcterms:modified xsi:type="dcterms:W3CDTF">2025-02-05T06:44:37Z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1033-11.2.0.9232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