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arek_gero_bbsk_sk/Documents/"/>
    </mc:Choice>
  </mc:AlternateContent>
  <xr:revisionPtr revIDLastSave="0" documentId="8_{1B5AF4D6-21D8-4762-9100-3D33EA92BDA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kapitulácia stavby" sheetId="1" r:id="rId1"/>
    <sheet name="1 - Stavebná časť" sheetId="2" r:id="rId2"/>
    <sheet name="2 - Chladenie" sheetId="3" r:id="rId3"/>
    <sheet name="SO-02 - Rekonštrukcia čas..." sheetId="4" r:id="rId4"/>
    <sheet name="SO 03 - Bezbariérovosť bu..." sheetId="5" r:id="rId5"/>
    <sheet name="001 - Inštalácia" sheetId="6" r:id="rId6"/>
    <sheet name="002 - Doplnenie rozvádzač..." sheetId="7" r:id="rId7"/>
    <sheet name="003 - Doplnenie rozvádzač..." sheetId="8" r:id="rId8"/>
    <sheet name="004 - Doplnenie rozvádzač..." sheetId="9" r:id="rId9"/>
  </sheets>
  <definedNames>
    <definedName name="_xlnm._FilterDatabase" localSheetId="5" hidden="1">'001 - Inštalácia'!$C$126:$K$172</definedName>
    <definedName name="_xlnm._FilterDatabase" localSheetId="6" hidden="1">'002 - Doplnenie rozvádzač...'!$C$123:$K$135</definedName>
    <definedName name="_xlnm._FilterDatabase" localSheetId="7" hidden="1">'003 - Doplnenie rozvádzač...'!$C$123:$K$134</definedName>
    <definedName name="_xlnm._FilterDatabase" localSheetId="8" hidden="1">'004 - Doplnenie rozvádzač...'!$C$123:$K$134</definedName>
    <definedName name="_xlnm._FilterDatabase" localSheetId="1" hidden="1">'1 - Stavebná časť'!$C$134:$K$385</definedName>
    <definedName name="_xlnm._FilterDatabase" localSheetId="2" hidden="1">'2 - Chladenie'!$C$121:$K$210</definedName>
    <definedName name="_xlnm._FilterDatabase" localSheetId="4" hidden="1">'SO 03 - Bezbariérovosť bu...'!$C$144:$K$722</definedName>
    <definedName name="_xlnm._FilterDatabase" localSheetId="3" hidden="1">'SO-02 - Rekonštrukcia čas...'!$C$129:$K$260</definedName>
    <definedName name="_xlnm.Print_Titles" localSheetId="5">'001 - Inštalácia'!$126:$126</definedName>
    <definedName name="_xlnm.Print_Titles" localSheetId="6">'002 - Doplnenie rozvádzač...'!$123:$123</definedName>
    <definedName name="_xlnm.Print_Titles" localSheetId="7">'003 - Doplnenie rozvádzač...'!$123:$123</definedName>
    <definedName name="_xlnm.Print_Titles" localSheetId="8">'004 - Doplnenie rozvádzač...'!$123:$123</definedName>
    <definedName name="_xlnm.Print_Titles" localSheetId="1">'1 - Stavebná časť'!$134:$134</definedName>
    <definedName name="_xlnm.Print_Titles" localSheetId="2">'2 - Chladenie'!$121:$121</definedName>
    <definedName name="_xlnm.Print_Titles" localSheetId="0">'Rekapitulácia stavby'!$92:$92</definedName>
    <definedName name="_xlnm.Print_Titles" localSheetId="4">'SO 03 - Bezbariérovosť bu...'!$144:$144</definedName>
    <definedName name="_xlnm.Print_Titles" localSheetId="3">'SO-02 - Rekonštrukcia čas...'!$129:$129</definedName>
    <definedName name="_xlnm.Print_Area" localSheetId="5">'001 - Inštalácia'!$C$4:$J$76,'001 - Inštalácia'!$C$82:$J$106,'001 - Inštalácia'!$C$112:$J$172</definedName>
    <definedName name="_xlnm.Print_Area" localSheetId="6">'002 - Doplnenie rozvádzač...'!$C$4:$J$76,'002 - Doplnenie rozvádzač...'!$C$82:$J$103,'002 - Doplnenie rozvádzač...'!$C$109:$J$135</definedName>
    <definedName name="_xlnm.Print_Area" localSheetId="7">'003 - Doplnenie rozvádzač...'!$C$4:$J$76,'003 - Doplnenie rozvádzač...'!$C$82:$J$103,'003 - Doplnenie rozvádzač...'!$C$109:$J$134</definedName>
    <definedName name="_xlnm.Print_Area" localSheetId="8">'004 - Doplnenie rozvádzač...'!$C$4:$J$76,'004 - Doplnenie rozvádzač...'!$C$82:$J$103,'004 - Doplnenie rozvádzač...'!$C$109:$J$134</definedName>
    <definedName name="_xlnm.Print_Area" localSheetId="1">'1 - Stavebná časť'!$C$4:$J$76,'1 - Stavebná časť'!$C$82:$J$114,'1 - Stavebná časť'!$C$120:$J$385</definedName>
    <definedName name="_xlnm.Print_Area" localSheetId="2">'2 - Chladenie'!$C$4:$J$76,'2 - Chladenie'!$C$82:$J$101,'2 - Chladenie'!$C$107:$J$210</definedName>
    <definedName name="_xlnm.Print_Area" localSheetId="0">'Rekapitulácia stavby'!$D$4:$AO$76,'Rekapitulácia stavby'!$C$82:$AQ$105</definedName>
    <definedName name="_xlnm.Print_Area" localSheetId="4">'SO 03 - Bezbariérovosť bu...'!$C$4:$J$76,'SO 03 - Bezbariérovosť bu...'!$C$82:$J$126,'SO 03 - Bezbariérovosť bu...'!$C$132:$J$722</definedName>
    <definedName name="_xlnm.Print_Area" localSheetId="3">'SO-02 - Rekonštrukcia čas...'!$C$4:$J$76,'SO-02 - Rekonštrukcia čas...'!$C$82:$J$111,'SO-02 - Rekonštrukcia čas...'!$C$117:$J$260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209" i="3" l="1"/>
  <c r="BK209" i="3"/>
  <c r="BH209" i="3"/>
  <c r="BG209" i="3"/>
  <c r="BE209" i="3"/>
  <c r="BK208" i="3"/>
  <c r="BI208" i="3"/>
  <c r="BH208" i="3"/>
  <c r="BG208" i="3"/>
  <c r="BF208" i="3"/>
  <c r="BE208" i="3"/>
  <c r="T209" i="3"/>
  <c r="R209" i="3"/>
  <c r="P209" i="3"/>
  <c r="T208" i="3"/>
  <c r="R208" i="3"/>
  <c r="P208" i="3"/>
  <c r="J209" i="3"/>
  <c r="BF209" i="3" s="1"/>
  <c r="J208" i="3"/>
  <c r="T207" i="3"/>
  <c r="R207" i="3"/>
  <c r="P207" i="3"/>
  <c r="BK207" i="3"/>
  <c r="BI207" i="3"/>
  <c r="BH207" i="3"/>
  <c r="BG207" i="3"/>
  <c r="BE207" i="3"/>
  <c r="J207" i="3" l="1"/>
  <c r="BF207" i="3" s="1"/>
  <c r="J179" i="3"/>
  <c r="J185" i="3"/>
  <c r="J186" i="3"/>
  <c r="BF186" i="3" s="1"/>
  <c r="J187" i="3"/>
  <c r="J188" i="3"/>
  <c r="BF188" i="3" s="1"/>
  <c r="J189" i="3"/>
  <c r="J190" i="3"/>
  <c r="BF190" i="3" s="1"/>
  <c r="J191" i="3"/>
  <c r="BF191" i="3" s="1"/>
  <c r="J192" i="3"/>
  <c r="BF192" i="3" s="1"/>
  <c r="J193" i="3"/>
  <c r="J194" i="3"/>
  <c r="BF194" i="3" s="1"/>
  <c r="J195" i="3"/>
  <c r="BF195" i="3" s="1"/>
  <c r="J196" i="3"/>
  <c r="BF196" i="3" s="1"/>
  <c r="J197" i="3"/>
  <c r="BF197" i="3" s="1"/>
  <c r="J198" i="3"/>
  <c r="BF198" i="3" s="1"/>
  <c r="J199" i="3"/>
  <c r="BF199" i="3" s="1"/>
  <c r="J200" i="3"/>
  <c r="BF200" i="3" s="1"/>
  <c r="J201" i="3"/>
  <c r="BF201" i="3" s="1"/>
  <c r="J202" i="3"/>
  <c r="BF202" i="3" s="1"/>
  <c r="J203" i="3"/>
  <c r="BF203" i="3" s="1"/>
  <c r="J204" i="3"/>
  <c r="BF204" i="3" s="1"/>
  <c r="J205" i="3"/>
  <c r="BF205" i="3" s="1"/>
  <c r="J206" i="3"/>
  <c r="BF206" i="3" s="1"/>
  <c r="BK206" i="3"/>
  <c r="BI206" i="3"/>
  <c r="BH206" i="3"/>
  <c r="BG206" i="3"/>
  <c r="BE206" i="3"/>
  <c r="BK205" i="3"/>
  <c r="BI205" i="3"/>
  <c r="BH205" i="3"/>
  <c r="BG205" i="3"/>
  <c r="BE205" i="3"/>
  <c r="BK204" i="3"/>
  <c r="BI204" i="3"/>
  <c r="BH204" i="3"/>
  <c r="BG204" i="3"/>
  <c r="BE204" i="3"/>
  <c r="BK203" i="3"/>
  <c r="BI203" i="3"/>
  <c r="BH203" i="3"/>
  <c r="BG203" i="3"/>
  <c r="BE203" i="3"/>
  <c r="BK202" i="3"/>
  <c r="BI202" i="3"/>
  <c r="BH202" i="3"/>
  <c r="BG202" i="3"/>
  <c r="BE202" i="3"/>
  <c r="BK201" i="3"/>
  <c r="BI201" i="3"/>
  <c r="BH201" i="3"/>
  <c r="BG201" i="3"/>
  <c r="BE201" i="3"/>
  <c r="BK200" i="3"/>
  <c r="BI200" i="3"/>
  <c r="BH200" i="3"/>
  <c r="BG200" i="3"/>
  <c r="BE200" i="3"/>
  <c r="BK199" i="3"/>
  <c r="BI199" i="3"/>
  <c r="BH199" i="3"/>
  <c r="BG199" i="3"/>
  <c r="BE199" i="3"/>
  <c r="BK198" i="3"/>
  <c r="BI198" i="3"/>
  <c r="BH198" i="3"/>
  <c r="BG198" i="3"/>
  <c r="BE198" i="3"/>
  <c r="BK197" i="3"/>
  <c r="BI197" i="3"/>
  <c r="BH197" i="3"/>
  <c r="BG197" i="3"/>
  <c r="BE197" i="3"/>
  <c r="BK196" i="3"/>
  <c r="BI196" i="3"/>
  <c r="BH196" i="3"/>
  <c r="BG196" i="3"/>
  <c r="BE196" i="3"/>
  <c r="BK195" i="3"/>
  <c r="BI195" i="3"/>
  <c r="BH195" i="3"/>
  <c r="BG195" i="3"/>
  <c r="BE195" i="3"/>
  <c r="BK194" i="3"/>
  <c r="BI194" i="3"/>
  <c r="BH194" i="3"/>
  <c r="BG194" i="3"/>
  <c r="BE194" i="3"/>
  <c r="BK193" i="3"/>
  <c r="BI193" i="3"/>
  <c r="BH193" i="3"/>
  <c r="BG193" i="3"/>
  <c r="BF193" i="3"/>
  <c r="BE193" i="3"/>
  <c r="BK192" i="3"/>
  <c r="BI192" i="3"/>
  <c r="BH192" i="3"/>
  <c r="BG192" i="3"/>
  <c r="BE192" i="3"/>
  <c r="BK191" i="3"/>
  <c r="BI191" i="3"/>
  <c r="BH191" i="3"/>
  <c r="BG191" i="3"/>
  <c r="BE191" i="3"/>
  <c r="BK190" i="3"/>
  <c r="BI190" i="3"/>
  <c r="BH190" i="3"/>
  <c r="BG190" i="3"/>
  <c r="BE190" i="3"/>
  <c r="BK189" i="3"/>
  <c r="BI189" i="3"/>
  <c r="BH189" i="3"/>
  <c r="BG189" i="3"/>
  <c r="BF189" i="3"/>
  <c r="BE189" i="3"/>
  <c r="BK188" i="3"/>
  <c r="BI188" i="3"/>
  <c r="BH188" i="3"/>
  <c r="BG188" i="3"/>
  <c r="BE188" i="3"/>
  <c r="BK187" i="3"/>
  <c r="BI187" i="3"/>
  <c r="BH187" i="3"/>
  <c r="BG187" i="3"/>
  <c r="BF187" i="3"/>
  <c r="BE187" i="3"/>
  <c r="BK186" i="3"/>
  <c r="BI186" i="3"/>
  <c r="BH186" i="3"/>
  <c r="BG186" i="3"/>
  <c r="BE186" i="3"/>
  <c r="BK185" i="3"/>
  <c r="BI185" i="3"/>
  <c r="BH185" i="3"/>
  <c r="BG185" i="3"/>
  <c r="BF185" i="3"/>
  <c r="BE185" i="3"/>
  <c r="T206" i="3"/>
  <c r="R206" i="3"/>
  <c r="P206" i="3"/>
  <c r="T205" i="3"/>
  <c r="R205" i="3"/>
  <c r="P205" i="3"/>
  <c r="T204" i="3"/>
  <c r="R204" i="3"/>
  <c r="P204" i="3"/>
  <c r="T203" i="3"/>
  <c r="R203" i="3"/>
  <c r="P203" i="3"/>
  <c r="T202" i="3"/>
  <c r="R202" i="3"/>
  <c r="P202" i="3"/>
  <c r="T201" i="3"/>
  <c r="R201" i="3"/>
  <c r="P201" i="3"/>
  <c r="T200" i="3"/>
  <c r="R200" i="3"/>
  <c r="P200" i="3"/>
  <c r="T199" i="3"/>
  <c r="R199" i="3"/>
  <c r="P199" i="3"/>
  <c r="T198" i="3"/>
  <c r="R198" i="3"/>
  <c r="P198" i="3"/>
  <c r="T197" i="3"/>
  <c r="R197" i="3"/>
  <c r="P197" i="3"/>
  <c r="T196" i="3"/>
  <c r="R196" i="3"/>
  <c r="P196" i="3"/>
  <c r="T195" i="3"/>
  <c r="R195" i="3"/>
  <c r="P195" i="3"/>
  <c r="T194" i="3"/>
  <c r="R194" i="3"/>
  <c r="P194" i="3"/>
  <c r="T193" i="3"/>
  <c r="R193" i="3"/>
  <c r="P193" i="3"/>
  <c r="T192" i="3"/>
  <c r="R192" i="3"/>
  <c r="P192" i="3"/>
  <c r="T191" i="3"/>
  <c r="R191" i="3"/>
  <c r="P191" i="3"/>
  <c r="T190" i="3"/>
  <c r="R190" i="3"/>
  <c r="P190" i="3"/>
  <c r="T189" i="3"/>
  <c r="R189" i="3"/>
  <c r="P189" i="3"/>
  <c r="T188" i="3"/>
  <c r="R188" i="3"/>
  <c r="P188" i="3"/>
  <c r="T187" i="3"/>
  <c r="R187" i="3"/>
  <c r="P187" i="3"/>
  <c r="T186" i="3"/>
  <c r="R186" i="3"/>
  <c r="P186" i="3"/>
  <c r="T185" i="3"/>
  <c r="R185" i="3"/>
  <c r="P185" i="3"/>
  <c r="J39" i="9"/>
  <c r="J38" i="9"/>
  <c r="AY104" i="1" s="1"/>
  <c r="J37" i="9"/>
  <c r="AX104" i="1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0" i="9"/>
  <c r="BH130" i="9"/>
  <c r="BG130" i="9"/>
  <c r="BE130" i="9"/>
  <c r="T130" i="9"/>
  <c r="T129" i="9" s="1"/>
  <c r="R130" i="9"/>
  <c r="R129" i="9"/>
  <c r="P130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J121" i="9"/>
  <c r="J120" i="9"/>
  <c r="F120" i="9"/>
  <c r="F118" i="9"/>
  <c r="E116" i="9"/>
  <c r="J94" i="9"/>
  <c r="J93" i="9"/>
  <c r="F93" i="9"/>
  <c r="F91" i="9"/>
  <c r="E89" i="9"/>
  <c r="J20" i="9"/>
  <c r="E20" i="9"/>
  <c r="F121" i="9"/>
  <c r="J19" i="9"/>
  <c r="J14" i="9"/>
  <c r="J118" i="9"/>
  <c r="E7" i="9"/>
  <c r="E85" i="9" s="1"/>
  <c r="J39" i="8"/>
  <c r="J38" i="8"/>
  <c r="AY103" i="1"/>
  <c r="J37" i="8"/>
  <c r="AX103" i="1" s="1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0" i="8"/>
  <c r="BH130" i="8"/>
  <c r="BG130" i="8"/>
  <c r="BE130" i="8"/>
  <c r="T130" i="8"/>
  <c r="T129" i="8" s="1"/>
  <c r="R130" i="8"/>
  <c r="R129" i="8"/>
  <c r="P130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J121" i="8"/>
  <c r="J120" i="8"/>
  <c r="F120" i="8"/>
  <c r="F118" i="8"/>
  <c r="E116" i="8"/>
  <c r="J94" i="8"/>
  <c r="J93" i="8"/>
  <c r="F93" i="8"/>
  <c r="F91" i="8"/>
  <c r="E89" i="8"/>
  <c r="J20" i="8"/>
  <c r="E20" i="8"/>
  <c r="F121" i="8"/>
  <c r="J19" i="8"/>
  <c r="J14" i="8"/>
  <c r="J118" i="8" s="1"/>
  <c r="E7" i="8"/>
  <c r="E112" i="8" s="1"/>
  <c r="J39" i="7"/>
  <c r="J38" i="7"/>
  <c r="AY102" i="1"/>
  <c r="J37" i="7"/>
  <c r="AX102" i="1" s="1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J121" i="7"/>
  <c r="J120" i="7"/>
  <c r="F120" i="7"/>
  <c r="F118" i="7"/>
  <c r="E116" i="7"/>
  <c r="J94" i="7"/>
  <c r="J93" i="7"/>
  <c r="F93" i="7"/>
  <c r="F91" i="7"/>
  <c r="E89" i="7"/>
  <c r="J20" i="7"/>
  <c r="E20" i="7"/>
  <c r="F121" i="7"/>
  <c r="J19" i="7"/>
  <c r="J14" i="7"/>
  <c r="J118" i="7" s="1"/>
  <c r="E7" i="7"/>
  <c r="E85" i="7" s="1"/>
  <c r="J39" i="6"/>
  <c r="J38" i="6"/>
  <c r="AY101" i="1"/>
  <c r="J37" i="6"/>
  <c r="AX101" i="1" s="1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T167" i="6"/>
  <c r="R168" i="6"/>
  <c r="R167" i="6" s="1"/>
  <c r="P168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J124" i="6"/>
  <c r="J123" i="6"/>
  <c r="F123" i="6"/>
  <c r="F121" i="6"/>
  <c r="E119" i="6"/>
  <c r="J94" i="6"/>
  <c r="J93" i="6"/>
  <c r="F93" i="6"/>
  <c r="F91" i="6"/>
  <c r="E89" i="6"/>
  <c r="J20" i="6"/>
  <c r="E20" i="6"/>
  <c r="F124" i="6" s="1"/>
  <c r="J19" i="6"/>
  <c r="J14" i="6"/>
  <c r="J121" i="6"/>
  <c r="E7" i="6"/>
  <c r="E115" i="6" s="1"/>
  <c r="J37" i="5"/>
  <c r="J36" i="5"/>
  <c r="AY99" i="1"/>
  <c r="J35" i="5"/>
  <c r="AX99" i="1"/>
  <c r="BI722" i="5"/>
  <c r="BH722" i="5"/>
  <c r="BG722" i="5"/>
  <c r="BE722" i="5"/>
  <c r="T722" i="5"/>
  <c r="T721" i="5"/>
  <c r="R722" i="5"/>
  <c r="R721" i="5" s="1"/>
  <c r="P722" i="5"/>
  <c r="P721" i="5"/>
  <c r="BI720" i="5"/>
  <c r="BH720" i="5"/>
  <c r="BG720" i="5"/>
  <c r="BE720" i="5"/>
  <c r="T720" i="5"/>
  <c r="T719" i="5" s="1"/>
  <c r="R720" i="5"/>
  <c r="R719" i="5"/>
  <c r="P720" i="5"/>
  <c r="P719" i="5" s="1"/>
  <c r="BI717" i="5"/>
  <c r="BH717" i="5"/>
  <c r="BG717" i="5"/>
  <c r="BE717" i="5"/>
  <c r="T717" i="5"/>
  <c r="R717" i="5"/>
  <c r="P717" i="5"/>
  <c r="BI716" i="5"/>
  <c r="BH716" i="5"/>
  <c r="BG716" i="5"/>
  <c r="BE716" i="5"/>
  <c r="T716" i="5"/>
  <c r="R716" i="5"/>
  <c r="P716" i="5"/>
  <c r="BI707" i="5"/>
  <c r="BH707" i="5"/>
  <c r="BG707" i="5"/>
  <c r="BE707" i="5"/>
  <c r="T707" i="5"/>
  <c r="R707" i="5"/>
  <c r="P707" i="5"/>
  <c r="BI706" i="5"/>
  <c r="BH706" i="5"/>
  <c r="BG706" i="5"/>
  <c r="BE706" i="5"/>
  <c r="T706" i="5"/>
  <c r="R706" i="5"/>
  <c r="P706" i="5"/>
  <c r="BI700" i="5"/>
  <c r="BH700" i="5"/>
  <c r="BG700" i="5"/>
  <c r="BE700" i="5"/>
  <c r="T700" i="5"/>
  <c r="R700" i="5"/>
  <c r="P700" i="5"/>
  <c r="BI698" i="5"/>
  <c r="BH698" i="5"/>
  <c r="BG698" i="5"/>
  <c r="BE698" i="5"/>
  <c r="T698" i="5"/>
  <c r="R698" i="5"/>
  <c r="P698" i="5"/>
  <c r="BI695" i="5"/>
  <c r="BH695" i="5"/>
  <c r="BG695" i="5"/>
  <c r="BE695" i="5"/>
  <c r="T695" i="5"/>
  <c r="R695" i="5"/>
  <c r="P695" i="5"/>
  <c r="BI691" i="5"/>
  <c r="BH691" i="5"/>
  <c r="BG691" i="5"/>
  <c r="BE691" i="5"/>
  <c r="T691" i="5"/>
  <c r="T690" i="5"/>
  <c r="R691" i="5"/>
  <c r="R690" i="5"/>
  <c r="P691" i="5"/>
  <c r="P690" i="5"/>
  <c r="BI689" i="5"/>
  <c r="BH689" i="5"/>
  <c r="BG689" i="5"/>
  <c r="BE689" i="5"/>
  <c r="T689" i="5"/>
  <c r="R689" i="5"/>
  <c r="P689" i="5"/>
  <c r="BI685" i="5"/>
  <c r="BH685" i="5"/>
  <c r="BG685" i="5"/>
  <c r="BE685" i="5"/>
  <c r="T685" i="5"/>
  <c r="R685" i="5"/>
  <c r="P685" i="5"/>
  <c r="BI678" i="5"/>
  <c r="BH678" i="5"/>
  <c r="BG678" i="5"/>
  <c r="BE678" i="5"/>
  <c r="T678" i="5"/>
  <c r="R678" i="5"/>
  <c r="P678" i="5"/>
  <c r="BI672" i="5"/>
  <c r="BH672" i="5"/>
  <c r="BG672" i="5"/>
  <c r="BE672" i="5"/>
  <c r="T672" i="5"/>
  <c r="R672" i="5"/>
  <c r="P672" i="5"/>
  <c r="BI670" i="5"/>
  <c r="BH670" i="5"/>
  <c r="BG670" i="5"/>
  <c r="BE670" i="5"/>
  <c r="T670" i="5"/>
  <c r="R670" i="5"/>
  <c r="P670" i="5"/>
  <c r="BI669" i="5"/>
  <c r="BH669" i="5"/>
  <c r="BG669" i="5"/>
  <c r="BE669" i="5"/>
  <c r="T669" i="5"/>
  <c r="R669" i="5"/>
  <c r="P669" i="5"/>
  <c r="BI668" i="5"/>
  <c r="BH668" i="5"/>
  <c r="BG668" i="5"/>
  <c r="BE668" i="5"/>
  <c r="T668" i="5"/>
  <c r="R668" i="5"/>
  <c r="P668" i="5"/>
  <c r="BI663" i="5"/>
  <c r="BH663" i="5"/>
  <c r="BG663" i="5"/>
  <c r="BE663" i="5"/>
  <c r="T663" i="5"/>
  <c r="R663" i="5"/>
  <c r="P663" i="5"/>
  <c r="BI661" i="5"/>
  <c r="BH661" i="5"/>
  <c r="BG661" i="5"/>
  <c r="BE661" i="5"/>
  <c r="T661" i="5"/>
  <c r="R661" i="5"/>
  <c r="P661" i="5"/>
  <c r="BI656" i="5"/>
  <c r="BH656" i="5"/>
  <c r="BG656" i="5"/>
  <c r="BE656" i="5"/>
  <c r="T656" i="5"/>
  <c r="R656" i="5"/>
  <c r="P656" i="5"/>
  <c r="BI652" i="5"/>
  <c r="BH652" i="5"/>
  <c r="BG652" i="5"/>
  <c r="BE652" i="5"/>
  <c r="T652" i="5"/>
  <c r="R652" i="5"/>
  <c r="P652" i="5"/>
  <c r="BI650" i="5"/>
  <c r="BH650" i="5"/>
  <c r="BG650" i="5"/>
  <c r="BE650" i="5"/>
  <c r="T650" i="5"/>
  <c r="R650" i="5"/>
  <c r="P650" i="5"/>
  <c r="BI647" i="5"/>
  <c r="BH647" i="5"/>
  <c r="BG647" i="5"/>
  <c r="BE647" i="5"/>
  <c r="T647" i="5"/>
  <c r="R647" i="5"/>
  <c r="P647" i="5"/>
  <c r="BI645" i="5"/>
  <c r="BH645" i="5"/>
  <c r="BG645" i="5"/>
  <c r="BE645" i="5"/>
  <c r="T645" i="5"/>
  <c r="R645" i="5"/>
  <c r="P645" i="5"/>
  <c r="BI644" i="5"/>
  <c r="BH644" i="5"/>
  <c r="BG644" i="5"/>
  <c r="BE644" i="5"/>
  <c r="T644" i="5"/>
  <c r="R644" i="5"/>
  <c r="P644" i="5"/>
  <c r="BI643" i="5"/>
  <c r="BH643" i="5"/>
  <c r="BG643" i="5"/>
  <c r="BE643" i="5"/>
  <c r="T643" i="5"/>
  <c r="R643" i="5"/>
  <c r="P643" i="5"/>
  <c r="BI641" i="5"/>
  <c r="BH641" i="5"/>
  <c r="BG641" i="5"/>
  <c r="BE641" i="5"/>
  <c r="T641" i="5"/>
  <c r="R641" i="5"/>
  <c r="P641" i="5"/>
  <c r="BI639" i="5"/>
  <c r="BH639" i="5"/>
  <c r="BG639" i="5"/>
  <c r="BE639" i="5"/>
  <c r="T639" i="5"/>
  <c r="R639" i="5"/>
  <c r="P639" i="5"/>
  <c r="BI636" i="5"/>
  <c r="BH636" i="5"/>
  <c r="BG636" i="5"/>
  <c r="BE636" i="5"/>
  <c r="T636" i="5"/>
  <c r="R636" i="5"/>
  <c r="P636" i="5"/>
  <c r="BI634" i="5"/>
  <c r="BH634" i="5"/>
  <c r="BG634" i="5"/>
  <c r="BE634" i="5"/>
  <c r="T634" i="5"/>
  <c r="R634" i="5"/>
  <c r="P634" i="5"/>
  <c r="BI632" i="5"/>
  <c r="BH632" i="5"/>
  <c r="BG632" i="5"/>
  <c r="BE632" i="5"/>
  <c r="T632" i="5"/>
  <c r="R632" i="5"/>
  <c r="P632" i="5"/>
  <c r="BI629" i="5"/>
  <c r="BH629" i="5"/>
  <c r="BG629" i="5"/>
  <c r="BE629" i="5"/>
  <c r="T629" i="5"/>
  <c r="R629" i="5"/>
  <c r="P629" i="5"/>
  <c r="BI628" i="5"/>
  <c r="BH628" i="5"/>
  <c r="BG628" i="5"/>
  <c r="BE628" i="5"/>
  <c r="T628" i="5"/>
  <c r="R628" i="5"/>
  <c r="P628" i="5"/>
  <c r="BI627" i="5"/>
  <c r="BH627" i="5"/>
  <c r="BG627" i="5"/>
  <c r="BE627" i="5"/>
  <c r="T627" i="5"/>
  <c r="R627" i="5"/>
  <c r="P627" i="5"/>
  <c r="BI624" i="5"/>
  <c r="BH624" i="5"/>
  <c r="BG624" i="5"/>
  <c r="BE624" i="5"/>
  <c r="T624" i="5"/>
  <c r="R624" i="5"/>
  <c r="P624" i="5"/>
  <c r="BI621" i="5"/>
  <c r="BH621" i="5"/>
  <c r="BG621" i="5"/>
  <c r="BE621" i="5"/>
  <c r="T621" i="5"/>
  <c r="R621" i="5"/>
  <c r="P621" i="5"/>
  <c r="BI620" i="5"/>
  <c r="BH620" i="5"/>
  <c r="BG620" i="5"/>
  <c r="BE620" i="5"/>
  <c r="T620" i="5"/>
  <c r="R620" i="5"/>
  <c r="P620" i="5"/>
  <c r="BI617" i="5"/>
  <c r="BH617" i="5"/>
  <c r="BG617" i="5"/>
  <c r="BE617" i="5"/>
  <c r="T617" i="5"/>
  <c r="R617" i="5"/>
  <c r="P617" i="5"/>
  <c r="BI614" i="5"/>
  <c r="BH614" i="5"/>
  <c r="BG614" i="5"/>
  <c r="BE614" i="5"/>
  <c r="T614" i="5"/>
  <c r="R614" i="5"/>
  <c r="P614" i="5"/>
  <c r="BI611" i="5"/>
  <c r="BH611" i="5"/>
  <c r="BG611" i="5"/>
  <c r="BE611" i="5"/>
  <c r="T611" i="5"/>
  <c r="R611" i="5"/>
  <c r="P611" i="5"/>
  <c r="BI609" i="5"/>
  <c r="BH609" i="5"/>
  <c r="BG609" i="5"/>
  <c r="BE609" i="5"/>
  <c r="T609" i="5"/>
  <c r="R609" i="5"/>
  <c r="P609" i="5"/>
  <c r="BI608" i="5"/>
  <c r="BH608" i="5"/>
  <c r="BG608" i="5"/>
  <c r="BE608" i="5"/>
  <c r="T608" i="5"/>
  <c r="R608" i="5"/>
  <c r="P608" i="5"/>
  <c r="BI605" i="5"/>
  <c r="BH605" i="5"/>
  <c r="BG605" i="5"/>
  <c r="BE605" i="5"/>
  <c r="T605" i="5"/>
  <c r="R605" i="5"/>
  <c r="P605" i="5"/>
  <c r="BI603" i="5"/>
  <c r="BH603" i="5"/>
  <c r="BG603" i="5"/>
  <c r="BE603" i="5"/>
  <c r="T603" i="5"/>
  <c r="R603" i="5"/>
  <c r="P603" i="5"/>
  <c r="BI601" i="5"/>
  <c r="BH601" i="5"/>
  <c r="BG601" i="5"/>
  <c r="BE601" i="5"/>
  <c r="T601" i="5"/>
  <c r="R601" i="5"/>
  <c r="P601" i="5"/>
  <c r="BI599" i="5"/>
  <c r="BH599" i="5"/>
  <c r="BG599" i="5"/>
  <c r="BE599" i="5"/>
  <c r="T599" i="5"/>
  <c r="R599" i="5"/>
  <c r="P599" i="5"/>
  <c r="BI595" i="5"/>
  <c r="BH595" i="5"/>
  <c r="BG595" i="5"/>
  <c r="BE595" i="5"/>
  <c r="T595" i="5"/>
  <c r="R595" i="5"/>
  <c r="P595" i="5"/>
  <c r="BI593" i="5"/>
  <c r="BH593" i="5"/>
  <c r="BG593" i="5"/>
  <c r="BE593" i="5"/>
  <c r="T593" i="5"/>
  <c r="R593" i="5"/>
  <c r="P593" i="5"/>
  <c r="BI587" i="5"/>
  <c r="BH587" i="5"/>
  <c r="BG587" i="5"/>
  <c r="BE587" i="5"/>
  <c r="T587" i="5"/>
  <c r="R587" i="5"/>
  <c r="P587" i="5"/>
  <c r="BI574" i="5"/>
  <c r="BH574" i="5"/>
  <c r="BG574" i="5"/>
  <c r="BE574" i="5"/>
  <c r="T574" i="5"/>
  <c r="R574" i="5"/>
  <c r="P574" i="5"/>
  <c r="BI572" i="5"/>
  <c r="BH572" i="5"/>
  <c r="BG572" i="5"/>
  <c r="BE572" i="5"/>
  <c r="T572" i="5"/>
  <c r="R572" i="5"/>
  <c r="P572" i="5"/>
  <c r="BI571" i="5"/>
  <c r="BH571" i="5"/>
  <c r="BG571" i="5"/>
  <c r="BE571" i="5"/>
  <c r="T571" i="5"/>
  <c r="R571" i="5"/>
  <c r="P571" i="5"/>
  <c r="BI568" i="5"/>
  <c r="BH568" i="5"/>
  <c r="BG568" i="5"/>
  <c r="BE568" i="5"/>
  <c r="T568" i="5"/>
  <c r="R568" i="5"/>
  <c r="P568" i="5"/>
  <c r="BI565" i="5"/>
  <c r="BH565" i="5"/>
  <c r="BG565" i="5"/>
  <c r="BE565" i="5"/>
  <c r="T565" i="5"/>
  <c r="R565" i="5"/>
  <c r="P565" i="5"/>
  <c r="BI563" i="5"/>
  <c r="BH563" i="5"/>
  <c r="BG563" i="5"/>
  <c r="BE563" i="5"/>
  <c r="T563" i="5"/>
  <c r="R563" i="5"/>
  <c r="P563" i="5"/>
  <c r="BI561" i="5"/>
  <c r="BH561" i="5"/>
  <c r="BG561" i="5"/>
  <c r="BE561" i="5"/>
  <c r="T561" i="5"/>
  <c r="R561" i="5"/>
  <c r="P561" i="5"/>
  <c r="BI559" i="5"/>
  <c r="BH559" i="5"/>
  <c r="BG559" i="5"/>
  <c r="BE559" i="5"/>
  <c r="T559" i="5"/>
  <c r="R559" i="5"/>
  <c r="P559" i="5"/>
  <c r="BI554" i="5"/>
  <c r="BH554" i="5"/>
  <c r="BG554" i="5"/>
  <c r="BE554" i="5"/>
  <c r="T554" i="5"/>
  <c r="R554" i="5"/>
  <c r="P554" i="5"/>
  <c r="BI549" i="5"/>
  <c r="BH549" i="5"/>
  <c r="BG549" i="5"/>
  <c r="BE549" i="5"/>
  <c r="T549" i="5"/>
  <c r="R549" i="5"/>
  <c r="P549" i="5"/>
  <c r="BI543" i="5"/>
  <c r="BH543" i="5"/>
  <c r="BG543" i="5"/>
  <c r="BE543" i="5"/>
  <c r="T543" i="5"/>
  <c r="R543" i="5"/>
  <c r="P543" i="5"/>
  <c r="BI540" i="5"/>
  <c r="BH540" i="5"/>
  <c r="BG540" i="5"/>
  <c r="BE540" i="5"/>
  <c r="T540" i="5"/>
  <c r="R540" i="5"/>
  <c r="P540" i="5"/>
  <c r="BI538" i="5"/>
  <c r="BH538" i="5"/>
  <c r="BG538" i="5"/>
  <c r="BE538" i="5"/>
  <c r="T538" i="5"/>
  <c r="R538" i="5"/>
  <c r="P538" i="5"/>
  <c r="BI537" i="5"/>
  <c r="BH537" i="5"/>
  <c r="BG537" i="5"/>
  <c r="BE537" i="5"/>
  <c r="T537" i="5"/>
  <c r="R537" i="5"/>
  <c r="P537" i="5"/>
  <c r="BI536" i="5"/>
  <c r="BH536" i="5"/>
  <c r="BG536" i="5"/>
  <c r="BE536" i="5"/>
  <c r="T536" i="5"/>
  <c r="R536" i="5"/>
  <c r="P536" i="5"/>
  <c r="BI535" i="5"/>
  <c r="BH535" i="5"/>
  <c r="BG535" i="5"/>
  <c r="BE535" i="5"/>
  <c r="T535" i="5"/>
  <c r="R535" i="5"/>
  <c r="P535" i="5"/>
  <c r="BI534" i="5"/>
  <c r="BH534" i="5"/>
  <c r="BG534" i="5"/>
  <c r="BE534" i="5"/>
  <c r="T534" i="5"/>
  <c r="R534" i="5"/>
  <c r="P534" i="5"/>
  <c r="BI533" i="5"/>
  <c r="BH533" i="5"/>
  <c r="BG533" i="5"/>
  <c r="BE533" i="5"/>
  <c r="T533" i="5"/>
  <c r="R533" i="5"/>
  <c r="P533" i="5"/>
  <c r="BI532" i="5"/>
  <c r="BH532" i="5"/>
  <c r="BG532" i="5"/>
  <c r="BE532" i="5"/>
  <c r="T532" i="5"/>
  <c r="R532" i="5"/>
  <c r="P532" i="5"/>
  <c r="BI531" i="5"/>
  <c r="BH531" i="5"/>
  <c r="BG531" i="5"/>
  <c r="BE531" i="5"/>
  <c r="T531" i="5"/>
  <c r="R531" i="5"/>
  <c r="P531" i="5"/>
  <c r="BI530" i="5"/>
  <c r="BH530" i="5"/>
  <c r="BG530" i="5"/>
  <c r="BE530" i="5"/>
  <c r="T530" i="5"/>
  <c r="R530" i="5"/>
  <c r="P530" i="5"/>
  <c r="BI529" i="5"/>
  <c r="BH529" i="5"/>
  <c r="BG529" i="5"/>
  <c r="BE529" i="5"/>
  <c r="T529" i="5"/>
  <c r="R529" i="5"/>
  <c r="P529" i="5"/>
  <c r="BI528" i="5"/>
  <c r="BH528" i="5"/>
  <c r="BG528" i="5"/>
  <c r="BE528" i="5"/>
  <c r="T528" i="5"/>
  <c r="R528" i="5"/>
  <c r="P528" i="5"/>
  <c r="BI527" i="5"/>
  <c r="BH527" i="5"/>
  <c r="BG527" i="5"/>
  <c r="BE527" i="5"/>
  <c r="T527" i="5"/>
  <c r="R527" i="5"/>
  <c r="P527" i="5"/>
  <c r="BI526" i="5"/>
  <c r="BH526" i="5"/>
  <c r="BG526" i="5"/>
  <c r="BE526" i="5"/>
  <c r="T526" i="5"/>
  <c r="R526" i="5"/>
  <c r="P526" i="5"/>
  <c r="BI525" i="5"/>
  <c r="BH525" i="5"/>
  <c r="BG525" i="5"/>
  <c r="BE525" i="5"/>
  <c r="T525" i="5"/>
  <c r="R525" i="5"/>
  <c r="P525" i="5"/>
  <c r="BI524" i="5"/>
  <c r="BH524" i="5"/>
  <c r="BG524" i="5"/>
  <c r="BE524" i="5"/>
  <c r="T524" i="5"/>
  <c r="R524" i="5"/>
  <c r="P524" i="5"/>
  <c r="BI523" i="5"/>
  <c r="BH523" i="5"/>
  <c r="BG523" i="5"/>
  <c r="BE523" i="5"/>
  <c r="T523" i="5"/>
  <c r="R523" i="5"/>
  <c r="P523" i="5"/>
  <c r="BI522" i="5"/>
  <c r="BH522" i="5"/>
  <c r="BG522" i="5"/>
  <c r="BE522" i="5"/>
  <c r="T522" i="5"/>
  <c r="R522" i="5"/>
  <c r="P522" i="5"/>
  <c r="BI521" i="5"/>
  <c r="BH521" i="5"/>
  <c r="BG521" i="5"/>
  <c r="BE521" i="5"/>
  <c r="T521" i="5"/>
  <c r="R521" i="5"/>
  <c r="P521" i="5"/>
  <c r="BI520" i="5"/>
  <c r="BH520" i="5"/>
  <c r="BG520" i="5"/>
  <c r="BE520" i="5"/>
  <c r="T520" i="5"/>
  <c r="R520" i="5"/>
  <c r="P520" i="5"/>
  <c r="BI519" i="5"/>
  <c r="BH519" i="5"/>
  <c r="BG519" i="5"/>
  <c r="BE519" i="5"/>
  <c r="T519" i="5"/>
  <c r="R519" i="5"/>
  <c r="P519" i="5"/>
  <c r="BI518" i="5"/>
  <c r="BH518" i="5"/>
  <c r="BG518" i="5"/>
  <c r="BE518" i="5"/>
  <c r="T518" i="5"/>
  <c r="R518" i="5"/>
  <c r="P518" i="5"/>
  <c r="BI517" i="5"/>
  <c r="BH517" i="5"/>
  <c r="BG517" i="5"/>
  <c r="BE517" i="5"/>
  <c r="T517" i="5"/>
  <c r="R517" i="5"/>
  <c r="P517" i="5"/>
  <c r="BI516" i="5"/>
  <c r="BH516" i="5"/>
  <c r="BG516" i="5"/>
  <c r="BE516" i="5"/>
  <c r="T516" i="5"/>
  <c r="R516" i="5"/>
  <c r="P516" i="5"/>
  <c r="BI515" i="5"/>
  <c r="BH515" i="5"/>
  <c r="BG515" i="5"/>
  <c r="BE515" i="5"/>
  <c r="T515" i="5"/>
  <c r="R515" i="5"/>
  <c r="P515" i="5"/>
  <c r="BI514" i="5"/>
  <c r="BH514" i="5"/>
  <c r="BG514" i="5"/>
  <c r="BE514" i="5"/>
  <c r="T514" i="5"/>
  <c r="R514" i="5"/>
  <c r="P514" i="5"/>
  <c r="BI513" i="5"/>
  <c r="BH513" i="5"/>
  <c r="BG513" i="5"/>
  <c r="BE513" i="5"/>
  <c r="T513" i="5"/>
  <c r="R513" i="5"/>
  <c r="P513" i="5"/>
  <c r="BI512" i="5"/>
  <c r="BH512" i="5"/>
  <c r="BG512" i="5"/>
  <c r="BE512" i="5"/>
  <c r="T512" i="5"/>
  <c r="R512" i="5"/>
  <c r="P512" i="5"/>
  <c r="BI511" i="5"/>
  <c r="BH511" i="5"/>
  <c r="BG511" i="5"/>
  <c r="BE511" i="5"/>
  <c r="T511" i="5"/>
  <c r="R511" i="5"/>
  <c r="P511" i="5"/>
  <c r="BI510" i="5"/>
  <c r="BH510" i="5"/>
  <c r="BG510" i="5"/>
  <c r="BE510" i="5"/>
  <c r="T510" i="5"/>
  <c r="R510" i="5"/>
  <c r="P510" i="5"/>
  <c r="BI508" i="5"/>
  <c r="BH508" i="5"/>
  <c r="BG508" i="5"/>
  <c r="BE508" i="5"/>
  <c r="T508" i="5"/>
  <c r="R508" i="5"/>
  <c r="P508" i="5"/>
  <c r="BI507" i="5"/>
  <c r="BH507" i="5"/>
  <c r="BG507" i="5"/>
  <c r="BE507" i="5"/>
  <c r="T507" i="5"/>
  <c r="R507" i="5"/>
  <c r="P507" i="5"/>
  <c r="BI506" i="5"/>
  <c r="BH506" i="5"/>
  <c r="BG506" i="5"/>
  <c r="BE506" i="5"/>
  <c r="T506" i="5"/>
  <c r="R506" i="5"/>
  <c r="P506" i="5"/>
  <c r="BI505" i="5"/>
  <c r="BH505" i="5"/>
  <c r="BG505" i="5"/>
  <c r="BE505" i="5"/>
  <c r="T505" i="5"/>
  <c r="R505" i="5"/>
  <c r="P505" i="5"/>
  <c r="BI504" i="5"/>
  <c r="BH504" i="5"/>
  <c r="BG504" i="5"/>
  <c r="BE504" i="5"/>
  <c r="T504" i="5"/>
  <c r="R504" i="5"/>
  <c r="P504" i="5"/>
  <c r="BI503" i="5"/>
  <c r="BH503" i="5"/>
  <c r="BG503" i="5"/>
  <c r="BE503" i="5"/>
  <c r="T503" i="5"/>
  <c r="R503" i="5"/>
  <c r="P503" i="5"/>
  <c r="BI502" i="5"/>
  <c r="BH502" i="5"/>
  <c r="BG502" i="5"/>
  <c r="BE502" i="5"/>
  <c r="T502" i="5"/>
  <c r="R502" i="5"/>
  <c r="P502" i="5"/>
  <c r="BI501" i="5"/>
  <c r="BH501" i="5"/>
  <c r="BG501" i="5"/>
  <c r="BE501" i="5"/>
  <c r="T501" i="5"/>
  <c r="R501" i="5"/>
  <c r="P501" i="5"/>
  <c r="BI499" i="5"/>
  <c r="BH499" i="5"/>
  <c r="BG499" i="5"/>
  <c r="BE499" i="5"/>
  <c r="T499" i="5"/>
  <c r="R499" i="5"/>
  <c r="P499" i="5"/>
  <c r="BI498" i="5"/>
  <c r="BH498" i="5"/>
  <c r="BG498" i="5"/>
  <c r="BE498" i="5"/>
  <c r="T498" i="5"/>
  <c r="R498" i="5"/>
  <c r="P498" i="5"/>
  <c r="BI497" i="5"/>
  <c r="BH497" i="5"/>
  <c r="BG497" i="5"/>
  <c r="BE497" i="5"/>
  <c r="T497" i="5"/>
  <c r="R497" i="5"/>
  <c r="P497" i="5"/>
  <c r="BI496" i="5"/>
  <c r="BH496" i="5"/>
  <c r="BG496" i="5"/>
  <c r="BE496" i="5"/>
  <c r="T496" i="5"/>
  <c r="R496" i="5"/>
  <c r="P496" i="5"/>
  <c r="BI494" i="5"/>
  <c r="BH494" i="5"/>
  <c r="BG494" i="5"/>
  <c r="BE494" i="5"/>
  <c r="T494" i="5"/>
  <c r="R494" i="5"/>
  <c r="P494" i="5"/>
  <c r="BI493" i="5"/>
  <c r="BH493" i="5"/>
  <c r="BG493" i="5"/>
  <c r="BE493" i="5"/>
  <c r="T493" i="5"/>
  <c r="R493" i="5"/>
  <c r="P493" i="5"/>
  <c r="BI492" i="5"/>
  <c r="BH492" i="5"/>
  <c r="BG492" i="5"/>
  <c r="BE492" i="5"/>
  <c r="T492" i="5"/>
  <c r="R492" i="5"/>
  <c r="P492" i="5"/>
  <c r="BI491" i="5"/>
  <c r="BH491" i="5"/>
  <c r="BG491" i="5"/>
  <c r="BE491" i="5"/>
  <c r="T491" i="5"/>
  <c r="R491" i="5"/>
  <c r="P491" i="5"/>
  <c r="BI490" i="5"/>
  <c r="BH490" i="5"/>
  <c r="BG490" i="5"/>
  <c r="BE490" i="5"/>
  <c r="T490" i="5"/>
  <c r="R490" i="5"/>
  <c r="P490" i="5"/>
  <c r="BI488" i="5"/>
  <c r="BH488" i="5"/>
  <c r="BG488" i="5"/>
  <c r="BE488" i="5"/>
  <c r="T488" i="5"/>
  <c r="R488" i="5"/>
  <c r="P488" i="5"/>
  <c r="BI487" i="5"/>
  <c r="BH487" i="5"/>
  <c r="BG487" i="5"/>
  <c r="BE487" i="5"/>
  <c r="T487" i="5"/>
  <c r="R487" i="5"/>
  <c r="P487" i="5"/>
  <c r="BI485" i="5"/>
  <c r="BH485" i="5"/>
  <c r="BG485" i="5"/>
  <c r="BE485" i="5"/>
  <c r="T485" i="5"/>
  <c r="R485" i="5"/>
  <c r="P485" i="5"/>
  <c r="BI482" i="5"/>
  <c r="BH482" i="5"/>
  <c r="BG482" i="5"/>
  <c r="BE482" i="5"/>
  <c r="T482" i="5"/>
  <c r="R482" i="5"/>
  <c r="P482" i="5"/>
  <c r="BI480" i="5"/>
  <c r="BH480" i="5"/>
  <c r="BG480" i="5"/>
  <c r="BE480" i="5"/>
  <c r="T480" i="5"/>
  <c r="R480" i="5"/>
  <c r="P480" i="5"/>
  <c r="BI477" i="5"/>
  <c r="BH477" i="5"/>
  <c r="BG477" i="5"/>
  <c r="BE477" i="5"/>
  <c r="T477" i="5"/>
  <c r="R477" i="5"/>
  <c r="P477" i="5"/>
  <c r="BI475" i="5"/>
  <c r="BH475" i="5"/>
  <c r="BG475" i="5"/>
  <c r="BE475" i="5"/>
  <c r="T475" i="5"/>
  <c r="R475" i="5"/>
  <c r="P475" i="5"/>
  <c r="BI474" i="5"/>
  <c r="BH474" i="5"/>
  <c r="BG474" i="5"/>
  <c r="BE474" i="5"/>
  <c r="T474" i="5"/>
  <c r="R474" i="5"/>
  <c r="P474" i="5"/>
  <c r="BI472" i="5"/>
  <c r="BH472" i="5"/>
  <c r="BG472" i="5"/>
  <c r="BE472" i="5"/>
  <c r="T472" i="5"/>
  <c r="R472" i="5"/>
  <c r="P472" i="5"/>
  <c r="BI469" i="5"/>
  <c r="BH469" i="5"/>
  <c r="BG469" i="5"/>
  <c r="BE469" i="5"/>
  <c r="T469" i="5"/>
  <c r="R469" i="5"/>
  <c r="P469" i="5"/>
  <c r="BI467" i="5"/>
  <c r="BH467" i="5"/>
  <c r="BG467" i="5"/>
  <c r="BE467" i="5"/>
  <c r="T467" i="5"/>
  <c r="R467" i="5"/>
  <c r="P467" i="5"/>
  <c r="BI462" i="5"/>
  <c r="BH462" i="5"/>
  <c r="BG462" i="5"/>
  <c r="BE462" i="5"/>
  <c r="T462" i="5"/>
  <c r="R462" i="5"/>
  <c r="P462" i="5"/>
  <c r="BI459" i="5"/>
  <c r="BH459" i="5"/>
  <c r="BG459" i="5"/>
  <c r="BE459" i="5"/>
  <c r="T459" i="5"/>
  <c r="R459" i="5"/>
  <c r="P459" i="5"/>
  <c r="BI457" i="5"/>
  <c r="BH457" i="5"/>
  <c r="BG457" i="5"/>
  <c r="BE457" i="5"/>
  <c r="T457" i="5"/>
  <c r="R457" i="5"/>
  <c r="P457" i="5"/>
  <c r="BI456" i="5"/>
  <c r="BH456" i="5"/>
  <c r="BG456" i="5"/>
  <c r="BE456" i="5"/>
  <c r="T456" i="5"/>
  <c r="R456" i="5"/>
  <c r="P456" i="5"/>
  <c r="BI454" i="5"/>
  <c r="BH454" i="5"/>
  <c r="BG454" i="5"/>
  <c r="BE454" i="5"/>
  <c r="T454" i="5"/>
  <c r="R454" i="5"/>
  <c r="P454" i="5"/>
  <c r="BI453" i="5"/>
  <c r="BH453" i="5"/>
  <c r="BG453" i="5"/>
  <c r="BE453" i="5"/>
  <c r="T453" i="5"/>
  <c r="R453" i="5"/>
  <c r="P453" i="5"/>
  <c r="BI451" i="5"/>
  <c r="BH451" i="5"/>
  <c r="BG451" i="5"/>
  <c r="BE451" i="5"/>
  <c r="T451" i="5"/>
  <c r="R451" i="5"/>
  <c r="P451" i="5"/>
  <c r="BI449" i="5"/>
  <c r="BH449" i="5"/>
  <c r="BG449" i="5"/>
  <c r="BE449" i="5"/>
  <c r="T449" i="5"/>
  <c r="R449" i="5"/>
  <c r="P449" i="5"/>
  <c r="BI446" i="5"/>
  <c r="BH446" i="5"/>
  <c r="BG446" i="5"/>
  <c r="BE446" i="5"/>
  <c r="T446" i="5"/>
  <c r="R446" i="5"/>
  <c r="P446" i="5"/>
  <c r="BI445" i="5"/>
  <c r="BH445" i="5"/>
  <c r="BG445" i="5"/>
  <c r="BE445" i="5"/>
  <c r="T445" i="5"/>
  <c r="R445" i="5"/>
  <c r="P445" i="5"/>
  <c r="BI443" i="5"/>
  <c r="BH443" i="5"/>
  <c r="BG443" i="5"/>
  <c r="BE443" i="5"/>
  <c r="T443" i="5"/>
  <c r="R443" i="5"/>
  <c r="P443" i="5"/>
  <c r="BI437" i="5"/>
  <c r="BH437" i="5"/>
  <c r="BG437" i="5"/>
  <c r="BE437" i="5"/>
  <c r="T437" i="5"/>
  <c r="R437" i="5"/>
  <c r="P437" i="5"/>
  <c r="BI435" i="5"/>
  <c r="BH435" i="5"/>
  <c r="BG435" i="5"/>
  <c r="BE435" i="5"/>
  <c r="T435" i="5"/>
  <c r="R435" i="5"/>
  <c r="P435" i="5"/>
  <c r="BI434" i="5"/>
  <c r="BH434" i="5"/>
  <c r="BG434" i="5"/>
  <c r="BE434" i="5"/>
  <c r="T434" i="5"/>
  <c r="R434" i="5"/>
  <c r="P434" i="5"/>
  <c r="BI432" i="5"/>
  <c r="BH432" i="5"/>
  <c r="BG432" i="5"/>
  <c r="BE432" i="5"/>
  <c r="T432" i="5"/>
  <c r="R432" i="5"/>
  <c r="P432" i="5"/>
  <c r="BI429" i="5"/>
  <c r="BH429" i="5"/>
  <c r="BG429" i="5"/>
  <c r="BE429" i="5"/>
  <c r="T429" i="5"/>
  <c r="R429" i="5"/>
  <c r="P429" i="5"/>
  <c r="BI427" i="5"/>
  <c r="BH427" i="5"/>
  <c r="BG427" i="5"/>
  <c r="BE427" i="5"/>
  <c r="T427" i="5"/>
  <c r="R427" i="5"/>
  <c r="P427" i="5"/>
  <c r="BI426" i="5"/>
  <c r="BH426" i="5"/>
  <c r="BG426" i="5"/>
  <c r="BE426" i="5"/>
  <c r="T426" i="5"/>
  <c r="R426" i="5"/>
  <c r="P426" i="5"/>
  <c r="BI423" i="5"/>
  <c r="BH423" i="5"/>
  <c r="BG423" i="5"/>
  <c r="BE423" i="5"/>
  <c r="T423" i="5"/>
  <c r="R423" i="5"/>
  <c r="P423" i="5"/>
  <c r="BI420" i="5"/>
  <c r="BH420" i="5"/>
  <c r="BG420" i="5"/>
  <c r="BE420" i="5"/>
  <c r="T420" i="5"/>
  <c r="R420" i="5"/>
  <c r="P420" i="5"/>
  <c r="BI418" i="5"/>
  <c r="BH418" i="5"/>
  <c r="BG418" i="5"/>
  <c r="BE418" i="5"/>
  <c r="T418" i="5"/>
  <c r="R418" i="5"/>
  <c r="P418" i="5"/>
  <c r="BI414" i="5"/>
  <c r="BH414" i="5"/>
  <c r="BG414" i="5"/>
  <c r="BE414" i="5"/>
  <c r="T414" i="5"/>
  <c r="R414" i="5"/>
  <c r="P414" i="5"/>
  <c r="BI412" i="5"/>
  <c r="BH412" i="5"/>
  <c r="BG412" i="5"/>
  <c r="BE412" i="5"/>
  <c r="T412" i="5"/>
  <c r="R412" i="5"/>
  <c r="P412" i="5"/>
  <c r="BI410" i="5"/>
  <c r="BH410" i="5"/>
  <c r="BG410" i="5"/>
  <c r="BE410" i="5"/>
  <c r="T410" i="5"/>
  <c r="R410" i="5"/>
  <c r="P410" i="5"/>
  <c r="BI406" i="5"/>
  <c r="BH406" i="5"/>
  <c r="BG406" i="5"/>
  <c r="BE406" i="5"/>
  <c r="T406" i="5"/>
  <c r="R406" i="5"/>
  <c r="P406" i="5"/>
  <c r="BI404" i="5"/>
  <c r="BH404" i="5"/>
  <c r="BG404" i="5"/>
  <c r="BE404" i="5"/>
  <c r="T404" i="5"/>
  <c r="R404" i="5"/>
  <c r="P404" i="5"/>
  <c r="BI402" i="5"/>
  <c r="BH402" i="5"/>
  <c r="BG402" i="5"/>
  <c r="BE402" i="5"/>
  <c r="T402" i="5"/>
  <c r="R402" i="5"/>
  <c r="P402" i="5"/>
  <c r="BI400" i="5"/>
  <c r="BH400" i="5"/>
  <c r="BG400" i="5"/>
  <c r="BE400" i="5"/>
  <c r="T400" i="5"/>
  <c r="R400" i="5"/>
  <c r="P400" i="5"/>
  <c r="BI397" i="5"/>
  <c r="BH397" i="5"/>
  <c r="BG397" i="5"/>
  <c r="BE397" i="5"/>
  <c r="T397" i="5"/>
  <c r="R397" i="5"/>
  <c r="P397" i="5"/>
  <c r="BI394" i="5"/>
  <c r="BH394" i="5"/>
  <c r="BG394" i="5"/>
  <c r="BE394" i="5"/>
  <c r="T394" i="5"/>
  <c r="T393" i="5"/>
  <c r="R394" i="5"/>
  <c r="R393" i="5" s="1"/>
  <c r="P394" i="5"/>
  <c r="P393" i="5" s="1"/>
  <c r="BI392" i="5"/>
  <c r="BH392" i="5"/>
  <c r="BG392" i="5"/>
  <c r="BE392" i="5"/>
  <c r="T392" i="5"/>
  <c r="R392" i="5"/>
  <c r="P392" i="5"/>
  <c r="BI391" i="5"/>
  <c r="BH391" i="5"/>
  <c r="BG391" i="5"/>
  <c r="BE391" i="5"/>
  <c r="T391" i="5"/>
  <c r="R391" i="5"/>
  <c r="P391" i="5"/>
  <c r="BI390" i="5"/>
  <c r="BH390" i="5"/>
  <c r="BG390" i="5"/>
  <c r="BE390" i="5"/>
  <c r="T390" i="5"/>
  <c r="R390" i="5"/>
  <c r="P390" i="5"/>
  <c r="BI388" i="5"/>
  <c r="BH388" i="5"/>
  <c r="BG388" i="5"/>
  <c r="BE388" i="5"/>
  <c r="T388" i="5"/>
  <c r="R388" i="5"/>
  <c r="P388" i="5"/>
  <c r="BI387" i="5"/>
  <c r="BH387" i="5"/>
  <c r="BG387" i="5"/>
  <c r="BE387" i="5"/>
  <c r="T387" i="5"/>
  <c r="R387" i="5"/>
  <c r="P387" i="5"/>
  <c r="BI385" i="5"/>
  <c r="BH385" i="5"/>
  <c r="BG385" i="5"/>
  <c r="BE385" i="5"/>
  <c r="T385" i="5"/>
  <c r="R385" i="5"/>
  <c r="P385" i="5"/>
  <c r="BI384" i="5"/>
  <c r="BH384" i="5"/>
  <c r="BG384" i="5"/>
  <c r="BE384" i="5"/>
  <c r="T384" i="5"/>
  <c r="R384" i="5"/>
  <c r="P384" i="5"/>
  <c r="BI380" i="5"/>
  <c r="BH380" i="5"/>
  <c r="BG380" i="5"/>
  <c r="BE380" i="5"/>
  <c r="T380" i="5"/>
  <c r="R380" i="5"/>
  <c r="P380" i="5"/>
  <c r="BI375" i="5"/>
  <c r="BH375" i="5"/>
  <c r="BG375" i="5"/>
  <c r="BE375" i="5"/>
  <c r="T375" i="5"/>
  <c r="R375" i="5"/>
  <c r="P375" i="5"/>
  <c r="BI369" i="5"/>
  <c r="BH369" i="5"/>
  <c r="BG369" i="5"/>
  <c r="BE369" i="5"/>
  <c r="T369" i="5"/>
  <c r="R369" i="5"/>
  <c r="P369" i="5"/>
  <c r="BI366" i="5"/>
  <c r="BH366" i="5"/>
  <c r="BG366" i="5"/>
  <c r="BE366" i="5"/>
  <c r="T366" i="5"/>
  <c r="R366" i="5"/>
  <c r="P366" i="5"/>
  <c r="BI363" i="5"/>
  <c r="BH363" i="5"/>
  <c r="BG363" i="5"/>
  <c r="BE363" i="5"/>
  <c r="T363" i="5"/>
  <c r="R363" i="5"/>
  <c r="P363" i="5"/>
  <c r="BI358" i="5"/>
  <c r="BH358" i="5"/>
  <c r="BG358" i="5"/>
  <c r="BE358" i="5"/>
  <c r="T358" i="5"/>
  <c r="R358" i="5"/>
  <c r="P358" i="5"/>
  <c r="BI353" i="5"/>
  <c r="BH353" i="5"/>
  <c r="BG353" i="5"/>
  <c r="BE353" i="5"/>
  <c r="T353" i="5"/>
  <c r="R353" i="5"/>
  <c r="P353" i="5"/>
  <c r="BI350" i="5"/>
  <c r="BH350" i="5"/>
  <c r="BG350" i="5"/>
  <c r="BE350" i="5"/>
  <c r="T350" i="5"/>
  <c r="R350" i="5"/>
  <c r="P350" i="5"/>
  <c r="BI346" i="5"/>
  <c r="BH346" i="5"/>
  <c r="BG346" i="5"/>
  <c r="BE346" i="5"/>
  <c r="T346" i="5"/>
  <c r="R346" i="5"/>
  <c r="P346" i="5"/>
  <c r="BI340" i="5"/>
  <c r="BH340" i="5"/>
  <c r="BG340" i="5"/>
  <c r="BE340" i="5"/>
  <c r="T340" i="5"/>
  <c r="R340" i="5"/>
  <c r="P340" i="5"/>
  <c r="BI337" i="5"/>
  <c r="BH337" i="5"/>
  <c r="BG337" i="5"/>
  <c r="BE337" i="5"/>
  <c r="T337" i="5"/>
  <c r="R337" i="5"/>
  <c r="P337" i="5"/>
  <c r="BI334" i="5"/>
  <c r="BH334" i="5"/>
  <c r="BG334" i="5"/>
  <c r="BE334" i="5"/>
  <c r="T334" i="5"/>
  <c r="R334" i="5"/>
  <c r="P334" i="5"/>
  <c r="BI331" i="5"/>
  <c r="BH331" i="5"/>
  <c r="BG331" i="5"/>
  <c r="BE331" i="5"/>
  <c r="T331" i="5"/>
  <c r="R331" i="5"/>
  <c r="P331" i="5"/>
  <c r="BI329" i="5"/>
  <c r="BH329" i="5"/>
  <c r="BG329" i="5"/>
  <c r="BE329" i="5"/>
  <c r="T329" i="5"/>
  <c r="R329" i="5"/>
  <c r="P329" i="5"/>
  <c r="BI326" i="5"/>
  <c r="BH326" i="5"/>
  <c r="BG326" i="5"/>
  <c r="BE326" i="5"/>
  <c r="T326" i="5"/>
  <c r="R326" i="5"/>
  <c r="P326" i="5"/>
  <c r="BI323" i="5"/>
  <c r="BH323" i="5"/>
  <c r="BG323" i="5"/>
  <c r="BE323" i="5"/>
  <c r="T323" i="5"/>
  <c r="R323" i="5"/>
  <c r="P323" i="5"/>
  <c r="BI320" i="5"/>
  <c r="BH320" i="5"/>
  <c r="BG320" i="5"/>
  <c r="BE320" i="5"/>
  <c r="T320" i="5"/>
  <c r="R320" i="5"/>
  <c r="P320" i="5"/>
  <c r="BI317" i="5"/>
  <c r="BH317" i="5"/>
  <c r="BG317" i="5"/>
  <c r="BE317" i="5"/>
  <c r="T317" i="5"/>
  <c r="R317" i="5"/>
  <c r="P317" i="5"/>
  <c r="BI315" i="5"/>
  <c r="BH315" i="5"/>
  <c r="BG315" i="5"/>
  <c r="BE315" i="5"/>
  <c r="T315" i="5"/>
  <c r="R315" i="5"/>
  <c r="P315" i="5"/>
  <c r="BI313" i="5"/>
  <c r="BH313" i="5"/>
  <c r="BG313" i="5"/>
  <c r="BE313" i="5"/>
  <c r="T313" i="5"/>
  <c r="R313" i="5"/>
  <c r="P313" i="5"/>
  <c r="BI310" i="5"/>
  <c r="BH310" i="5"/>
  <c r="BG310" i="5"/>
  <c r="BE310" i="5"/>
  <c r="T310" i="5"/>
  <c r="R310" i="5"/>
  <c r="P310" i="5"/>
  <c r="BI304" i="5"/>
  <c r="BH304" i="5"/>
  <c r="BG304" i="5"/>
  <c r="BE304" i="5"/>
  <c r="T304" i="5"/>
  <c r="R304" i="5"/>
  <c r="P304" i="5"/>
  <c r="BI303" i="5"/>
  <c r="BH303" i="5"/>
  <c r="BG303" i="5"/>
  <c r="BE303" i="5"/>
  <c r="T303" i="5"/>
  <c r="R303" i="5"/>
  <c r="P303" i="5"/>
  <c r="BI302" i="5"/>
  <c r="BH302" i="5"/>
  <c r="BG302" i="5"/>
  <c r="BE302" i="5"/>
  <c r="T302" i="5"/>
  <c r="R302" i="5"/>
  <c r="P302" i="5"/>
  <c r="BI296" i="5"/>
  <c r="BH296" i="5"/>
  <c r="BG296" i="5"/>
  <c r="BE296" i="5"/>
  <c r="T296" i="5"/>
  <c r="R296" i="5"/>
  <c r="P296" i="5"/>
  <c r="BI295" i="5"/>
  <c r="BH295" i="5"/>
  <c r="BG295" i="5"/>
  <c r="BE295" i="5"/>
  <c r="T295" i="5"/>
  <c r="R295" i="5"/>
  <c r="P295" i="5"/>
  <c r="BI293" i="5"/>
  <c r="BH293" i="5"/>
  <c r="BG293" i="5"/>
  <c r="BE293" i="5"/>
  <c r="T293" i="5"/>
  <c r="R293" i="5"/>
  <c r="P293" i="5"/>
  <c r="BI287" i="5"/>
  <c r="BH287" i="5"/>
  <c r="BG287" i="5"/>
  <c r="BE287" i="5"/>
  <c r="T287" i="5"/>
  <c r="R287" i="5"/>
  <c r="P287" i="5"/>
  <c r="BI285" i="5"/>
  <c r="BH285" i="5"/>
  <c r="BG285" i="5"/>
  <c r="BE285" i="5"/>
  <c r="T285" i="5"/>
  <c r="R285" i="5"/>
  <c r="P285" i="5"/>
  <c r="BI280" i="5"/>
  <c r="BH280" i="5"/>
  <c r="BG280" i="5"/>
  <c r="BE280" i="5"/>
  <c r="T280" i="5"/>
  <c r="R280" i="5"/>
  <c r="P280" i="5"/>
  <c r="BI277" i="5"/>
  <c r="BH277" i="5"/>
  <c r="BG277" i="5"/>
  <c r="BE277" i="5"/>
  <c r="T277" i="5"/>
  <c r="R277" i="5"/>
  <c r="P277" i="5"/>
  <c r="BI275" i="5"/>
  <c r="BH275" i="5"/>
  <c r="BG275" i="5"/>
  <c r="BE275" i="5"/>
  <c r="T275" i="5"/>
  <c r="R275" i="5"/>
  <c r="P275" i="5"/>
  <c r="BI274" i="5"/>
  <c r="BH274" i="5"/>
  <c r="BG274" i="5"/>
  <c r="BE274" i="5"/>
  <c r="T274" i="5"/>
  <c r="R274" i="5"/>
  <c r="P274" i="5"/>
  <c r="BI273" i="5"/>
  <c r="BH273" i="5"/>
  <c r="BG273" i="5"/>
  <c r="BE273" i="5"/>
  <c r="T273" i="5"/>
  <c r="R273" i="5"/>
  <c r="P273" i="5"/>
  <c r="BI271" i="5"/>
  <c r="BH271" i="5"/>
  <c r="BG271" i="5"/>
  <c r="BE271" i="5"/>
  <c r="T271" i="5"/>
  <c r="R271" i="5"/>
  <c r="P271" i="5"/>
  <c r="BI268" i="5"/>
  <c r="BH268" i="5"/>
  <c r="BG268" i="5"/>
  <c r="BE268" i="5"/>
  <c r="T268" i="5"/>
  <c r="R268" i="5"/>
  <c r="P268" i="5"/>
  <c r="BI265" i="5"/>
  <c r="BH265" i="5"/>
  <c r="BG265" i="5"/>
  <c r="BE265" i="5"/>
  <c r="T265" i="5"/>
  <c r="R265" i="5"/>
  <c r="P265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57" i="5"/>
  <c r="BH257" i="5"/>
  <c r="BG257" i="5"/>
  <c r="BE257" i="5"/>
  <c r="T257" i="5"/>
  <c r="R257" i="5"/>
  <c r="P257" i="5"/>
  <c r="BI253" i="5"/>
  <c r="BH253" i="5"/>
  <c r="BG253" i="5"/>
  <c r="BE253" i="5"/>
  <c r="T253" i="5"/>
  <c r="R253" i="5"/>
  <c r="P253" i="5"/>
  <c r="BI251" i="5"/>
  <c r="BH251" i="5"/>
  <c r="BG251" i="5"/>
  <c r="BE251" i="5"/>
  <c r="T251" i="5"/>
  <c r="R251" i="5"/>
  <c r="P251" i="5"/>
  <c r="BI242" i="5"/>
  <c r="BH242" i="5"/>
  <c r="BG242" i="5"/>
  <c r="BE242" i="5"/>
  <c r="T242" i="5"/>
  <c r="R242" i="5"/>
  <c r="P242" i="5"/>
  <c r="BI240" i="5"/>
  <c r="BH240" i="5"/>
  <c r="BG240" i="5"/>
  <c r="BE240" i="5"/>
  <c r="T240" i="5"/>
  <c r="R240" i="5"/>
  <c r="P240" i="5"/>
  <c r="BI233" i="5"/>
  <c r="BH233" i="5"/>
  <c r="BG233" i="5"/>
  <c r="BE233" i="5"/>
  <c r="T233" i="5"/>
  <c r="R233" i="5"/>
  <c r="P233" i="5"/>
  <c r="BI231" i="5"/>
  <c r="BH231" i="5"/>
  <c r="BG231" i="5"/>
  <c r="BE231" i="5"/>
  <c r="T231" i="5"/>
  <c r="R231" i="5"/>
  <c r="P231" i="5"/>
  <c r="BI228" i="5"/>
  <c r="BH228" i="5"/>
  <c r="BG228" i="5"/>
  <c r="BE228" i="5"/>
  <c r="T228" i="5"/>
  <c r="R228" i="5"/>
  <c r="P228" i="5"/>
  <c r="BI223" i="5"/>
  <c r="BH223" i="5"/>
  <c r="BG223" i="5"/>
  <c r="BE223" i="5"/>
  <c r="T223" i="5"/>
  <c r="R223" i="5"/>
  <c r="P223" i="5"/>
  <c r="BI221" i="5"/>
  <c r="BH221" i="5"/>
  <c r="BG221" i="5"/>
  <c r="BE221" i="5"/>
  <c r="T221" i="5"/>
  <c r="R221" i="5"/>
  <c r="P221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3" i="5"/>
  <c r="BH213" i="5"/>
  <c r="BG213" i="5"/>
  <c r="BE213" i="5"/>
  <c r="T213" i="5"/>
  <c r="R213" i="5"/>
  <c r="P213" i="5"/>
  <c r="BI210" i="5"/>
  <c r="BH210" i="5"/>
  <c r="BG210" i="5"/>
  <c r="BE210" i="5"/>
  <c r="T210" i="5"/>
  <c r="R210" i="5"/>
  <c r="P210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198" i="5"/>
  <c r="BH198" i="5"/>
  <c r="BG198" i="5"/>
  <c r="BE198" i="5"/>
  <c r="T198" i="5"/>
  <c r="R198" i="5"/>
  <c r="P198" i="5"/>
  <c r="BI193" i="5"/>
  <c r="BH193" i="5"/>
  <c r="BG193" i="5"/>
  <c r="BE193" i="5"/>
  <c r="T193" i="5"/>
  <c r="R193" i="5"/>
  <c r="P193" i="5"/>
  <c r="BI191" i="5"/>
  <c r="BH191" i="5"/>
  <c r="BG191" i="5"/>
  <c r="BE191" i="5"/>
  <c r="T191" i="5"/>
  <c r="R191" i="5"/>
  <c r="P191" i="5"/>
  <c r="BI189" i="5"/>
  <c r="BH189" i="5"/>
  <c r="BG189" i="5"/>
  <c r="BE189" i="5"/>
  <c r="T189" i="5"/>
  <c r="R189" i="5"/>
  <c r="P189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3" i="5"/>
  <c r="BH183" i="5"/>
  <c r="BG183" i="5"/>
  <c r="BE183" i="5"/>
  <c r="T183" i="5"/>
  <c r="R183" i="5"/>
  <c r="P183" i="5"/>
  <c r="BI180" i="5"/>
  <c r="BH180" i="5"/>
  <c r="BG180" i="5"/>
  <c r="BE180" i="5"/>
  <c r="T180" i="5"/>
  <c r="R180" i="5"/>
  <c r="P180" i="5"/>
  <c r="BI176" i="5"/>
  <c r="BH176" i="5"/>
  <c r="BG176" i="5"/>
  <c r="BE176" i="5"/>
  <c r="T176" i="5"/>
  <c r="R176" i="5"/>
  <c r="P176" i="5"/>
  <c r="BI170" i="5"/>
  <c r="BH170" i="5"/>
  <c r="BG170" i="5"/>
  <c r="BE170" i="5"/>
  <c r="T170" i="5"/>
  <c r="R170" i="5"/>
  <c r="P170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3" i="5"/>
  <c r="BH163" i="5"/>
  <c r="BG163" i="5"/>
  <c r="BE163" i="5"/>
  <c r="T163" i="5"/>
  <c r="R163" i="5"/>
  <c r="P163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8" i="5"/>
  <c r="BH158" i="5"/>
  <c r="BG158" i="5"/>
  <c r="BE158" i="5"/>
  <c r="T158" i="5"/>
  <c r="R158" i="5"/>
  <c r="P158" i="5"/>
  <c r="BI152" i="5"/>
  <c r="BH152" i="5"/>
  <c r="BG152" i="5"/>
  <c r="BE152" i="5"/>
  <c r="T152" i="5"/>
  <c r="R152" i="5"/>
  <c r="P152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J142" i="5"/>
  <c r="J141" i="5"/>
  <c r="F141" i="5"/>
  <c r="F139" i="5"/>
  <c r="E137" i="5"/>
  <c r="J92" i="5"/>
  <c r="J91" i="5"/>
  <c r="F91" i="5"/>
  <c r="F89" i="5"/>
  <c r="E87" i="5"/>
  <c r="J18" i="5"/>
  <c r="E18" i="5"/>
  <c r="F142" i="5"/>
  <c r="J17" i="5"/>
  <c r="J12" i="5"/>
  <c r="J89" i="5"/>
  <c r="E7" i="5"/>
  <c r="E135" i="5"/>
  <c r="J37" i="4"/>
  <c r="J36" i="4"/>
  <c r="AY98" i="1" s="1"/>
  <c r="J35" i="4"/>
  <c r="AX98" i="1" s="1"/>
  <c r="BI260" i="4"/>
  <c r="BH260" i="4"/>
  <c r="BG260" i="4"/>
  <c r="BE260" i="4"/>
  <c r="T260" i="4"/>
  <c r="T259" i="4" s="1"/>
  <c r="R260" i="4"/>
  <c r="R259" i="4" s="1"/>
  <c r="P260" i="4"/>
  <c r="P259" i="4" s="1"/>
  <c r="BI258" i="4"/>
  <c r="BH258" i="4"/>
  <c r="BG258" i="4"/>
  <c r="BE258" i="4"/>
  <c r="T258" i="4"/>
  <c r="T257" i="4" s="1"/>
  <c r="R258" i="4"/>
  <c r="R257" i="4" s="1"/>
  <c r="P258" i="4"/>
  <c r="P257" i="4" s="1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36" i="4"/>
  <c r="BH236" i="4"/>
  <c r="BG236" i="4"/>
  <c r="BE236" i="4"/>
  <c r="T236" i="4"/>
  <c r="R236" i="4"/>
  <c r="P236" i="4"/>
  <c r="BI234" i="4"/>
  <c r="BH234" i="4"/>
  <c r="BG234" i="4"/>
  <c r="BE234" i="4"/>
  <c r="T234" i="4"/>
  <c r="R234" i="4"/>
  <c r="P234" i="4"/>
  <c r="BI230" i="4"/>
  <c r="BH230" i="4"/>
  <c r="BG230" i="4"/>
  <c r="BE230" i="4"/>
  <c r="T230" i="4"/>
  <c r="R230" i="4"/>
  <c r="P230" i="4"/>
  <c r="BI228" i="4"/>
  <c r="BH228" i="4"/>
  <c r="BG228" i="4"/>
  <c r="BE228" i="4"/>
  <c r="T228" i="4"/>
  <c r="R228" i="4"/>
  <c r="P228" i="4"/>
  <c r="BI226" i="4"/>
  <c r="BH226" i="4"/>
  <c r="BG226" i="4"/>
  <c r="BE226" i="4"/>
  <c r="T226" i="4"/>
  <c r="R226" i="4"/>
  <c r="P226" i="4"/>
  <c r="BI224" i="4"/>
  <c r="BH224" i="4"/>
  <c r="BG224" i="4"/>
  <c r="BE224" i="4"/>
  <c r="T224" i="4"/>
  <c r="R224" i="4"/>
  <c r="P224" i="4"/>
  <c r="BI220" i="4"/>
  <c r="BH220" i="4"/>
  <c r="BG220" i="4"/>
  <c r="BE220" i="4"/>
  <c r="T220" i="4"/>
  <c r="R220" i="4"/>
  <c r="P220" i="4"/>
  <c r="BI218" i="4"/>
  <c r="BH218" i="4"/>
  <c r="BG218" i="4"/>
  <c r="BE218" i="4"/>
  <c r="T218" i="4"/>
  <c r="R218" i="4"/>
  <c r="P218" i="4"/>
  <c r="BI213" i="4"/>
  <c r="BH213" i="4"/>
  <c r="BG213" i="4"/>
  <c r="BE213" i="4"/>
  <c r="T213" i="4"/>
  <c r="R213" i="4"/>
  <c r="P213" i="4"/>
  <c r="BI210" i="4"/>
  <c r="BH210" i="4"/>
  <c r="BG210" i="4"/>
  <c r="BE210" i="4"/>
  <c r="T210" i="4"/>
  <c r="R210" i="4"/>
  <c r="P210" i="4"/>
  <c r="BI208" i="4"/>
  <c r="BH208" i="4"/>
  <c r="BG208" i="4"/>
  <c r="BE208" i="4"/>
  <c r="T208" i="4"/>
  <c r="R208" i="4"/>
  <c r="P208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2" i="4"/>
  <c r="BH202" i="4"/>
  <c r="BG202" i="4"/>
  <c r="BE202" i="4"/>
  <c r="T202" i="4"/>
  <c r="R202" i="4"/>
  <c r="P202" i="4"/>
  <c r="BI200" i="4"/>
  <c r="BH200" i="4"/>
  <c r="BG200" i="4"/>
  <c r="BE200" i="4"/>
  <c r="T200" i="4"/>
  <c r="R200" i="4"/>
  <c r="P200" i="4"/>
  <c r="BI197" i="4"/>
  <c r="BH197" i="4"/>
  <c r="BG197" i="4"/>
  <c r="BE197" i="4"/>
  <c r="T197" i="4"/>
  <c r="T196" i="4" s="1"/>
  <c r="R197" i="4"/>
  <c r="R196" i="4"/>
  <c r="P197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5" i="4"/>
  <c r="BH185" i="4"/>
  <c r="BG185" i="4"/>
  <c r="BE185" i="4"/>
  <c r="T185" i="4"/>
  <c r="R185" i="4"/>
  <c r="P185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79" i="4"/>
  <c r="BH179" i="4"/>
  <c r="BG179" i="4"/>
  <c r="BE179" i="4"/>
  <c r="T179" i="4"/>
  <c r="R179" i="4"/>
  <c r="P179" i="4"/>
  <c r="BI176" i="4"/>
  <c r="BH176" i="4"/>
  <c r="BG176" i="4"/>
  <c r="BE176" i="4"/>
  <c r="T176" i="4"/>
  <c r="R176" i="4"/>
  <c r="P176" i="4"/>
  <c r="BI170" i="4"/>
  <c r="BH170" i="4"/>
  <c r="BG170" i="4"/>
  <c r="BE170" i="4"/>
  <c r="T170" i="4"/>
  <c r="R170" i="4"/>
  <c r="P170" i="4"/>
  <c r="BI166" i="4"/>
  <c r="BH166" i="4"/>
  <c r="BG166" i="4"/>
  <c r="BE166" i="4"/>
  <c r="T166" i="4"/>
  <c r="R166" i="4"/>
  <c r="P166" i="4"/>
  <c r="BI164" i="4"/>
  <c r="BH164" i="4"/>
  <c r="BG164" i="4"/>
  <c r="BE164" i="4"/>
  <c r="T164" i="4"/>
  <c r="R164" i="4"/>
  <c r="P164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4" i="4"/>
  <c r="BH154" i="4"/>
  <c r="BG154" i="4"/>
  <c r="BE154" i="4"/>
  <c r="T154" i="4"/>
  <c r="R154" i="4"/>
  <c r="P154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5" i="4"/>
  <c r="BH145" i="4"/>
  <c r="BG145" i="4"/>
  <c r="BE145" i="4"/>
  <c r="T145" i="4"/>
  <c r="R145" i="4"/>
  <c r="P145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8" i="4"/>
  <c r="BH138" i="4"/>
  <c r="BG138" i="4"/>
  <c r="BE138" i="4"/>
  <c r="T138" i="4"/>
  <c r="R138" i="4"/>
  <c r="P138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J127" i="4"/>
  <c r="J126" i="4"/>
  <c r="F126" i="4"/>
  <c r="F124" i="4"/>
  <c r="E122" i="4"/>
  <c r="J92" i="4"/>
  <c r="J91" i="4"/>
  <c r="F91" i="4"/>
  <c r="F89" i="4"/>
  <c r="E87" i="4"/>
  <c r="J18" i="4"/>
  <c r="E18" i="4"/>
  <c r="F127" i="4"/>
  <c r="J17" i="4"/>
  <c r="J12" i="4"/>
  <c r="J89" i="4"/>
  <c r="E7" i="4"/>
  <c r="E85" i="4"/>
  <c r="J39" i="3"/>
  <c r="J38" i="3"/>
  <c r="AY97" i="1" s="1"/>
  <c r="J37" i="3"/>
  <c r="AX97" i="1"/>
  <c r="BI210" i="3"/>
  <c r="BH210" i="3"/>
  <c r="BG210" i="3"/>
  <c r="BE210" i="3"/>
  <c r="T210" i="3"/>
  <c r="R210" i="3"/>
  <c r="P210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J119" i="3"/>
  <c r="J118" i="3"/>
  <c r="F118" i="3"/>
  <c r="F116" i="3"/>
  <c r="E114" i="3"/>
  <c r="J94" i="3"/>
  <c r="J93" i="3"/>
  <c r="F93" i="3"/>
  <c r="F91" i="3"/>
  <c r="E89" i="3"/>
  <c r="J20" i="3"/>
  <c r="E20" i="3"/>
  <c r="F119" i="3" s="1"/>
  <c r="J19" i="3"/>
  <c r="J14" i="3"/>
  <c r="J116" i="3" s="1"/>
  <c r="E7" i="3"/>
  <c r="E110" i="3" s="1"/>
  <c r="J39" i="2"/>
  <c r="J38" i="2"/>
  <c r="AY96" i="1" s="1"/>
  <c r="J37" i="2"/>
  <c r="AX96" i="1" s="1"/>
  <c r="BI385" i="2"/>
  <c r="BH385" i="2"/>
  <c r="BG385" i="2"/>
  <c r="BE385" i="2"/>
  <c r="T385" i="2"/>
  <c r="T384" i="2"/>
  <c r="R385" i="2"/>
  <c r="R384" i="2"/>
  <c r="P385" i="2"/>
  <c r="P384" i="2" s="1"/>
  <c r="BI383" i="2"/>
  <c r="BH383" i="2"/>
  <c r="BG383" i="2"/>
  <c r="BE383" i="2"/>
  <c r="T383" i="2"/>
  <c r="T382" i="2"/>
  <c r="R383" i="2"/>
  <c r="R382" i="2"/>
  <c r="P383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5" i="2"/>
  <c r="BH375" i="2"/>
  <c r="BG375" i="2"/>
  <c r="BE375" i="2"/>
  <c r="T375" i="2"/>
  <c r="R375" i="2"/>
  <c r="P375" i="2"/>
  <c r="BI372" i="2"/>
  <c r="BH372" i="2"/>
  <c r="BG372" i="2"/>
  <c r="BE372" i="2"/>
  <c r="T372" i="2"/>
  <c r="R372" i="2"/>
  <c r="P372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43" i="2"/>
  <c r="BH343" i="2"/>
  <c r="BG343" i="2"/>
  <c r="BE343" i="2"/>
  <c r="T343" i="2"/>
  <c r="R343" i="2"/>
  <c r="P343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4" i="2"/>
  <c r="BH334" i="2"/>
  <c r="BG334" i="2"/>
  <c r="BE334" i="2"/>
  <c r="T334" i="2"/>
  <c r="R334" i="2"/>
  <c r="P334" i="2"/>
  <c r="BI330" i="2"/>
  <c r="BH330" i="2"/>
  <c r="BG330" i="2"/>
  <c r="BE330" i="2"/>
  <c r="T330" i="2"/>
  <c r="R330" i="2"/>
  <c r="P330" i="2"/>
  <c r="BI328" i="2"/>
  <c r="BH328" i="2"/>
  <c r="BG328" i="2"/>
  <c r="BE328" i="2"/>
  <c r="T328" i="2"/>
  <c r="R328" i="2"/>
  <c r="P328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18" i="2"/>
  <c r="BH318" i="2"/>
  <c r="BG318" i="2"/>
  <c r="BE318" i="2"/>
  <c r="T318" i="2"/>
  <c r="R318" i="2"/>
  <c r="P318" i="2"/>
  <c r="BI316" i="2"/>
  <c r="BH316" i="2"/>
  <c r="BG316" i="2"/>
  <c r="BE316" i="2"/>
  <c r="T316" i="2"/>
  <c r="R316" i="2"/>
  <c r="P316" i="2"/>
  <c r="BI293" i="2"/>
  <c r="BH293" i="2"/>
  <c r="BG293" i="2"/>
  <c r="BE293" i="2"/>
  <c r="T293" i="2"/>
  <c r="R293" i="2"/>
  <c r="P293" i="2"/>
  <c r="BI270" i="2"/>
  <c r="BH270" i="2"/>
  <c r="BG270" i="2"/>
  <c r="BE270" i="2"/>
  <c r="T270" i="2"/>
  <c r="R270" i="2"/>
  <c r="P270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39" i="2"/>
  <c r="BH239" i="2"/>
  <c r="BG239" i="2"/>
  <c r="BE239" i="2"/>
  <c r="T239" i="2"/>
  <c r="R239" i="2"/>
  <c r="P239" i="2"/>
  <c r="BI237" i="2"/>
  <c r="BH237" i="2"/>
  <c r="BG237" i="2"/>
  <c r="BE237" i="2"/>
  <c r="T237" i="2"/>
  <c r="R237" i="2"/>
  <c r="P237" i="2"/>
  <c r="BI214" i="2"/>
  <c r="BH214" i="2"/>
  <c r="BG214" i="2"/>
  <c r="BE214" i="2"/>
  <c r="T214" i="2"/>
  <c r="R214" i="2"/>
  <c r="P214" i="2"/>
  <c r="BI210" i="2"/>
  <c r="BH210" i="2"/>
  <c r="BG210" i="2"/>
  <c r="BE210" i="2"/>
  <c r="T210" i="2"/>
  <c r="T209" i="2"/>
  <c r="R210" i="2"/>
  <c r="R209" i="2"/>
  <c r="P210" i="2"/>
  <c r="P209" i="2"/>
  <c r="BI207" i="2"/>
  <c r="BH207" i="2"/>
  <c r="BG207" i="2"/>
  <c r="BE207" i="2"/>
  <c r="T207" i="2"/>
  <c r="T206" i="2" s="1"/>
  <c r="R207" i="2"/>
  <c r="R206" i="2"/>
  <c r="P207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J132" i="2"/>
  <c r="J131" i="2"/>
  <c r="F131" i="2"/>
  <c r="F129" i="2"/>
  <c r="E127" i="2"/>
  <c r="J94" i="2"/>
  <c r="J93" i="2"/>
  <c r="F93" i="2"/>
  <c r="F91" i="2"/>
  <c r="E89" i="2"/>
  <c r="J20" i="2"/>
  <c r="E20" i="2"/>
  <c r="F132" i="2" s="1"/>
  <c r="J19" i="2"/>
  <c r="J14" i="2"/>
  <c r="J129" i="2" s="1"/>
  <c r="E7" i="2"/>
  <c r="E123" i="2"/>
  <c r="L90" i="1"/>
  <c r="AM90" i="1"/>
  <c r="AM89" i="1"/>
  <c r="L89" i="1"/>
  <c r="AM87" i="1"/>
  <c r="L87" i="1"/>
  <c r="L85" i="1"/>
  <c r="L84" i="1"/>
  <c r="J375" i="2"/>
  <c r="BK293" i="2"/>
  <c r="J214" i="2"/>
  <c r="J198" i="2"/>
  <c r="J383" i="2"/>
  <c r="BK379" i="2"/>
  <c r="BK377" i="2"/>
  <c r="J367" i="2"/>
  <c r="BK340" i="2"/>
  <c r="BK336" i="2"/>
  <c r="BK324" i="2"/>
  <c r="J246" i="2"/>
  <c r="J210" i="2"/>
  <c r="BK198" i="2"/>
  <c r="BK149" i="2"/>
  <c r="J372" i="2"/>
  <c r="BK366" i="2"/>
  <c r="J316" i="2"/>
  <c r="BK237" i="2"/>
  <c r="BK204" i="2"/>
  <c r="J149" i="2"/>
  <c r="AS100" i="1"/>
  <c r="J143" i="3"/>
  <c r="J210" i="3"/>
  <c r="BK177" i="3"/>
  <c r="J162" i="3"/>
  <c r="BK144" i="3"/>
  <c r="J130" i="3"/>
  <c r="BK181" i="3"/>
  <c r="J160" i="3"/>
  <c r="J140" i="3"/>
  <c r="BK131" i="3"/>
  <c r="J180" i="3"/>
  <c r="BK165" i="3"/>
  <c r="J156" i="3"/>
  <c r="BK172" i="3"/>
  <c r="J161" i="3"/>
  <c r="BK138" i="3"/>
  <c r="J178" i="3"/>
  <c r="J170" i="3"/>
  <c r="BK151" i="3"/>
  <c r="J149" i="3"/>
  <c r="J133" i="3"/>
  <c r="J224" i="4"/>
  <c r="J191" i="4"/>
  <c r="J164" i="4"/>
  <c r="BK243" i="4"/>
  <c r="BK195" i="4"/>
  <c r="J176" i="4"/>
  <c r="J151" i="4"/>
  <c r="J230" i="4"/>
  <c r="BK194" i="4"/>
  <c r="J138" i="4"/>
  <c r="J228" i="4"/>
  <c r="BK206" i="4"/>
  <c r="BK176" i="4"/>
  <c r="BK260" i="4"/>
  <c r="J226" i="4"/>
  <c r="J182" i="4"/>
  <c r="BK145" i="4"/>
  <c r="J210" i="4"/>
  <c r="J170" i="4"/>
  <c r="J145" i="4"/>
  <c r="BK720" i="5"/>
  <c r="BK647" i="5"/>
  <c r="J614" i="5"/>
  <c r="BK587" i="5"/>
  <c r="BK531" i="5"/>
  <c r="J515" i="5"/>
  <c r="BK499" i="5"/>
  <c r="J482" i="5"/>
  <c r="BK459" i="5"/>
  <c r="BK445" i="5"/>
  <c r="BK392" i="5"/>
  <c r="J329" i="5"/>
  <c r="J221" i="5"/>
  <c r="BK180" i="5"/>
  <c r="BK641" i="5"/>
  <c r="J603" i="5"/>
  <c r="J587" i="5"/>
  <c r="J429" i="5"/>
  <c r="BK369" i="5"/>
  <c r="J287" i="5"/>
  <c r="BK257" i="5"/>
  <c r="J207" i="5"/>
  <c r="BK183" i="5"/>
  <c r="BK685" i="5"/>
  <c r="J627" i="5"/>
  <c r="BK601" i="5"/>
  <c r="J572" i="5"/>
  <c r="BK526" i="5"/>
  <c r="J491" i="5"/>
  <c r="J475" i="5"/>
  <c r="BK443" i="5"/>
  <c r="BK406" i="5"/>
  <c r="BK334" i="5"/>
  <c r="J303" i="5"/>
  <c r="J271" i="5"/>
  <c r="J264" i="5"/>
  <c r="J223" i="5"/>
  <c r="BK163" i="5"/>
  <c r="J670" i="5"/>
  <c r="BK639" i="5"/>
  <c r="J620" i="5"/>
  <c r="BK522" i="5"/>
  <c r="BK512" i="5"/>
  <c r="BK467" i="5"/>
  <c r="BK287" i="5"/>
  <c r="J233" i="5"/>
  <c r="J202" i="5"/>
  <c r="J189" i="5"/>
  <c r="BK170" i="5"/>
  <c r="J707" i="5"/>
  <c r="J661" i="5"/>
  <c r="BK563" i="5"/>
  <c r="J529" i="5"/>
  <c r="BK515" i="5"/>
  <c r="BK491" i="5"/>
  <c r="J462" i="5"/>
  <c r="BK404" i="5"/>
  <c r="BK363" i="5"/>
  <c r="J274" i="5"/>
  <c r="J213" i="5"/>
  <c r="BK186" i="5"/>
  <c r="BK707" i="5"/>
  <c r="BK661" i="5"/>
  <c r="J641" i="5"/>
  <c r="J608" i="5"/>
  <c r="J554" i="5"/>
  <c r="J532" i="5"/>
  <c r="BK508" i="5"/>
  <c r="J456" i="5"/>
  <c r="BK435" i="5"/>
  <c r="BK414" i="5"/>
  <c r="J390" i="5"/>
  <c r="BK350" i="5"/>
  <c r="J166" i="6"/>
  <c r="BK146" i="6"/>
  <c r="J165" i="6"/>
  <c r="BK170" i="6"/>
  <c r="J139" i="6"/>
  <c r="J162" i="6"/>
  <c r="BK150" i="6"/>
  <c r="J140" i="6"/>
  <c r="J160" i="6"/>
  <c r="J150" i="6"/>
  <c r="J130" i="6"/>
  <c r="BK130" i="7"/>
  <c r="BK134" i="8"/>
  <c r="BK130" i="8"/>
  <c r="BK134" i="9"/>
  <c r="BK127" i="9"/>
  <c r="J128" i="9"/>
  <c r="J330" i="2"/>
  <c r="J237" i="2"/>
  <c r="BK173" i="2"/>
  <c r="BK383" i="2"/>
  <c r="BK378" i="2"/>
  <c r="BK375" i="2"/>
  <c r="J366" i="2"/>
  <c r="BK338" i="2"/>
  <c r="J334" i="2"/>
  <c r="J318" i="2"/>
  <c r="J242" i="2"/>
  <c r="BK201" i="2"/>
  <c r="J171" i="2"/>
  <c r="J140" i="2"/>
  <c r="J380" i="2"/>
  <c r="BK367" i="2"/>
  <c r="J339" i="2"/>
  <c r="J248" i="2"/>
  <c r="J207" i="2"/>
  <c r="J201" i="2"/>
  <c r="BK143" i="2"/>
  <c r="J155" i="3"/>
  <c r="BK147" i="3"/>
  <c r="BK132" i="3"/>
  <c r="BK183" i="3"/>
  <c r="BK176" i="3"/>
  <c r="J158" i="3"/>
  <c r="BK143" i="3"/>
  <c r="J127" i="3"/>
  <c r="BK179" i="3"/>
  <c r="J164" i="3"/>
  <c r="BK142" i="3"/>
  <c r="BK137" i="3"/>
  <c r="J176" i="3"/>
  <c r="BK162" i="3"/>
  <c r="BK125" i="3"/>
  <c r="J167" i="3"/>
  <c r="BK156" i="3"/>
  <c r="J126" i="3"/>
  <c r="BK173" i="3"/>
  <c r="BK163" i="3"/>
  <c r="BK150" i="3"/>
  <c r="BK141" i="3"/>
  <c r="J128" i="3"/>
  <c r="J206" i="4"/>
  <c r="BK189" i="4"/>
  <c r="BK150" i="4"/>
  <c r="BK202" i="4"/>
  <c r="J157" i="4"/>
  <c r="BK242" i="4"/>
  <c r="BK205" i="4"/>
  <c r="J159" i="4"/>
  <c r="BK226" i="4"/>
  <c r="J189" i="4"/>
  <c r="J154" i="4"/>
  <c r="BK228" i="4"/>
  <c r="J188" i="4"/>
  <c r="BK151" i="4"/>
  <c r="J185" i="4"/>
  <c r="J162" i="4"/>
  <c r="BK141" i="4"/>
  <c r="BK691" i="5"/>
  <c r="BK611" i="5"/>
  <c r="J565" i="5"/>
  <c r="BK536" i="5"/>
  <c r="J522" i="5"/>
  <c r="J402" i="5"/>
  <c r="J346" i="5"/>
  <c r="J240" i="5"/>
  <c r="BK206" i="5"/>
  <c r="J168" i="5"/>
  <c r="BK628" i="5"/>
  <c r="J599" i="5"/>
  <c r="BK427" i="5"/>
  <c r="BK388" i="5"/>
  <c r="BK337" i="5"/>
  <c r="BK263" i="5"/>
  <c r="BK210" i="5"/>
  <c r="BK191" i="5"/>
  <c r="J689" i="5"/>
  <c r="J644" i="5"/>
  <c r="J617" i="5"/>
  <c r="BK572" i="5"/>
  <c r="BK535" i="5"/>
  <c r="J507" i="5"/>
  <c r="BK482" i="5"/>
  <c r="BK451" i="5"/>
  <c r="BK423" i="5"/>
  <c r="J375" i="5"/>
  <c r="BK310" i="5"/>
  <c r="J275" i="5"/>
  <c r="BK265" i="5"/>
  <c r="J251" i="5"/>
  <c r="BK176" i="5"/>
  <c r="BK717" i="5"/>
  <c r="BK678" i="5"/>
  <c r="J645" i="5"/>
  <c r="BK614" i="5"/>
  <c r="J521" i="5"/>
  <c r="J493" i="5"/>
  <c r="BK329" i="5"/>
  <c r="J293" i="5"/>
  <c r="BK240" i="5"/>
  <c r="J215" i="5"/>
  <c r="J167" i="5"/>
  <c r="BK698" i="5"/>
  <c r="BK669" i="5"/>
  <c r="J634" i="5"/>
  <c r="J549" i="5"/>
  <c r="BK528" i="5"/>
  <c r="J513" i="5"/>
  <c r="BK504" i="5"/>
  <c r="BK477" i="5"/>
  <c r="J434" i="5"/>
  <c r="J397" i="5"/>
  <c r="BK353" i="5"/>
  <c r="J242" i="5"/>
  <c r="J206" i="5"/>
  <c r="BK168" i="5"/>
  <c r="BK695" i="5"/>
  <c r="BK650" i="5"/>
  <c r="J611" i="5"/>
  <c r="J561" i="5"/>
  <c r="J535" i="5"/>
  <c r="BK523" i="5"/>
  <c r="BK506" i="5"/>
  <c r="J477" i="5"/>
  <c r="J451" i="5"/>
  <c r="J443" i="5"/>
  <c r="BK420" i="5"/>
  <c r="J406" i="5"/>
  <c r="J384" i="5"/>
  <c r="BK320" i="5"/>
  <c r="BK273" i="5"/>
  <c r="J157" i="6"/>
  <c r="BK143" i="6"/>
  <c r="BK145" i="6"/>
  <c r="BK151" i="6"/>
  <c r="J138" i="6"/>
  <c r="J161" i="6"/>
  <c r="J153" i="6"/>
  <c r="BK141" i="6"/>
  <c r="J155" i="6"/>
  <c r="J137" i="6"/>
  <c r="J131" i="7"/>
  <c r="BK133" i="7"/>
  <c r="J133" i="7"/>
  <c r="J134" i="8"/>
  <c r="J127" i="8"/>
  <c r="J133" i="9"/>
  <c r="BK128" i="9"/>
  <c r="J130" i="9"/>
  <c r="J328" i="2"/>
  <c r="J244" i="2"/>
  <c r="J200" i="2"/>
  <c r="J143" i="2"/>
  <c r="BK380" i="2"/>
  <c r="J377" i="2"/>
  <c r="J341" i="2"/>
  <c r="BK334" i="2"/>
  <c r="BK328" i="2"/>
  <c r="BK316" i="2"/>
  <c r="J239" i="2"/>
  <c r="J204" i="2"/>
  <c r="J173" i="2"/>
  <c r="J138" i="2"/>
  <c r="BK369" i="2"/>
  <c r="J340" i="2"/>
  <c r="BK244" i="2"/>
  <c r="J205" i="2"/>
  <c r="BK171" i="2"/>
  <c r="BK140" i="2"/>
  <c r="BK152" i="3"/>
  <c r="J144" i="3"/>
  <c r="BK128" i="3"/>
  <c r="BK178" i="3"/>
  <c r="J172" i="3"/>
  <c r="BK160" i="3"/>
  <c r="BK135" i="3"/>
  <c r="BK210" i="3"/>
  <c r="BK159" i="3"/>
  <c r="J138" i="3"/>
  <c r="BK126" i="3"/>
  <c r="BK169" i="3"/>
  <c r="BK155" i="3"/>
  <c r="BK170" i="3"/>
  <c r="BK164" i="3"/>
  <c r="BK140" i="3"/>
  <c r="BK136" i="3"/>
  <c r="J175" i="3"/>
  <c r="J151" i="3"/>
  <c r="BK146" i="3"/>
  <c r="BK134" i="3"/>
  <c r="BK208" i="4"/>
  <c r="J190" i="4"/>
  <c r="J148" i="4"/>
  <c r="J220" i="4"/>
  <c r="BK164" i="4"/>
  <c r="J150" i="4"/>
  <c r="J234" i="4"/>
  <c r="BK190" i="4"/>
  <c r="J133" i="4"/>
  <c r="J218" i="4"/>
  <c r="BK185" i="4"/>
  <c r="BK134" i="4"/>
  <c r="BK193" i="4"/>
  <c r="BK138" i="4"/>
  <c r="BK191" i="4"/>
  <c r="BK166" i="4"/>
  <c r="BK154" i="4"/>
  <c r="J717" i="5"/>
  <c r="J636" i="5"/>
  <c r="BK595" i="5"/>
  <c r="J568" i="5"/>
  <c r="J540" i="5"/>
  <c r="BK524" i="5"/>
  <c r="BK503" i="5"/>
  <c r="BK488" i="5"/>
  <c r="BK462" i="5"/>
  <c r="J418" i="5"/>
  <c r="J388" i="5"/>
  <c r="J326" i="5"/>
  <c r="J263" i="5"/>
  <c r="BK213" i="5"/>
  <c r="BK166" i="5"/>
  <c r="BK532" i="5"/>
  <c r="J527" i="5"/>
  <c r="BK519" i="5"/>
  <c r="BK514" i="5"/>
  <c r="BK510" i="5"/>
  <c r="J496" i="5"/>
  <c r="BK493" i="5"/>
  <c r="J414" i="5"/>
  <c r="BK400" i="5"/>
  <c r="BK384" i="5"/>
  <c r="BK331" i="5"/>
  <c r="BK303" i="5"/>
  <c r="J216" i="5"/>
  <c r="J149" i="5"/>
  <c r="J706" i="5"/>
  <c r="J652" i="5"/>
  <c r="BK608" i="5"/>
  <c r="BK554" i="5"/>
  <c r="J523" i="5"/>
  <c r="BK496" i="5"/>
  <c r="J490" i="5"/>
  <c r="BK457" i="5"/>
  <c r="J449" i="5"/>
  <c r="BK358" i="5"/>
  <c r="J317" i="5"/>
  <c r="J277" i="5"/>
  <c r="J268" i="5"/>
  <c r="BK215" i="5"/>
  <c r="BK165" i="5"/>
  <c r="BK716" i="5"/>
  <c r="J656" i="5"/>
  <c r="BK636" i="5"/>
  <c r="J534" i="5"/>
  <c r="J501" i="5"/>
  <c r="BK485" i="5"/>
  <c r="BK326" i="5"/>
  <c r="J280" i="5"/>
  <c r="BK216" i="5"/>
  <c r="BK193" i="5"/>
  <c r="J180" i="5"/>
  <c r="BK149" i="5"/>
  <c r="J691" i="5"/>
  <c r="J650" i="5"/>
  <c r="J559" i="5"/>
  <c r="BK521" i="5"/>
  <c r="BK507" i="5"/>
  <c r="BK497" i="5"/>
  <c r="BK480" i="5"/>
  <c r="J432" i="5"/>
  <c r="BK390" i="5"/>
  <c r="J358" i="5"/>
  <c r="BK296" i="5"/>
  <c r="BK221" i="5"/>
  <c r="BK202" i="5"/>
  <c r="BK152" i="5"/>
  <c r="J663" i="5"/>
  <c r="BK644" i="5"/>
  <c r="J621" i="5"/>
  <c r="BK549" i="5"/>
  <c r="J533" i="5"/>
  <c r="J524" i="5"/>
  <c r="J492" i="5"/>
  <c r="BK453" i="5"/>
  <c r="BK437" i="5"/>
  <c r="BK418" i="5"/>
  <c r="BK402" i="5"/>
  <c r="J369" i="5"/>
  <c r="BK302" i="5"/>
  <c r="BK171" i="6"/>
  <c r="BK155" i="6"/>
  <c r="BK161" i="6"/>
  <c r="BK168" i="6"/>
  <c r="BK138" i="6"/>
  <c r="BK165" i="6"/>
  <c r="J156" i="6"/>
  <c r="J145" i="6"/>
  <c r="BK152" i="6"/>
  <c r="BK131" i="6"/>
  <c r="BK135" i="7"/>
  <c r="J128" i="7"/>
  <c r="J132" i="8"/>
  <c r="BK127" i="8"/>
  <c r="J130" i="8"/>
  <c r="BK132" i="9"/>
  <c r="J139" i="3"/>
  <c r="BK168" i="3"/>
  <c r="J145" i="3"/>
  <c r="J132" i="3"/>
  <c r="J166" i="3"/>
  <c r="J141" i="3"/>
  <c r="J134" i="3"/>
  <c r="BK182" i="3"/>
  <c r="BK158" i="3"/>
  <c r="J183" i="3"/>
  <c r="J168" i="3"/>
  <c r="J157" i="3"/>
  <c r="J137" i="3"/>
  <c r="BK174" i="3"/>
  <c r="BK153" i="3"/>
  <c r="BK149" i="3"/>
  <c r="J136" i="3"/>
  <c r="BK253" i="4"/>
  <c r="BK218" i="4"/>
  <c r="J166" i="4"/>
  <c r="J254" i="4"/>
  <c r="BK210" i="4"/>
  <c r="BK159" i="4"/>
  <c r="BK236" i="4"/>
  <c r="J200" i="4"/>
  <c r="BK182" i="4"/>
  <c r="J260" i="4"/>
  <c r="J213" i="4"/>
  <c r="BK170" i="4"/>
  <c r="J141" i="4"/>
  <c r="J243" i="4"/>
  <c r="J195" i="4"/>
  <c r="BK162" i="4"/>
  <c r="J258" i="4"/>
  <c r="BK197" i="4"/>
  <c r="BK148" i="4"/>
  <c r="J722" i="5"/>
  <c r="J685" i="5"/>
  <c r="BK620" i="5"/>
  <c r="BK571" i="5"/>
  <c r="BK543" i="5"/>
  <c r="J528" i="5"/>
  <c r="J504" i="5"/>
  <c r="BK469" i="5"/>
  <c r="J454" i="5"/>
  <c r="J404" i="5"/>
  <c r="BK387" i="5"/>
  <c r="BK264" i="5"/>
  <c r="J228" i="5"/>
  <c r="J201" i="5"/>
  <c r="J160" i="5"/>
  <c r="J624" i="5"/>
  <c r="J593" i="5"/>
  <c r="J420" i="5"/>
  <c r="J310" i="5"/>
  <c r="BK280" i="5"/>
  <c r="BK228" i="5"/>
  <c r="J176" i="5"/>
  <c r="BK700" i="5"/>
  <c r="BK645" i="5"/>
  <c r="J609" i="5"/>
  <c r="BK574" i="5"/>
  <c r="BK561" i="5"/>
  <c r="BK527" i="5"/>
  <c r="BK517" i="5"/>
  <c r="J485" i="5"/>
  <c r="BK454" i="5"/>
  <c r="BK434" i="5"/>
  <c r="J366" i="5"/>
  <c r="BK323" i="5"/>
  <c r="J302" i="5"/>
  <c r="BK271" i="5"/>
  <c r="J257" i="5"/>
  <c r="J183" i="5"/>
  <c r="BK160" i="5"/>
  <c r="J698" i="5"/>
  <c r="BK652" i="5"/>
  <c r="BK627" i="5"/>
  <c r="J531" i="5"/>
  <c r="J510" i="5"/>
  <c r="J480" i="5"/>
  <c r="BK317" i="5"/>
  <c r="BK275" i="5"/>
  <c r="BK223" i="5"/>
  <c r="J186" i="5"/>
  <c r="J152" i="5"/>
  <c r="J695" i="5"/>
  <c r="BK663" i="5"/>
  <c r="BK565" i="5"/>
  <c r="J517" i="5"/>
  <c r="J506" i="5"/>
  <c r="BK494" i="5"/>
  <c r="J472" i="5"/>
  <c r="J426" i="5"/>
  <c r="J392" i="5"/>
  <c r="J315" i="5"/>
  <c r="BK251" i="5"/>
  <c r="J185" i="5"/>
  <c r="J700" i="5"/>
  <c r="J628" i="5"/>
  <c r="BK603" i="5"/>
  <c r="BK538" i="5"/>
  <c r="BK530" i="5"/>
  <c r="BK513" i="5"/>
  <c r="J488" i="5"/>
  <c r="BK449" i="5"/>
  <c r="J435" i="5"/>
  <c r="BK410" i="5"/>
  <c r="BK385" i="5"/>
  <c r="J353" i="5"/>
  <c r="BK293" i="5"/>
  <c r="BK153" i="6"/>
  <c r="BK142" i="6"/>
  <c r="BK133" i="6"/>
  <c r="J131" i="6"/>
  <c r="BK130" i="6"/>
  <c r="BK172" i="6"/>
  <c r="BK166" i="6"/>
  <c r="J163" i="6"/>
  <c r="BK162" i="6"/>
  <c r="J159" i="6"/>
  <c r="BK158" i="6"/>
  <c r="J151" i="6"/>
  <c r="J149" i="6"/>
  <c r="J148" i="6"/>
  <c r="J146" i="6"/>
  <c r="J143" i="6"/>
  <c r="J142" i="6"/>
  <c r="J136" i="6"/>
  <c r="J133" i="6"/>
  <c r="BK159" i="6"/>
  <c r="J170" i="6"/>
  <c r="BK154" i="6"/>
  <c r="J132" i="6"/>
  <c r="J154" i="6"/>
  <c r="BK140" i="6"/>
  <c r="J134" i="7"/>
  <c r="J135" i="7"/>
  <c r="J127" i="7"/>
  <c r="J128" i="8"/>
  <c r="BK132" i="8"/>
  <c r="J134" i="9"/>
  <c r="J324" i="2"/>
  <c r="BK246" i="2"/>
  <c r="BK210" i="2"/>
  <c r="J144" i="2"/>
  <c r="BK381" i="2"/>
  <c r="J379" i="2"/>
  <c r="BK372" i="2"/>
  <c r="J343" i="2"/>
  <c r="J338" i="2"/>
  <c r="BK326" i="2"/>
  <c r="BK270" i="2"/>
  <c r="BK205" i="2"/>
  <c r="J197" i="2"/>
  <c r="BK147" i="2"/>
  <c r="BK385" i="2"/>
  <c r="J368" i="2"/>
  <c r="BK339" i="2"/>
  <c r="J270" i="2"/>
  <c r="BK207" i="2"/>
  <c r="BK197" i="2"/>
  <c r="J147" i="2"/>
  <c r="BK138" i="2"/>
  <c r="J154" i="3"/>
  <c r="J148" i="3"/>
  <c r="J135" i="3"/>
  <c r="J181" i="3"/>
  <c r="J174" i="3"/>
  <c r="J146" i="3"/>
  <c r="J131" i="3"/>
  <c r="J177" i="3"/>
  <c r="J153" i="3"/>
  <c r="J129" i="3"/>
  <c r="J173" i="3"/>
  <c r="BK161" i="3"/>
  <c r="BK180" i="3"/>
  <c r="J169" i="3"/>
  <c r="J142" i="3"/>
  <c r="BK127" i="3"/>
  <c r="BK167" i="3"/>
  <c r="J152" i="3"/>
  <c r="BK148" i="3"/>
  <c r="J125" i="3"/>
  <c r="BK220" i="4"/>
  <c r="J181" i="4"/>
  <c r="BK230" i="4"/>
  <c r="BK179" i="4"/>
  <c r="BK258" i="4"/>
  <c r="BK213" i="4"/>
  <c r="J142" i="4"/>
  <c r="J253" i="4"/>
  <c r="J197" i="4"/>
  <c r="BK157" i="4"/>
  <c r="J236" i="4"/>
  <c r="J194" i="4"/>
  <c r="BK161" i="4"/>
  <c r="J208" i="4"/>
  <c r="BK617" i="5"/>
  <c r="BK559" i="5"/>
  <c r="BK529" i="5"/>
  <c r="J505" i="5"/>
  <c r="BK498" i="5"/>
  <c r="J467" i="5"/>
  <c r="J446" i="5"/>
  <c r="BK397" i="5"/>
  <c r="J337" i="5"/>
  <c r="J285" i="5"/>
  <c r="J210" i="5"/>
  <c r="J170" i="5"/>
  <c r="BK668" i="5"/>
  <c r="BK605" i="5"/>
  <c r="J595" i="5"/>
  <c r="J530" i="5"/>
  <c r="J525" i="5"/>
  <c r="BK516" i="5"/>
  <c r="BK511" i="5"/>
  <c r="J503" i="5"/>
  <c r="J498" i="5"/>
  <c r="J497" i="5"/>
  <c r="BK492" i="5"/>
  <c r="BK426" i="5"/>
  <c r="J410" i="5"/>
  <c r="BK391" i="5"/>
  <c r="BK375" i="5"/>
  <c r="J320" i="5"/>
  <c r="BK285" i="5"/>
  <c r="J198" i="5"/>
  <c r="BK161" i="5"/>
  <c r="J720" i="5"/>
  <c r="J678" i="5"/>
  <c r="J632" i="5"/>
  <c r="J601" i="5"/>
  <c r="J543" i="5"/>
  <c r="BK525" i="5"/>
  <c r="BK501" i="5"/>
  <c r="J459" i="5"/>
  <c r="J453" i="5"/>
  <c r="J427" i="5"/>
  <c r="J380" i="5"/>
  <c r="BK340" i="5"/>
  <c r="J304" i="5"/>
  <c r="J273" i="5"/>
  <c r="J265" i="5"/>
  <c r="J193" i="5"/>
  <c r="BK167" i="5"/>
  <c r="BK689" i="5"/>
  <c r="J647" i="5"/>
  <c r="BK624" i="5"/>
  <c r="J526" i="5"/>
  <c r="J518" i="5"/>
  <c r="BK487" i="5"/>
  <c r="J331" i="5"/>
  <c r="J295" i="5"/>
  <c r="BK253" i="5"/>
  <c r="BK207" i="5"/>
  <c r="J191" i="5"/>
  <c r="J163" i="5"/>
  <c r="BK722" i="5"/>
  <c r="J643" i="5"/>
  <c r="J538" i="5"/>
  <c r="J519" i="5"/>
  <c r="J512" i="5"/>
  <c r="J499" i="5"/>
  <c r="J469" i="5"/>
  <c r="J400" i="5"/>
  <c r="J385" i="5"/>
  <c r="J340" i="5"/>
  <c r="BK277" i="5"/>
  <c r="BK198" i="5"/>
  <c r="BK158" i="5"/>
  <c r="J672" i="5"/>
  <c r="J639" i="5"/>
  <c r="BK609" i="5"/>
  <c r="BK540" i="5"/>
  <c r="J514" i="5"/>
  <c r="BK502" i="5"/>
  <c r="J474" i="5"/>
  <c r="J445" i="5"/>
  <c r="BK429" i="5"/>
  <c r="J412" i="5"/>
  <c r="BK366" i="5"/>
  <c r="BK315" i="5"/>
  <c r="BK274" i="5"/>
  <c r="BK160" i="6"/>
  <c r="J171" i="6"/>
  <c r="J144" i="6"/>
  <c r="BK147" i="6"/>
  <c r="BK137" i="6"/>
  <c r="J158" i="6"/>
  <c r="J147" i="6"/>
  <c r="BK139" i="6"/>
  <c r="BK156" i="6"/>
  <c r="J141" i="6"/>
  <c r="BK132" i="6"/>
  <c r="BK128" i="7"/>
  <c r="J130" i="7"/>
  <c r="BK128" i="8"/>
  <c r="J133" i="8"/>
  <c r="BK130" i="9"/>
  <c r="BK133" i="9"/>
  <c r="J326" i="2"/>
  <c r="BK239" i="2"/>
  <c r="J203" i="2"/>
  <c r="J142" i="2"/>
  <c r="J381" i="2"/>
  <c r="J378" i="2"/>
  <c r="BK368" i="2"/>
  <c r="BK341" i="2"/>
  <c r="J336" i="2"/>
  <c r="BK330" i="2"/>
  <c r="BK318" i="2"/>
  <c r="BK248" i="2"/>
  <c r="BK214" i="2"/>
  <c r="BK200" i="2"/>
  <c r="BK142" i="2"/>
  <c r="J385" i="2"/>
  <c r="J369" i="2"/>
  <c r="BK343" i="2"/>
  <c r="J293" i="2"/>
  <c r="BK242" i="2"/>
  <c r="BK203" i="2"/>
  <c r="BK144" i="2"/>
  <c r="AS95" i="1"/>
  <c r="J147" i="3"/>
  <c r="BK171" i="3"/>
  <c r="J159" i="3"/>
  <c r="BK133" i="3"/>
  <c r="BK129" i="3"/>
  <c r="BK184" i="3"/>
  <c r="J165" i="3"/>
  <c r="BK139" i="3"/>
  <c r="J184" i="3"/>
  <c r="BK166" i="3"/>
  <c r="BK157" i="3"/>
  <c r="BK175" i="3"/>
  <c r="J163" i="3"/>
  <c r="J182" i="3"/>
  <c r="J171" i="3"/>
  <c r="BK154" i="3"/>
  <c r="J150" i="3"/>
  <c r="BK145" i="3"/>
  <c r="BK130" i="3"/>
  <c r="J242" i="4"/>
  <c r="J205" i="4"/>
  <c r="J158" i="4"/>
  <c r="BK188" i="4"/>
  <c r="BK133" i="4"/>
  <c r="BK224" i="4"/>
  <c r="J193" i="4"/>
  <c r="J134" i="4"/>
  <c r="BK200" i="4"/>
  <c r="J161" i="4"/>
  <c r="BK254" i="4"/>
  <c r="J202" i="4"/>
  <c r="J179" i="4"/>
  <c r="BK234" i="4"/>
  <c r="BK181" i="4"/>
  <c r="BK158" i="4"/>
  <c r="BK142" i="4"/>
  <c r="BK706" i="5"/>
  <c r="J669" i="5"/>
  <c r="BK632" i="5"/>
  <c r="BK593" i="5"/>
  <c r="J563" i="5"/>
  <c r="BK533" i="5"/>
  <c r="J508" i="5"/>
  <c r="J502" i="5"/>
  <c r="BK472" i="5"/>
  <c r="J457" i="5"/>
  <c r="BK412" i="5"/>
  <c r="J350" i="5"/>
  <c r="J323" i="5"/>
  <c r="BK233" i="5"/>
  <c r="J165" i="5"/>
  <c r="BK629" i="5"/>
  <c r="BK599" i="5"/>
  <c r="BK537" i="5"/>
  <c r="BK490" i="5"/>
  <c r="BK394" i="5"/>
  <c r="BK380" i="5"/>
  <c r="BK242" i="5"/>
  <c r="BK201" i="5"/>
  <c r="J166" i="5"/>
  <c r="BK148" i="5"/>
  <c r="J668" i="5"/>
  <c r="J629" i="5"/>
  <c r="J605" i="5"/>
  <c r="J574" i="5"/>
  <c r="J536" i="5"/>
  <c r="J516" i="5"/>
  <c r="J487" i="5"/>
  <c r="BK456" i="5"/>
  <c r="J437" i="5"/>
  <c r="J394" i="5"/>
  <c r="BK346" i="5"/>
  <c r="J313" i="5"/>
  <c r="J296" i="5"/>
  <c r="BK268" i="5"/>
  <c r="J253" i="5"/>
  <c r="J158" i="5"/>
  <c r="BK672" i="5"/>
  <c r="BK643" i="5"/>
  <c r="BK621" i="5"/>
  <c r="BK520" i="5"/>
  <c r="J511" i="5"/>
  <c r="J334" i="5"/>
  <c r="BK313" i="5"/>
  <c r="BK231" i="5"/>
  <c r="BK185" i="5"/>
  <c r="J161" i="5"/>
  <c r="J148" i="5"/>
  <c r="BK670" i="5"/>
  <c r="BK568" i="5"/>
  <c r="BK534" i="5"/>
  <c r="BK518" i="5"/>
  <c r="BK505" i="5"/>
  <c r="BK474" i="5"/>
  <c r="J423" i="5"/>
  <c r="J387" i="5"/>
  <c r="BK304" i="5"/>
  <c r="J231" i="5"/>
  <c r="BK189" i="5"/>
  <c r="J716" i="5"/>
  <c r="BK656" i="5"/>
  <c r="BK634" i="5"/>
  <c r="J571" i="5"/>
  <c r="J537" i="5"/>
  <c r="J520" i="5"/>
  <c r="J494" i="5"/>
  <c r="BK475" i="5"/>
  <c r="BK446" i="5"/>
  <c r="BK432" i="5"/>
  <c r="J391" i="5"/>
  <c r="J363" i="5"/>
  <c r="BK295" i="5"/>
  <c r="BK163" i="6"/>
  <c r="BK148" i="6"/>
  <c r="J152" i="6"/>
  <c r="J172" i="6"/>
  <c r="BK157" i="6"/>
  <c r="BK144" i="6"/>
  <c r="J168" i="6"/>
  <c r="BK149" i="6"/>
  <c r="BK136" i="6"/>
  <c r="BK127" i="7"/>
  <c r="BK134" i="7"/>
  <c r="BK131" i="7"/>
  <c r="BK133" i="8"/>
  <c r="J132" i="9"/>
  <c r="J127" i="9"/>
  <c r="P137" i="2" l="1"/>
  <c r="R137" i="2"/>
  <c r="R245" i="2"/>
  <c r="R317" i="2"/>
  <c r="R325" i="2"/>
  <c r="BK335" i="2"/>
  <c r="J335" i="2"/>
  <c r="J109" i="2" s="1"/>
  <c r="R335" i="2"/>
  <c r="P376" i="2"/>
  <c r="P132" i="4"/>
  <c r="R163" i="4"/>
  <c r="T209" i="4"/>
  <c r="P235" i="4"/>
  <c r="BK252" i="4"/>
  <c r="BK251" i="4" s="1"/>
  <c r="J251" i="4" s="1"/>
  <c r="J107" i="4" s="1"/>
  <c r="T147" i="5"/>
  <c r="P179" i="5"/>
  <c r="T179" i="5"/>
  <c r="P276" i="5"/>
  <c r="BK419" i="5"/>
  <c r="J419" i="5"/>
  <c r="J107" i="5" s="1"/>
  <c r="R458" i="5"/>
  <c r="BK509" i="5"/>
  <c r="J509" i="5" s="1"/>
  <c r="J111" i="5" s="1"/>
  <c r="T509" i="5"/>
  <c r="R610" i="5"/>
  <c r="BK651" i="5"/>
  <c r="J651" i="5"/>
  <c r="J117" i="5"/>
  <c r="R651" i="5"/>
  <c r="P699" i="5"/>
  <c r="T715" i="5"/>
  <c r="T714" i="5"/>
  <c r="BK148" i="2"/>
  <c r="J148" i="2" s="1"/>
  <c r="J101" i="2" s="1"/>
  <c r="BK245" i="2"/>
  <c r="J245" i="2"/>
  <c r="J106" i="2" s="1"/>
  <c r="P317" i="2"/>
  <c r="P208" i="2" s="1"/>
  <c r="BK342" i="2"/>
  <c r="J342" i="2"/>
  <c r="J110" i="2"/>
  <c r="T376" i="2"/>
  <c r="BK132" i="4"/>
  <c r="J132" i="4"/>
  <c r="J98" i="4" s="1"/>
  <c r="T163" i="4"/>
  <c r="BK209" i="4"/>
  <c r="J209" i="4"/>
  <c r="J104" i="4" s="1"/>
  <c r="R225" i="4"/>
  <c r="R252" i="4"/>
  <c r="R251" i="4"/>
  <c r="R147" i="5"/>
  <c r="P192" i="5"/>
  <c r="BK227" i="5"/>
  <c r="J227" i="5"/>
  <c r="J101" i="5" s="1"/>
  <c r="R227" i="5"/>
  <c r="BK232" i="5"/>
  <c r="J232" i="5"/>
  <c r="J102" i="5" s="1"/>
  <c r="T232" i="5"/>
  <c r="T396" i="5"/>
  <c r="P458" i="5"/>
  <c r="R495" i="5"/>
  <c r="P500" i="5"/>
  <c r="R539" i="5"/>
  <c r="P610" i="5"/>
  <c r="T633" i="5"/>
  <c r="T642" i="5"/>
  <c r="R671" i="5"/>
  <c r="BK694" i="5"/>
  <c r="J694" i="5" s="1"/>
  <c r="J120" i="5" s="1"/>
  <c r="R699" i="5"/>
  <c r="P135" i="6"/>
  <c r="BK164" i="6"/>
  <c r="J164" i="6" s="1"/>
  <c r="J103" i="6" s="1"/>
  <c r="T164" i="6"/>
  <c r="P169" i="6"/>
  <c r="BK126" i="7"/>
  <c r="J126" i="7"/>
  <c r="J100" i="7" s="1"/>
  <c r="T126" i="7"/>
  <c r="T125" i="7"/>
  <c r="T129" i="7"/>
  <c r="T132" i="7"/>
  <c r="P126" i="8"/>
  <c r="P125" i="8" s="1"/>
  <c r="P124" i="8" s="1"/>
  <c r="AU103" i="1" s="1"/>
  <c r="P131" i="8"/>
  <c r="BK131" i="9"/>
  <c r="J131" i="9"/>
  <c r="J102" i="9"/>
  <c r="BK137" i="2"/>
  <c r="J137" i="2"/>
  <c r="J100" i="2"/>
  <c r="T137" i="2"/>
  <c r="BK213" i="2"/>
  <c r="J213" i="2" s="1"/>
  <c r="J105" i="2" s="1"/>
  <c r="R213" i="2"/>
  <c r="BK325" i="2"/>
  <c r="J325" i="2"/>
  <c r="J108" i="2"/>
  <c r="T342" i="2"/>
  <c r="R124" i="3"/>
  <c r="R123" i="3" s="1"/>
  <c r="R122" i="3" s="1"/>
  <c r="T132" i="4"/>
  <c r="P163" i="4"/>
  <c r="R199" i="4"/>
  <c r="BK225" i="4"/>
  <c r="J225" i="4"/>
  <c r="J105" i="4" s="1"/>
  <c r="R235" i="4"/>
  <c r="BK192" i="5"/>
  <c r="J192" i="5"/>
  <c r="J100" i="5" s="1"/>
  <c r="BK276" i="5"/>
  <c r="J276" i="5"/>
  <c r="J103" i="5"/>
  <c r="P419" i="5"/>
  <c r="T458" i="5"/>
  <c r="BK500" i="5"/>
  <c r="J500" i="5"/>
  <c r="J110" i="5" s="1"/>
  <c r="T539" i="5"/>
  <c r="P604" i="5"/>
  <c r="T604" i="5"/>
  <c r="P633" i="5"/>
  <c r="P651" i="5"/>
  <c r="T651" i="5"/>
  <c r="P694" i="5"/>
  <c r="T699" i="5"/>
  <c r="R129" i="7"/>
  <c r="P148" i="2"/>
  <c r="T245" i="2"/>
  <c r="P325" i="2"/>
  <c r="R342" i="2"/>
  <c r="P124" i="3"/>
  <c r="P123" i="3" s="1"/>
  <c r="P122" i="3" s="1"/>
  <c r="AU97" i="1" s="1"/>
  <c r="P137" i="4"/>
  <c r="T137" i="4"/>
  <c r="BK199" i="4"/>
  <c r="J199" i="4" s="1"/>
  <c r="J103" i="4" s="1"/>
  <c r="P209" i="4"/>
  <c r="T225" i="4"/>
  <c r="T252" i="4"/>
  <c r="T251" i="4" s="1"/>
  <c r="BK147" i="5"/>
  <c r="J147" i="5"/>
  <c r="J98" i="5"/>
  <c r="T192" i="5"/>
  <c r="P227" i="5"/>
  <c r="P146" i="5" s="1"/>
  <c r="T227" i="5"/>
  <c r="P232" i="5"/>
  <c r="R232" i="5"/>
  <c r="BK396" i="5"/>
  <c r="T419" i="5"/>
  <c r="BK495" i="5"/>
  <c r="J495" i="5" s="1"/>
  <c r="J109" i="5" s="1"/>
  <c r="P509" i="5"/>
  <c r="R509" i="5"/>
  <c r="BK604" i="5"/>
  <c r="J604" i="5"/>
  <c r="J113" i="5"/>
  <c r="R604" i="5"/>
  <c r="BK633" i="5"/>
  <c r="J633" i="5" s="1"/>
  <c r="J115" i="5" s="1"/>
  <c r="BK642" i="5"/>
  <c r="J642" i="5" s="1"/>
  <c r="J116" i="5" s="1"/>
  <c r="BK671" i="5"/>
  <c r="J671" i="5"/>
  <c r="J118" i="5" s="1"/>
  <c r="R694" i="5"/>
  <c r="P715" i="5"/>
  <c r="P714" i="5"/>
  <c r="BK129" i="6"/>
  <c r="J129" i="6" s="1"/>
  <c r="J100" i="6" s="1"/>
  <c r="R129" i="6"/>
  <c r="R128" i="6" s="1"/>
  <c r="R135" i="6"/>
  <c r="P164" i="6"/>
  <c r="BK169" i="6"/>
  <c r="J169" i="6" s="1"/>
  <c r="J105" i="6" s="1"/>
  <c r="T169" i="6"/>
  <c r="P126" i="7"/>
  <c r="P125" i="7"/>
  <c r="BK129" i="7"/>
  <c r="J129" i="7"/>
  <c r="J101" i="7"/>
  <c r="P132" i="7"/>
  <c r="R126" i="8"/>
  <c r="R125" i="8"/>
  <c r="R124" i="8"/>
  <c r="R131" i="8"/>
  <c r="P126" i="9"/>
  <c r="P125" i="9"/>
  <c r="P124" i="9"/>
  <c r="AU104" i="1"/>
  <c r="P131" i="9"/>
  <c r="R148" i="2"/>
  <c r="P245" i="2"/>
  <c r="BK317" i="2"/>
  <c r="J317" i="2"/>
  <c r="J107" i="2"/>
  <c r="T325" i="2"/>
  <c r="P335" i="2"/>
  <c r="T335" i="2"/>
  <c r="R376" i="2"/>
  <c r="BK124" i="3"/>
  <c r="BK123" i="3" s="1"/>
  <c r="BK122" i="3" s="1"/>
  <c r="J122" i="3" s="1"/>
  <c r="J32" i="3" s="1"/>
  <c r="BK137" i="4"/>
  <c r="J137" i="4"/>
  <c r="J99" i="4" s="1"/>
  <c r="R137" i="4"/>
  <c r="R131" i="4" s="1"/>
  <c r="P199" i="4"/>
  <c r="R209" i="4"/>
  <c r="BK235" i="4"/>
  <c r="J235" i="4"/>
  <c r="J106" i="4"/>
  <c r="P252" i="4"/>
  <c r="P251" i="4"/>
  <c r="P147" i="5"/>
  <c r="BK179" i="5"/>
  <c r="J179" i="5" s="1"/>
  <c r="J99" i="5" s="1"/>
  <c r="R179" i="5"/>
  <c r="R276" i="5"/>
  <c r="P396" i="5"/>
  <c r="R419" i="5"/>
  <c r="P495" i="5"/>
  <c r="R500" i="5"/>
  <c r="P539" i="5"/>
  <c r="T610" i="5"/>
  <c r="R642" i="5"/>
  <c r="T671" i="5"/>
  <c r="BK699" i="5"/>
  <c r="J699" i="5"/>
  <c r="J121" i="5"/>
  <c r="BK715" i="5"/>
  <c r="J715" i="5" s="1"/>
  <c r="J123" i="5" s="1"/>
  <c r="BK135" i="6"/>
  <c r="BK134" i="6" s="1"/>
  <c r="J135" i="6"/>
  <c r="J102" i="6" s="1"/>
  <c r="R126" i="7"/>
  <c r="R125" i="7"/>
  <c r="BK132" i="7"/>
  <c r="J132" i="7"/>
  <c r="J102" i="7"/>
  <c r="BK131" i="8"/>
  <c r="J131" i="8" s="1"/>
  <c r="J102" i="8" s="1"/>
  <c r="T126" i="9"/>
  <c r="T125" i="9"/>
  <c r="R131" i="9"/>
  <c r="R124" i="9" s="1"/>
  <c r="T148" i="2"/>
  <c r="P213" i="2"/>
  <c r="T213" i="2"/>
  <c r="T317" i="2"/>
  <c r="P342" i="2"/>
  <c r="BK376" i="2"/>
  <c r="J376" i="2" s="1"/>
  <c r="J111" i="2" s="1"/>
  <c r="T124" i="3"/>
  <c r="T123" i="3" s="1"/>
  <c r="T122" i="3" s="1"/>
  <c r="R132" i="4"/>
  <c r="BK163" i="4"/>
  <c r="J163" i="4" s="1"/>
  <c r="J100" i="4" s="1"/>
  <c r="T199" i="4"/>
  <c r="T198" i="4"/>
  <c r="P225" i="4"/>
  <c r="T235" i="4"/>
  <c r="R192" i="5"/>
  <c r="T276" i="5"/>
  <c r="R396" i="5"/>
  <c r="BK458" i="5"/>
  <c r="J458" i="5"/>
  <c r="J108" i="5"/>
  <c r="T495" i="5"/>
  <c r="T500" i="5"/>
  <c r="BK539" i="5"/>
  <c r="J539" i="5"/>
  <c r="J112" i="5" s="1"/>
  <c r="BK610" i="5"/>
  <c r="J610" i="5"/>
  <c r="J114" i="5"/>
  <c r="R633" i="5"/>
  <c r="P642" i="5"/>
  <c r="P671" i="5"/>
  <c r="T694" i="5"/>
  <c r="R715" i="5"/>
  <c r="R714" i="5"/>
  <c r="P129" i="6"/>
  <c r="P128" i="6"/>
  <c r="T129" i="6"/>
  <c r="T128" i="6"/>
  <c r="T135" i="6"/>
  <c r="T134" i="6"/>
  <c r="T127" i="6"/>
  <c r="R164" i="6"/>
  <c r="R169" i="6"/>
  <c r="P129" i="7"/>
  <c r="R132" i="7"/>
  <c r="BK126" i="8"/>
  <c r="J126" i="8"/>
  <c r="J100" i="8"/>
  <c r="T126" i="8"/>
  <c r="T125" i="8"/>
  <c r="T131" i="8"/>
  <c r="T124" i="8" s="1"/>
  <c r="BK126" i="9"/>
  <c r="BK125" i="9" s="1"/>
  <c r="J125" i="9" s="1"/>
  <c r="J99" i="9" s="1"/>
  <c r="R126" i="9"/>
  <c r="R125" i="9"/>
  <c r="T131" i="9"/>
  <c r="BK259" i="4"/>
  <c r="J259" i="4"/>
  <c r="J110" i="4"/>
  <c r="BK690" i="5"/>
  <c r="J690" i="5"/>
  <c r="J119" i="5" s="1"/>
  <c r="BK393" i="5"/>
  <c r="J393" i="5"/>
  <c r="J104" i="5" s="1"/>
  <c r="BK129" i="8"/>
  <c r="J129" i="8"/>
  <c r="J101" i="8"/>
  <c r="BK206" i="2"/>
  <c r="J206" i="2"/>
  <c r="J102" i="2"/>
  <c r="BK382" i="2"/>
  <c r="J382" i="2"/>
  <c r="J112" i="2" s="1"/>
  <c r="BK719" i="5"/>
  <c r="J719" i="5"/>
  <c r="J124" i="5" s="1"/>
  <c r="BK721" i="5"/>
  <c r="J721" i="5"/>
  <c r="J125" i="5"/>
  <c r="BK209" i="2"/>
  <c r="J209" i="2"/>
  <c r="J104" i="2"/>
  <c r="BK384" i="2"/>
  <c r="J384" i="2"/>
  <c r="J113" i="2" s="1"/>
  <c r="BK196" i="4"/>
  <c r="J196" i="4"/>
  <c r="J101" i="4" s="1"/>
  <c r="BK257" i="4"/>
  <c r="J257" i="4"/>
  <c r="J109" i="4"/>
  <c r="BK167" i="6"/>
  <c r="J167" i="6"/>
  <c r="J104" i="6"/>
  <c r="BK129" i="9"/>
  <c r="J129" i="9"/>
  <c r="J101" i="9" s="1"/>
  <c r="E112" i="9"/>
  <c r="BF127" i="9"/>
  <c r="BF128" i="9"/>
  <c r="F94" i="9"/>
  <c r="BF133" i="9"/>
  <c r="BK125" i="8"/>
  <c r="J125" i="8" s="1"/>
  <c r="J99" i="8" s="1"/>
  <c r="BF132" i="9"/>
  <c r="BF134" i="9"/>
  <c r="J91" i="9"/>
  <c r="BF130" i="9"/>
  <c r="J91" i="8"/>
  <c r="F94" i="8"/>
  <c r="BF127" i="8"/>
  <c r="BF132" i="8"/>
  <c r="E85" i="8"/>
  <c r="BF130" i="8"/>
  <c r="BF134" i="8"/>
  <c r="BF128" i="8"/>
  <c r="BF133" i="8"/>
  <c r="F94" i="7"/>
  <c r="BF127" i="7"/>
  <c r="BF130" i="7"/>
  <c r="E112" i="7"/>
  <c r="BF128" i="7"/>
  <c r="BF131" i="7"/>
  <c r="BF135" i="7"/>
  <c r="J91" i="7"/>
  <c r="BF134" i="7"/>
  <c r="BF133" i="7"/>
  <c r="BK146" i="5"/>
  <c r="J146" i="5"/>
  <c r="J97" i="5"/>
  <c r="E85" i="6"/>
  <c r="BF133" i="6"/>
  <c r="BF144" i="6"/>
  <c r="BF150" i="6"/>
  <c r="BF151" i="6"/>
  <c r="BF160" i="6"/>
  <c r="BF162" i="6"/>
  <c r="BF163" i="6"/>
  <c r="BF165" i="6"/>
  <c r="BF170" i="6"/>
  <c r="J91" i="6"/>
  <c r="BF136" i="6"/>
  <c r="BF148" i="6"/>
  <c r="BF156" i="6"/>
  <c r="BF159" i="6"/>
  <c r="BF168" i="6"/>
  <c r="J396" i="5"/>
  <c r="J106" i="5" s="1"/>
  <c r="BF137" i="6"/>
  <c r="BF138" i="6"/>
  <c r="BF143" i="6"/>
  <c r="BF145" i="6"/>
  <c r="BF149" i="6"/>
  <c r="BF158" i="6"/>
  <c r="BF166" i="6"/>
  <c r="BF171" i="6"/>
  <c r="BF172" i="6"/>
  <c r="F94" i="6"/>
  <c r="BF132" i="6"/>
  <c r="BF147" i="6"/>
  <c r="BF154" i="6"/>
  <c r="BF139" i="6"/>
  <c r="BF140" i="6"/>
  <c r="BF146" i="6"/>
  <c r="BF153" i="6"/>
  <c r="BF155" i="6"/>
  <c r="BF157" i="6"/>
  <c r="BF130" i="6"/>
  <c r="BF131" i="6"/>
  <c r="BF141" i="6"/>
  <c r="BF142" i="6"/>
  <c r="BF152" i="6"/>
  <c r="BF161" i="6"/>
  <c r="BF287" i="5"/>
  <c r="BF346" i="5"/>
  <c r="BF363" i="5"/>
  <c r="BF375" i="5"/>
  <c r="BF380" i="5"/>
  <c r="BF384" i="5"/>
  <c r="BF388" i="5"/>
  <c r="BF394" i="5"/>
  <c r="BF397" i="5"/>
  <c r="BF412" i="5"/>
  <c r="BF420" i="5"/>
  <c r="BF427" i="5"/>
  <c r="BF446" i="5"/>
  <c r="BF449" i="5"/>
  <c r="BF451" i="5"/>
  <c r="BF453" i="5"/>
  <c r="BF456" i="5"/>
  <c r="BF469" i="5"/>
  <c r="BF472" i="5"/>
  <c r="BF482" i="5"/>
  <c r="BF485" i="5"/>
  <c r="BF491" i="5"/>
  <c r="BF497" i="5"/>
  <c r="BF507" i="5"/>
  <c r="BF510" i="5"/>
  <c r="BF514" i="5"/>
  <c r="BF528" i="5"/>
  <c r="BF531" i="5"/>
  <c r="BF601" i="5"/>
  <c r="BF614" i="5"/>
  <c r="BF629" i="5"/>
  <c r="BF632" i="5"/>
  <c r="BF636" i="5"/>
  <c r="BF652" i="5"/>
  <c r="BF685" i="5"/>
  <c r="BF706" i="5"/>
  <c r="BF720" i="5"/>
  <c r="BF149" i="5"/>
  <c r="BF176" i="5"/>
  <c r="BF185" i="5"/>
  <c r="BF193" i="5"/>
  <c r="BF201" i="5"/>
  <c r="BF210" i="5"/>
  <c r="BF216" i="5"/>
  <c r="BF253" i="5"/>
  <c r="BF257" i="5"/>
  <c r="BF295" i="5"/>
  <c r="BF302" i="5"/>
  <c r="BF303" i="5"/>
  <c r="BF320" i="5"/>
  <c r="BF326" i="5"/>
  <c r="BF329" i="5"/>
  <c r="BF350" i="5"/>
  <c r="BF353" i="5"/>
  <c r="BF391" i="5"/>
  <c r="BF406" i="5"/>
  <c r="BF414" i="5"/>
  <c r="BF432" i="5"/>
  <c r="BF434" i="5"/>
  <c r="BF445" i="5"/>
  <c r="BF490" i="5"/>
  <c r="BF493" i="5"/>
  <c r="BF496" i="5"/>
  <c r="BF501" i="5"/>
  <c r="BF513" i="5"/>
  <c r="BF515" i="5"/>
  <c r="BF516" i="5"/>
  <c r="BF533" i="5"/>
  <c r="BF536" i="5"/>
  <c r="BF538" i="5"/>
  <c r="BF540" i="5"/>
  <c r="BF543" i="5"/>
  <c r="BF549" i="5"/>
  <c r="BF554" i="5"/>
  <c r="BF605" i="5"/>
  <c r="BF617" i="5"/>
  <c r="BF624" i="5"/>
  <c r="BF627" i="5"/>
  <c r="BF628" i="5"/>
  <c r="BF639" i="5"/>
  <c r="BF668" i="5"/>
  <c r="BF672" i="5"/>
  <c r="BF689" i="5"/>
  <c r="BF716" i="5"/>
  <c r="J252" i="4"/>
  <c r="J108" i="4" s="1"/>
  <c r="J139" i="5"/>
  <c r="BF166" i="5"/>
  <c r="BF168" i="5"/>
  <c r="BF183" i="5"/>
  <c r="BF198" i="5"/>
  <c r="BF207" i="5"/>
  <c r="BF221" i="5"/>
  <c r="BF228" i="5"/>
  <c r="BF264" i="5"/>
  <c r="BF274" i="5"/>
  <c r="BF285" i="5"/>
  <c r="BF315" i="5"/>
  <c r="BF323" i="5"/>
  <c r="BF462" i="5"/>
  <c r="BF474" i="5"/>
  <c r="BF475" i="5"/>
  <c r="BF477" i="5"/>
  <c r="BF498" i="5"/>
  <c r="BF502" i="5"/>
  <c r="BF518" i="5"/>
  <c r="BF523" i="5"/>
  <c r="BF524" i="5"/>
  <c r="BF525" i="5"/>
  <c r="BF527" i="5"/>
  <c r="BF529" i="5"/>
  <c r="BF537" i="5"/>
  <c r="BF608" i="5"/>
  <c r="BF609" i="5"/>
  <c r="BF611" i="5"/>
  <c r="BF634" i="5"/>
  <c r="BF641" i="5"/>
  <c r="BF647" i="5"/>
  <c r="BF650" i="5"/>
  <c r="BF669" i="5"/>
  <c r="BF691" i="5"/>
  <c r="BF695" i="5"/>
  <c r="BF722" i="5"/>
  <c r="F92" i="5"/>
  <c r="BF148" i="5"/>
  <c r="BF152" i="5"/>
  <c r="BF163" i="5"/>
  <c r="BF191" i="5"/>
  <c r="BF223" i="5"/>
  <c r="BF233" i="5"/>
  <c r="BF240" i="5"/>
  <c r="BF242" i="5"/>
  <c r="BF251" i="5"/>
  <c r="BF263" i="5"/>
  <c r="BF265" i="5"/>
  <c r="BF271" i="5"/>
  <c r="BF317" i="5"/>
  <c r="BF331" i="5"/>
  <c r="BF366" i="5"/>
  <c r="BF392" i="5"/>
  <c r="BF400" i="5"/>
  <c r="BF429" i="5"/>
  <c r="BF437" i="5"/>
  <c r="BF457" i="5"/>
  <c r="BF492" i="5"/>
  <c r="BF499" i="5"/>
  <c r="BF503" i="5"/>
  <c r="BF504" i="5"/>
  <c r="BF505" i="5"/>
  <c r="BF508" i="5"/>
  <c r="BF511" i="5"/>
  <c r="BF512" i="5"/>
  <c r="BF521" i="5"/>
  <c r="BF565" i="5"/>
  <c r="BF572" i="5"/>
  <c r="BF587" i="5"/>
  <c r="BF603" i="5"/>
  <c r="BF620" i="5"/>
  <c r="BF621" i="5"/>
  <c r="BF663" i="5"/>
  <c r="BF670" i="5"/>
  <c r="BF698" i="5"/>
  <c r="BF707" i="5"/>
  <c r="BF717" i="5"/>
  <c r="E85" i="5"/>
  <c r="BF158" i="5"/>
  <c r="BF160" i="5"/>
  <c r="BF165" i="5"/>
  <c r="BF170" i="5"/>
  <c r="BF180" i="5"/>
  <c r="BF186" i="5"/>
  <c r="BF189" i="5"/>
  <c r="BF202" i="5"/>
  <c r="BF206" i="5"/>
  <c r="BF213" i="5"/>
  <c r="BF215" i="5"/>
  <c r="BF231" i="5"/>
  <c r="BF273" i="5"/>
  <c r="BF275" i="5"/>
  <c r="BF304" i="5"/>
  <c r="BF358" i="5"/>
  <c r="BF387" i="5"/>
  <c r="BF390" i="5"/>
  <c r="BF402" i="5"/>
  <c r="BF404" i="5"/>
  <c r="BF410" i="5"/>
  <c r="BF418" i="5"/>
  <c r="BF423" i="5"/>
  <c r="BF488" i="5"/>
  <c r="BF494" i="5"/>
  <c r="BF517" i="5"/>
  <c r="BF522" i="5"/>
  <c r="BF526" i="5"/>
  <c r="BF568" i="5"/>
  <c r="BF571" i="5"/>
  <c r="BF574" i="5"/>
  <c r="BF595" i="5"/>
  <c r="BF643" i="5"/>
  <c r="BF644" i="5"/>
  <c r="BF645" i="5"/>
  <c r="BF161" i="5"/>
  <c r="BF167" i="5"/>
  <c r="BF268" i="5"/>
  <c r="BF277" i="5"/>
  <c r="BF280" i="5"/>
  <c r="BF293" i="5"/>
  <c r="BF296" i="5"/>
  <c r="BF310" i="5"/>
  <c r="BF313" i="5"/>
  <c r="BF334" i="5"/>
  <c r="BF337" i="5"/>
  <c r="BF340" i="5"/>
  <c r="BF369" i="5"/>
  <c r="BF385" i="5"/>
  <c r="BF426" i="5"/>
  <c r="BF435" i="5"/>
  <c r="BF443" i="5"/>
  <c r="BF454" i="5"/>
  <c r="BF459" i="5"/>
  <c r="BF467" i="5"/>
  <c r="BF480" i="5"/>
  <c r="BF487" i="5"/>
  <c r="BF506" i="5"/>
  <c r="BF519" i="5"/>
  <c r="BF520" i="5"/>
  <c r="BF530" i="5"/>
  <c r="BF532" i="5"/>
  <c r="BF534" i="5"/>
  <c r="BF535" i="5"/>
  <c r="BF559" i="5"/>
  <c r="BF561" i="5"/>
  <c r="BF563" i="5"/>
  <c r="BF593" i="5"/>
  <c r="BF599" i="5"/>
  <c r="BF656" i="5"/>
  <c r="BF661" i="5"/>
  <c r="BF678" i="5"/>
  <c r="BF700" i="5"/>
  <c r="E120" i="4"/>
  <c r="BF138" i="4"/>
  <c r="BF157" i="4"/>
  <c r="BF164" i="4"/>
  <c r="BF179" i="4"/>
  <c r="BF182" i="4"/>
  <c r="BF195" i="4"/>
  <c r="BF206" i="4"/>
  <c r="BF218" i="4"/>
  <c r="BF226" i="4"/>
  <c r="BF260" i="4"/>
  <c r="J124" i="4"/>
  <c r="BF134" i="4"/>
  <c r="BF154" i="4"/>
  <c r="BF158" i="4"/>
  <c r="BF161" i="4"/>
  <c r="BF191" i="4"/>
  <c r="BF213" i="4"/>
  <c r="BF224" i="4"/>
  <c r="BF230" i="4"/>
  <c r="BF234" i="4"/>
  <c r="BF242" i="4"/>
  <c r="BF253" i="4"/>
  <c r="BF258" i="4"/>
  <c r="BF133" i="4"/>
  <c r="BF145" i="4"/>
  <c r="BF190" i="4"/>
  <c r="BF193" i="4"/>
  <c r="BF202" i="4"/>
  <c r="BF205" i="4"/>
  <c r="BF243" i="4"/>
  <c r="BF150" i="4"/>
  <c r="BF166" i="4"/>
  <c r="BF210" i="4"/>
  <c r="BF142" i="4"/>
  <c r="BF151" i="4"/>
  <c r="BF162" i="4"/>
  <c r="BF181" i="4"/>
  <c r="BF185" i="4"/>
  <c r="BF189" i="4"/>
  <c r="BF194" i="4"/>
  <c r="BF197" i="4"/>
  <c r="BF200" i="4"/>
  <c r="BF208" i="4"/>
  <c r="BF220" i="4"/>
  <c r="BF236" i="4"/>
  <c r="BF254" i="4"/>
  <c r="F92" i="4"/>
  <c r="BF141" i="4"/>
  <c r="BF148" i="4"/>
  <c r="BF159" i="4"/>
  <c r="BF170" i="4"/>
  <c r="BF176" i="4"/>
  <c r="BF188" i="4"/>
  <c r="BF228" i="4"/>
  <c r="BF133" i="3"/>
  <c r="BF145" i="3"/>
  <c r="BF149" i="3"/>
  <c r="BF150" i="3"/>
  <c r="BF151" i="3"/>
  <c r="BF152" i="3"/>
  <c r="BF154" i="3"/>
  <c r="BF161" i="3"/>
  <c r="BF166" i="3"/>
  <c r="BF169" i="3"/>
  <c r="BF172" i="3"/>
  <c r="BF173" i="3"/>
  <c r="BF177" i="3"/>
  <c r="BF183" i="3"/>
  <c r="BK136" i="2"/>
  <c r="BF130" i="3"/>
  <c r="BF155" i="3"/>
  <c r="BF168" i="3"/>
  <c r="BF171" i="3"/>
  <c r="BF184" i="3"/>
  <c r="BF210" i="3"/>
  <c r="F94" i="3"/>
  <c r="BF156" i="3"/>
  <c r="BF160" i="3"/>
  <c r="BF164" i="3"/>
  <c r="BF174" i="3"/>
  <c r="BF178" i="3"/>
  <c r="BF179" i="3"/>
  <c r="E85" i="3"/>
  <c r="BF125" i="3"/>
  <c r="BF127" i="3"/>
  <c r="BF136" i="3"/>
  <c r="BF139" i="3"/>
  <c r="BF143" i="3"/>
  <c r="BF144" i="3"/>
  <c r="BF153" i="3"/>
  <c r="BF163" i="3"/>
  <c r="BF165" i="3"/>
  <c r="BF176" i="3"/>
  <c r="BF180" i="3"/>
  <c r="BF181" i="3"/>
  <c r="BF182" i="3"/>
  <c r="J91" i="3"/>
  <c r="BF126" i="3"/>
  <c r="BF129" i="3"/>
  <c r="BF132" i="3"/>
  <c r="BF135" i="3"/>
  <c r="BF137" i="3"/>
  <c r="BF138" i="3"/>
  <c r="BF140" i="3"/>
  <c r="BF141" i="3"/>
  <c r="BF148" i="3"/>
  <c r="BF158" i="3"/>
  <c r="BF159" i="3"/>
  <c r="BF167" i="3"/>
  <c r="BF170" i="3"/>
  <c r="BF175" i="3"/>
  <c r="BF128" i="3"/>
  <c r="BF131" i="3"/>
  <c r="BF134" i="3"/>
  <c r="BF142" i="3"/>
  <c r="BF146" i="3"/>
  <c r="BF147" i="3"/>
  <c r="BF157" i="3"/>
  <c r="BF162" i="3"/>
  <c r="BF375" i="2"/>
  <c r="E85" i="2"/>
  <c r="BF140" i="2"/>
  <c r="BF144" i="2"/>
  <c r="BF149" i="2"/>
  <c r="BF171" i="2"/>
  <c r="BF173" i="2"/>
  <c r="BF197" i="2"/>
  <c r="BF198" i="2"/>
  <c r="BF207" i="2"/>
  <c r="BF214" i="2"/>
  <c r="BF237" i="2"/>
  <c r="BF242" i="2"/>
  <c r="BF244" i="2"/>
  <c r="BF248" i="2"/>
  <c r="BF339" i="2"/>
  <c r="BF341" i="2"/>
  <c r="BF343" i="2"/>
  <c r="BF368" i="2"/>
  <c r="BF369" i="2"/>
  <c r="J91" i="2"/>
  <c r="F94" i="2"/>
  <c r="BF138" i="2"/>
  <c r="BF143" i="2"/>
  <c r="BF147" i="2"/>
  <c r="BF200" i="2"/>
  <c r="BF201" i="2"/>
  <c r="BF210" i="2"/>
  <c r="BF246" i="2"/>
  <c r="BF270" i="2"/>
  <c r="BF293" i="2"/>
  <c r="BF316" i="2"/>
  <c r="BF328" i="2"/>
  <c r="BF330" i="2"/>
  <c r="BF334" i="2"/>
  <c r="BF336" i="2"/>
  <c r="BF338" i="2"/>
  <c r="BF340" i="2"/>
  <c r="BF366" i="2"/>
  <c r="BF367" i="2"/>
  <c r="BF377" i="2"/>
  <c r="BF378" i="2"/>
  <c r="BF379" i="2"/>
  <c r="BF380" i="2"/>
  <c r="BF381" i="2"/>
  <c r="BF383" i="2"/>
  <c r="BF142" i="2"/>
  <c r="BF203" i="2"/>
  <c r="BF204" i="2"/>
  <c r="BF205" i="2"/>
  <c r="BF239" i="2"/>
  <c r="BF318" i="2"/>
  <c r="BF324" i="2"/>
  <c r="BF326" i="2"/>
  <c r="BF385" i="2"/>
  <c r="BF372" i="2"/>
  <c r="F39" i="2"/>
  <c r="BD96" i="1"/>
  <c r="F39" i="3"/>
  <c r="BD97" i="1" s="1"/>
  <c r="F33" i="4"/>
  <c r="AZ98" i="1"/>
  <c r="F35" i="5"/>
  <c r="BB99" i="1"/>
  <c r="F38" i="6"/>
  <c r="BC101" i="1"/>
  <c r="J35" i="7"/>
  <c r="AV102" i="1" s="1"/>
  <c r="J35" i="8"/>
  <c r="AV103" i="1"/>
  <c r="F35" i="9"/>
  <c r="AZ104" i="1" s="1"/>
  <c r="J35" i="2"/>
  <c r="AV96" i="1"/>
  <c r="J35" i="3"/>
  <c r="AV97" i="1" s="1"/>
  <c r="F36" i="4"/>
  <c r="BC98" i="1"/>
  <c r="J33" i="5"/>
  <c r="AV99" i="1"/>
  <c r="F37" i="6"/>
  <c r="BB101" i="1" s="1"/>
  <c r="F35" i="7"/>
  <c r="AZ102" i="1" s="1"/>
  <c r="F37" i="8"/>
  <c r="BB103" i="1"/>
  <c r="J35" i="9"/>
  <c r="AV104" i="1"/>
  <c r="AS94" i="1"/>
  <c r="F38" i="2"/>
  <c r="BC96" i="1" s="1"/>
  <c r="F35" i="3"/>
  <c r="AZ97" i="1" s="1"/>
  <c r="F35" i="4"/>
  <c r="BB98" i="1"/>
  <c r="F33" i="5"/>
  <c r="AZ99" i="1"/>
  <c r="F39" i="6"/>
  <c r="BD101" i="1" s="1"/>
  <c r="F39" i="7"/>
  <c r="BD102" i="1" s="1"/>
  <c r="F39" i="8"/>
  <c r="BD103" i="1" s="1"/>
  <c r="F39" i="9"/>
  <c r="BD104" i="1"/>
  <c r="F37" i="2"/>
  <c r="BB96" i="1"/>
  <c r="F38" i="3"/>
  <c r="BC97" i="1" s="1"/>
  <c r="J33" i="4"/>
  <c r="AV98" i="1" s="1"/>
  <c r="F36" i="5"/>
  <c r="BC99" i="1"/>
  <c r="J35" i="6"/>
  <c r="AV101" i="1" s="1"/>
  <c r="F37" i="7"/>
  <c r="BB102" i="1" s="1"/>
  <c r="F35" i="8"/>
  <c r="AZ103" i="1"/>
  <c r="F38" i="9"/>
  <c r="BC104" i="1"/>
  <c r="F35" i="2"/>
  <c r="AZ96" i="1" s="1"/>
  <c r="F37" i="3"/>
  <c r="BB97" i="1" s="1"/>
  <c r="F37" i="4"/>
  <c r="BD98" i="1" s="1"/>
  <c r="F37" i="5"/>
  <c r="BD99" i="1"/>
  <c r="F35" i="6"/>
  <c r="AZ101" i="1" s="1"/>
  <c r="F38" i="7"/>
  <c r="BC102" i="1"/>
  <c r="F38" i="8"/>
  <c r="BC103" i="1"/>
  <c r="F37" i="9"/>
  <c r="BB104" i="1"/>
  <c r="J124" i="3" l="1"/>
  <c r="J100" i="3" s="1"/>
  <c r="BK714" i="5"/>
  <c r="J714" i="5" s="1"/>
  <c r="J122" i="5" s="1"/>
  <c r="R198" i="4"/>
  <c r="R130" i="4"/>
  <c r="P134" i="6"/>
  <c r="P127" i="6"/>
  <c r="AU101" i="1"/>
  <c r="R124" i="7"/>
  <c r="P395" i="5"/>
  <c r="P145" i="5"/>
  <c r="AU99" i="1"/>
  <c r="P198" i="4"/>
  <c r="P130" i="4" s="1"/>
  <c r="AU98" i="1" s="1"/>
  <c r="P124" i="7"/>
  <c r="AU102" i="1" s="1"/>
  <c r="R208" i="2"/>
  <c r="R134" i="6"/>
  <c r="R127" i="6"/>
  <c r="T136" i="2"/>
  <c r="T135" i="2" s="1"/>
  <c r="R146" i="5"/>
  <c r="T124" i="7"/>
  <c r="T395" i="5"/>
  <c r="T146" i="5"/>
  <c r="T145" i="5"/>
  <c r="T124" i="9"/>
  <c r="T208" i="2"/>
  <c r="P131" i="4"/>
  <c r="R395" i="5"/>
  <c r="BK395" i="5"/>
  <c r="BK145" i="5" s="1"/>
  <c r="J145" i="5" s="1"/>
  <c r="J30" i="5" s="1"/>
  <c r="AG99" i="1" s="1"/>
  <c r="J395" i="5"/>
  <c r="J105" i="5" s="1"/>
  <c r="BK198" i="4"/>
  <c r="J198" i="4"/>
  <c r="J102" i="4"/>
  <c r="T131" i="4"/>
  <c r="T130" i="4" s="1"/>
  <c r="R136" i="2"/>
  <c r="P136" i="2"/>
  <c r="P135" i="2"/>
  <c r="AU96" i="1"/>
  <c r="BK131" i="4"/>
  <c r="J131" i="4"/>
  <c r="J97" i="4" s="1"/>
  <c r="BK128" i="6"/>
  <c r="J128" i="6"/>
  <c r="J99" i="6" s="1"/>
  <c r="BK124" i="9"/>
  <c r="J124" i="9" s="1"/>
  <c r="J32" i="9" s="1"/>
  <c r="AG104" i="1" s="1"/>
  <c r="AN104" i="1" s="1"/>
  <c r="J126" i="9"/>
  <c r="J100" i="9"/>
  <c r="BK208" i="2"/>
  <c r="J208" i="2"/>
  <c r="J103" i="2"/>
  <c r="BK125" i="7"/>
  <c r="J125" i="7" s="1"/>
  <c r="J99" i="7" s="1"/>
  <c r="BK124" i="8"/>
  <c r="J124" i="8"/>
  <c r="J98" i="8"/>
  <c r="J134" i="6"/>
  <c r="J101" i="6"/>
  <c r="AG97" i="1"/>
  <c r="J123" i="3"/>
  <c r="J99" i="3" s="1"/>
  <c r="J98" i="3"/>
  <c r="J136" i="2"/>
  <c r="J99" i="2"/>
  <c r="AU95" i="1"/>
  <c r="BD95" i="1"/>
  <c r="BB95" i="1"/>
  <c r="F36" i="3"/>
  <c r="BA97" i="1" s="1"/>
  <c r="J34" i="5"/>
  <c r="AW99" i="1" s="1"/>
  <c r="AT99" i="1" s="1"/>
  <c r="J36" i="3"/>
  <c r="AW97" i="1" s="1"/>
  <c r="AT97" i="1" s="1"/>
  <c r="F34" i="5"/>
  <c r="BA99" i="1" s="1"/>
  <c r="BC95" i="1"/>
  <c r="J34" i="4"/>
  <c r="AW98" i="1"/>
  <c r="AT98" i="1"/>
  <c r="J36" i="6"/>
  <c r="AW101" i="1" s="1"/>
  <c r="AT101" i="1" s="1"/>
  <c r="BC100" i="1"/>
  <c r="AY100" i="1" s="1"/>
  <c r="AZ95" i="1"/>
  <c r="F34" i="4"/>
  <c r="BA98" i="1"/>
  <c r="F36" i="6"/>
  <c r="BA101" i="1"/>
  <c r="BD100" i="1"/>
  <c r="F36" i="2"/>
  <c r="BA96" i="1"/>
  <c r="J36" i="7"/>
  <c r="AW102" i="1" s="1"/>
  <c r="AT102" i="1" s="1"/>
  <c r="J36" i="8"/>
  <c r="AW103" i="1"/>
  <c r="AT103" i="1"/>
  <c r="J36" i="9"/>
  <c r="AW104" i="1" s="1"/>
  <c r="AT104" i="1" s="1"/>
  <c r="BB100" i="1"/>
  <c r="AX100" i="1" s="1"/>
  <c r="J36" i="2"/>
  <c r="AW96" i="1"/>
  <c r="AT96" i="1"/>
  <c r="F36" i="7"/>
  <c r="BA102" i="1"/>
  <c r="F36" i="8"/>
  <c r="BA103" i="1"/>
  <c r="F36" i="9"/>
  <c r="BA104" i="1"/>
  <c r="AZ100" i="1"/>
  <c r="AV100" i="1" s="1"/>
  <c r="AN97" i="1" l="1"/>
  <c r="R145" i="5"/>
  <c r="R135" i="2"/>
  <c r="J98" i="9"/>
  <c r="BK135" i="2"/>
  <c r="J135" i="2"/>
  <c r="J98" i="2" s="1"/>
  <c r="BK127" i="6"/>
  <c r="J127" i="6"/>
  <c r="J32" i="6" s="1"/>
  <c r="AG101" i="1" s="1"/>
  <c r="BK130" i="4"/>
  <c r="J130" i="4"/>
  <c r="BK124" i="7"/>
  <c r="J124" i="7" s="1"/>
  <c r="J32" i="7" s="1"/>
  <c r="AG102" i="1" s="1"/>
  <c r="J41" i="9"/>
  <c r="AN99" i="1"/>
  <c r="J96" i="5"/>
  <c r="J39" i="5"/>
  <c r="J41" i="3"/>
  <c r="AU100" i="1"/>
  <c r="J30" i="4"/>
  <c r="AG98" i="1"/>
  <c r="BA95" i="1"/>
  <c r="AY95" i="1"/>
  <c r="BA100" i="1"/>
  <c r="AW100" i="1" s="1"/>
  <c r="AT100" i="1" s="1"/>
  <c r="AX95" i="1"/>
  <c r="AZ94" i="1"/>
  <c r="AV94" i="1" s="1"/>
  <c r="AK29" i="1" s="1"/>
  <c r="J32" i="8"/>
  <c r="AG103" i="1" s="1"/>
  <c r="BC94" i="1"/>
  <c r="AY94" i="1" s="1"/>
  <c r="BD94" i="1"/>
  <c r="W33" i="1" s="1"/>
  <c r="AV95" i="1"/>
  <c r="BB94" i="1"/>
  <c r="W31" i="1" s="1"/>
  <c r="AG100" i="1" l="1"/>
  <c r="AN100" i="1" s="1"/>
  <c r="J41" i="6"/>
  <c r="J41" i="7"/>
  <c r="J39" i="4"/>
  <c r="J98" i="7"/>
  <c r="J98" i="6"/>
  <c r="J96" i="4"/>
  <c r="J41" i="8"/>
  <c r="AN103" i="1"/>
  <c r="AU94" i="1"/>
  <c r="AN98" i="1"/>
  <c r="AN101" i="1"/>
  <c r="AN102" i="1"/>
  <c r="J32" i="2"/>
  <c r="AG96" i="1"/>
  <c r="AG95" i="1"/>
  <c r="AW95" i="1"/>
  <c r="AT95" i="1" s="1"/>
  <c r="BA94" i="1"/>
  <c r="AW94" i="1" s="1"/>
  <c r="AK30" i="1" s="1"/>
  <c r="W29" i="1"/>
  <c r="W32" i="1"/>
  <c r="AX94" i="1"/>
  <c r="AN95" i="1" l="1"/>
  <c r="AN96" i="1"/>
  <c r="J41" i="2"/>
  <c r="AG94" i="1"/>
  <c r="AK26" i="1" s="1"/>
  <c r="AK35" i="1" s="1"/>
  <c r="W30" i="1"/>
  <c r="AT94" i="1"/>
  <c r="AN94" i="1" l="1"/>
</calcChain>
</file>

<file path=xl/sharedStrings.xml><?xml version="1.0" encoding="utf-8"?>
<sst xmlns="http://schemas.openxmlformats.org/spreadsheetml/2006/main" count="13586" uniqueCount="2027">
  <si>
    <t>Export Komplet</t>
  </si>
  <si>
    <t/>
  </si>
  <si>
    <t>2.0</t>
  </si>
  <si>
    <t>False</t>
  </si>
  <si>
    <t>{9054e094-6064-41aa-9f98-d7b875347662}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</si>
  <si>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</si>
  <si>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</si>
  <si>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</si>
  <si>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</si>
  <si>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</si>
  <si>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</si>
  <si>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</si>
  <si>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</si>
  <si>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0391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</si>
  <si>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</si>
  <si>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</si>
  <si>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Stavebné úpravy a rekonštrukcia priestorov Strednej zdravotníckej školy vo Zvolene</t>
  </si>
  <si>
    <t>JKSO:</t>
  </si>
  <si>
    <t>KS:</t>
  </si>
  <si>
    <t>Miesto:</t>
  </si>
  <si>
    <t>parc.č.182/1 Zvolen</t>
  </si>
  <si>
    <t>Dátum:</t>
  </si>
  <si>
    <t>17. 1. 2025</t>
  </si>
  <si>
    <t>Objednávateľ:</t>
  </si>
  <si>
    <t>IČO:</t>
  </si>
  <si>
    <t>Banskobystrický samosprávny kraj</t>
  </si>
  <si>
    <t>IČ DPH:</t>
  </si>
  <si>
    <t>Zhotoviteľ:</t>
  </si>
  <si>
    <t>Vyplň údaj</t>
  </si>
  <si>
    <t>Projektant:</t>
  </si>
  <si>
    <t>Ing. Marek Mečír</t>
  </si>
  <si>
    <t>True</t>
  </si>
  <si>
    <t>Spracovateľ:</t>
  </si>
  <si>
    <t>Stanislav Hlubina</t>
  </si>
  <si>
    <t>Poznámka:</t>
  </si>
  <si>
    <t>V prípade výskytu obchodných názvov výrobkov a technológií, tieto majú informatívny charakter a slúžia ako minimálny štandart. Sú uvedené ako referenčná kvalita a môžu byť nahradené ekvivalentným výrobkom, ktorý má rovnaké alebo lepšie vlastnosti a parametre.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</si>
  <si>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</si>
  <si>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</si>
  <si>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</si>
  <si>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</si>
  <si>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</si>
  <si>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</si>
  <si>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</si>
  <si>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</si>
  <si>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</si>
  <si>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</si>
  <si>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</si>
  <si>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</si>
  <si>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</si>
  <si>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</si>
  <si>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</si>
  <si>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</si>
  <si>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</si>
  <si>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</si>
  <si>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</si>
  <si>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</si>
  <si>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</si>
  <si>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</si>
  <si>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</si>
  <si>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</si>
  <si>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</si>
  <si>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</si>
  <si>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</si>
  <si>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</si>
  <si>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</si>
  <si>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</si>
  <si>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</si>
  <si>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</si>
  <si>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</si>
  <si>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</si>
  <si>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</si>
  <si>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</si>
  <si>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</si>
  <si>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</si>
  <si>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</si>
  <si>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</si>
  <si>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</si>
  <si>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</si>
  <si>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</si>
  <si>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</si>
  <si>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SO-01</t>
  </si>
  <si>
    <t>Rekonštrukcia podkrovia</t>
  </si>
  <si>
    <t>STA</t>
  </si>
  <si>
    <t>1</t>
  </si>
  <si>
    <t>{f40292b9-f008-4143-9a11-146e7fae2ade}</t>
  </si>
  <si>
    <t>/</t>
  </si>
  <si>
    <t>Stavebná časť</t>
  </si>
  <si>
    <t>Časť</t>
  </si>
  <si>
    <t>2</t>
  </si>
  <si>
    <t>{71706e85-ff7c-4310-be2f-2b1420f8e18c}</t>
  </si>
  <si>
    <t>Chladenie</t>
  </si>
  <si>
    <t>{11a420f7-0a6c-4c19-8aab-4f8682d811bb}</t>
  </si>
  <si>
    <t>SO-02</t>
  </si>
  <si>
    <t>Rekonštrukcia časti suterénu</t>
  </si>
  <si>
    <t>{7f855c21-9fb4-4f7c-ad4c-bbc4efeddaeb}</t>
  </si>
  <si>
    <t>SO 03</t>
  </si>
  <si>
    <t>Bezbariérovosť budovy</t>
  </si>
  <si>
    <t>{89a24722-9bdf-4968-8c8d-9e8447e0ed41}</t>
  </si>
  <si>
    <t>SO-04</t>
  </si>
  <si>
    <t>Výmena osvetlenia</t>
  </si>
  <si>
    <t>{6cdde973-b295-46ef-9fd0-b04cfb50777f}</t>
  </si>
  <si>
    <t>001</t>
  </si>
  <si>
    <t>Inštalácia</t>
  </si>
  <si>
    <t>{9378d671-8df9-41fd-a871-65188b1947a0}</t>
  </si>
  <si>
    <t>002</t>
  </si>
  <si>
    <t>Doplnenie rozvádzača RH</t>
  </si>
  <si>
    <t>{32ffaafa-f21f-4e5a-bfc5-2009e48306e6}</t>
  </si>
  <si>
    <t>003</t>
  </si>
  <si>
    <t>Doplnenie rozvádzača R2.1</t>
  </si>
  <si>
    <t>{e034ea6e-baad-4e60-b402-fd4f600188f8}</t>
  </si>
  <si>
    <t>004</t>
  </si>
  <si>
    <t>Doplnenie rozvádzača R3.1</t>
  </si>
  <si>
    <t>{7b3ce3cb-2f57-4584-b3f9-572b20d25780}</t>
  </si>
  <si>
    <t>KRYCÍ LIST ROZPOČTU</t>
  </si>
  <si>
    <t>Objekt:</t>
  </si>
  <si>
    <t>SO-01 - Rekonštrukcia podkrovia</t>
  </si>
  <si>
    <t>Časť:</t>
  </si>
  <si>
    <t>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</si>
  <si>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</si>
  <si>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</si>
  <si>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</si>
  <si>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</si>
  <si>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</si>
  <si>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</si>
  <si>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</si>
  <si>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</si>
  <si>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</si>
  <si>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</si>
  <si>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</si>
  <si>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</si>
  <si>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763 - Konštrukcie - drevostavby</t>
  </si>
  <si>
    <t xml:space="preserve">    766 - Konštrukcie stolárske</t>
  </si>
  <si>
    <t xml:space="preserve">    771 - Podlahy z dlaždíc</t>
  </si>
  <si>
    <t xml:space="preserve">    776 - Podlahy povlakové</t>
  </si>
  <si>
    <t xml:space="preserve">    784 - Maľby</t>
  </si>
  <si>
    <t xml:space="preserve">    786 - Čalúnnické práce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</si>
  <si>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</si>
  <si>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</si>
  <si>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</si>
  <si>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</si>
  <si>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</si>
  <si>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</si>
  <si>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</si>
  <si>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</si>
  <si>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</si>
  <si>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</si>
  <si>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</si>
  <si>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</si>
  <si>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</si>
  <si>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</si>
  <si>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</si>
  <si>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</si>
  <si>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</si>
  <si>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</si>
  <si>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</si>
  <si>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</si>
  <si>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612409991.S</t>
  </si>
  <si>
    <t>Začistenie omietok (s dodaním hmoty) okolo okien, dverí, podláh, obkladov atď.</t>
  </si>
  <si>
    <t>m</t>
  </si>
  <si>
    <t>4</t>
  </si>
  <si>
    <t>-613050865</t>
  </si>
  <si>
    <t>VV</t>
  </si>
  <si>
    <t>"3.03 k soklíku" (3,045+11,14)*2</t>
  </si>
  <si>
    <t>632001051.S</t>
  </si>
  <si>
    <t>Zhotovenie jednonásobného penetračného náteru pre potery a stierky</t>
  </si>
  <si>
    <t>m2</t>
  </si>
  <si>
    <t>-1300358310</t>
  </si>
  <si>
    <t>"3.03" 34,14</t>
  </si>
  <si>
    <t>3</t>
  </si>
  <si>
    <t>M</t>
  </si>
  <si>
    <t>585520008700.S</t>
  </si>
  <si>
    <t>Penetračný náter na nasiakavé podklady pod potery, samonivelizačné hmoty a stavebné lepidlá</t>
  </si>
  <si>
    <t>kg</t>
  </si>
  <si>
    <t>8</t>
  </si>
  <si>
    <t>203579751</t>
  </si>
  <si>
    <t>632311001.S</t>
  </si>
  <si>
    <t>Brúsenie nerovností nových betónových podláh - zbrúsenie povlaku hrúbky do 2 mm</t>
  </si>
  <si>
    <t>871832725</t>
  </si>
  <si>
    <t>5</t>
  </si>
  <si>
    <t>632311091.S</t>
  </si>
  <si>
    <t>Príplatok k brúseniu nerovností nových betónových podláh - za každý ďalší 1 mm hrúbky</t>
  </si>
  <si>
    <t>-190139024</t>
  </si>
  <si>
    <t>34,14*3</t>
  </si>
  <si>
    <t>Súčet</t>
  </si>
  <si>
    <t>632452689.S</t>
  </si>
  <si>
    <t>Cementová samonivelizačná stierka, pevnosti v tlaku 30 MPa, hr. 10 mm</t>
  </si>
  <si>
    <t>1126165947</t>
  </si>
  <si>
    <t>9</t>
  </si>
  <si>
    <t>Ostatné konštrukcie a práce-búranie</t>
  </si>
  <si>
    <t>7</t>
  </si>
  <si>
    <t>941955002.S</t>
  </si>
  <si>
    <t>Lešenie ľahké pracovné pomocné s výškou lešeňovej podlahy nad 1,20 do 1,90 m</t>
  </si>
  <si>
    <t>-1031233529</t>
  </si>
  <si>
    <t>"3.01" 119,75</t>
  </si>
  <si>
    <t>"3.02" 77,06</t>
  </si>
  <si>
    <t>"3.05" 68,82</t>
  </si>
  <si>
    <t>"3.06" 39,36</t>
  </si>
  <si>
    <t>"3.07" 32,88</t>
  </si>
  <si>
    <t>"3.08" 55,59</t>
  </si>
  <si>
    <t>"3.09" 68,13</t>
  </si>
  <si>
    <t>"3.10" 12,95</t>
  </si>
  <si>
    <t>"3.11" 13,06</t>
  </si>
  <si>
    <t>"3.12" 12,24</t>
  </si>
  <si>
    <t>"3.13" 17,01</t>
  </si>
  <si>
    <t>"3.14" 11,38</t>
  </si>
  <si>
    <t>"3.15" 4,43</t>
  </si>
  <si>
    <t>"3.16" 1,91</t>
  </si>
  <si>
    <t>"3.17" 11,03</t>
  </si>
  <si>
    <t>"3.18" 25,38</t>
  </si>
  <si>
    <t>"3.19" 22,97</t>
  </si>
  <si>
    <t>"3.20"6,37</t>
  </si>
  <si>
    <t>"3.21" 4,49</t>
  </si>
  <si>
    <t>941955102.S</t>
  </si>
  <si>
    <t>Lešenie ľahké pracovné v schodisku plochy do 6 m2, s výškou lešeňovej podlahy nad 1,50 do 3,5 m</t>
  </si>
  <si>
    <t>-509822080</t>
  </si>
  <si>
    <t>"3.04" 46,58</t>
  </si>
  <si>
    <t>952901111.S</t>
  </si>
  <si>
    <t xml:space="preserve"> Vyčistenie budov pri výške podlaží do 4 m</t>
  </si>
  <si>
    <t>-1427851050</t>
  </si>
  <si>
    <t xml:space="preserve">"3.22" 3,70 </t>
  </si>
  <si>
    <t>10</t>
  </si>
  <si>
    <t>979011111.S.3</t>
  </si>
  <si>
    <t>Zvislá doprava sutiny a vybúraných hmôt za prvé podlažie nad alebo pod základným podlažím</t>
  </si>
  <si>
    <t>t</t>
  </si>
  <si>
    <t>1976824962</t>
  </si>
  <si>
    <t>11</t>
  </si>
  <si>
    <t>979011121.S</t>
  </si>
  <si>
    <t>Zvislá doprava sutiny a vybúraných hmôt za každé ďalšie podlažie</t>
  </si>
  <si>
    <t>-364620841</t>
  </si>
  <si>
    <t>20,248*2</t>
  </si>
  <si>
    <t>12</t>
  </si>
  <si>
    <t>979081111.S</t>
  </si>
  <si>
    <t>Odvoz sutiny a vybúraných hmôt na skládku do 1 km</t>
  </si>
  <si>
    <t>266397247</t>
  </si>
  <si>
    <t>13</t>
  </si>
  <si>
    <t>979081121.S</t>
  </si>
  <si>
    <t>Odvoz sutiny a vybúraných hmôt na skládku za každý ďalší 1 km</t>
  </si>
  <si>
    <t>1769142147</t>
  </si>
  <si>
    <t>20,248*9</t>
  </si>
  <si>
    <t>14</t>
  </si>
  <si>
    <t>979082111.S</t>
  </si>
  <si>
    <t>Vnútrostavenisková doprava sutiny a vybúraných hmôt do 10 m</t>
  </si>
  <si>
    <t>-1076615624</t>
  </si>
  <si>
    <t>15</t>
  </si>
  <si>
    <t>979087213.S</t>
  </si>
  <si>
    <t>Nakladanie na dopravné prostriedky pre vodorovnú dopravu vybúraných hmôt</t>
  </si>
  <si>
    <t>175465924</t>
  </si>
  <si>
    <t>16</t>
  </si>
  <si>
    <t>979089612.S</t>
  </si>
  <si>
    <t>Poplatok za skládku - iné odpady zo stavieb a demolácií (17 09), ostatné</t>
  </si>
  <si>
    <t>941773498</t>
  </si>
  <si>
    <t>99</t>
  </si>
  <si>
    <t>Presun hmôt HSV</t>
  </si>
  <si>
    <t>17</t>
  </si>
  <si>
    <t>999281111.S</t>
  </si>
  <si>
    <t>Presun hmôt pre opravy a údržbu objektov vrátane vonkajších plášťov výšky do 25 m</t>
  </si>
  <si>
    <t>-1370063195</t>
  </si>
  <si>
    <t>PSV</t>
  </si>
  <si>
    <t>Práce a dodávky PSV</t>
  </si>
  <si>
    <t>712</t>
  </si>
  <si>
    <t>Izolácie striech, povlakové krytiny</t>
  </si>
  <si>
    <t>18</t>
  </si>
  <si>
    <t>712500831.S</t>
  </si>
  <si>
    <t>Odstránenie povlakovej krytiny na šikmých strechách nad 30° do 45° jednovrstvovej,  -0,00900t</t>
  </si>
  <si>
    <t>-388891240</t>
  </si>
  <si>
    <t>parozábrana</t>
  </si>
  <si>
    <t>822,636</t>
  </si>
  <si>
    <t>713</t>
  </si>
  <si>
    <t>Izolácie tepelné</t>
  </si>
  <si>
    <t>19</t>
  </si>
  <si>
    <t>713111121.S</t>
  </si>
  <si>
    <t>Montáž tepelnej izolácie stropov rovných minerálnou vlnou, spodkom s úpravou viazacím drôtom</t>
  </si>
  <si>
    <t>575755441</t>
  </si>
  <si>
    <t>"3.01" 119,75*1,2</t>
  </si>
  <si>
    <t>"3.02" 77,06*1,2</t>
  </si>
  <si>
    <t>"3.03" 34,14*1,2</t>
  </si>
  <si>
    <t>"3.04" 46,58*1,2</t>
  </si>
  <si>
    <t>"3.05" 68,82*1,2</t>
  </si>
  <si>
    <t>"3.06" 39,36*1,2</t>
  </si>
  <si>
    <t>"3.07" 32,88*1,2</t>
  </si>
  <si>
    <t>"3.08" 55,59*1,2</t>
  </si>
  <si>
    <t>"3.09" 68,13*1,2</t>
  </si>
  <si>
    <t>"3.10" 12,95*1,2</t>
  </si>
  <si>
    <t>"3.11" 13,06*1,2</t>
  </si>
  <si>
    <t>"3.12" 12,24*1,2</t>
  </si>
  <si>
    <t>"3.13" 17,01*1,2</t>
  </si>
  <si>
    <t>"3.14" 11,38*1,2</t>
  </si>
  <si>
    <t>"3.15" 4,43*1,2</t>
  </si>
  <si>
    <t>"3.16" 1,91*1,2</t>
  </si>
  <si>
    <t>"3.17" 11,03*1,2</t>
  </si>
  <si>
    <t>"3.18" 25,38*1,2</t>
  </si>
  <si>
    <t>"3.19" 22,97*1,2</t>
  </si>
  <si>
    <t>"3.20"6,37*1,2</t>
  </si>
  <si>
    <t>"3.21" 4,49*1,2</t>
  </si>
  <si>
    <t>20</t>
  </si>
  <si>
    <t>631640000300</t>
  </si>
  <si>
    <t>Doska ISOVER MULTIMAX 80x600x1200 mm izolácia zo sklenej vlny vhodná pre izolovanie šikmých striech a odvetraných fasád alebo ekvivalent</t>
  </si>
  <si>
    <t>32</t>
  </si>
  <si>
    <t>-1840791714</t>
  </si>
  <si>
    <t>822,636*1,02 'Prepočítané koeficientom množstva</t>
  </si>
  <si>
    <t>21</t>
  </si>
  <si>
    <t>713131143.R</t>
  </si>
  <si>
    <t>Montáž parotesnej fólie na strop</t>
  </si>
  <si>
    <t>61876312</t>
  </si>
  <si>
    <t>vrátane dopojenia na konštrukcie (strešné okná, steny a pod.)</t>
  </si>
  <si>
    <t>22</t>
  </si>
  <si>
    <t>283230006700.S</t>
  </si>
  <si>
    <t>Parozábrana š. 1,5 m, hliníková vrstva uložená medzi vysoko transparentnou PES fóliou a PE fóliou s vystužujúcou mriežkou (180g/m2)</t>
  </si>
  <si>
    <t>-1244281681</t>
  </si>
  <si>
    <t>822,636*1,15 'Prepočítané koeficientom množstva</t>
  </si>
  <si>
    <t>998713203.S</t>
  </si>
  <si>
    <t>Presun hmôt pre izolácie tepelné v objektoch výšky nad 12 m do 24 m</t>
  </si>
  <si>
    <t>%</t>
  </si>
  <si>
    <t>-983208524</t>
  </si>
  <si>
    <t>763</t>
  </si>
  <si>
    <t>Konštrukcie - drevostavby</t>
  </si>
  <si>
    <t>24</t>
  </si>
  <si>
    <t>763138231.S</t>
  </si>
  <si>
    <t>Podhľad SDK závesný na dvojúrovňovej oceľovej podkonštrukcií CD+UD, doska protipožiarna DF 2x12.5 mm</t>
  </si>
  <si>
    <t>-616445407</t>
  </si>
  <si>
    <t>25</t>
  </si>
  <si>
    <t>763138233.S</t>
  </si>
  <si>
    <t>Podhľad SDK závesný na dvojúrovňovej oceľovej podkonštrukcií CD+UD, doska protipožiarna impregnovaná DFH2 2x12.5 mm</t>
  </si>
  <si>
    <t>-1436587693</t>
  </si>
  <si>
    <t>26</t>
  </si>
  <si>
    <t>763139541.S</t>
  </si>
  <si>
    <t>Demontáž sadrokartónového podhľadu s dvojvrstvou nosnou konštrukciou z oceľových profilov, jednoduché opláštenie, -0,01500t</t>
  </si>
  <si>
    <t>-572232275</t>
  </si>
  <si>
    <t>27</t>
  </si>
  <si>
    <t>763190010.S</t>
  </si>
  <si>
    <t>Úprava spojov medzi SDK konštrukciou a murivom, betónovou konštrukciou prepáskovaním a pretmelením</t>
  </si>
  <si>
    <t>-982061261</t>
  </si>
  <si>
    <t>"3.01" (10,205+11,937+9,404+1,095+10,872)*1,1</t>
  </si>
  <si>
    <t>"3.02" (6,895+11,188)*2*1,1</t>
  </si>
  <si>
    <t>"3.03" (3,045+11,188)*2*1,1</t>
  </si>
  <si>
    <t>"3.04" (9,61*2+4,89+3,14*4,00/2)*1,1</t>
  </si>
  <si>
    <t>"3.05" 52,524*1,1</t>
  </si>
  <si>
    <t>"3.06" (6,37+6,30)*2*1,1</t>
  </si>
  <si>
    <t>"3.07" 28,105*1,1</t>
  </si>
  <si>
    <t>"3.08" (9,165+6,07)*2*1,1</t>
  </si>
  <si>
    <t>"3.09" (11,23+6,07)*2*1,1</t>
  </si>
  <si>
    <t>"3.10" (2,35+2,07)*2*1,1+(2,35+1,73)*2*1,1+(2,35+1,635)*2*1,1</t>
  </si>
  <si>
    <t>"3.11" (2,37+2,00)*2*1,1+(2,37+1,80)*2*1,1+(2,37+1,635)*2*1,1</t>
  </si>
  <si>
    <t>"3.12" (1,83+5,00)*2*1,1</t>
  </si>
  <si>
    <t>"3.13" (1,835+5,00)*2*1,1+(0,90+1,595)*2*1,1*3+(1,595+2,00)*2*1,1</t>
  </si>
  <si>
    <t>"3.14" (6,46+1,85)*2*1,1</t>
  </si>
  <si>
    <t>"3.15" (1,64+2,70)*2</t>
  </si>
  <si>
    <t>"3.16" (1,19+1,608)*2</t>
  </si>
  <si>
    <t>"3.17" (5,055+2,70+0,93)*2*1,1</t>
  </si>
  <si>
    <t>"3.18" (6,82+3,81+0,20)*2*1,1</t>
  </si>
  <si>
    <t>"3.19" 19,753*1,1</t>
  </si>
  <si>
    <t>"3.20" (2,195+2,75)*2*1,1+(1,615+0,90)*2*1,1*2</t>
  </si>
  <si>
    <t>"3.21" (2,315+1,975)*2*1,1</t>
  </si>
  <si>
    <t>28</t>
  </si>
  <si>
    <t>998763403.S</t>
  </si>
  <si>
    <t>Presun hmôt pre sadrokartónové konštrukcie v stavbách (objektoch) výšky od 7 do 24 m</t>
  </si>
  <si>
    <t>1536710072</t>
  </si>
  <si>
    <t>766</t>
  </si>
  <si>
    <t>Konštrukcie stolárske</t>
  </si>
  <si>
    <t>29</t>
  </si>
  <si>
    <t>766660011.S</t>
  </si>
  <si>
    <t>Vyvesenie alebo zavesenie drevených  krídiel  dverí, pre vykonanie stavebných  zmien, plochy do 2 m2</t>
  </si>
  <si>
    <t>ks</t>
  </si>
  <si>
    <t>2101322652</t>
  </si>
  <si>
    <t>vyvesenie</t>
  </si>
  <si>
    <t>zavesenie</t>
  </si>
  <si>
    <t>30</t>
  </si>
  <si>
    <t>998766203.S</t>
  </si>
  <si>
    <t>Presun hmot pre konštrukcie stolárske v objektoch výšky nad 12 do 24 m</t>
  </si>
  <si>
    <t>524669098</t>
  </si>
  <si>
    <t>771</t>
  </si>
  <si>
    <t>Podlahy z dlaždíc</t>
  </si>
  <si>
    <t>31</t>
  </si>
  <si>
    <t>771415014.S</t>
  </si>
  <si>
    <t>Montáž soklíkov z obkladačiek do tmelu v. do 100 mm</t>
  </si>
  <si>
    <t>1730313442</t>
  </si>
  <si>
    <t>"3.03" (3,045+11,14)*2</t>
  </si>
  <si>
    <t>771575109.S</t>
  </si>
  <si>
    <t>Montáž podláh z dlaždíc keramických do tmelu veľ. 300 x 300 mm</t>
  </si>
  <si>
    <t>-1082338061</t>
  </si>
  <si>
    <t>33</t>
  </si>
  <si>
    <t>597740001600.S</t>
  </si>
  <si>
    <t>Dlaždice keramické, lxvxhr 297x297x8 mm, hutné glazované</t>
  </si>
  <si>
    <t>-1607997563</t>
  </si>
  <si>
    <t>34,14*1,05</t>
  </si>
  <si>
    <t>28,37*0,10*1,05</t>
  </si>
  <si>
    <t>34</t>
  </si>
  <si>
    <t>998771203.S</t>
  </si>
  <si>
    <t>Presun hmôt pre podlahy z dlaždíc v objektoch výšky nad 12 do 24 m</t>
  </si>
  <si>
    <t>93783566</t>
  </si>
  <si>
    <t>776</t>
  </si>
  <si>
    <t>Podlahy povlakové</t>
  </si>
  <si>
    <t>35</t>
  </si>
  <si>
    <t>775992210.S</t>
  </si>
  <si>
    <t>Príprava podkladu brúsením ručným elektrickým náradím</t>
  </si>
  <si>
    <t>-2066094192</t>
  </si>
  <si>
    <t>"pre dlažbu" 34,14</t>
  </si>
  <si>
    <t>36</t>
  </si>
  <si>
    <t>776401800.S</t>
  </si>
  <si>
    <t>Demontáž soklíkov alebo líšt</t>
  </si>
  <si>
    <t>-875755925</t>
  </si>
  <si>
    <t>37</t>
  </si>
  <si>
    <t>776511820.S</t>
  </si>
  <si>
    <t>Odstránenie povlakových podláh z nášľapnej plochy lepených s podložkou,  -0,00100t</t>
  </si>
  <si>
    <t>-36801692</t>
  </si>
  <si>
    <t>38</t>
  </si>
  <si>
    <t>776990105.S</t>
  </si>
  <si>
    <t>Vysávanie podkladu pred kladením povlakovýck podláh</t>
  </si>
  <si>
    <t>954079915</t>
  </si>
  <si>
    <t>39</t>
  </si>
  <si>
    <t>998776203.S</t>
  </si>
  <si>
    <t>Presun hmôt pre podlahy povlakové v objektoch výšky nad 12 do 24 m</t>
  </si>
  <si>
    <t>440656667</t>
  </si>
  <si>
    <t>784</t>
  </si>
  <si>
    <t>Maľby</t>
  </si>
  <si>
    <t>40</t>
  </si>
  <si>
    <t>784402801.S</t>
  </si>
  <si>
    <t>Odstránenie malieb oškrabaním, výšky do 3,80 m, -0,0003 t</t>
  </si>
  <si>
    <t>-417343484</t>
  </si>
  <si>
    <t>"3.01" (10,205+11,937+9,404+1,095+10,872)*3,42</t>
  </si>
  <si>
    <t>"3.02" (6,895+11,188)*2*3,42</t>
  </si>
  <si>
    <t>"3.03" (3,045+11,188)*2*3,42</t>
  </si>
  <si>
    <t>"3.04" (9,61*2+4,89+3,14*4,00/2)*3,22+(3,90*2+3,14*4,00/2)*2,50*0,75</t>
  </si>
  <si>
    <t>"3.05" 52,524*3,17</t>
  </si>
  <si>
    <t>"3.06" (6,37+6,30)*2*3,42</t>
  </si>
  <si>
    <t>"3.07" 28,105*3,42</t>
  </si>
  <si>
    <t>"3.08" (9,165+6,07)*2*3,17</t>
  </si>
  <si>
    <t>"3.09" (11,23+6,07)*2*3,17</t>
  </si>
  <si>
    <t>"3.10" (2,35+2,07)*2*2,52+(2,35+1,73)*2*2,52+(2,35+1,635)*2*2,52</t>
  </si>
  <si>
    <t>"3.11" (2,37+2,00)*2*2,52+(2,37+1,80)*2*2,52+(2,37+1,635)*2*2,52</t>
  </si>
  <si>
    <t>"3.12" (1,83+5,00)*2*2,72</t>
  </si>
  <si>
    <t>"3.13" (1,835+5,00)*2*2,72+(0,90+1,595)*2*2,72*3+(1,595+2,00)*2*2,72</t>
  </si>
  <si>
    <t>"3.14" (6,46+1,85)*2*2,72</t>
  </si>
  <si>
    <t>"3.15" (1,64+2,70)*2*3,42</t>
  </si>
  <si>
    <t>"3.16" (1,19+1,608)*2*3,42</t>
  </si>
  <si>
    <t>"3.17" (5,055+2,70+0,93)*2*3,42</t>
  </si>
  <si>
    <t>"3.18" (6,82+3,81+0,20)*2*3,42</t>
  </si>
  <si>
    <t>"3.19" 19,753*3,42</t>
  </si>
  <si>
    <t>"3.20" (2,195+2,75)*2*2,72+(1,615+0,90)*2*2,72*2</t>
  </si>
  <si>
    <t>"3.21" (2,315+1,975)*2*2,72</t>
  </si>
  <si>
    <t>41</t>
  </si>
  <si>
    <t>784410110.S</t>
  </si>
  <si>
    <t>Penetrovanie jednonásobné jemnozrnných podkladov výšky nad 3,80 m</t>
  </si>
  <si>
    <t>-425087597</t>
  </si>
  <si>
    <t>42</t>
  </si>
  <si>
    <t>784410130.S</t>
  </si>
  <si>
    <t>Penetrovanie jednonásobné hrubozrnných,savých podkladov výšky nad 3,80 m</t>
  </si>
  <si>
    <t>327499728</t>
  </si>
  <si>
    <t>43</t>
  </si>
  <si>
    <t>784418011.S</t>
  </si>
  <si>
    <t>Zakrývanie otvorov, podláh a zariadení fóliou v miestnostiach alebo na schodisku</t>
  </si>
  <si>
    <t>-326336149</t>
  </si>
  <si>
    <t>44</t>
  </si>
  <si>
    <t>784452472.S</t>
  </si>
  <si>
    <t>Maľby z maliarskych zmesí na vodnej báze, ručne nanášané tónované s bielym stropom dvojnásobné na jemnozrnný podklad výšky nad 3,80 m</t>
  </si>
  <si>
    <t>672270312</t>
  </si>
  <si>
    <t>SDK strop</t>
  </si>
  <si>
    <t>13,236+809,40</t>
  </si>
  <si>
    <t>45</t>
  </si>
  <si>
    <t>784452473.S</t>
  </si>
  <si>
    <t>Maľby z maliarskych zmesí na vodnej báze, ručne nanášané tónované s bielym stropom dvojnásobné na hrubozrnný podklad výšky do 3,80 m</t>
  </si>
  <si>
    <t>215137429</t>
  </si>
  <si>
    <t>omietka stien</t>
  </si>
  <si>
    <t>1683,10</t>
  </si>
  <si>
    <t>46</t>
  </si>
  <si>
    <t>784482911.S</t>
  </si>
  <si>
    <t>Oprava stierky stien v rozsahu 30 % výšky do 3,80 m</t>
  </si>
  <si>
    <t>1831299488</t>
  </si>
  <si>
    <t>786</t>
  </si>
  <si>
    <t>Čalúnnické práce</t>
  </si>
  <si>
    <t>47</t>
  </si>
  <si>
    <t>786624110.S</t>
  </si>
  <si>
    <t>Montáž žalúzie do strešného okna plochy do 1 m2</t>
  </si>
  <si>
    <t>-1519287932</t>
  </si>
  <si>
    <t>48</t>
  </si>
  <si>
    <t>611530085200.S</t>
  </si>
  <si>
    <t>Žalúzie interiérové k strešným oknám, šxv 780x1400 mm "N8"</t>
  </si>
  <si>
    <t>-2032283868</t>
  </si>
  <si>
    <t>49</t>
  </si>
  <si>
    <t>786624116.S</t>
  </si>
  <si>
    <t>Montáž žalúzie na strešné okno plochy do 1 m2, elektrický pohon</t>
  </si>
  <si>
    <t>-238131778</t>
  </si>
  <si>
    <t>50</t>
  </si>
  <si>
    <t>611540000730.S</t>
  </si>
  <si>
    <t>Vonkajšia roleta k strešným oknám, šxl 780x1400 mm "N7"</t>
  </si>
  <si>
    <t>-1755962150</t>
  </si>
  <si>
    <t>51</t>
  </si>
  <si>
    <t>998786203.S</t>
  </si>
  <si>
    <t>Presun hmôt pre čalúnnické úpravy v objektoch výšky (hĺbky) nad 12 do 24 m</t>
  </si>
  <si>
    <t>-325975309</t>
  </si>
  <si>
    <t>HZS</t>
  </si>
  <si>
    <t>Hodinové zúčtovacie sadzby</t>
  </si>
  <si>
    <t>52</t>
  </si>
  <si>
    <t>HZS000111.S</t>
  </si>
  <si>
    <t>Stavebno montážne práce menej náročne, pomocné alebo manupulačné (Tr. 1) v rozsahu viac ako 8 hodín</t>
  </si>
  <si>
    <t>hod</t>
  </si>
  <si>
    <t>512</t>
  </si>
  <si>
    <t>2099573367</t>
  </si>
  <si>
    <t>VRN</t>
  </si>
  <si>
    <t>Investičné náklady neobsiahnuté v cenách</t>
  </si>
  <si>
    <t>53</t>
  </si>
  <si>
    <t>000600000.S</t>
  </si>
  <si>
    <t>Zariadenie staveniska</t>
  </si>
  <si>
    <t>eur</t>
  </si>
  <si>
    <t>1024</t>
  </si>
  <si>
    <t>674147003</t>
  </si>
  <si>
    <t>2 - Chladenie</t>
  </si>
  <si>
    <t>PSV - PSV</t>
  </si>
  <si>
    <t xml:space="preserve">    730 - Ústredné kúrenie</t>
  </si>
  <si>
    <t>730</t>
  </si>
  <si>
    <t>Ústredné kúrenie</t>
  </si>
  <si>
    <t>Pol1</t>
  </si>
  <si>
    <t>Kapilára meď ( 6mm )</t>
  </si>
  <si>
    <t>Pol2</t>
  </si>
  <si>
    <t>Oblúk 50x4,5 plastohliník (tyč) 90 °</t>
  </si>
  <si>
    <t>Pol3</t>
  </si>
  <si>
    <t>T - kus 50x4,5 - 32x3,0 - 32x3,0 ( 90 ° )</t>
  </si>
  <si>
    <t>Pol4</t>
  </si>
  <si>
    <t>Tepelné izolácie na báze syntet.kaučuku, Kflex hr. 19 mm; d = 35 mm alebo ekvivalent</t>
  </si>
  <si>
    <t>Pol5</t>
  </si>
  <si>
    <t>Tepelné izolácie na báze syntet.kaučuku, Kflex hr. 19 mm; d = 54 mm alebo ekvivalent</t>
  </si>
  <si>
    <t>Pol6</t>
  </si>
  <si>
    <t>Tepelné izolácie na báze syntet.kaučuku, Kflex hr. 25 mm; d = 63 mm alebo ekvivalent</t>
  </si>
  <si>
    <t>Pol7</t>
  </si>
  <si>
    <t>Tepelné izolácie na báze syntet.kaučuku, Kflex hr. 25 mm; d = 75 mm alebo ekvivalent</t>
  </si>
  <si>
    <t>Pol8</t>
  </si>
  <si>
    <t>Tepelné izolácie na báze syntet.kaučuku, Kflex hr. 25 mm; d = 90 mm alebo ekvivalent</t>
  </si>
  <si>
    <t>Pol9</t>
  </si>
  <si>
    <t>STAD s vypúšťaním DN 20 3/4" alebo ekvivalent</t>
  </si>
  <si>
    <t>Pol10</t>
  </si>
  <si>
    <t>STAD s vypúšťaním DN 25 1" alebo ekvivalent</t>
  </si>
  <si>
    <t>Pol11</t>
  </si>
  <si>
    <t>STAP (10-60 kPa) DN 15 1/2" alebo ekvivalent</t>
  </si>
  <si>
    <t>Pol12</t>
  </si>
  <si>
    <t>STAP (10-60 kPa) DN 20 3/4" alebo ekvivalent</t>
  </si>
  <si>
    <t>Pol13</t>
  </si>
  <si>
    <t>STAP (10-60 kPa) DN 25 1" alebo ekvivalent</t>
  </si>
  <si>
    <t>Pol14</t>
  </si>
  <si>
    <t>Uponor MLC rúrka (plastohliník) (tyč) 63x6 ( bal.po 15 m ) alebo ekvivalent</t>
  </si>
  <si>
    <t>Pol15</t>
  </si>
  <si>
    <t>Uponor MLC rúrka (plastohliník) (tyč) 75x7,5 ( bal.po 5 m ) alebo ekvivalent</t>
  </si>
  <si>
    <t>Pol16</t>
  </si>
  <si>
    <t>Uponor MLC rúrka (plastohliník) (tyč) 90x8,5 ( bal.po 5 m ) alebo ekvivalent</t>
  </si>
  <si>
    <t>Pol17</t>
  </si>
  <si>
    <t>Uponor MLC rúrka (plastohliník) (tyč) 50x4,5 ( bal.po 20 m ) alebo ekvivalent</t>
  </si>
  <si>
    <t>Pol18</t>
  </si>
  <si>
    <t>Uponor MLC rúrka (plastohliník) (tyč) 32x3,0 ( bal.po 35 m ) alebo ekvivalent</t>
  </si>
  <si>
    <t>Pol19</t>
  </si>
  <si>
    <t>Uponor RS2 koleno 90°  alebo ekvivalent</t>
  </si>
  <si>
    <t>Pol20</t>
  </si>
  <si>
    <t>Uponor RS2 lisovací adaptér MLC 16 alebo ekvivalent</t>
  </si>
  <si>
    <t>Pol21</t>
  </si>
  <si>
    <t>Uponor RS2 lisovací adaptér MLC 50 alebo ekvivalent</t>
  </si>
  <si>
    <t>Pol22</t>
  </si>
  <si>
    <t>Uponor RS2 lisovací adaptér MLC 63 alebo ekvivalent</t>
  </si>
  <si>
    <t>Pol23</t>
  </si>
  <si>
    <t>Uponor RS2 lisovací adaptér MLC 75 alebo ekvivalent</t>
  </si>
  <si>
    <t>Pol24</t>
  </si>
  <si>
    <t>Uponor RS2 prechod s vnút.z Rp 1 alebo ekvivalent</t>
  </si>
  <si>
    <t>Pol25</t>
  </si>
  <si>
    <t>Uponor RS2 spojka  ( bal.po 2 ) alebo ekvivalent</t>
  </si>
  <si>
    <t>Pol26</t>
  </si>
  <si>
    <t>Uponor RS2 T-kus  alebo ekvivalent</t>
  </si>
  <si>
    <t>Pol27</t>
  </si>
  <si>
    <t>Uponor RS3 koleno 90°  alebo ekvivalent</t>
  </si>
  <si>
    <t>54</t>
  </si>
  <si>
    <t>Pol28</t>
  </si>
  <si>
    <t>Uponor RS3 lisovací adaptér MLC 90 alebo ekvivalent</t>
  </si>
  <si>
    <t>56</t>
  </si>
  <si>
    <t>Pol29</t>
  </si>
  <si>
    <t>Uponor RS3 spojka  ( bal.po 2 ) alebo ekvivalent</t>
  </si>
  <si>
    <t>58</t>
  </si>
  <si>
    <t>Pol30</t>
  </si>
  <si>
    <t>Uponor RS3 T-kus  alebo ekvivalent</t>
  </si>
  <si>
    <t>60</t>
  </si>
  <si>
    <t>Pol31</t>
  </si>
  <si>
    <t>Uponor S-Press PLUS koleno PPSU 32-32 alebo ekvivalent</t>
  </si>
  <si>
    <t>62</t>
  </si>
  <si>
    <t>Pol32</t>
  </si>
  <si>
    <t>Tvarovky 50%</t>
  </si>
  <si>
    <t>kpl</t>
  </si>
  <si>
    <t>64</t>
  </si>
  <si>
    <t>Pol33</t>
  </si>
  <si>
    <t>Uponor Minitec Comfort Pipe rúrka 9,9x1,1 (480 m kotúč) alebo ekvivalent</t>
  </si>
  <si>
    <t>66</t>
  </si>
  <si>
    <t>Pol34</t>
  </si>
  <si>
    <t>Uponor Comfort Pipe Plus  rúrka 20x2.0 (480 m kotúč) alebo ekvivalent</t>
  </si>
  <si>
    <t>68</t>
  </si>
  <si>
    <t>Pol35</t>
  </si>
  <si>
    <t>Uponor Thermatop S 400 2000x370mm - 0,74m2 alebo ekvivalent</t>
  </si>
  <si>
    <t>70</t>
  </si>
  <si>
    <t>Pol36</t>
  </si>
  <si>
    <t>Uponor Thermatop S 400 2500x370mm - 0,93m2 alebo ekvivalent</t>
  </si>
  <si>
    <t>72</t>
  </si>
  <si>
    <t>Pol37</t>
  </si>
  <si>
    <t>Uponor Thermatop S 400 3000x370mm - 1,11m2 alebo ekvivalent</t>
  </si>
  <si>
    <t>74</t>
  </si>
  <si>
    <t>Pol38</t>
  </si>
  <si>
    <t>Uponor Thermatop S 400 3500x370mm - 1,3m2 alebo ekvivalent</t>
  </si>
  <si>
    <t>76</t>
  </si>
  <si>
    <t>Pol39</t>
  </si>
  <si>
    <t>Uponor Thermatop S 400 4000x370mm - 1,48m2 alebo ekvivalent</t>
  </si>
  <si>
    <t>78</t>
  </si>
  <si>
    <t>Pol40</t>
  </si>
  <si>
    <t>Uponor PE-Xa Q&amp;E tvarovky alebo ekvivalent</t>
  </si>
  <si>
    <t>80</t>
  </si>
  <si>
    <t>Pol41</t>
  </si>
  <si>
    <t>Uponor Vario M rozdeľovač 1", s prietokomerom, 4-cestný alebo ekvivalent</t>
  </si>
  <si>
    <t>82</t>
  </si>
  <si>
    <t>Pol42</t>
  </si>
  <si>
    <t>Uponor Vario M rozdeľovač 1", s prietokomerom, 5-cestný alebo ekvivalent</t>
  </si>
  <si>
    <t>84</t>
  </si>
  <si>
    <t>Pol43</t>
  </si>
  <si>
    <t>Uponor Vario M rozdeľovač 1", s prietokomerom, 7-cestný alebo ekvivalent</t>
  </si>
  <si>
    <t>86</t>
  </si>
  <si>
    <t>Pol44</t>
  </si>
  <si>
    <t>Uponor Vario M rozdeľovač 1", s prietokomerom, 9-cestný alebo ekvivalent</t>
  </si>
  <si>
    <t>88</t>
  </si>
  <si>
    <t>Pol45</t>
  </si>
  <si>
    <t>Uponor PE-Xa svorné šroubenie, eurokónus, 20x1,9/2,0 X 3/4 FT alebo ekvivalent</t>
  </si>
  <si>
    <t>90</t>
  </si>
  <si>
    <t>Pol46</t>
  </si>
  <si>
    <t>Uponor guľový ventil 1 VONK.ZÁV. x 1 VNÚT. ZÁV s tesnením alebo ekvivalent</t>
  </si>
  <si>
    <t>pár</t>
  </si>
  <si>
    <t>92</t>
  </si>
  <si>
    <t>Pol47</t>
  </si>
  <si>
    <t>94</t>
  </si>
  <si>
    <t>Pol48</t>
  </si>
  <si>
    <t>96</t>
  </si>
  <si>
    <t>Pol49</t>
  </si>
  <si>
    <t>Montážna sada na zem</t>
  </si>
  <si>
    <t>98</t>
  </si>
  <si>
    <t>Pol50</t>
  </si>
  <si>
    <t>Elektrický ohrev kondenzátu</t>
  </si>
  <si>
    <t>100</t>
  </si>
  <si>
    <t>Pol51</t>
  </si>
  <si>
    <t>Kábel CAN-BUS 2x2x0,75 - 15m</t>
  </si>
  <si>
    <t>102</t>
  </si>
  <si>
    <t>Pol52</t>
  </si>
  <si>
    <t>104</t>
  </si>
  <si>
    <t>Pol53</t>
  </si>
  <si>
    <t>Obehové čerpadlo GRUNDFOS TPE3 32-150 S-A-F-A-BQQE-DYC alebo ekvialent</t>
  </si>
  <si>
    <t>106</t>
  </si>
  <si>
    <t>Pol54</t>
  </si>
  <si>
    <t>108</t>
  </si>
  <si>
    <t>55</t>
  </si>
  <si>
    <t>Pol55</t>
  </si>
  <si>
    <t>110</t>
  </si>
  <si>
    <t>Pol56</t>
  </si>
  <si>
    <t>Konzola alt. podstavec pre vonkajšiu jednotku</t>
  </si>
  <si>
    <t>set</t>
  </si>
  <si>
    <t>112</t>
  </si>
  <si>
    <t>57</t>
  </si>
  <si>
    <t>Pol57</t>
  </si>
  <si>
    <t>114</t>
  </si>
  <si>
    <t>Pol58</t>
  </si>
  <si>
    <t>116</t>
  </si>
  <si>
    <t>59</t>
  </si>
  <si>
    <t>Pol59</t>
  </si>
  <si>
    <t>118</t>
  </si>
  <si>
    <t>Pol60</t>
  </si>
  <si>
    <t>120</t>
  </si>
  <si>
    <t>61</t>
  </si>
  <si>
    <t>Pol61</t>
  </si>
  <si>
    <t>122</t>
  </si>
  <si>
    <t>Pol62</t>
  </si>
  <si>
    <t>Stavebné práce pre chladenie - búranie, sekanie, oprava povrchov, prestupy stien</t>
  </si>
  <si>
    <t>-468457669</t>
  </si>
  <si>
    <t>SO-02 - Rekonštrukcia časti suterénu</t>
  </si>
  <si>
    <t xml:space="preserve">    3 - Zvislé a kompletné konštrukcie</t>
  </si>
  <si>
    <t xml:space="preserve">    711 - Izolácie proti vode a vlhkosti</t>
  </si>
  <si>
    <t xml:space="preserve">    762 - Konštrukcie tesárske</t>
  </si>
  <si>
    <t>M - Práce a dodávky M</t>
  </si>
  <si>
    <t xml:space="preserve">    21-M - Elektromontáže</t>
  </si>
  <si>
    <t>Zvislé a kompletné konštrukcie</t>
  </si>
  <si>
    <t>317161312.S</t>
  </si>
  <si>
    <t>Pórobetónový preklad nenosný šírky 100 mm, výšky 249 mm, dĺžky 1250 mm</t>
  </si>
  <si>
    <t>-1539981858</t>
  </si>
  <si>
    <t>342272031.S</t>
  </si>
  <si>
    <t>Priečky z pórobetónových tvárnic hladkých s objemovou hmotnosťou do 600 kg/m3 hrúbky 100 mm</t>
  </si>
  <si>
    <t>-1090551975</t>
  </si>
  <si>
    <t>N10</t>
  </si>
  <si>
    <t>2,401*2,60-0,90*1,97</t>
  </si>
  <si>
    <t>611421331.S</t>
  </si>
  <si>
    <t>Oprava vnútorných vápenných omietok stropov železobetónových rovných tvárnicových a klenieb, opravovaná plocha nad 10 do 30 % štukových</t>
  </si>
  <si>
    <t>1865802490</t>
  </si>
  <si>
    <t>oprava / zjednotenie miestnosti</t>
  </si>
  <si>
    <t>"0.16" 15,96</t>
  </si>
  <si>
    <t>611460111.S</t>
  </si>
  <si>
    <t>Príprava vnútorného podkladu stropov na silno a nerovnomerne nasiakavé podklady regulátorom nasiakavosti</t>
  </si>
  <si>
    <t>-1743686646</t>
  </si>
  <si>
    <t>-1360843909</t>
  </si>
  <si>
    <t>napojenie omietky na novú priečku</t>
  </si>
  <si>
    <t>2,401+2,60*2</t>
  </si>
  <si>
    <t>612421331.S</t>
  </si>
  <si>
    <t>Oprava vnútorných vápenných omietok stien, v množstve opravenej plochy nad 10 do 30 % štukových</t>
  </si>
  <si>
    <t>-2131636937</t>
  </si>
  <si>
    <t>"0.16" (6,048+2,64+6,513+0,208)*2,60</t>
  </si>
  <si>
    <t>612460121.S</t>
  </si>
  <si>
    <t>Príprava vnútorného podkladu stien penetráciou základnou</t>
  </si>
  <si>
    <t>-1904558610</t>
  </si>
  <si>
    <t>40,063+8,939</t>
  </si>
  <si>
    <t>612460208.S</t>
  </si>
  <si>
    <t>Vnútorná omietka stien vápenná štuková (jemná), hr. 5 mm</t>
  </si>
  <si>
    <t>-1990861850</t>
  </si>
  <si>
    <t>612481119.S</t>
  </si>
  <si>
    <t>Potiahnutie vnútorných stien sklotextilnou mriežkou s celoplošným prilepením</t>
  </si>
  <si>
    <t>982106733</t>
  </si>
  <si>
    <t>(2,401*2,60-0,90*1,97)*2</t>
  </si>
  <si>
    <t>631312141.S</t>
  </si>
  <si>
    <t>Doplnenie existujúcich mazanín prostým betónom (s dodaním hmôt) bez poteru rýh v mazaninách</t>
  </si>
  <si>
    <t>m3</t>
  </si>
  <si>
    <t>27172359</t>
  </si>
  <si>
    <t>zaplnenie po jestv.priečke</t>
  </si>
  <si>
    <t>2,60*0,10*0,15</t>
  </si>
  <si>
    <t>-124554738</t>
  </si>
  <si>
    <t>1339438894</t>
  </si>
  <si>
    <t>632452219.S</t>
  </si>
  <si>
    <t>Cementový poter, pevnosti v tlaku 20 MPa, hr. 50 mm</t>
  </si>
  <si>
    <t>592103046</t>
  </si>
  <si>
    <t>631362402.S</t>
  </si>
  <si>
    <t>Výstuž mazanín z betónov (z kameniva) a z ľahkých betónov zo sietí KARI, priemer drôtu 4/4 mm, veľkosť oka 150x150 mm</t>
  </si>
  <si>
    <t>-432074961</t>
  </si>
  <si>
    <t>632452613.S</t>
  </si>
  <si>
    <t>Cementová samonivelizačná stierka, pevnosti v tlaku 20 MPa, hr. 5 mm</t>
  </si>
  <si>
    <t>-1395655770</t>
  </si>
  <si>
    <t>-107846503</t>
  </si>
  <si>
    <t>Vyčistenie budov pri výške podlaží do 4 m</t>
  </si>
  <si>
    <t>1614910237</t>
  </si>
  <si>
    <t>"ost" 5,00</t>
  </si>
  <si>
    <t>962031132.S</t>
  </si>
  <si>
    <t>Búranie priečok alebo vybúranie otvorov plochy nad 4 m2 z tehál pálených, plných alebo dutých hr. do 150 mm,  -0,19600t</t>
  </si>
  <si>
    <t>-1074624055</t>
  </si>
  <si>
    <t>BP9</t>
  </si>
  <si>
    <t>2,395*2,60</t>
  </si>
  <si>
    <t>BP10</t>
  </si>
  <si>
    <t>2,60*2,60</t>
  </si>
  <si>
    <t>965044201.S</t>
  </si>
  <si>
    <t>Brúsenie existujúcich betónových podláh, zbrúsenie hrúbky do 3 mm -0,00600t</t>
  </si>
  <si>
    <t>-641059012</t>
  </si>
  <si>
    <t>BP11</t>
  </si>
  <si>
    <t>9,94+5,90</t>
  </si>
  <si>
    <t>965044291.S</t>
  </si>
  <si>
    <t>Príplatok k brúseniu existujúcich betónových podláh, za každý ďalší 1 mm hrúbky -0,00200t</t>
  </si>
  <si>
    <t>555214349</t>
  </si>
  <si>
    <t>15,840*7</t>
  </si>
  <si>
    <t>965081812.S</t>
  </si>
  <si>
    <t>Búranie dlažieb, z kamen., cement., terazzových, čadičových alebo keramických, hr. nad 10 mm,  -0,06500t</t>
  </si>
  <si>
    <t>271906172</t>
  </si>
  <si>
    <t>978011141.S</t>
  </si>
  <si>
    <t>Otlčenie omietok stropov vnútorných vápenných alebo vápennocementových v rozsahu do 30 %,  -0,01000t</t>
  </si>
  <si>
    <t>1157988219</t>
  </si>
  <si>
    <t>978013141.S</t>
  </si>
  <si>
    <t>Otlčenie omietok stien vnútorných vápenných alebo vápennocementových v rozsahu do 30 %,  -0,01000t</t>
  </si>
  <si>
    <t>-918491830</t>
  </si>
  <si>
    <t>1637571578</t>
  </si>
  <si>
    <t>1103900846</t>
  </si>
  <si>
    <t>829384894</t>
  </si>
  <si>
    <t>1938015928</t>
  </si>
  <si>
    <t>4,633*9</t>
  </si>
  <si>
    <t>1576474080</t>
  </si>
  <si>
    <t>485793638</t>
  </si>
  <si>
    <t>1536423096</t>
  </si>
  <si>
    <t>-1663610990</t>
  </si>
  <si>
    <t>711</t>
  </si>
  <si>
    <t>Izolácie proti vode a vlhkosti</t>
  </si>
  <si>
    <t>711111001.S</t>
  </si>
  <si>
    <t>Zhotovenie izolácie proti zemnej vlhkosti vodorovná náterom penetračným za studena</t>
  </si>
  <si>
    <t>-1046532689</t>
  </si>
  <si>
    <t>16,59</t>
  </si>
  <si>
    <t>111630002800.S</t>
  </si>
  <si>
    <t>Penetračný náter na živičnej báze s obsahom rozpoušťadiel</t>
  </si>
  <si>
    <t>l</t>
  </si>
  <si>
    <t>1461571737</t>
  </si>
  <si>
    <t>16,59*0,30</t>
  </si>
  <si>
    <t>4,977*0,25 'Prepočítané koeficientom množstva</t>
  </si>
  <si>
    <t>711141559.S</t>
  </si>
  <si>
    <t>Zhotovenie  izolácie proti zemnej vlhkosti a tlakovej vode vodorovná NAIP pritavením</t>
  </si>
  <si>
    <t>-1383616854</t>
  </si>
  <si>
    <t>628310001000.S</t>
  </si>
  <si>
    <t>Pás asfaltový s posypom hr. 3,5 mm vystužený sklenenou rohožou</t>
  </si>
  <si>
    <t>-1911515795</t>
  </si>
  <si>
    <t>16,59*1,15 'Prepočítané koeficientom množstva</t>
  </si>
  <si>
    <t>998711203.S</t>
  </si>
  <si>
    <t>Presun hmôt pre izoláciu proti vode v objektoch výšky nad 12 do 24 m</t>
  </si>
  <si>
    <t>-1000090225</t>
  </si>
  <si>
    <t>762</t>
  </si>
  <si>
    <t>Konštrukcie tesárske</t>
  </si>
  <si>
    <t>762132811.S</t>
  </si>
  <si>
    <t>Demontáž debnenia zvislých stien a nadstrešných stien z jednostranne hobľovaných dosiek -0,01400 t</t>
  </si>
  <si>
    <t>-73959099</t>
  </si>
  <si>
    <t>dočasná stena s roštom</t>
  </si>
  <si>
    <t>11,703</t>
  </si>
  <si>
    <t>762431303.S</t>
  </si>
  <si>
    <t>Obloženie stien z dosiek OSB skrutkovaných na zraz hr. dosky 15 mm</t>
  </si>
  <si>
    <t>2068481214</t>
  </si>
  <si>
    <t>dočasná stena s dverami 1.PP</t>
  </si>
  <si>
    <t>2,10*2,60</t>
  </si>
  <si>
    <t>2,401*2,60</t>
  </si>
  <si>
    <t>762431500.S</t>
  </si>
  <si>
    <t>Montáž obloženia stien, podkladový rošt</t>
  </si>
  <si>
    <t>-1071281027</t>
  </si>
  <si>
    <t>11,703*2</t>
  </si>
  <si>
    <t>605110014500.S</t>
  </si>
  <si>
    <t>Dosky a fošne z mäkkého reziva neopracované omietané akosť I</t>
  </si>
  <si>
    <t>-949985703</t>
  </si>
  <si>
    <t>rošt 50x100mm</t>
  </si>
  <si>
    <t>23,406*0,05*0,10*1,1</t>
  </si>
  <si>
    <t>998762203.S</t>
  </si>
  <si>
    <t>Presun hmôt pre konštrukcie tesárske v objektoch výšky od 12 do 24 m</t>
  </si>
  <si>
    <t>546350565</t>
  </si>
  <si>
    <t>-1676228736</t>
  </si>
  <si>
    <t>"0.16" 17,761+2,401+1</t>
  </si>
  <si>
    <t>115262193</t>
  </si>
  <si>
    <t>-1363985670</t>
  </si>
  <si>
    <t>15,960*1,05</t>
  </si>
  <si>
    <t>21,162*0,10*1,05</t>
  </si>
  <si>
    <t>1625457068</t>
  </si>
  <si>
    <t>1320182353</t>
  </si>
  <si>
    <t>strop</t>
  </si>
  <si>
    <t>stena</t>
  </si>
  <si>
    <t>"0.16" (2,60+6,048+6,513+0,208)*2,60</t>
  </si>
  <si>
    <t>1966361176</t>
  </si>
  <si>
    <t>27441185</t>
  </si>
  <si>
    <t>"0.16" 15,96+10,00</t>
  </si>
  <si>
    <t>stena - nová omietka</t>
  </si>
  <si>
    <t>(2,401*2,60-0,90*1,97)*2+10,00</t>
  </si>
  <si>
    <t>stena - opravovaná omietka</t>
  </si>
  <si>
    <t>Práce a dodávky M</t>
  </si>
  <si>
    <t>21-M</t>
  </si>
  <si>
    <t>Elektromontáže</t>
  </si>
  <si>
    <t>210010000.S</t>
  </si>
  <si>
    <t>Elektroinštalácia</t>
  </si>
  <si>
    <t>euro</t>
  </si>
  <si>
    <t>1889512205</t>
  </si>
  <si>
    <t>210962967.S</t>
  </si>
  <si>
    <t>Demontáž - rozvádzač RST 04P1   -0,07600 t</t>
  </si>
  <si>
    <t>344717183</t>
  </si>
  <si>
    <t>BP9 odstránenie ističovej skrine</t>
  </si>
  <si>
    <t>-1947017998</t>
  </si>
  <si>
    <t>-286462010</t>
  </si>
  <si>
    <t>SO 03 - Bezbariérovosť budovy</t>
  </si>
  <si>
    <t xml:space="preserve">    1 - Zemné práce</t>
  </si>
  <si>
    <t xml:space="preserve">    2 - Zakladanie</t>
  </si>
  <si>
    <t xml:space="preserve">    5 - Komunikácie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</si>
  <si>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</si>
  <si>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</si>
  <si>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</si>
  <si>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764 - Konštrukcie klampiarske</t>
  </si>
  <si>
    <t xml:space="preserve">    765 - Konštrukcie - krytiny tvrdé</t>
  </si>
  <si>
    <t xml:space="preserve">    767 - Konštrukcie doplnkové kovové</t>
  </si>
  <si>
    <t xml:space="preserve">    781 - Obklady</t>
  </si>
  <si>
    <t xml:space="preserve">    783 - Nátery</t>
  </si>
  <si>
    <t xml:space="preserve">    33-M - Montáže dopravných zariadení, skladových zariadení a váh</t>
  </si>
  <si>
    <t>Zemné práce</t>
  </si>
  <si>
    <t>113107123.S</t>
  </si>
  <si>
    <t>Odstránenie krytu v ploche  do 200 m2 z kameniva hrubého drveného, hr.200 do 300 mm,  -0,40000t</t>
  </si>
  <si>
    <t>585927169</t>
  </si>
  <si>
    <t>113107131.S</t>
  </si>
  <si>
    <t>Odstránenie krytu v ploche do 200 m2 z betónu prostého, hr. vrstvy do 150 mm,  -0,22500t</t>
  </si>
  <si>
    <t>-1795559357</t>
  </si>
  <si>
    <t>spevnená plocha</t>
  </si>
  <si>
    <t>4,85*3,35</t>
  </si>
  <si>
    <t>133201101.S</t>
  </si>
  <si>
    <t>Výkop šachty zapaženej, hornina 3 do 100 m3</t>
  </si>
  <si>
    <t>58467402</t>
  </si>
  <si>
    <t>pätka pre dočasné podpery</t>
  </si>
  <si>
    <t>1,00*0,40*1,20*2</t>
  </si>
  <si>
    <t>jama pre výťah</t>
  </si>
  <si>
    <t>(2,85+4,60)/2*3,35*3,20</t>
  </si>
  <si>
    <t>133201109.S</t>
  </si>
  <si>
    <t>Príplatok k cenám za lepivosť pri hĺbení šachiet zapažených i nezapažených v hornine 3</t>
  </si>
  <si>
    <t>-703274109</t>
  </si>
  <si>
    <t>40,892*0,3</t>
  </si>
  <si>
    <t>162201102.S</t>
  </si>
  <si>
    <t>Vodorovné premiestnenie výkopku z horniny 1-4 nad 20-50m</t>
  </si>
  <si>
    <t>-838639649</t>
  </si>
  <si>
    <t>162501102.S</t>
  </si>
  <si>
    <t>Vodorovné premiestnenie výkopku po spevnenej ceste z horniny tr.1-4, do 100 m3 na vzdialenosť do 3000 m</t>
  </si>
  <si>
    <t>25291517</t>
  </si>
  <si>
    <t>40,892-24,77</t>
  </si>
  <si>
    <t>162501105.S</t>
  </si>
  <si>
    <t>Vodorovné premiestnenie výkopku po spevnenej ceste z horniny tr.1-4, do 100 m3, príplatok k cene za každých ďalšich a začatých 1000 m</t>
  </si>
  <si>
    <t>-876209314</t>
  </si>
  <si>
    <t>16,122*12</t>
  </si>
  <si>
    <t>166101101.S</t>
  </si>
  <si>
    <t>Prehodenie neuľahnutého výkopku z horniny 1 až 4</t>
  </si>
  <si>
    <t>-1245015218</t>
  </si>
  <si>
    <t>171201201.M</t>
  </si>
  <si>
    <t>Uloženie sypaniny na skládky do 100 m3 (medziskládka)</t>
  </si>
  <si>
    <t>819636610</t>
  </si>
  <si>
    <t>171201201.S</t>
  </si>
  <si>
    <t>Uloženie sypaniny na skládky do 100 m3</t>
  </si>
  <si>
    <t>1618968471</t>
  </si>
  <si>
    <t>171209002.S</t>
  </si>
  <si>
    <t>Poplatok za skládku - zemina a kamenivo (17 05) ostatné</t>
  </si>
  <si>
    <t>-761661843</t>
  </si>
  <si>
    <t>16,122*1,8</t>
  </si>
  <si>
    <t>174101001.S</t>
  </si>
  <si>
    <t>Zásyp sypaninou so zhutnením jám, šachiet, rýh, zárezov alebo okolo objektov do 100 m3</t>
  </si>
  <si>
    <t>1743623905</t>
  </si>
  <si>
    <t>zásyp pätky pre dočasné podpery</t>
  </si>
  <si>
    <t>(2,85+4,60)/2*3,35*3,20-2,20*2,29*3,20</t>
  </si>
  <si>
    <t>181201102.S</t>
  </si>
  <si>
    <t>Úprava pláne v násypoch v hornine 1-4 so zhutnením</t>
  </si>
  <si>
    <t>2058879261</t>
  </si>
  <si>
    <t>oprava jestv.plochy</t>
  </si>
  <si>
    <t>4,85*3,35-2,20*2,29</t>
  </si>
  <si>
    <t>Zakladanie</t>
  </si>
  <si>
    <t>273321411.S</t>
  </si>
  <si>
    <t>Betón základových dosiek, železový (bez výstuže), tr. C 25/30</t>
  </si>
  <si>
    <t>487450963</t>
  </si>
  <si>
    <t>doska šachty</t>
  </si>
  <si>
    <t>2,15*2,13*0,25</t>
  </si>
  <si>
    <t>273351215.S</t>
  </si>
  <si>
    <t>Debnenie stien základových dosiek, zhotovenie-dielce</t>
  </si>
  <si>
    <t>-623288992</t>
  </si>
  <si>
    <t>(2,15+2,13)*2*0,25</t>
  </si>
  <si>
    <t>273351216.S</t>
  </si>
  <si>
    <t>Debnenie stien základových dosiek, odstránenie-dielce</t>
  </si>
  <si>
    <t>-654445124</t>
  </si>
  <si>
    <t>275321411.S</t>
  </si>
  <si>
    <t>Betón základových pätiek, železový (bez výstuže), tr. C 25/30</t>
  </si>
  <si>
    <t>1428760747</t>
  </si>
  <si>
    <t>1,00*0,40*1,00*2</t>
  </si>
  <si>
    <t>275351217.S</t>
  </si>
  <si>
    <t>Debnenie stien základových pätiek, zhotovenie-tradičné</t>
  </si>
  <si>
    <t>-1478251634</t>
  </si>
  <si>
    <t>(1,00+0,40)*2*1,00*2</t>
  </si>
  <si>
    <t>275351218.S</t>
  </si>
  <si>
    <t>Debnenie stien základových pätiek, odstránenie-tradičné</t>
  </si>
  <si>
    <t>206612773</t>
  </si>
  <si>
    <t>311321411.S</t>
  </si>
  <si>
    <t>Betón nadzákladových múrov, železový (bez výstuže) tr. C 25/30</t>
  </si>
  <si>
    <t>774533713</t>
  </si>
  <si>
    <t>steny šachty</t>
  </si>
  <si>
    <t>(2,15+1,88*2)*0,25*3,15</t>
  </si>
  <si>
    <t>1,65*0,15*1,00</t>
  </si>
  <si>
    <t>311351101.S</t>
  </si>
  <si>
    <t>Debnenie nadzákladových múrov jednostranné, zhotovenie-dielce</t>
  </si>
  <si>
    <t>-1346209687</t>
  </si>
  <si>
    <t>1,65*1,00</t>
  </si>
  <si>
    <t>311351102.S</t>
  </si>
  <si>
    <t>Debnenie nadzákladových múrov jednostranné, odstránenie-dielce</t>
  </si>
  <si>
    <t>1766935220</t>
  </si>
  <si>
    <t>311351105.S</t>
  </si>
  <si>
    <t>Debnenie nadzákladových múrov obojstranné zhotovenie-dielce</t>
  </si>
  <si>
    <t>-1923907923</t>
  </si>
  <si>
    <t>(2,15+1,88*2)*3,15*2</t>
  </si>
  <si>
    <t>311351106.S</t>
  </si>
  <si>
    <t>Debnenie nadzákladových múrov obojstranné odstránenie-dielce</t>
  </si>
  <si>
    <t>1663622517</t>
  </si>
  <si>
    <t>311361821.S</t>
  </si>
  <si>
    <t>Výstuž nadzákladových múrov B500 (10505)</t>
  </si>
  <si>
    <t>-1167172819</t>
  </si>
  <si>
    <t>statika výkres č.S-02</t>
  </si>
  <si>
    <t>606,911*0,001</t>
  </si>
  <si>
    <t>317121151.S</t>
  </si>
  <si>
    <t>Montáž prekladu zo železobetónových prefabrikátov do pripravených rýh svetl. otvoru do 1050 mm</t>
  </si>
  <si>
    <t>-451865287</t>
  </si>
  <si>
    <t xml:space="preserve">preklad rozšírených dverí </t>
  </si>
  <si>
    <t>"1.15" 1</t>
  </si>
  <si>
    <t>596460004500.S</t>
  </si>
  <si>
    <t>Keramický preklad nenosný, lxšxv 1250x115x71 mm</t>
  </si>
  <si>
    <t>-1536885679</t>
  </si>
  <si>
    <t>1*1,01 'Prepočítané koeficientom množstva</t>
  </si>
  <si>
    <t>317121251.S</t>
  </si>
  <si>
    <t>Montáž prekladu zo železobetónových prefabrikátov do pripravených rýh svetl. otvoru 1050-1800 mm</t>
  </si>
  <si>
    <t>1104820554</t>
  </si>
  <si>
    <t>596460001400.S</t>
  </si>
  <si>
    <t>Keramický preklad nosný, lxšxv 1750x70x238 mm</t>
  </si>
  <si>
    <t>80205530</t>
  </si>
  <si>
    <t>"1.PP" 8</t>
  </si>
  <si>
    <t>"1.NP" 7</t>
  </si>
  <si>
    <t>"2.NP" 7</t>
  </si>
  <si>
    <t>317160173.S</t>
  </si>
  <si>
    <t>Keramický preklad nenosný šírky 145 mm, výšky 71 mm, dĺžky 1500 mm</t>
  </si>
  <si>
    <t>-967097680</t>
  </si>
  <si>
    <t>"podkrovie" 1</t>
  </si>
  <si>
    <t>340238226.S</t>
  </si>
  <si>
    <t>Zamurovanie otvorov plochy od 0,25 do 1 m2 z tehál pálených dierovaných nebrúsených hrúbky 140 mm</t>
  </si>
  <si>
    <t>661823307</t>
  </si>
  <si>
    <t>priečka podkrovie</t>
  </si>
  <si>
    <t>1,95*2,40-1,20*0,90</t>
  </si>
  <si>
    <t>Komunikácie</t>
  </si>
  <si>
    <t>564760211.S</t>
  </si>
  <si>
    <t>Podklad alebo kryt z kameniva hrubého drveného veľ. 16-32 mm s rozprestretím a zhutnením hr. 200 mm</t>
  </si>
  <si>
    <t>1136201321</t>
  </si>
  <si>
    <t>581130315.S</t>
  </si>
  <si>
    <t>Kryt cementobetónový cestných komunikácií skupiny CB III pre TDZ IV, V a VI, hr. 200 mm</t>
  </si>
  <si>
    <t>-414819266</t>
  </si>
  <si>
    <t>611481112.S</t>
  </si>
  <si>
    <t>Potiahnutie stropov vnútorných, pletivom keramickým</t>
  </si>
  <si>
    <t>623263305</t>
  </si>
  <si>
    <t>ostenie nového otvoru</t>
  </si>
  <si>
    <t>"1.PP" (1,20+2,00*2)*(0,80+0,50)</t>
  </si>
  <si>
    <t>"1.NP" (1,20+3,75*2)*(0,55+0,50)</t>
  </si>
  <si>
    <t>"2.NP" (1,20+3,10*2)*(0,55+0,50)</t>
  </si>
  <si>
    <t>"podkrovie" 0,80*1,10*2</t>
  </si>
  <si>
    <t>331507890</t>
  </si>
  <si>
    <t>"1.15 rozšírené dvere" (0,80+1,97*2)*2</t>
  </si>
  <si>
    <t>612425931.S</t>
  </si>
  <si>
    <t>Omietka vápenná vnútorného ostenia okenného alebo dverného štuková</t>
  </si>
  <si>
    <t>349377149</t>
  </si>
  <si>
    <t>ostenie vybúraných otvorov</t>
  </si>
  <si>
    <t>"podkrovie" (1,20+2,00*2)*0,15+0,80*1,10*2</t>
  </si>
  <si>
    <t>rozšírené dvere - omietka rýh</t>
  </si>
  <si>
    <t>"1.15" 1,25*0,30*2+1,00</t>
  </si>
  <si>
    <t>612460151.S</t>
  </si>
  <si>
    <t>Príprava vnútorného podkladu stien cementovým prednástrekom, hr. 3 mm</t>
  </si>
  <si>
    <t>690925138</t>
  </si>
  <si>
    <t>27,955+4,328</t>
  </si>
  <si>
    <t>612460364.S</t>
  </si>
  <si>
    <t>Vnútorná omietka stien vápennocementová jednovrstvová, hr. 15 mm</t>
  </si>
  <si>
    <t>536981751</t>
  </si>
  <si>
    <t>1,95*3,45-1,20*2,00</t>
  </si>
  <si>
    <t>612481031.S</t>
  </si>
  <si>
    <t>Rohový profil z pozinkovaného plechu pre hrúbku omietky 8 až 12 mm</t>
  </si>
  <si>
    <t>-1937339345</t>
  </si>
  <si>
    <t>"1.PP" (1,20+2,00*2)*2</t>
  </si>
  <si>
    <t>"1.NP" (1,20+3,75*2)*2</t>
  </si>
  <si>
    <t>"2.NP" (1,20+3,10*2)*2</t>
  </si>
  <si>
    <t>"podkrovie" (1,20+2,00*2)*2</t>
  </si>
  <si>
    <t>622460112.S</t>
  </si>
  <si>
    <t>Príprava vonkajšieho podkladu stien na betónové podklady kontaktným mostíkom</t>
  </si>
  <si>
    <t>1393135020</t>
  </si>
  <si>
    <t>622461281.S</t>
  </si>
  <si>
    <t>Vonkajšia omietka stien pastovitá dekoratívna mozaiková</t>
  </si>
  <si>
    <t>928167910</t>
  </si>
  <si>
    <t>625250545.S</t>
  </si>
  <si>
    <t>Kontaktný zatepľovací systém soklovej alebo vodou namáhanej časti hr. 70 mm, skrutkovacie kotvy, systém ETICS</t>
  </si>
  <si>
    <t>-1534554298</t>
  </si>
  <si>
    <t>nadzemná časť sokla</t>
  </si>
  <si>
    <t>(2,20*2+2,29)*0,35</t>
  </si>
  <si>
    <t>631313611.S</t>
  </si>
  <si>
    <t>Mazanina z betónu prostého (m3) tr. C 16/20 hr.nad 80 do 120 mm</t>
  </si>
  <si>
    <t>2092025287</t>
  </si>
  <si>
    <t>podkladný betón</t>
  </si>
  <si>
    <t>2,29*2,20*0,10</t>
  </si>
  <si>
    <t>631351101.S</t>
  </si>
  <si>
    <t>Debnenie stien, rýh a otvorov v podlahách zhotovenie</t>
  </si>
  <si>
    <t>1720659435</t>
  </si>
  <si>
    <t>(2,29+2,20*2)*0,10</t>
  </si>
  <si>
    <t>631351102.S</t>
  </si>
  <si>
    <t>Debnenie stien, rýh a otvorov v podlahách odstránenie</t>
  </si>
  <si>
    <t>138163849</t>
  </si>
  <si>
    <t>642944121.S</t>
  </si>
  <si>
    <t>Dodatočná montáž oceľovej dverovej zárubne, plochy otvoru do 2,5 m2</t>
  </si>
  <si>
    <t>-204446718</t>
  </si>
  <si>
    <t>553310008300.S</t>
  </si>
  <si>
    <t xml:space="preserve">Zárubňa oceľová oblá šxv 800x1970 mm </t>
  </si>
  <si>
    <t>612677937</t>
  </si>
  <si>
    <t>919735123.S</t>
  </si>
  <si>
    <t>Rezanie existujúceho betónového krytu alebo podkladu hĺbky nad 100 do 150 mm</t>
  </si>
  <si>
    <t>1217522991</t>
  </si>
  <si>
    <t>jestv.spevnená plocha</t>
  </si>
  <si>
    <t>4,85*2+3,35</t>
  </si>
  <si>
    <t>936457111.R</t>
  </si>
  <si>
    <t>Zálievka tesniacich škár zálievkovou hmotou, objemu jednotlivo do 0,01 m3</t>
  </si>
  <si>
    <t>-1124131608</t>
  </si>
  <si>
    <t>dilatačná škára výťah / jestv.šachta, odhad hrúbka 30mm</t>
  </si>
  <si>
    <t>0,25*3,40*0,03*2</t>
  </si>
  <si>
    <t>1,65*0,03*1,25</t>
  </si>
  <si>
    <t>574862203910.S</t>
  </si>
  <si>
    <t>Zálievková hmota nestlačiteľná</t>
  </si>
  <si>
    <t>-667560851</t>
  </si>
  <si>
    <t>0,113*1900</t>
  </si>
  <si>
    <t>941941032.S</t>
  </si>
  <si>
    <t>Montáž lešenia ľahkého pracovného radového s podlahami šírky od 0,80 do 1,00 m, výšky nad 10 do 30 m</t>
  </si>
  <si>
    <t>1751964764</t>
  </si>
  <si>
    <t>vonkajšie lešenie - pri vyhotovení otvorov</t>
  </si>
  <si>
    <t>3,00*(11,10+1,50)</t>
  </si>
  <si>
    <t>k sklenej fasáde</t>
  </si>
  <si>
    <t>(1,95+1,00*2+2,05*2)*(13,00+1,35)</t>
  </si>
  <si>
    <t>941941192.S</t>
  </si>
  <si>
    <t>Príplatok za prvý a každý ďalší i začatý mesiac použitia lešenia ľahkého pracovného radového s podlahami šírky od 0,80 do 1,00 m, výšky nad 10 do 30 m</t>
  </si>
  <si>
    <t>192260798</t>
  </si>
  <si>
    <t>153,318*3</t>
  </si>
  <si>
    <t>941941832.S</t>
  </si>
  <si>
    <t>Demontáž lešenia ľahkého pracovného radového s podlahami šírky nad 0,80 do 1,00 m, výšky nad 10 do 30 m</t>
  </si>
  <si>
    <t>-994116444</t>
  </si>
  <si>
    <t>-842889792</t>
  </si>
  <si>
    <t>k debneniu šachty</t>
  </si>
  <si>
    <t>(2,15+1,88*2)*1,00*2</t>
  </si>
  <si>
    <t>k novým otvorom</t>
  </si>
  <si>
    <t>1,20*1,00*4</t>
  </si>
  <si>
    <t>944944103.S</t>
  </si>
  <si>
    <t>Ochranná sieť na boku lešenia</t>
  </si>
  <si>
    <t>-1283953299</t>
  </si>
  <si>
    <t>944944803.S</t>
  </si>
  <si>
    <t>Demontáž ochrannej siete na boku lešenia</t>
  </si>
  <si>
    <t>-769836003</t>
  </si>
  <si>
    <t>-1721625180</t>
  </si>
  <si>
    <t>"0.01" 16,45</t>
  </si>
  <si>
    <t>"1.02" 4,00*11,515</t>
  </si>
  <si>
    <t>"2.01" 4,00*11,515</t>
  </si>
  <si>
    <t>"3.04"46,58</t>
  </si>
  <si>
    <t>952903011.S</t>
  </si>
  <si>
    <t>Čistenie fasád tlakovou vodou od prachu, usadenín a pavučín z úrovne terénu</t>
  </si>
  <si>
    <t>294011431</t>
  </si>
  <si>
    <t>očistenie steny pred zálievkou tesniacou maltou</t>
  </si>
  <si>
    <t>2,29*3,45</t>
  </si>
  <si>
    <t>953943122.S</t>
  </si>
  <si>
    <t>Osadenie drobných kovových predmetov do betónu pred zabetónovaním, hmotnosti 1-5 kg/kus (bez dodávky)</t>
  </si>
  <si>
    <t>-2031177329</t>
  </si>
  <si>
    <t>"kotevné platne - statika v.č.S-02" 4</t>
  </si>
  <si>
    <t>553310000000.S</t>
  </si>
  <si>
    <t xml:space="preserve">Oceľová konštrukcia, žiarozinková </t>
  </si>
  <si>
    <t>260897739</t>
  </si>
  <si>
    <t>"kotevná platňa 4ks" 18,082</t>
  </si>
  <si>
    <t>959941123.S</t>
  </si>
  <si>
    <t>Chemická kotva s kotevným svorníkom tesnená chemickou ampulkou do betónu, ŽB, kameňa, s vyvŕtaním otvoru M12/95/220 mm</t>
  </si>
  <si>
    <t>-371989772</t>
  </si>
  <si>
    <t>dodatočné kotvenie pomúrnice pri prerušení</t>
  </si>
  <si>
    <t>961055111.S</t>
  </si>
  <si>
    <t>Búranie základov alebo vybúranie otvorov plochy nad 4 m2 v základoch železobetónových,  -2,40000t</t>
  </si>
  <si>
    <t>1595424518</t>
  </si>
  <si>
    <t>odstránenie pätky dočasnej podpery</t>
  </si>
  <si>
    <t>63</t>
  </si>
  <si>
    <t>968061112.S</t>
  </si>
  <si>
    <t>Vyvesenie dreveného okenného krídla do suti plochy do 1,5 m2, -0,01200t</t>
  </si>
  <si>
    <t>1603950364</t>
  </si>
  <si>
    <t>podkrovie strešné okná</t>
  </si>
  <si>
    <t>968061125.S</t>
  </si>
  <si>
    <t>Vyvesenie dreveného dverného krídla do suti plochy do 2 m2, -0,02400t</t>
  </si>
  <si>
    <t>862599581</t>
  </si>
  <si>
    <t>BP3</t>
  </si>
  <si>
    <t>"1.NP" 1</t>
  </si>
  <si>
    <t>65</t>
  </si>
  <si>
    <t>968062354.S</t>
  </si>
  <si>
    <t>Vybúranie drevených rámov okien dvojitých alebo zdvojených, plochy do 1 m2,  -0,07500t</t>
  </si>
  <si>
    <t>307787142</t>
  </si>
  <si>
    <t>1,00*0,70*4</t>
  </si>
  <si>
    <t>968072455.S</t>
  </si>
  <si>
    <t>Vybúranie kovových dverových zárubní plochy do 2 m2,  -0,07600t</t>
  </si>
  <si>
    <t>331342757</t>
  </si>
  <si>
    <t>0,60*1,97</t>
  </si>
  <si>
    <t>67</t>
  </si>
  <si>
    <t>968081115.S</t>
  </si>
  <si>
    <t>Demontáž okien plastových, 1 bm obvodu - 0,007t</t>
  </si>
  <si>
    <t>906298956</t>
  </si>
  <si>
    <t>BP2</t>
  </si>
  <si>
    <t>(1,20+2,10)*2*2</t>
  </si>
  <si>
    <t>971033531.S</t>
  </si>
  <si>
    <t>Vybúranie otvorov v murive tehl. plochy do 1 m2 hr. do 150 mm,  -0,28100t</t>
  </si>
  <si>
    <t>1278992975</t>
  </si>
  <si>
    <t>rozšírenie otvoru dverí</t>
  </si>
  <si>
    <t>0,20*2,02</t>
  </si>
  <si>
    <t>69</t>
  </si>
  <si>
    <t>971033651.S</t>
  </si>
  <si>
    <t>Vybúranie otvorov v murive tehl. plochy do 4 m2 hr. do 600 mm,  -1,87500t</t>
  </si>
  <si>
    <t>1967161901</t>
  </si>
  <si>
    <t>1.NP</t>
  </si>
  <si>
    <t>1,20*0,55*3,75</t>
  </si>
  <si>
    <t>2.NP</t>
  </si>
  <si>
    <t>1,20*0,55*3,10</t>
  </si>
  <si>
    <t>971033681.S</t>
  </si>
  <si>
    <t>Vybúranie otvorov v murive tehl. plochy do 4 m2 hr. do 900 mm,  -1,87500t</t>
  </si>
  <si>
    <t>510392689</t>
  </si>
  <si>
    <t>podkrovie</t>
  </si>
  <si>
    <t>1,20*0,80*1,10</t>
  </si>
  <si>
    <t>71</t>
  </si>
  <si>
    <t>971042651.S</t>
  </si>
  <si>
    <t>Vybúranie otvoru v betónových priečkach a stenách plochy do 4 m2, akejkolvek hr.,  -2,20000t</t>
  </si>
  <si>
    <t>2141747936</t>
  </si>
  <si>
    <t>napojenie na výťah.šachtu</t>
  </si>
  <si>
    <t>"1.PP" 1,20*0,80*2,00</t>
  </si>
  <si>
    <t>971055024.S</t>
  </si>
  <si>
    <t>Rezanie konštrukcií zo železobetónu hr. panelu 300 mm stenovou pílou -0,03600t</t>
  </si>
  <si>
    <t>64284104</t>
  </si>
  <si>
    <t>vyrezanie otvoru</t>
  </si>
  <si>
    <t>"1.NP" (1,20+3,75)*2*2</t>
  </si>
  <si>
    <t>"2.NP" (1,20+3,10)*2*2</t>
  </si>
  <si>
    <t>73</t>
  </si>
  <si>
    <t>971055034.S</t>
  </si>
  <si>
    <t>Rezanie konštrukcií zo železobetónu hr. panelu 400 mm stenovou pílou -0,04800t</t>
  </si>
  <si>
    <t>1683850942</t>
  </si>
  <si>
    <t>"1.PP" (1,20+2,00)*2*2</t>
  </si>
  <si>
    <t>"podkrovie" (1,20+1,10*2)*2</t>
  </si>
  <si>
    <t>973041511.S</t>
  </si>
  <si>
    <t>Vysekanie v murive betónovom výklenkov pohľadovej plochy väčšej než 0, 25 m2,  -2,20000t</t>
  </si>
  <si>
    <t>-1566129901</t>
  </si>
  <si>
    <t>pre osadenie prekladov</t>
  </si>
  <si>
    <t>"1.PP" 1,75*0,25*0,80</t>
  </si>
  <si>
    <t>75</t>
  </si>
  <si>
    <t>974031267.S</t>
  </si>
  <si>
    <t>Vysekanie rýh v murive tehlovom na akúkoľvek maltu v priestore priľahlom k stropnej konštrukcii do hĺbky 150 mm a š. nad 200 mm,  -0,08100 t</t>
  </si>
  <si>
    <t>1778780577</t>
  </si>
  <si>
    <t>"1.15" 1,25</t>
  </si>
  <si>
    <t>974031287.S</t>
  </si>
  <si>
    <t>Vysekanie rýh v murive tehlovom na akúkoľvek maltu v priestore priľahlom k stropnej konštrukcii do hĺbky 300 mm a š. do 300 mm,  -0,10100 t</t>
  </si>
  <si>
    <t>935921491</t>
  </si>
  <si>
    <t>1,75*2</t>
  </si>
  <si>
    <t>77</t>
  </si>
  <si>
    <t>975053151.S</t>
  </si>
  <si>
    <t>Viacradové podchytenie stropov pre osadenie nosníkov, do výšky podchytenia 3,50 m a zaťaženia nad 1500 kg/m2</t>
  </si>
  <si>
    <t>2052477353</t>
  </si>
  <si>
    <t>"1.PP" 3,00*2</t>
  </si>
  <si>
    <t>"1.NP" 3,00*2</t>
  </si>
  <si>
    <t>"2.NP" 3,00*2</t>
  </si>
  <si>
    <t>975058151.S</t>
  </si>
  <si>
    <t>Príplatok za každý ďalší 1 m výšky podchytenia nad 3,50 m a jeho zaťaženia hmotnosťou nad 1500 kg/m2</t>
  </si>
  <si>
    <t>1276210256</t>
  </si>
  <si>
    <t>79</t>
  </si>
  <si>
    <t>-1559569688</t>
  </si>
  <si>
    <t>-405510963</t>
  </si>
  <si>
    <t>33,743*2</t>
  </si>
  <si>
    <t>81</t>
  </si>
  <si>
    <t>-932573539</t>
  </si>
  <si>
    <t>2035129049</t>
  </si>
  <si>
    <t>33,844*9</t>
  </si>
  <si>
    <t>83</t>
  </si>
  <si>
    <t>2034459055</t>
  </si>
  <si>
    <t>-304208864</t>
  </si>
  <si>
    <t>85</t>
  </si>
  <si>
    <t>786556027</t>
  </si>
  <si>
    <t>-414574263</t>
  </si>
  <si>
    <t>87</t>
  </si>
  <si>
    <t>711132107.S</t>
  </si>
  <si>
    <t>Zhotovenie izolácie proti zemnej vlhkosti nopovou fóloiu položenou voľne na ploche zvislej</t>
  </si>
  <si>
    <t>1124832665</t>
  </si>
  <si>
    <t>ochrana izolácie sokla</t>
  </si>
  <si>
    <t>(2,20*2+2,29)*3,05</t>
  </si>
  <si>
    <t>283230002700.S</t>
  </si>
  <si>
    <t>Nopová HDPE fólia hrúbky 0,5 mm, výška nopu 8 mm, proti zemnej vlhkosti s radónovou ochranou, pre spodnú stavbu</t>
  </si>
  <si>
    <t>1804793648</t>
  </si>
  <si>
    <t>20,405*1,15</t>
  </si>
  <si>
    <t>89</t>
  </si>
  <si>
    <t>711471051.S</t>
  </si>
  <si>
    <t>Zhotovenie izolácie proti tlakovej vode PVC fóliou položenou voľne na vodorovnej ploche so zvarením spoju</t>
  </si>
  <si>
    <t>1220226906</t>
  </si>
  <si>
    <t>2,15*2,13</t>
  </si>
  <si>
    <t>711472051.S</t>
  </si>
  <si>
    <t>Zhotovenie izolácie proti tlakovej vode PVC fóliou položenou voľne na ploche zvislej so zvarením spoju</t>
  </si>
  <si>
    <t>987798227</t>
  </si>
  <si>
    <t>(2,15+2,13)*2*3,40</t>
  </si>
  <si>
    <t>91</t>
  </si>
  <si>
    <t>283220000300.S</t>
  </si>
  <si>
    <t>Hydroizolačná fólia PVC-P, hr. 1,5 mm, š. 1,3 m, izolácia základov proti zemnej vlhkosti, tlakovej vode, radónu</t>
  </si>
  <si>
    <t>1839068865</t>
  </si>
  <si>
    <t>4,58*1,15</t>
  </si>
  <si>
    <t>29,104*1,20</t>
  </si>
  <si>
    <t>711491172.S</t>
  </si>
  <si>
    <t>Zhotovenie ochrannej vrstvy izolácie z textílie na ploche vodorovnej, pre izolácie proti zemnej vlhkosti, podpovrchovej a tlakovej vode</t>
  </si>
  <si>
    <t>-1885918303</t>
  </si>
  <si>
    <t>4,58*2</t>
  </si>
  <si>
    <t>93</t>
  </si>
  <si>
    <t>711491272.S</t>
  </si>
  <si>
    <t>Zhotovenie ochrannej vrstvy izolácie z textílie na ploche zvislej, pre izolácie proti zemnej vlhkosti, podpovrchovej a tlakovej vode</t>
  </si>
  <si>
    <t>511796130</t>
  </si>
  <si>
    <t>29,104*2</t>
  </si>
  <si>
    <t>693110004500.S</t>
  </si>
  <si>
    <t>Geotextília polypropylénová netkaná 300 g/m2</t>
  </si>
  <si>
    <t>1855944521</t>
  </si>
  <si>
    <t>9,16*1,15</t>
  </si>
  <si>
    <t>58,208*1,20</t>
  </si>
  <si>
    <t>95</t>
  </si>
  <si>
    <t>631379454</t>
  </si>
  <si>
    <t>712311101.S</t>
  </si>
  <si>
    <t>Zhotovenie povlakovej krytiny striech plochých do 10° za studena náterom penetračným</t>
  </si>
  <si>
    <t>3689288</t>
  </si>
  <si>
    <t>skladba SN1</t>
  </si>
  <si>
    <t>5,18*1,82+(5,389+1,95)*(0,55+0,20)</t>
  </si>
  <si>
    <t>97</t>
  </si>
  <si>
    <t>-529570449</t>
  </si>
  <si>
    <t>14,932*0,30</t>
  </si>
  <si>
    <t>4,48*0,25 'Prepočítané koeficientom množstva</t>
  </si>
  <si>
    <t>712341559.S</t>
  </si>
  <si>
    <t>Zhotovenie povlak. krytiny striech plochých do 10° pásmi pritav. NAIP na celej ploche, oxidované pásy</t>
  </si>
  <si>
    <t>188989869</t>
  </si>
  <si>
    <t>628310001500.S</t>
  </si>
  <si>
    <t>Pás asfaltový modifikovaný APP Fatrabit hr. 3 mm vystužený polyesterovou rohožou alebo ekvivalent</t>
  </si>
  <si>
    <t>-340220526</t>
  </si>
  <si>
    <t>14,932*1,15</t>
  </si>
  <si>
    <t>712370070.S</t>
  </si>
  <si>
    <t xml:space="preserve">Zhotovenie povlakovej krytiny striech plochých do 10° PVC-P fóliou upevnenou prikotvením so zvarením spoju (vrátane zálievky spoja, čističa a pod.) </t>
  </si>
  <si>
    <t>-1374606087</t>
  </si>
  <si>
    <t>101</t>
  </si>
  <si>
    <t>283220002650</t>
  </si>
  <si>
    <t>Hydroizolačný pás z fólie PVC-P FATRAFOL 818/V-UV, hr.2 mm, š. 2,05m s UV ochranou, sivá, FATRA IZOLFA</t>
  </si>
  <si>
    <t>-2102793270</t>
  </si>
  <si>
    <t>712391250.S</t>
  </si>
  <si>
    <t>Zhotovenie elektricky vodivej detekčnej vrstvy pre iskrové skúšky striech plochých do 10° fóliou AL/PE položenou voľne</t>
  </si>
  <si>
    <t>945234832</t>
  </si>
  <si>
    <t>103</t>
  </si>
  <si>
    <t>283230007650.S</t>
  </si>
  <si>
    <t>Separačná fólia hliníková, vodivá, detekčná hr. 16 mm, PE</t>
  </si>
  <si>
    <t>-2099756943</t>
  </si>
  <si>
    <t>14,932*1,15 'Prepočítané koeficientom množstva</t>
  </si>
  <si>
    <t>1924336439</t>
  </si>
  <si>
    <t>odstránenie strešnej fólie</t>
  </si>
  <si>
    <t>3,00*4,05</t>
  </si>
  <si>
    <t>odstránenie parozábrany</t>
  </si>
  <si>
    <t>105</t>
  </si>
  <si>
    <t>712973420.S</t>
  </si>
  <si>
    <t>Detaily k termoplastom všeobecne, kútový uholník z hrubopoplastovaného plechu RŠ 125 mm, ohyb 90-135°</t>
  </si>
  <si>
    <t>1291767255</t>
  </si>
  <si>
    <t>(5,18+1,82)*1,1</t>
  </si>
  <si>
    <t>712973620.S</t>
  </si>
  <si>
    <t>Detaily k termoplastom všeobecne, nárožný uholník z hrubopoplast. plechu RŠ 100 mm, ohyb 90-135°</t>
  </si>
  <si>
    <t>-984788645</t>
  </si>
  <si>
    <t>107</t>
  </si>
  <si>
    <t>712973781.S</t>
  </si>
  <si>
    <t>Detaily k termoplastom všeobecne, stenový kotviaci pásik z hrubopoplast. plechu RŠ 70 mm</t>
  </si>
  <si>
    <t>-358392298</t>
  </si>
  <si>
    <t>uchytenie na sedlovú strechu</t>
  </si>
  <si>
    <t>1,82*1,1</t>
  </si>
  <si>
    <t>712973840.S</t>
  </si>
  <si>
    <t>Detaily k termoplastom všeobecne, oplechovanie okraja odkvapovou záveternou lištou z hrubopolpast. plechu RŠ 250 mm</t>
  </si>
  <si>
    <t>2126503601</t>
  </si>
  <si>
    <t>109</t>
  </si>
  <si>
    <t>712973890.S</t>
  </si>
  <si>
    <t>Detaily k termoplastom všeobecne, oplechovanie okraja odkvapovou lištou z hrubopolpast. plechu RŠ 250 mm</t>
  </si>
  <si>
    <t>698939880</t>
  </si>
  <si>
    <t>5,18*1,1</t>
  </si>
  <si>
    <t>712990040.S</t>
  </si>
  <si>
    <t>Položenie geotextílie vodorovne alebo zvislo na strechy ploché do 10°</t>
  </si>
  <si>
    <t>294259592</t>
  </si>
  <si>
    <t>111</t>
  </si>
  <si>
    <t>477935372</t>
  </si>
  <si>
    <t>712990400.S</t>
  </si>
  <si>
    <t>Vykonanie iskrovej skúšky striech z povlakových krytín, nevodivých fólií</t>
  </si>
  <si>
    <t>-835058139</t>
  </si>
  <si>
    <t>113</t>
  </si>
  <si>
    <t>998712203.S</t>
  </si>
  <si>
    <t>Presun hmôt pre izoláciu povlakovej krytiny v objektoch výšky nad 12 do 24 m</t>
  </si>
  <si>
    <t>-407067738</t>
  </si>
  <si>
    <t>713000011.S</t>
  </si>
  <si>
    <t>Odstránenie tepelnej izolácie stropov kladenej voľne z vláknitých materiálov hr. nad 10 cm -0,00336t</t>
  </si>
  <si>
    <t>-892494112</t>
  </si>
  <si>
    <t>odstránenie izolácie v mieste strechy</t>
  </si>
  <si>
    <t>115</t>
  </si>
  <si>
    <t>-756976062</t>
  </si>
  <si>
    <t>strecha v pôdoryse školy</t>
  </si>
  <si>
    <t>"I.vrstva" 12,15-1,85*4,03</t>
  </si>
  <si>
    <t>"II.vrstva" 4,695</t>
  </si>
  <si>
    <t>631440004300.S</t>
  </si>
  <si>
    <t>Doska z minerálnej vlny hr. 150 mm, izolácia pre šikmé strechy, nezaťažené stropy, priečky</t>
  </si>
  <si>
    <t>-1286367487</t>
  </si>
  <si>
    <t>9,39*1,02 'Prepočítané koeficientom množstva</t>
  </si>
  <si>
    <t>117</t>
  </si>
  <si>
    <t>713132211.S</t>
  </si>
  <si>
    <t>Montáž tepelnej izolácie podzemných stien a základov xps celoplošným prilepením</t>
  </si>
  <si>
    <t>1146360094</t>
  </si>
  <si>
    <t>podzemná časť sokla</t>
  </si>
  <si>
    <t>283750000901.S</t>
  </si>
  <si>
    <t>Doska XPS hr. 70 mm, zateplenie soklov, suterénov, podláh</t>
  </si>
  <si>
    <t>-132622696</t>
  </si>
  <si>
    <t>20,405*1,05</t>
  </si>
  <si>
    <t>119</t>
  </si>
  <si>
    <t>713142155.S</t>
  </si>
  <si>
    <t>Montáž tepelnej izolácie striech plochých do 10° polystyrénom, rozloženej v jednej vrstve, prikotvením</t>
  </si>
  <si>
    <t>-1525242394</t>
  </si>
  <si>
    <t>283750000700.S</t>
  </si>
  <si>
    <t>Doska XPS hr. 50 mm, zateplenie soklov, suterénov, podláh</t>
  </si>
  <si>
    <t>-872367970</t>
  </si>
  <si>
    <t>9,45*1,05</t>
  </si>
  <si>
    <t>121</t>
  </si>
  <si>
    <t>713142160.S</t>
  </si>
  <si>
    <t>Montáž tepelnej izolácie striech plochých do 10° spádovými doskami z polystyrénu v jednej vrstve</t>
  </si>
  <si>
    <t>1340213155</t>
  </si>
  <si>
    <t>5,178*1,825</t>
  </si>
  <si>
    <t>283750000770.S</t>
  </si>
  <si>
    <t>Doska XPS hr. 50 mm, zateplenie soklov, suterénov, podláh spádová</t>
  </si>
  <si>
    <t>496773313</t>
  </si>
  <si>
    <t>123</t>
  </si>
  <si>
    <t>713144080.S</t>
  </si>
  <si>
    <t>Montáž tepelnej izolácie na atiku z XPS do lepidla</t>
  </si>
  <si>
    <t>353224293</t>
  </si>
  <si>
    <t>doteplenie atiky medzi OK nosníkmi</t>
  </si>
  <si>
    <t>(5,389+1,95)*0,60</t>
  </si>
  <si>
    <t>124</t>
  </si>
  <si>
    <t>283750001000.S</t>
  </si>
  <si>
    <t>Doska XPS hr. 100 mm, zateplenie soklov, suterénov, podláh</t>
  </si>
  <si>
    <t>745088162</t>
  </si>
  <si>
    <t>4,403*1,05</t>
  </si>
  <si>
    <t>125</t>
  </si>
  <si>
    <t>713191120.S</t>
  </si>
  <si>
    <t>Izolácie tepelné, stropov položenie parozábrany z PE folie</t>
  </si>
  <si>
    <t>791013357</t>
  </si>
  <si>
    <t>126</t>
  </si>
  <si>
    <t>1187455476</t>
  </si>
  <si>
    <t>9,39*1,15</t>
  </si>
  <si>
    <t>127</t>
  </si>
  <si>
    <t>713482111.S</t>
  </si>
  <si>
    <t>Montáž trubíc z PE, hr.do 10 mm,vnút.priemer do 38 mm</t>
  </si>
  <si>
    <t>1219702272</t>
  </si>
  <si>
    <t>128</t>
  </si>
  <si>
    <t>283310001200.S</t>
  </si>
  <si>
    <t>Izolačná PE trubica dxhr. 20x9 mm, nadrezaná, na izolovanie rozvodov vody, kúrenia, zdravotechniky</t>
  </si>
  <si>
    <t>-831367396</t>
  </si>
  <si>
    <t>129</t>
  </si>
  <si>
    <t>713482121.S</t>
  </si>
  <si>
    <t>Montáž trubíc z PE, hr.15-20 mm,vnút.priemer do 38 mm</t>
  </si>
  <si>
    <t>-577573151</t>
  </si>
  <si>
    <t>130</t>
  </si>
  <si>
    <t>283310004700.S</t>
  </si>
  <si>
    <t>Izolačná PE trubica dxhr. 22x20 mm, nadrezaná, na izolovanie rozvodov vody, kúrenia, zdravotechniky</t>
  </si>
  <si>
    <t>192723575</t>
  </si>
  <si>
    <t>131</t>
  </si>
  <si>
    <t>869043104</t>
  </si>
  <si>
    <t>721</t>
  </si>
  <si>
    <t>Zdravotechnika - vnútorná kanalizácia</t>
  </si>
  <si>
    <t>132</t>
  </si>
  <si>
    <t>721172033.S</t>
  </si>
  <si>
    <t>Potrubie odpadové HT z PP, pripojovacie DN 50</t>
  </si>
  <si>
    <t>-244083802</t>
  </si>
  <si>
    <t>133</t>
  </si>
  <si>
    <t>721194104.S</t>
  </si>
  <si>
    <t>Zriadenie prípojky na potrubí vyvedenie a upevnenie odpadových výpustiek D 40 mm</t>
  </si>
  <si>
    <t>1814482084</t>
  </si>
  <si>
    <t>134</t>
  </si>
  <si>
    <t>721290111.S</t>
  </si>
  <si>
    <t>Ostatné - skúška tesnosti kanalizácie v objektoch vodou do DN 125</t>
  </si>
  <si>
    <t>1007916562</t>
  </si>
  <si>
    <t>135</t>
  </si>
  <si>
    <t>998721203.S</t>
  </si>
  <si>
    <t>Presun hmôt pre vnútornú kanalizáciu v objektoch výšky nad 12 do 24 m</t>
  </si>
  <si>
    <t>1253507517</t>
  </si>
  <si>
    <t>722</t>
  </si>
  <si>
    <t>Zdravotechnika - vnútorný vodovod</t>
  </si>
  <si>
    <t>136</t>
  </si>
  <si>
    <t>722171132.S</t>
  </si>
  <si>
    <t>Plasthliníkové potrubie v tyčiach spájané lisovaním d 20 mm</t>
  </si>
  <si>
    <t>1824976459</t>
  </si>
  <si>
    <t>137</t>
  </si>
  <si>
    <t>722172099.S</t>
  </si>
  <si>
    <t>Tvarovky a upevňovacie príslušenstvo pre vnútorný vodovod ( konzoly, objímky .. )</t>
  </si>
  <si>
    <t>súbor</t>
  </si>
  <si>
    <t>2105388513</t>
  </si>
  <si>
    <t>138</t>
  </si>
  <si>
    <t>722190401.S</t>
  </si>
  <si>
    <t>Vyvedenie a upevnenie výpustky DN 15</t>
  </si>
  <si>
    <t>-1667944230</t>
  </si>
  <si>
    <t>139</t>
  </si>
  <si>
    <t>722220111.S</t>
  </si>
  <si>
    <t>Montáž armatúry závitovej s jedným závitom, nástenka pre výtokový ventil G 1/2</t>
  </si>
  <si>
    <t>1363510743</t>
  </si>
  <si>
    <t>140</t>
  </si>
  <si>
    <t>197730078700.S</t>
  </si>
  <si>
    <t>Nástenka, 1/2"x1/2"FF, PN 10, T = +120 °C, vhodná pre pitnú vodu, mosadz</t>
  </si>
  <si>
    <t>-1036840539</t>
  </si>
  <si>
    <t>141</t>
  </si>
  <si>
    <t>722290226.S</t>
  </si>
  <si>
    <t>Tlaková skúška vodovodného potrubia závitového do DN 50</t>
  </si>
  <si>
    <t>2084843713</t>
  </si>
  <si>
    <t>142</t>
  </si>
  <si>
    <t>722290234.S</t>
  </si>
  <si>
    <t>Prepláchnutie a dezinfekcia vodovodného potrubia do DN 80</t>
  </si>
  <si>
    <t>-1543250113</t>
  </si>
  <si>
    <t>143</t>
  </si>
  <si>
    <t>998722203.S</t>
  </si>
  <si>
    <t>Presun hmôt pre vnútorný vodovod v objektoch výšky nad 12 do 24 m</t>
  </si>
  <si>
    <t>2013497045</t>
  </si>
  <si>
    <t>725</t>
  </si>
  <si>
    <t>Zdravotechnika - zariaďovacie predmety</t>
  </si>
  <si>
    <t>144</t>
  </si>
  <si>
    <t>725110814.S</t>
  </si>
  <si>
    <t>Demontáž záchoda odsávacieho alebo kombinačného,  -0,03420t</t>
  </si>
  <si>
    <t>súb.</t>
  </si>
  <si>
    <t>-669217874</t>
  </si>
  <si>
    <t>145</t>
  </si>
  <si>
    <t>725113917.S</t>
  </si>
  <si>
    <t>Výmena manžety D110,  -0,00010t</t>
  </si>
  <si>
    <t>545061601</t>
  </si>
  <si>
    <t>146</t>
  </si>
  <si>
    <t>725119308.S</t>
  </si>
  <si>
    <t>Montáž záchodovej misy keramickej kombinovanej s zvislým odpadom</t>
  </si>
  <si>
    <t>-1671532773</t>
  </si>
  <si>
    <t>147</t>
  </si>
  <si>
    <t>642340000550.S</t>
  </si>
  <si>
    <t>Misa záchodová keramická kombinovaná so šikmým odpadom pre invalidov</t>
  </si>
  <si>
    <t>2109634000</t>
  </si>
  <si>
    <t>148</t>
  </si>
  <si>
    <t>554330000301.S</t>
  </si>
  <si>
    <t>Záchodové sedadlo plastové s poklopom pre invalidov</t>
  </si>
  <si>
    <t>-1190549475</t>
  </si>
  <si>
    <t>149</t>
  </si>
  <si>
    <t>725210822.S</t>
  </si>
  <si>
    <t>Demontáž umývadiel alebo umývadielok bez výtokovej armatúry, na ďalšie použitie</t>
  </si>
  <si>
    <t>-2032055937</t>
  </si>
  <si>
    <t>150</t>
  </si>
  <si>
    <t>725219401.S</t>
  </si>
  <si>
    <t>Montáž umývadla keramického na skrutky do muriva, bez výtokovej armatúry</t>
  </si>
  <si>
    <t>534663424</t>
  </si>
  <si>
    <t>151</t>
  </si>
  <si>
    <t>642110005350.S</t>
  </si>
  <si>
    <t>Umývadlo keramické</t>
  </si>
  <si>
    <t>-2095370575</t>
  </si>
  <si>
    <t>152</t>
  </si>
  <si>
    <t>642110005351.S</t>
  </si>
  <si>
    <t>Umývadlo keramické pre invalidov</t>
  </si>
  <si>
    <t>1863472795</t>
  </si>
  <si>
    <t>153</t>
  </si>
  <si>
    <t>725291111.S</t>
  </si>
  <si>
    <t>Montaž doplnkov zariadení kúpeľní a záchodov, zrkadlá</t>
  </si>
  <si>
    <t>1199440241</t>
  </si>
  <si>
    <t>154</t>
  </si>
  <si>
    <t>552280014150.S</t>
  </si>
  <si>
    <t>Zrkadlo 600x800mm, sklon 8°</t>
  </si>
  <si>
    <t>541329981</t>
  </si>
  <si>
    <t>155</t>
  </si>
  <si>
    <t>725291114.S</t>
  </si>
  <si>
    <t>Montáž doplnkov zariadení kúpeľní a záchodov, madlá</t>
  </si>
  <si>
    <t>37343130</t>
  </si>
  <si>
    <t>156</t>
  </si>
  <si>
    <t>552380012450.S</t>
  </si>
  <si>
    <t>Madlo nerezové univerzálne sklopné</t>
  </si>
  <si>
    <t>-676716168</t>
  </si>
  <si>
    <t>157</t>
  </si>
  <si>
    <t>725330820.S</t>
  </si>
  <si>
    <t>Demontáž výlevky bez výtokovej armatúry, bez nádrže a splachovacieho potrubia, diturvitovej,  -0,03470t</t>
  </si>
  <si>
    <t>-1933737834</t>
  </si>
  <si>
    <t>158</t>
  </si>
  <si>
    <t>725539140.S</t>
  </si>
  <si>
    <t>Montáž elektrického prietokového ohrievača malolitrážneho do 5 L</t>
  </si>
  <si>
    <t>-1243670386</t>
  </si>
  <si>
    <t>159</t>
  </si>
  <si>
    <t>541310000450.S</t>
  </si>
  <si>
    <t>Elektrický prietokový ohrievač tlakový, 4,5kW, poistný ventil, ostatné príslušenstvo</t>
  </si>
  <si>
    <t>-1053212356</t>
  </si>
  <si>
    <t>160</t>
  </si>
  <si>
    <t>725819401.S.1</t>
  </si>
  <si>
    <t>Montáž ventilu rohového s pripojovacou rúrkou G 1/2</t>
  </si>
  <si>
    <t>1211774389</t>
  </si>
  <si>
    <t>161</t>
  </si>
  <si>
    <t>551410000300.S</t>
  </si>
  <si>
    <t>Ventil pre hygienické a zdravotnické zariadenia 1/2" rohový mosadzný</t>
  </si>
  <si>
    <t>-1336119864</t>
  </si>
  <si>
    <t>162</t>
  </si>
  <si>
    <t>725820802.S</t>
  </si>
  <si>
    <t>Demontáž batérie stojankovej do 1 otvoru,  -0,00086t</t>
  </si>
  <si>
    <t>-207882962</t>
  </si>
  <si>
    <t>163</t>
  </si>
  <si>
    <t>725820810.S</t>
  </si>
  <si>
    <t>Demontáž batérie drezovej, umývadlovej nástennej,  -0,0026t</t>
  </si>
  <si>
    <t>931762751</t>
  </si>
  <si>
    <t>164</t>
  </si>
  <si>
    <t>725829601.S</t>
  </si>
  <si>
    <t>Montáž batérie umývadlovej a drezovej stojankovej, pákovej alebo klasickej s mechanickým ovládaním</t>
  </si>
  <si>
    <t>891966686</t>
  </si>
  <si>
    <t>165</t>
  </si>
  <si>
    <t>551450003820.S</t>
  </si>
  <si>
    <t>Batéria umývadlová stojanková páková</t>
  </si>
  <si>
    <t>-2005244460</t>
  </si>
  <si>
    <t>166</t>
  </si>
  <si>
    <t>5514500038201.S</t>
  </si>
  <si>
    <t>Batéria umývadlová stojanková páková pre invalidov</t>
  </si>
  <si>
    <t>-1313572539</t>
  </si>
  <si>
    <t>167</t>
  </si>
  <si>
    <t>725860820.S</t>
  </si>
  <si>
    <t>Demontáž jednoduchej zápachovej uzávierky pre zariaďovacie predmety, umývadlá, drezy, práčky  -0,00085t</t>
  </si>
  <si>
    <t>993450432</t>
  </si>
  <si>
    <t>168</t>
  </si>
  <si>
    <t>725869300.S</t>
  </si>
  <si>
    <t>Montáž zápachovej uzávierky pre zariaďovacie predmety, umývadlovej do D 32 mm</t>
  </si>
  <si>
    <t>-2115462354</t>
  </si>
  <si>
    <t>169</t>
  </si>
  <si>
    <t>551620006400.S</t>
  </si>
  <si>
    <t>Zápachová uzávierka - sifón pre umývadlá DN 40</t>
  </si>
  <si>
    <t>-677530814</t>
  </si>
  <si>
    <t>170</t>
  </si>
  <si>
    <t>551620006401.S</t>
  </si>
  <si>
    <t>Zápachová uzávierka - sifón pre umývadlá DN 40,  HL137/40, biely DN40 alebo ekvivalent</t>
  </si>
  <si>
    <t>1268506495</t>
  </si>
  <si>
    <t>171</t>
  </si>
  <si>
    <t>725800000.S</t>
  </si>
  <si>
    <t>Sekacie a búracie práce pre zdravotechniku, oprava po búraní</t>
  </si>
  <si>
    <t>-914216903</t>
  </si>
  <si>
    <t>172</t>
  </si>
  <si>
    <t>998725203.S</t>
  </si>
  <si>
    <t>Presun hmôt pre zariaďovacie predmety v objektoch výšky nad 12 do 24 m</t>
  </si>
  <si>
    <t>1781301843</t>
  </si>
  <si>
    <t>173</t>
  </si>
  <si>
    <t>1332663435</t>
  </si>
  <si>
    <t>67,832</t>
  </si>
  <si>
    <t>174</t>
  </si>
  <si>
    <t>762331813.S</t>
  </si>
  <si>
    <t>Demontáž viazaných konštrukcií krovov so sklonom do 60°, prierezovej plochy 224 - 288 cm2, -0,02400 t</t>
  </si>
  <si>
    <t>-1714700042</t>
  </si>
  <si>
    <t>prerušenie pomúrnice - podkrovie</t>
  </si>
  <si>
    <t>1,20</t>
  </si>
  <si>
    <t>odstránenie krokiev</t>
  </si>
  <si>
    <t>4,05*6</t>
  </si>
  <si>
    <t>175</t>
  </si>
  <si>
    <t>762332120.S</t>
  </si>
  <si>
    <t>Montáž viazaných konštrukcií krovov striech z reziva priemernej plochy 120 - 224 cm2</t>
  </si>
  <si>
    <t>1352054211</t>
  </si>
  <si>
    <t>PD statika v.č.S-01</t>
  </si>
  <si>
    <t>"nosník 100x160mm" 9,30</t>
  </si>
  <si>
    <t>"väzník 120x180mm" 4,30</t>
  </si>
  <si>
    <t>176</t>
  </si>
  <si>
    <t>605120002900.S</t>
  </si>
  <si>
    <t>Hranoly z mäkkého reziva neopracované hranené akosť I</t>
  </si>
  <si>
    <t>1001188147</t>
  </si>
  <si>
    <t>9,30*0,10*0,16*1,1</t>
  </si>
  <si>
    <t>4,30*0,12*0,18*1,1</t>
  </si>
  <si>
    <t>0,266*1,1 'Prepočítané koeficientom množstva</t>
  </si>
  <si>
    <t>177</t>
  </si>
  <si>
    <t>762341004.S</t>
  </si>
  <si>
    <t>Montáž debnenia jednoduchých striech, na krokvy a kontralaty z dosiek na zraz</t>
  </si>
  <si>
    <t>-478675515</t>
  </si>
  <si>
    <t>12,15-1,85*4,03</t>
  </si>
  <si>
    <t>178</t>
  </si>
  <si>
    <t>-384790116</t>
  </si>
  <si>
    <t>4,695*0,025*1,1</t>
  </si>
  <si>
    <t>179</t>
  </si>
  <si>
    <t>762341253.S</t>
  </si>
  <si>
    <t>Montáž kontralát pre sklon nad 35°</t>
  </si>
  <si>
    <t>1827402509</t>
  </si>
  <si>
    <t>4,695*2</t>
  </si>
  <si>
    <t>180</t>
  </si>
  <si>
    <t>-8895507</t>
  </si>
  <si>
    <t>kontralata 60x40mm</t>
  </si>
  <si>
    <t>9,39*0,06*0,04*1,1</t>
  </si>
  <si>
    <t>181</t>
  </si>
  <si>
    <t>762341811.S</t>
  </si>
  <si>
    <t>Demontáž debnenia striech rovných, oblúkových do 60° z dosiek hrubých, hobľovaných, -0,01600 t</t>
  </si>
  <si>
    <t>-952992574</t>
  </si>
  <si>
    <t>odstránenie debnenia strechy</t>
  </si>
  <si>
    <t>182</t>
  </si>
  <si>
    <t>762342812.S</t>
  </si>
  <si>
    <t>Demontáž latovania striech so sklonom do 60° pri osovej vzdialenosti lát 0,22 - 0,50 m, -0,00500 t</t>
  </si>
  <si>
    <t>-1655613534</t>
  </si>
  <si>
    <t>183</t>
  </si>
  <si>
    <t>762395000.S</t>
  </si>
  <si>
    <t>Spojovacie prostriedky pre viazané konštrukcie krovov, debnenie a laťovanie, nadstrešné konštr., spádové kliny - svorky, dosky, klince, pásová oceľ, vruty</t>
  </si>
  <si>
    <t>-958509703</t>
  </si>
  <si>
    <t>0,293+0,129+0,025+0,746</t>
  </si>
  <si>
    <t>184</t>
  </si>
  <si>
    <t>-878626413</t>
  </si>
  <si>
    <t>dočasná stena s dverami</t>
  </si>
  <si>
    <t>1.PP</t>
  </si>
  <si>
    <t>1,80*2,60</t>
  </si>
  <si>
    <t>4,00*4,07</t>
  </si>
  <si>
    <t>2,70*4,07</t>
  </si>
  <si>
    <t>4,00*3,91</t>
  </si>
  <si>
    <t>4,00*3,50</t>
  </si>
  <si>
    <t>185</t>
  </si>
  <si>
    <t>762431339</t>
  </si>
  <si>
    <t>Obloženie stien z dosiek CETRIS skrutkovaných na zraz hr. dosky 26 mm</t>
  </si>
  <si>
    <t>1389734961</t>
  </si>
  <si>
    <t>vnútorná stena atiky</t>
  </si>
  <si>
    <t>(5,20+1,85)*0,60</t>
  </si>
  <si>
    <t>horná strana atiky</t>
  </si>
  <si>
    <t>(5,389+1,945)*0,15</t>
  </si>
  <si>
    <t>186</t>
  </si>
  <si>
    <t>2127965229</t>
  </si>
  <si>
    <t>67,832*2</t>
  </si>
  <si>
    <t>187</t>
  </si>
  <si>
    <t>-732454528</t>
  </si>
  <si>
    <t>135,664*0,05*0,10*1,1</t>
  </si>
  <si>
    <t>188</t>
  </si>
  <si>
    <t>762495000.S</t>
  </si>
  <si>
    <t>Spojovacie prostriedky pre olištovanie škár, obloženie stropov, strešných podhľadov a stien - klince, závrtky</t>
  </si>
  <si>
    <t>-14806030</t>
  </si>
  <si>
    <t>67,832+5,33+9,45</t>
  </si>
  <si>
    <t>189</t>
  </si>
  <si>
    <t>762810154</t>
  </si>
  <si>
    <t>Záklop stropov z dosiek CETRIS dvojvrstvových skrutkovaných na trámy na zraz hr. dosky 12+14 mm alebo ekvivalent</t>
  </si>
  <si>
    <t>-818528768</t>
  </si>
  <si>
    <t>190</t>
  </si>
  <si>
    <t>-1424748490</t>
  </si>
  <si>
    <t>191</t>
  </si>
  <si>
    <t>763126621.S</t>
  </si>
  <si>
    <t>Predsadená SDK stena hr. 75 mm, na oceľovej konštrukcií CD+UD, dvojito opláštená doskou protipožiarnou DF 2x12.5 mm, TI 50 mm</t>
  </si>
  <si>
    <t>-2017619236</t>
  </si>
  <si>
    <t>podkrovie, bočná stena rez výťahová šachta</t>
  </si>
  <si>
    <t>4,20*2</t>
  </si>
  <si>
    <t>192</t>
  </si>
  <si>
    <t>-887144218</t>
  </si>
  <si>
    <t>193</t>
  </si>
  <si>
    <t>998763201.S</t>
  </si>
  <si>
    <t>Presun hmôt pre drevostavby v objektoch výšky do 12 m</t>
  </si>
  <si>
    <t>1499623194</t>
  </si>
  <si>
    <t>764</t>
  </si>
  <si>
    <t>Konštrukcie klampiarske</t>
  </si>
  <si>
    <t>194</t>
  </si>
  <si>
    <t>764252917.S</t>
  </si>
  <si>
    <t>Žľaby z medeného Cu plechu, čelo polkruhové rš 330 mm</t>
  </si>
  <si>
    <t>1843626522</t>
  </si>
  <si>
    <t>doplnenie čielok k žľabom</t>
  </si>
  <si>
    <t>195</t>
  </si>
  <si>
    <t>764331540.S</t>
  </si>
  <si>
    <t>Lemovanie z hliníkového farebného Al plechu, múrov na strechách s tvrdou krytinou r.š. 400 mm</t>
  </si>
  <si>
    <t>-645057987</t>
  </si>
  <si>
    <t>bočné lemovanie - k výťahovej šachte</t>
  </si>
  <si>
    <t>3,80*2</t>
  </si>
  <si>
    <t>196</t>
  </si>
  <si>
    <t>764333540.S</t>
  </si>
  <si>
    <t>Lemovanie z hliníkového farebného Al plechu, múrov na plochých strechách r.š. 400 mm</t>
  </si>
  <si>
    <t>458191962</t>
  </si>
  <si>
    <t>oplechovanie nad soklom</t>
  </si>
  <si>
    <t>2,20*2+2,29</t>
  </si>
  <si>
    <t>197</t>
  </si>
  <si>
    <t>764352612.S</t>
  </si>
  <si>
    <t>Zvodové rúry z hliníkového farebného Al plechu, kruhové priemer 100 mm</t>
  </si>
  <si>
    <t>1895638398</t>
  </si>
  <si>
    <t>198</t>
  </si>
  <si>
    <t>764352810.S</t>
  </si>
  <si>
    <t>Demontáž žľabov pododkvapových polkruhových so sklonom do 30st. rš 330 mm,  -0,00330t</t>
  </si>
  <si>
    <t>705945998</t>
  </si>
  <si>
    <t>prerušenie žľabu vr.hákov</t>
  </si>
  <si>
    <t>2,00</t>
  </si>
  <si>
    <t>199</t>
  </si>
  <si>
    <t>764352813.S</t>
  </si>
  <si>
    <t>Žľaby z hliníkového farebného Al plechu, pododkvapové polkruhové r.š. 330 mm</t>
  </si>
  <si>
    <t>-1106373827</t>
  </si>
  <si>
    <t>na plochej streche</t>
  </si>
  <si>
    <t>5,00</t>
  </si>
  <si>
    <t>200</t>
  </si>
  <si>
    <t>764352865.S</t>
  </si>
  <si>
    <t>Montáž kotlíka kónického z hliníkového farebného Al plechu, pre rúry s priemerom do 150 mm</t>
  </si>
  <si>
    <t>1986316124</t>
  </si>
  <si>
    <t>201</t>
  </si>
  <si>
    <t>553440069800.S</t>
  </si>
  <si>
    <t>Kotlík žľabový oválny lisovaný hliník farebný, rozmer 330/100 mm</t>
  </si>
  <si>
    <t>-79778172</t>
  </si>
  <si>
    <t>202</t>
  </si>
  <si>
    <t>764410850.S</t>
  </si>
  <si>
    <t>Demontáž oplechovania parapetov rš od 100 do 330 mm,  -0,00135t</t>
  </si>
  <si>
    <t>-1853107488</t>
  </si>
  <si>
    <t>1,20*2</t>
  </si>
  <si>
    <t>203</t>
  </si>
  <si>
    <t>998764203.S</t>
  </si>
  <si>
    <t>Presun hmôt pre konštrukcie klampiarske v objektoch výšky nad 12 do 24 m</t>
  </si>
  <si>
    <t>1254019455</t>
  </si>
  <si>
    <t>765</t>
  </si>
  <si>
    <t>Konštrukcie - krytiny tvrdé</t>
  </si>
  <si>
    <t>204</t>
  </si>
  <si>
    <t>765310040.S</t>
  </si>
  <si>
    <t>Keramická krytina hladká, jednoduchých striech, sklon od 35° do 60° - spätná montáž</t>
  </si>
  <si>
    <t>1593011371</t>
  </si>
  <si>
    <t>205</t>
  </si>
  <si>
    <t>765332880.S</t>
  </si>
  <si>
    <t>Demontáž betónovej krytiny uloženej na sucho, na ďaľšie použitie , sklon strechy do 45°, -0,025t</t>
  </si>
  <si>
    <t>109958158</t>
  </si>
  <si>
    <t>odstránenie krytiny strechy, časť krytiny sa použije spätne</t>
  </si>
  <si>
    <t>206</t>
  </si>
  <si>
    <t>765901613.S</t>
  </si>
  <si>
    <t>Strešná fólia paropriepustná, nad 35°, na krokvy, trieda tesnosti 6 až 4</t>
  </si>
  <si>
    <t>-1448412537</t>
  </si>
  <si>
    <t>(12,15-1,85*4,03)*1,15</t>
  </si>
  <si>
    <t>207</t>
  </si>
  <si>
    <t>998765203.S</t>
  </si>
  <si>
    <t>Presun hmôt pre tvrdé krytiny v objektoch výšky nad 12 do 24 m</t>
  </si>
  <si>
    <t>1339196230</t>
  </si>
  <si>
    <t>208</t>
  </si>
  <si>
    <t>766662112.S</t>
  </si>
  <si>
    <t>Montáž dverového krídla otočného jednokrídlového poldrážkového, do existujúcej zárubne, vrátane kovania</t>
  </si>
  <si>
    <t>1122172935</t>
  </si>
  <si>
    <t>209</t>
  </si>
  <si>
    <t>549150000600.S</t>
  </si>
  <si>
    <t>Kľučka dverová a rozeta 2x, nehrdzavejúca oceľ, povrch nerez brúsený</t>
  </si>
  <si>
    <t>91198678</t>
  </si>
  <si>
    <t>210</t>
  </si>
  <si>
    <t>611610000400.S</t>
  </si>
  <si>
    <t>Dvere vnútorné jednokrídlové, šírka 800 výška 1970 mm</t>
  </si>
  <si>
    <t>-1814325214</t>
  </si>
  <si>
    <t>211</t>
  </si>
  <si>
    <t>766694985.S</t>
  </si>
  <si>
    <t>Demontáž parapetnej dosky plastovej šírky do 300 mm, dĺžky do 1600 mm, -0,003t</t>
  </si>
  <si>
    <t>-1328232129</t>
  </si>
  <si>
    <t>212</t>
  </si>
  <si>
    <t>-1985495297</t>
  </si>
  <si>
    <t>767</t>
  </si>
  <si>
    <t>Konštrukcie doplnkové kovové</t>
  </si>
  <si>
    <t>213</t>
  </si>
  <si>
    <t>767995104.S</t>
  </si>
  <si>
    <t>Montáž ostatných atypických kovových stavebných doplnkových konštrukcií nad 20 do 50 kg</t>
  </si>
  <si>
    <t>-806785315</t>
  </si>
  <si>
    <t>statika v.č. S-01</t>
  </si>
  <si>
    <t>"jakel 80x80x4" 88,51</t>
  </si>
  <si>
    <t>214</t>
  </si>
  <si>
    <t>767995105.S</t>
  </si>
  <si>
    <t>Montáž ostatných atypických kovových stavebných doplnkových konštrukcií nad 50 do 100 kg</t>
  </si>
  <si>
    <t>526195775</t>
  </si>
  <si>
    <t>"HEA160" 77,52</t>
  </si>
  <si>
    <t>"HEA100" 130,26</t>
  </si>
  <si>
    <t>215</t>
  </si>
  <si>
    <t>134810000250.S</t>
  </si>
  <si>
    <t>Oceľové profily (HEA, jakel)</t>
  </si>
  <si>
    <t>-2139685300</t>
  </si>
  <si>
    <t>296,29*0,001*1,05</t>
  </si>
  <si>
    <t>216</t>
  </si>
  <si>
    <t>767995285.S</t>
  </si>
  <si>
    <t>Výroba doplnku stavebného atypického o hmotnosti od 2,51 do 4,0 kg stupňa zložitosti 2</t>
  </si>
  <si>
    <t>1201689531</t>
  </si>
  <si>
    <t>pd statika v.č.S-02</t>
  </si>
  <si>
    <t>"platňa" 0,15*0,15*0,015*7850*4</t>
  </si>
  <si>
    <t>"bet.výstuž D10" 1,35*2*0,63*4*1,1</t>
  </si>
  <si>
    <t>217</t>
  </si>
  <si>
    <t>767996801.S</t>
  </si>
  <si>
    <t>Demontáž ostatných doplnkov stavieb s hmotnosťou jednotlivých dielov konštrukcií do 50 kg,  -0,00100t</t>
  </si>
  <si>
    <t>647328430</t>
  </si>
  <si>
    <t>218</t>
  </si>
  <si>
    <t>767996802.S</t>
  </si>
  <si>
    <t>Demontáž ostatných doplnkov stavieb s hmotnosťou jednotlivých dielov konštr. nad 50 do 100 kg,  -0,00100t</t>
  </si>
  <si>
    <t>-749664515</t>
  </si>
  <si>
    <t>219</t>
  </si>
  <si>
    <t>998767203.S</t>
  </si>
  <si>
    <t>Presun hmôt pre kovové stavebné doplnkové konštrukcie v objektoch výšky nad 12 do 24 m</t>
  </si>
  <si>
    <t>1524058621</t>
  </si>
  <si>
    <t>220</t>
  </si>
  <si>
    <t>1586753285</t>
  </si>
  <si>
    <t>"1.PP" 1,00*2</t>
  </si>
  <si>
    <t>"1.NP" 1,00*2</t>
  </si>
  <si>
    <t>"2.NP" 1,00*2</t>
  </si>
  <si>
    <t>"podkrovie" 1,00*2</t>
  </si>
  <si>
    <t>221</t>
  </si>
  <si>
    <t>771575129.S</t>
  </si>
  <si>
    <t>Montáž podláh z dlaždíc keramických do tmelu v obmedzenom priestore veľ. 300 x 300 mm</t>
  </si>
  <si>
    <t>1007007060</t>
  </si>
  <si>
    <t>prahová časť v novom otvore</t>
  </si>
  <si>
    <t>"1.PP" 1,20*1,00</t>
  </si>
  <si>
    <t>"1.NP" 1,20*0,80</t>
  </si>
  <si>
    <t>"2.NP" 1,20*0,80</t>
  </si>
  <si>
    <t>"podkrovie" 1,20*1,00</t>
  </si>
  <si>
    <t>222</t>
  </si>
  <si>
    <t>-480137992</t>
  </si>
  <si>
    <t>4,32*1,05</t>
  </si>
  <si>
    <t>8,00*0,10*1,05</t>
  </si>
  <si>
    <t>223</t>
  </si>
  <si>
    <t>-729175734</t>
  </si>
  <si>
    <t>781</t>
  </si>
  <si>
    <t>Obklady</t>
  </si>
  <si>
    <t>224</t>
  </si>
  <si>
    <t>781445125.R</t>
  </si>
  <si>
    <t>Oprava keramického obkladu vnútor. stien, doplnenie obkladu, búracie práce</t>
  </si>
  <si>
    <t>1620214865</t>
  </si>
  <si>
    <t>m.č.1.14+1.15</t>
  </si>
  <si>
    <t>"odhad" (2,00+3,135+2,40)*2,00</t>
  </si>
  <si>
    <t>783</t>
  </si>
  <si>
    <t>Nátery</t>
  </si>
  <si>
    <t>225</t>
  </si>
  <si>
    <t>783225600.S</t>
  </si>
  <si>
    <t>Nátery kov.stav.doplnk.konštr. syntetické na vzduchu schnúce 2x emailovaním - 70µm</t>
  </si>
  <si>
    <t>-1175682826</t>
  </si>
  <si>
    <t>náter zárubne</t>
  </si>
  <si>
    <t>"1.15" 0,25*(0,80+1,97*2)</t>
  </si>
  <si>
    <t>226</t>
  </si>
  <si>
    <t>783226100.S</t>
  </si>
  <si>
    <t>Nátery kov.stav.doplnk.konštr. syntetické na vzduchu schnúce základný - 35µm</t>
  </si>
  <si>
    <t>-1622582357</t>
  </si>
  <si>
    <t>227</t>
  </si>
  <si>
    <t>-680892319</t>
  </si>
  <si>
    <t>"0.01" 2,262*3,745+(2,262+3,745)*2*2,60</t>
  </si>
  <si>
    <t>"1.02" 4,00*11,515+(4,00+11,515)*2*4,07</t>
  </si>
  <si>
    <t>"2.01" 4,00*11,515+(4,00+11,515)*2*3,91</t>
  </si>
  <si>
    <t>"3.04 - v objekte SO04 Výmena osvetlenia" 0</t>
  </si>
  <si>
    <t>228</t>
  </si>
  <si>
    <t>-1724997664</t>
  </si>
  <si>
    <t>229</t>
  </si>
  <si>
    <t>914948846</t>
  </si>
  <si>
    <t>"0.01" 2,262*3,745+(2,262+3,745)*2*2,60+20,00</t>
  </si>
  <si>
    <t>"1.15" 2,00*4,07*2</t>
  </si>
  <si>
    <t>33-M</t>
  </si>
  <si>
    <t>Montáže dopravných zariadení, skladových zariadení a váh</t>
  </si>
  <si>
    <t>230</t>
  </si>
  <si>
    <t>330000001.S</t>
  </si>
  <si>
    <t>Osobný výťah, V1, GeN2 Life nosnosť 630 kg, 4/4 alebo ekvivalent</t>
  </si>
  <si>
    <t>-480101507</t>
  </si>
  <si>
    <t>231</t>
  </si>
  <si>
    <t>330000002.S</t>
  </si>
  <si>
    <t>Presklená výťahová šachta, požiarna odolnosť 30min.</t>
  </si>
  <si>
    <t>-1318509311</t>
  </si>
  <si>
    <t>1" plocha presklenia = (2,05*2+1,95)*14,05 + 2,32*2 = 89,643 m2</t>
  </si>
  <si>
    <t>232</t>
  </si>
  <si>
    <t>1999803212</t>
  </si>
  <si>
    <t>233</t>
  </si>
  <si>
    <t>1546644689</t>
  </si>
  <si>
    <t>SO-04 - Výmena osvetlenia</t>
  </si>
  <si>
    <t>001 - Inštalácia</t>
  </si>
  <si>
    <t xml:space="preserve">    22-M - Montáže oznamovacích a zabezpečovacích zariadení</t>
  </si>
  <si>
    <t>973031612.S</t>
  </si>
  <si>
    <t>Vysekanie kapsy pre klátiky a krabice,</t>
  </si>
  <si>
    <t>973031619.S23</t>
  </si>
  <si>
    <t>Vysekanie kapsy pre podlahové krabice</t>
  </si>
  <si>
    <t>974031121.S</t>
  </si>
  <si>
    <t>Vysekanie rýh v akomkoľvek murive do hĺbky 30 mm a š. do 30 mm,  -0,00200 t</t>
  </si>
  <si>
    <t>974031132.S</t>
  </si>
  <si>
    <t>Vysekanie rýh v akomkoľvek murive do hĺbky 50 mm a š. do 70 mm,  -0,00600t</t>
  </si>
  <si>
    <t>210010026.S</t>
  </si>
  <si>
    <t>Rúrka ohybná elektroinštalačná z PVC typ FXP 25, uložená pevne</t>
  </si>
  <si>
    <t>345710009200.S</t>
  </si>
  <si>
    <t>Rúrka ohybná vlnitá pancierová so strednou mechanickou odolnosťou z PVC-U, D 25</t>
  </si>
  <si>
    <t>256</t>
  </si>
  <si>
    <t>210010028.S</t>
  </si>
  <si>
    <t>Rúrka ohybná elektroinštalačná z PVC typ FXP 40 IEC plameň nešíriaca, uložená pevne</t>
  </si>
  <si>
    <t>345710009400.S</t>
  </si>
  <si>
    <t>Rúrka ohybná vlnitá pancierová so strednou mechanickou odolnosťou FXP 40 IEC plameň nešíriaca</t>
  </si>
  <si>
    <t>210010301.S</t>
  </si>
  <si>
    <t>Krabica prístrojová bez zapojenia (1901, KP 68, KZ 3)</t>
  </si>
  <si>
    <t>345410002400.S</t>
  </si>
  <si>
    <t>Krabica inštalačná KU 68-1901 KA pod omietku</t>
  </si>
  <si>
    <t>210111003.S321</t>
  </si>
  <si>
    <t>Podlahová krabica 6x250V~/16A, 2xRJ45 (komplet)</t>
  </si>
  <si>
    <t>345540007710.S</t>
  </si>
  <si>
    <t>210111006.S123</t>
  </si>
  <si>
    <t>Podlahová krabica 9x250V~/16A (komplet)</t>
  </si>
  <si>
    <t>345540007714.S</t>
  </si>
  <si>
    <t>210111011.S</t>
  </si>
  <si>
    <t>Domová zásuvka polozapustená alebo zapustená 250 V / 16A, vrátane zapojenia 2P + PE</t>
  </si>
  <si>
    <t>345350004320.S</t>
  </si>
  <si>
    <t>Rámik jednoduchý pre spínače a zásuvky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</si>
  <si>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</si>
  <si>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</si>
  <si>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</si>
  <si>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</si>
  <si>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</si>
  <si>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</si>
  <si>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210201081.S123</t>
  </si>
  <si>
    <t>Zapojenie LED svietidla do IP44, stropného - nástenného, 25W</t>
  </si>
  <si>
    <t>348140003462.S</t>
  </si>
  <si>
    <t>LED svietidlo interiérové 1x25W, IP40,</t>
  </si>
  <si>
    <t>210201081.S159</t>
  </si>
  <si>
    <t>Zapojenie LED svietidla do IP44, stropného - nástenného, 10W</t>
  </si>
  <si>
    <t>348140003468</t>
  </si>
  <si>
    <t>LED svietidlo interiérové, 1x10W, IP40</t>
  </si>
  <si>
    <t>210201081.S456</t>
  </si>
  <si>
    <t>Zapojenie LED svietidla do IP44, stropného - nástenného, 20W</t>
  </si>
  <si>
    <t>348140003464</t>
  </si>
  <si>
    <t>LED svietidlo interiérové, 1x20W, IP40</t>
  </si>
  <si>
    <t>210201081.S789</t>
  </si>
  <si>
    <t>Zapojenie LED svietidla do IP44, stropného - nástenného, 15W</t>
  </si>
  <si>
    <t>348140003464.S</t>
  </si>
  <si>
    <t>LED svietidlo interiérové 1x15W, IP40</t>
  </si>
  <si>
    <t>210800147.S</t>
  </si>
  <si>
    <t>Kábel medený uložený pevne CYKY 450/750 V 3x2,5</t>
  </si>
  <si>
    <t>341110000800.S</t>
  </si>
  <si>
    <t>Kábel medený CYKY-J 3x2,5 mm2</t>
  </si>
  <si>
    <t>210881095.S</t>
  </si>
  <si>
    <t>Kábel bezhalogénový, medený uložený pevne CXKE-J  4x10</t>
  </si>
  <si>
    <t>341610016300.S</t>
  </si>
  <si>
    <t>Kábel medený bezhalogenový CXKE-J 4x10 mm2 RE</t>
  </si>
  <si>
    <t>210964303.S</t>
  </si>
  <si>
    <t>Demontáž do sute - svietidla interiérového na stenu do 2 kg vrátane odpojenia   -0,00200 t</t>
  </si>
  <si>
    <t>22-M</t>
  </si>
  <si>
    <t>Montáže oznamovacích a zabezpečovacích zariadení</t>
  </si>
  <si>
    <t>220511030.S</t>
  </si>
  <si>
    <t>Kábel uložený pevne</t>
  </si>
  <si>
    <t>341230001400.S</t>
  </si>
  <si>
    <t>Kábel medený dátový FTP-AWG LSFROH 4x2x24 mm2</t>
  </si>
  <si>
    <t>HZS000113.S</t>
  </si>
  <si>
    <t>Stavebno montážne práce náročné ucelené (Tr. 3) v rozsahu viac ako 8 hodín</t>
  </si>
  <si>
    <t>262144</t>
  </si>
  <si>
    <t>000100041.S11</t>
  </si>
  <si>
    <t>Pomocné práce</t>
  </si>
  <si>
    <t>000100041.S22</t>
  </si>
  <si>
    <t>Pomocný materiál</t>
  </si>
  <si>
    <t>000100041.S33</t>
  </si>
  <si>
    <t>Revízie</t>
  </si>
  <si>
    <t>002 - Doplnenie rozvádzača RH</t>
  </si>
  <si>
    <t>210120404.S</t>
  </si>
  <si>
    <t>Istič vzduchový trojpólový do 63 A</t>
  </si>
  <si>
    <t>358220064436</t>
  </si>
  <si>
    <t>Istič, 40 A, AC 230/400 V/DC 216 V, charakteristika B, 3 P, 10 kA</t>
  </si>
  <si>
    <t>Úprava rozvádzača RH na jedno pole (komplet)</t>
  </si>
  <si>
    <t>HZS000314.S</t>
  </si>
  <si>
    <t>Stavebno montážne práce najnáročnejšie na odbornosť - (Tr. 4) v rozsahu menej ako 4 hodiny</t>
  </si>
  <si>
    <t>Revízie a certifikácia</t>
  </si>
  <si>
    <t>003 - Doplnenie rozvádzača R2.1</t>
  </si>
  <si>
    <t>210120414.S</t>
  </si>
  <si>
    <t>Prúdové chrániče s nadprúdovou ochranou</t>
  </si>
  <si>
    <t>358230006200</t>
  </si>
  <si>
    <t>Prúdový chránič s istením 1P+N, charakteristika B, 16 A, 10000 A/10 kA, 30 mA, typ A, 1 mod,</t>
  </si>
  <si>
    <t>HZS000214.S</t>
  </si>
  <si>
    <t>Stavebno montážne práce najnáročnejšie na odbornosť (Tr. 4) v rozsahu viac ako 4 a menej ako 8 hodín</t>
  </si>
  <si>
    <t>004 - Doplnenie rozvádzača R3.1</t>
  </si>
  <si>
    <t>Zmiešavací modul MM100 alebo ekvivalent</t>
  </si>
  <si>
    <t>Potrubie uhlíková oceľ 42x1,5</t>
  </si>
  <si>
    <t>Potrubie uhlíková oceľ 54x2,0</t>
  </si>
  <si>
    <t>F40</t>
  </si>
  <si>
    <t>F50</t>
  </si>
  <si>
    <t>Flamco FlexControl 1´´</t>
  </si>
  <si>
    <t>Tvarovka GK10</t>
  </si>
  <si>
    <t>Tvarovka GK15</t>
  </si>
  <si>
    <t>Tvarovka AOV15</t>
  </si>
  <si>
    <t>Tvarovka PV25</t>
  </si>
  <si>
    <t>Tvarovka GK40</t>
  </si>
  <si>
    <t>Tvarovka GK32</t>
  </si>
  <si>
    <t>Tvarovka GK25</t>
  </si>
  <si>
    <t>Tvarovka GK20</t>
  </si>
  <si>
    <t>RTD DN20</t>
  </si>
  <si>
    <t>RTD DN25</t>
  </si>
  <si>
    <t>F20</t>
  </si>
  <si>
    <t>F25</t>
  </si>
  <si>
    <t>Stromax GM DN15</t>
  </si>
  <si>
    <t>Stromax GM DN20</t>
  </si>
  <si>
    <t>Stromax GM DN25</t>
  </si>
  <si>
    <t>Diaľkové ovládanie so snímačom teplotyLogomatic RC 100.H alebo ekvivalent</t>
  </si>
  <si>
    <t>Pol63</t>
  </si>
  <si>
    <t>Pol64</t>
  </si>
  <si>
    <t>Pol65</t>
  </si>
  <si>
    <t>Pol66</t>
  </si>
  <si>
    <t>Pol67</t>
  </si>
  <si>
    <t>Pol68</t>
  </si>
  <si>
    <t>Pol69</t>
  </si>
  <si>
    <t>Pol70</t>
  </si>
  <si>
    <t>Pol71</t>
  </si>
  <si>
    <t>Pol72</t>
  </si>
  <si>
    <t>Pol73</t>
  </si>
  <si>
    <t>Pol74</t>
  </si>
  <si>
    <t>Pol75</t>
  </si>
  <si>
    <t>Pol76</t>
  </si>
  <si>
    <t>Pol77</t>
  </si>
  <si>
    <t>Pol78</t>
  </si>
  <si>
    <t>Pol79</t>
  </si>
  <si>
    <t>Pol80</t>
  </si>
  <si>
    <t>Pol81</t>
  </si>
  <si>
    <t>Pol82</t>
  </si>
  <si>
    <t>Pol83</t>
  </si>
  <si>
    <t>Pol84</t>
  </si>
  <si>
    <t>Odkaľovacie zariadenie Flamco Clean Smart DN50 alebo ekvivalent</t>
  </si>
  <si>
    <t>UPONOR VARIO ZAPUSTENÁ SKRINKA IW 110 (UP 850/110) alebo ekvivalent</t>
  </si>
  <si>
    <t>UPONOR VARIO ZAPUSTENÁ SKRINKA IW 110 (UP 1000/110) alebo ekvivalent</t>
  </si>
  <si>
    <t>Pol85</t>
  </si>
  <si>
    <r>
      <t xml:space="preserve">Tepelné čerpadlo WLW166i-10 SP AR P3 E alebo ekvivalent </t>
    </r>
    <r>
      <rPr>
        <sz val="9"/>
        <rFont val="Arial CE"/>
      </rPr>
      <t>Tepelné čerpadlo WLW166i-14 SP AR P3 E alebo ekvivalent</t>
    </r>
  </si>
  <si>
    <r>
      <rPr>
        <strike/>
        <sz val="9"/>
        <rFont val="Arial CE"/>
      </rPr>
      <t>Vedenie chladiaceho média, 10m</t>
    </r>
    <r>
      <rPr>
        <sz val="9"/>
        <rFont val="Arial CE"/>
      </rPr>
      <t xml:space="preserve"> Vedenie chladiaceho média, Cu potrubie iz 16/10 , 15m </t>
    </r>
  </si>
  <si>
    <r>
      <rPr>
        <strike/>
        <sz val="9"/>
        <rFont val="Arial CE"/>
      </rPr>
      <t xml:space="preserve">Reflex HF 300/R_C alebo ekvivalent </t>
    </r>
    <r>
      <rPr>
        <sz val="9"/>
        <rFont val="Arial CE"/>
      </rPr>
      <t>Reflex Storatherm HF H 300/R+Cella Cool 25mm alebo ekvivalent</t>
    </r>
  </si>
  <si>
    <r>
      <rPr>
        <strike/>
        <sz val="9"/>
        <rFont val="Arial CE"/>
      </rPr>
      <t>Grundfox ZV MIXIT - OPCIA alebo ekvialent</t>
    </r>
    <r>
      <rPr>
        <sz val="9"/>
        <rFont val="Arial CE"/>
      </rPr>
      <t xml:space="preserve"> Zmiešavací ventil Grundfos MIXIT 25-6.3 L NRV alebo ekvivalent</t>
    </r>
  </si>
  <si>
    <r>
      <rPr>
        <strike/>
        <sz val="9"/>
        <rFont val="Arial CE"/>
      </rPr>
      <t>Cu potrubie iz 16/10</t>
    </r>
    <r>
      <rPr>
        <sz val="9"/>
        <rFont val="Arial CE"/>
      </rPr>
      <t xml:space="preserve"> Odplyňovacie zariadenie Flamco Vent Smart DN50</t>
    </r>
  </si>
  <si>
    <r>
      <t>bm</t>
    </r>
    <r>
      <rPr>
        <sz val="9"/>
        <rFont val="Arial CE"/>
      </rPr>
      <t>ks</t>
    </r>
  </si>
  <si>
    <r>
      <rPr>
        <strike/>
        <sz val="9"/>
        <rFont val="Arial CE"/>
      </rPr>
      <t xml:space="preserve">Merač tepla Enbra Sharky 775 TCH alebo ekvialent </t>
    </r>
    <r>
      <rPr>
        <sz val="9"/>
        <rFont val="Arial CE"/>
      </rPr>
      <t>Enbra Sharky 775 25/3,5/260 wM-Bus/OMS TCH  alebo ekvivalent</t>
    </r>
  </si>
  <si>
    <r>
      <rPr>
        <strike/>
        <sz val="9"/>
        <rFont val="Arial CE"/>
      </rPr>
      <t>Expanzomat N35 6  alebo ekvialent</t>
    </r>
    <r>
      <rPr>
        <sz val="9"/>
        <rFont val="Arial CE"/>
      </rPr>
      <t xml:space="preserve"> Expanzná nádoba Reflex S50/10bar alebo ekvivalent</t>
    </r>
  </si>
  <si>
    <r>
      <rPr>
        <strike/>
        <sz val="9"/>
        <rFont val="Arial CE"/>
      </rPr>
      <t xml:space="preserve">Odplyňovacie zariadenie </t>
    </r>
    <r>
      <rPr>
        <sz val="9"/>
        <rFont val="Arial CE"/>
      </rPr>
      <t xml:space="preserve">Odplyňovacie zariadenie Flamco Vent Smart DN40 </t>
    </r>
  </si>
  <si>
    <r>
      <rPr>
        <strike/>
        <sz val="9"/>
        <rFont val="Arial CE"/>
      </rPr>
      <t>Odklaľovacie zariadenie</t>
    </r>
    <r>
      <rPr>
        <sz val="9"/>
        <rFont val="Arial CE"/>
      </rPr>
      <t xml:space="preserve"> Odkaľovacie zariadenie Flamco Clean Smart DN40 alebo ekvivalent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</si>
</sst>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trike/>
      <sz val="9"/>
      <name val="Arial CE"/>
    </font>
    <font>
      <sz val="9"/>
      <color rgb="FFFF0000"/>
      <name val="Arial CE"/>
    </font>
    <font>
      <sz val="8"/>
      <name val="Arial CE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24" fillId="0" borderId="0" xfId="0" applyFont="1" applyAlignment="1" applyProtection="1">
      <alignment horizontal="left" vertical="center" wrapText="1"/>
      <protection locked="0"/>
    </xf>
    <xf numFmtId="167" fontId="24" fillId="0" borderId="0" xfId="0" applyNumberFormat="1" applyFont="1" applyAlignment="1" applyProtection="1">
      <alignment vertical="center"/>
      <protection locked="0"/>
    </xf>
    <xf numFmtId="0" fontId="24" fillId="6" borderId="22" xfId="0" applyFont="1" applyFill="1" applyBorder="1" applyAlignment="1" applyProtection="1">
      <alignment horizontal="center" vertical="center"/>
      <protection locked="0"/>
    </xf>
    <xf numFmtId="49" fontId="24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24" fillId="6" borderId="22" xfId="0" applyFont="1" applyFill="1" applyBorder="1" applyAlignment="1" applyProtection="1">
      <alignment horizontal="left" vertical="center" wrapText="1"/>
      <protection locked="0"/>
    </xf>
    <xf numFmtId="0" fontId="24" fillId="6" borderId="22" xfId="0" applyFont="1" applyFill="1" applyBorder="1" applyAlignment="1" applyProtection="1">
      <alignment horizontal="center" vertical="center" wrapText="1"/>
      <protection locked="0"/>
    </xf>
    <xf numFmtId="167" fontId="24" fillId="6" borderId="22" xfId="0" applyNumberFormat="1" applyFont="1" applyFill="1" applyBorder="1" applyAlignment="1" applyProtection="1">
      <alignment vertical="center"/>
      <protection locked="0"/>
    </xf>
    <xf numFmtId="4" fontId="24" fillId="6" borderId="22" xfId="0" applyNumberFormat="1" applyFont="1" applyFill="1" applyBorder="1" applyAlignment="1" applyProtection="1">
      <alignment vertical="center"/>
      <protection locked="0"/>
    </xf>
    <xf numFmtId="0" fontId="24" fillId="6" borderId="0" xfId="0" applyFont="1" applyFill="1" applyAlignment="1" applyProtection="1">
      <alignment horizontal="left" vertical="center" wrapText="1"/>
      <protection locked="0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8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4" fillId="5" borderId="7" xfId="0" applyFont="1" applyFill="1" applyBorder="1" applyAlignment="1">
      <alignment horizontal="right" vertical="center"/>
    </xf>
    <xf numFmtId="4" fontId="29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4" fillId="5" borderId="6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4" fillId="7" borderId="22" xfId="0" applyFont="1" applyFill="1" applyBorder="1" applyAlignment="1" applyProtection="1">
      <alignment horizontal="center" vertical="center"/>
      <protection locked="0"/>
    </xf>
    <xf numFmtId="49" fontId="24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41" fillId="7" borderId="22" xfId="0" applyFont="1" applyFill="1" applyBorder="1" applyAlignment="1" applyProtection="1">
      <alignment horizontal="left" vertical="center" wrapText="1"/>
      <protection locked="0"/>
    </xf>
    <xf numFmtId="0" fontId="24" fillId="7" borderId="22" xfId="0" applyFont="1" applyFill="1" applyBorder="1" applyAlignment="1" applyProtection="1">
      <alignment horizontal="center" vertical="center" wrapText="1"/>
      <protection locked="0"/>
    </xf>
    <xf numFmtId="167" fontId="24" fillId="7" borderId="22" xfId="0" applyNumberFormat="1" applyFont="1" applyFill="1" applyBorder="1" applyAlignment="1" applyProtection="1">
      <alignment vertical="center"/>
      <protection locked="0"/>
    </xf>
    <xf numFmtId="4" fontId="24" fillId="7" borderId="22" xfId="0" applyNumberFormat="1" applyFont="1" applyFill="1" applyBorder="1" applyAlignment="1" applyProtection="1">
      <alignment vertical="center"/>
      <protection locked="0"/>
    </xf>
    <xf numFmtId="0" fontId="24" fillId="7" borderId="22" xfId="0" applyFont="1" applyFill="1" applyBorder="1" applyAlignment="1" applyProtection="1">
      <alignment horizontal="left" vertical="center" wrapText="1"/>
      <protection locked="0"/>
    </xf>
    <xf numFmtId="0" fontId="41" fillId="7" borderId="22" xfId="0" applyFont="1" applyFill="1" applyBorder="1" applyAlignment="1" applyProtection="1">
      <alignment horizontal="center" vertical="center" wrapText="1"/>
      <protection locked="0"/>
    </xf>
    <xf numFmtId="4" fontId="41" fillId="7" borderId="22" xfId="0" applyNumberFormat="1" applyFont="1" applyFill="1" applyBorder="1" applyAlignment="1" applyProtection="1">
      <alignment vertical="center"/>
      <protection locked="0"/>
    </xf>
    <xf numFmtId="0" fontId="42" fillId="6" borderId="0" xfId="0" applyFont="1" applyFill="1" applyAlignment="1" applyProtection="1">
      <alignment horizontal="left" vertical="center" wrapText="1"/>
      <protection locked="0"/>
    </xf>
    <xf numFmtId="0" fontId="38" fillId="7" borderId="22" xfId="0" applyFont="1" applyFill="1" applyBorder="1" applyAlignment="1" applyProtection="1">
      <alignment horizontal="center" vertical="center"/>
      <protection locked="0"/>
    </xf>
    <xf numFmtId="49" fontId="38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38" fillId="7" borderId="22" xfId="0" applyFont="1" applyFill="1" applyBorder="1" applyAlignment="1" applyProtection="1">
      <alignment horizontal="left" vertical="center" wrapText="1"/>
      <protection locked="0"/>
    </xf>
    <xf numFmtId="0" fontId="38" fillId="7" borderId="22" xfId="0" applyFont="1" applyFill="1" applyBorder="1" applyAlignment="1" applyProtection="1">
      <alignment horizontal="center" vertical="center" wrapText="1"/>
      <protection locked="0"/>
    </xf>
    <xf numFmtId="167" fontId="38" fillId="7" borderId="22" xfId="0" applyNumberFormat="1" applyFont="1" applyFill="1" applyBorder="1" applyAlignment="1" applyProtection="1">
      <alignment vertical="center"/>
      <protection locked="0"/>
    </xf>
    <xf numFmtId="4" fontId="38" fillId="7" borderId="22" xfId="0" applyNumberFormat="1" applyFont="1" applyFill="1" applyBorder="1" applyAlignment="1" applyProtection="1">
      <alignment vertical="center"/>
      <protection locked="0"/>
    </xf>
    <xf numFmtId="0" fontId="9" fillId="7" borderId="0" xfId="0" applyFont="1" applyFill="1" applyAlignment="1">
      <alignment vertical="center"/>
    </xf>
    <xf numFmtId="0" fontId="37" fillId="7" borderId="0" xfId="0" applyFont="1" applyFill="1" applyAlignment="1">
      <alignment horizontal="left" vertical="center"/>
    </xf>
    <xf numFmtId="0" fontId="9" fillId="7" borderId="0" xfId="0" applyFont="1" applyFill="1" applyAlignment="1">
      <alignment horizontal="left" vertical="center"/>
    </xf>
    <xf numFmtId="0" fontId="43" fillId="7" borderId="0" xfId="0" applyFont="1" applyFill="1" applyAlignment="1">
      <alignment horizontal="left" vertical="center" wrapText="1"/>
    </xf>
    <xf numFmtId="167" fontId="9" fillId="7" borderId="0" xfId="0" applyNumberFormat="1" applyFont="1" applyFill="1" applyAlignment="1">
      <alignment vertical="center"/>
    </xf>
    <xf numFmtId="0" fontId="9" fillId="7" borderId="0" xfId="0" applyFont="1" applyFill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topLeftCell="A70" workbookViewId="0">
      <selection activeCell="K6" sqref="K6:AJ6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" customHeight="1">
      <c r="AR2" s="217" t="s">
        <v>5</v>
      </c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240" t="s">
        <v>13</v>
      </c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R5" s="19"/>
      <c r="BE5" s="237" t="s">
        <v>14</v>
      </c>
      <c r="BS5" s="16" t="s">
        <v>6</v>
      </c>
    </row>
    <row r="6" spans="1:74" ht="36.9" customHeight="1">
      <c r="B6" s="19"/>
      <c r="D6" s="25" t="s">
        <v>15</v>
      </c>
      <c r="K6" s="241" t="s">
        <v>16</v>
      </c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R6" s="19"/>
      <c r="BE6" s="238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38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38"/>
      <c r="BS8" s="16" t="s">
        <v>6</v>
      </c>
    </row>
    <row r="9" spans="1:74" ht="14.4" customHeight="1">
      <c r="B9" s="19"/>
      <c r="AR9" s="19"/>
      <c r="BE9" s="238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238"/>
      <c r="BS10" s="16" t="s">
        <v>6</v>
      </c>
    </row>
    <row r="11" spans="1:74" ht="18.45" customHeight="1">
      <c r="B11" s="19"/>
      <c r="E11" s="24" t="s">
        <v>25</v>
      </c>
      <c r="AK11" s="26" t="s">
        <v>26</v>
      </c>
      <c r="AN11" s="24" t="s">
        <v>1</v>
      </c>
      <c r="AR11" s="19"/>
      <c r="BE11" s="238"/>
      <c r="BS11" s="16" t="s">
        <v>6</v>
      </c>
    </row>
    <row r="12" spans="1:74" ht="6.9" customHeight="1">
      <c r="B12" s="19"/>
      <c r="AR12" s="19"/>
      <c r="BE12" s="238"/>
      <c r="BS12" s="16" t="s">
        <v>6</v>
      </c>
    </row>
    <row r="13" spans="1:74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238"/>
      <c r="BS13" s="16" t="s">
        <v>6</v>
      </c>
    </row>
    <row r="14" spans="1:74" ht="13.2">
      <c r="B14" s="19"/>
      <c r="E14" s="242" t="s">
        <v>28</v>
      </c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6" t="s">
        <v>26</v>
      </c>
      <c r="AN14" s="28" t="s">
        <v>28</v>
      </c>
      <c r="AR14" s="19"/>
      <c r="BE14" s="238"/>
      <c r="BS14" s="16" t="s">
        <v>6</v>
      </c>
    </row>
    <row r="15" spans="1:74" ht="6.9" customHeight="1">
      <c r="B15" s="19"/>
      <c r="AR15" s="19"/>
      <c r="BE15" s="238"/>
      <c r="BS15" s="16" t="s">
        <v>3</v>
      </c>
    </row>
    <row r="16" spans="1:74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238"/>
      <c r="BS16" s="16" t="s">
        <v>3</v>
      </c>
    </row>
    <row r="17" spans="2:71" ht="18.45" customHeight="1">
      <c r="B17" s="19"/>
      <c r="E17" s="24" t="s">
        <v>30</v>
      </c>
      <c r="AK17" s="26" t="s">
        <v>26</v>
      </c>
      <c r="AN17" s="24" t="s">
        <v>1</v>
      </c>
      <c r="AR17" s="19"/>
      <c r="BE17" s="238"/>
      <c r="BS17" s="16" t="s">
        <v>31</v>
      </c>
    </row>
    <row r="18" spans="2:71" ht="6.9" customHeight="1">
      <c r="B18" s="19"/>
      <c r="AR18" s="19"/>
      <c r="BE18" s="238"/>
      <c r="BS18" s="16" t="s">
        <v>6</v>
      </c>
    </row>
    <row r="19" spans="2:7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238"/>
      <c r="BS19" s="16" t="s">
        <v>6</v>
      </c>
    </row>
    <row r="20" spans="2:71" ht="18.45" customHeight="1">
      <c r="B20" s="19"/>
      <c r="E20" s="24" t="s">
        <v>33</v>
      </c>
      <c r="AK20" s="26" t="s">
        <v>26</v>
      </c>
      <c r="AN20" s="24" t="s">
        <v>1</v>
      </c>
      <c r="AR20" s="19"/>
      <c r="BE20" s="238"/>
      <c r="BS20" s="16" t="s">
        <v>31</v>
      </c>
    </row>
    <row r="21" spans="2:71" ht="6.9" customHeight="1">
      <c r="B21" s="19"/>
      <c r="AR21" s="19"/>
      <c r="BE21" s="238"/>
    </row>
    <row r="22" spans="2:71" ht="12" customHeight="1">
      <c r="B22" s="19"/>
      <c r="D22" s="26" t="s">
        <v>34</v>
      </c>
      <c r="AR22" s="19"/>
      <c r="BE22" s="238"/>
    </row>
    <row r="23" spans="2:71" ht="35.25" customHeight="1">
      <c r="B23" s="19"/>
      <c r="E23" s="244" t="s">
        <v>35</v>
      </c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R23" s="19"/>
      <c r="BE23" s="238"/>
    </row>
    <row r="24" spans="2:71" ht="6.9" customHeight="1">
      <c r="B24" s="19"/>
      <c r="AR24" s="19"/>
      <c r="BE24" s="238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38"/>
    </row>
    <row r="26" spans="2:71" s="1" customFormat="1" ht="25.95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45">
        <f>ROUND(AG94,2)</f>
        <v>0</v>
      </c>
      <c r="AL26" s="246"/>
      <c r="AM26" s="246"/>
      <c r="AN26" s="246"/>
      <c r="AO26" s="246"/>
      <c r="AR26" s="31"/>
      <c r="BE26" s="238"/>
    </row>
    <row r="27" spans="2:71" s="1" customFormat="1" ht="6.9" customHeight="1">
      <c r="B27" s="31"/>
      <c r="AR27" s="31"/>
      <c r="BE27" s="238"/>
    </row>
    <row r="28" spans="2:71" s="1" customFormat="1" ht="13.2">
      <c r="B28" s="31"/>
      <c r="L28" s="247" t="s">
        <v>37</v>
      </c>
      <c r="M28" s="247"/>
      <c r="N28" s="247"/>
      <c r="O28" s="247"/>
      <c r="P28" s="247"/>
      <c r="W28" s="247" t="s">
        <v>38</v>
      </c>
      <c r="X28" s="247"/>
      <c r="Y28" s="247"/>
      <c r="Z28" s="247"/>
      <c r="AA28" s="247"/>
      <c r="AB28" s="247"/>
      <c r="AC28" s="247"/>
      <c r="AD28" s="247"/>
      <c r="AE28" s="247"/>
      <c r="AK28" s="247" t="s">
        <v>39</v>
      </c>
      <c r="AL28" s="247"/>
      <c r="AM28" s="247"/>
      <c r="AN28" s="247"/>
      <c r="AO28" s="247"/>
      <c r="AR28" s="31"/>
      <c r="BE28" s="238"/>
    </row>
    <row r="29" spans="2:71" s="2" customFormat="1" ht="14.4" customHeight="1">
      <c r="B29" s="35"/>
      <c r="D29" s="26" t="s">
        <v>40</v>
      </c>
      <c r="F29" s="36" t="s">
        <v>41</v>
      </c>
      <c r="L29" s="224">
        <v>0.23</v>
      </c>
      <c r="M29" s="225"/>
      <c r="N29" s="225"/>
      <c r="O29" s="225"/>
      <c r="P29" s="225"/>
      <c r="Q29" s="37"/>
      <c r="R29" s="37"/>
      <c r="S29" s="37"/>
      <c r="T29" s="37"/>
      <c r="U29" s="37"/>
      <c r="V29" s="37"/>
      <c r="W29" s="226">
        <f>ROUND(AZ94, 2)</f>
        <v>0</v>
      </c>
      <c r="X29" s="225"/>
      <c r="Y29" s="225"/>
      <c r="Z29" s="225"/>
      <c r="AA29" s="225"/>
      <c r="AB29" s="225"/>
      <c r="AC29" s="225"/>
      <c r="AD29" s="225"/>
      <c r="AE29" s="225"/>
      <c r="AF29" s="37"/>
      <c r="AG29" s="37"/>
      <c r="AH29" s="37"/>
      <c r="AI29" s="37"/>
      <c r="AJ29" s="37"/>
      <c r="AK29" s="226">
        <f>ROUND(AV94, 2)</f>
        <v>0</v>
      </c>
      <c r="AL29" s="225"/>
      <c r="AM29" s="225"/>
      <c r="AN29" s="225"/>
      <c r="AO29" s="225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39"/>
    </row>
    <row r="30" spans="2:71" s="2" customFormat="1" ht="14.4" customHeight="1">
      <c r="B30" s="35"/>
      <c r="F30" s="36" t="s">
        <v>42</v>
      </c>
      <c r="L30" s="224">
        <v>0.23</v>
      </c>
      <c r="M30" s="225"/>
      <c r="N30" s="225"/>
      <c r="O30" s="225"/>
      <c r="P30" s="225"/>
      <c r="Q30" s="37"/>
      <c r="R30" s="37"/>
      <c r="S30" s="37"/>
      <c r="T30" s="37"/>
      <c r="U30" s="37"/>
      <c r="V30" s="37"/>
      <c r="W30" s="226">
        <f>ROUND(BA94, 2)</f>
        <v>0</v>
      </c>
      <c r="X30" s="225"/>
      <c r="Y30" s="225"/>
      <c r="Z30" s="225"/>
      <c r="AA30" s="225"/>
      <c r="AB30" s="225"/>
      <c r="AC30" s="225"/>
      <c r="AD30" s="225"/>
      <c r="AE30" s="225"/>
      <c r="AF30" s="37"/>
      <c r="AG30" s="37"/>
      <c r="AH30" s="37"/>
      <c r="AI30" s="37"/>
      <c r="AJ30" s="37"/>
      <c r="AK30" s="226">
        <f>ROUND(AW94, 2)</f>
        <v>0</v>
      </c>
      <c r="AL30" s="225"/>
      <c r="AM30" s="225"/>
      <c r="AN30" s="225"/>
      <c r="AO30" s="225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39"/>
    </row>
    <row r="31" spans="2:71" s="2" customFormat="1" ht="14.4" hidden="1" customHeight="1">
      <c r="B31" s="35"/>
      <c r="F31" s="26" t="s">
        <v>43</v>
      </c>
      <c r="L31" s="233">
        <v>0.23</v>
      </c>
      <c r="M31" s="232"/>
      <c r="N31" s="232"/>
      <c r="O31" s="232"/>
      <c r="P31" s="232"/>
      <c r="W31" s="231">
        <f>ROUND(BB94, 2)</f>
        <v>0</v>
      </c>
      <c r="X31" s="232"/>
      <c r="Y31" s="232"/>
      <c r="Z31" s="232"/>
      <c r="AA31" s="232"/>
      <c r="AB31" s="232"/>
      <c r="AC31" s="232"/>
      <c r="AD31" s="232"/>
      <c r="AE31" s="232"/>
      <c r="AK31" s="231">
        <v>0</v>
      </c>
      <c r="AL31" s="232"/>
      <c r="AM31" s="232"/>
      <c r="AN31" s="232"/>
      <c r="AO31" s="232"/>
      <c r="AR31" s="35"/>
      <c r="BE31" s="239"/>
    </row>
    <row r="32" spans="2:71" s="2" customFormat="1" ht="14.4" hidden="1" customHeight="1">
      <c r="B32" s="35"/>
      <c r="F32" s="26" t="s">
        <v>44</v>
      </c>
      <c r="L32" s="233">
        <v>0.23</v>
      </c>
      <c r="M32" s="232"/>
      <c r="N32" s="232"/>
      <c r="O32" s="232"/>
      <c r="P32" s="232"/>
      <c r="W32" s="231">
        <f>ROUND(BC94, 2)</f>
        <v>0</v>
      </c>
      <c r="X32" s="232"/>
      <c r="Y32" s="232"/>
      <c r="Z32" s="232"/>
      <c r="AA32" s="232"/>
      <c r="AB32" s="232"/>
      <c r="AC32" s="232"/>
      <c r="AD32" s="232"/>
      <c r="AE32" s="232"/>
      <c r="AK32" s="231">
        <v>0</v>
      </c>
      <c r="AL32" s="232"/>
      <c r="AM32" s="232"/>
      <c r="AN32" s="232"/>
      <c r="AO32" s="232"/>
      <c r="AR32" s="35"/>
      <c r="BE32" s="239"/>
    </row>
    <row r="33" spans="2:57" s="2" customFormat="1" ht="14.4" hidden="1" customHeight="1">
      <c r="B33" s="35"/>
      <c r="F33" s="36" t="s">
        <v>45</v>
      </c>
      <c r="L33" s="224">
        <v>0</v>
      </c>
      <c r="M33" s="225"/>
      <c r="N33" s="225"/>
      <c r="O33" s="225"/>
      <c r="P33" s="225"/>
      <c r="Q33" s="37"/>
      <c r="R33" s="37"/>
      <c r="S33" s="37"/>
      <c r="T33" s="37"/>
      <c r="U33" s="37"/>
      <c r="V33" s="37"/>
      <c r="W33" s="226">
        <f>ROUND(BD94, 2)</f>
        <v>0</v>
      </c>
      <c r="X33" s="225"/>
      <c r="Y33" s="225"/>
      <c r="Z33" s="225"/>
      <c r="AA33" s="225"/>
      <c r="AB33" s="225"/>
      <c r="AC33" s="225"/>
      <c r="AD33" s="225"/>
      <c r="AE33" s="225"/>
      <c r="AF33" s="37"/>
      <c r="AG33" s="37"/>
      <c r="AH33" s="37"/>
      <c r="AI33" s="37"/>
      <c r="AJ33" s="37"/>
      <c r="AK33" s="226">
        <v>0</v>
      </c>
      <c r="AL33" s="225"/>
      <c r="AM33" s="225"/>
      <c r="AN33" s="225"/>
      <c r="AO33" s="225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39"/>
    </row>
    <row r="34" spans="2:57" s="1" customFormat="1" ht="6.9" customHeight="1">
      <c r="B34" s="31"/>
      <c r="AR34" s="31"/>
      <c r="BE34" s="238"/>
    </row>
    <row r="35" spans="2:57" s="1" customFormat="1" ht="25.95" customHeight="1">
      <c r="B35" s="31"/>
      <c r="C35" s="39"/>
      <c r="D35" s="40" t="s">
        <v>46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47</v>
      </c>
      <c r="U35" s="41"/>
      <c r="V35" s="41"/>
      <c r="W35" s="41"/>
      <c r="X35" s="230" t="s">
        <v>48</v>
      </c>
      <c r="Y35" s="228"/>
      <c r="Z35" s="228"/>
      <c r="AA35" s="228"/>
      <c r="AB35" s="228"/>
      <c r="AC35" s="41"/>
      <c r="AD35" s="41"/>
      <c r="AE35" s="41"/>
      <c r="AF35" s="41"/>
      <c r="AG35" s="41"/>
      <c r="AH35" s="41"/>
      <c r="AI35" s="41"/>
      <c r="AJ35" s="41"/>
      <c r="AK35" s="227">
        <f>SUM(AK26:AK33)</f>
        <v>0</v>
      </c>
      <c r="AL35" s="228"/>
      <c r="AM35" s="228"/>
      <c r="AN35" s="228"/>
      <c r="AO35" s="229"/>
      <c r="AP35" s="39"/>
      <c r="AQ35" s="39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3" t="s">
        <v>49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50</v>
      </c>
      <c r="AI49" s="44"/>
      <c r="AJ49" s="44"/>
      <c r="AK49" s="44"/>
      <c r="AL49" s="44"/>
      <c r="AM49" s="44"/>
      <c r="AN49" s="44"/>
      <c r="AO49" s="44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3.2">
      <c r="B60" s="31"/>
      <c r="D60" s="45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51</v>
      </c>
      <c r="AI60" s="33"/>
      <c r="AJ60" s="33"/>
      <c r="AK60" s="33"/>
      <c r="AL60" s="33"/>
      <c r="AM60" s="45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.2">
      <c r="B64" s="31"/>
      <c r="D64" s="43" t="s">
        <v>53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54</v>
      </c>
      <c r="AI64" s="44"/>
      <c r="AJ64" s="44"/>
      <c r="AK64" s="44"/>
      <c r="AL64" s="44"/>
      <c r="AM64" s="44"/>
      <c r="AN64" s="44"/>
      <c r="AO64" s="44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3.2">
      <c r="B75" s="31"/>
      <c r="D75" s="45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51</v>
      </c>
      <c r="AI75" s="33"/>
      <c r="AJ75" s="33"/>
      <c r="AK75" s="33"/>
      <c r="AL75" s="33"/>
      <c r="AM75" s="45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" customHeight="1">
      <c r="B82" s="31"/>
      <c r="C82" s="20" t="s">
        <v>55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50"/>
      <c r="C84" s="26" t="s">
        <v>12</v>
      </c>
      <c r="L84" s="3" t="str">
        <f>K5</f>
        <v>0391</v>
      </c>
      <c r="AR84" s="50"/>
    </row>
    <row r="85" spans="1:91" s="4" customFormat="1" ht="36.9" customHeight="1">
      <c r="B85" s="51"/>
      <c r="C85" s="52" t="s">
        <v>15</v>
      </c>
      <c r="L85" s="235" t="str">
        <f>K6</f>
        <v>Stavebné úpravy a rekonštrukcia priestorov Strednej zdravotníckej školy vo Zvolene</v>
      </c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R85" s="51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6" t="s">
        <v>19</v>
      </c>
      <c r="L87" s="53" t="str">
        <f>IF(K8="","",K8)</f>
        <v>parc.č.182/1 Zvolen</v>
      </c>
      <c r="AI87" s="26" t="s">
        <v>21</v>
      </c>
      <c r="AM87" s="223" t="str">
        <f>IF(AN8= "","",AN8)</f>
        <v>17. 1. 2025</v>
      </c>
      <c r="AN87" s="223"/>
      <c r="AR87" s="31"/>
    </row>
    <row r="88" spans="1:91" s="1" customFormat="1" ht="6.9" customHeight="1">
      <c r="B88" s="31"/>
      <c r="AR88" s="31"/>
    </row>
    <row r="89" spans="1:91" s="1" customFormat="1" ht="15.15" customHeight="1">
      <c r="B89" s="31"/>
      <c r="C89" s="26" t="s">
        <v>23</v>
      </c>
      <c r="L89" s="3" t="str">
        <f>IF(E11= "","",E11)</f>
        <v>Banskobystrický samosprávny kraj</v>
      </c>
      <c r="AI89" s="26" t="s">
        <v>29</v>
      </c>
      <c r="AM89" s="221" t="str">
        <f>IF(E17="","",E17)</f>
        <v>Ing. Marek Mečír</v>
      </c>
      <c r="AN89" s="222"/>
      <c r="AO89" s="222"/>
      <c r="AP89" s="222"/>
      <c r="AR89" s="31"/>
      <c r="AS89" s="204" t="s">
        <v>56</v>
      </c>
      <c r="AT89" s="205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15" customHeight="1">
      <c r="B90" s="31"/>
      <c r="C90" s="26" t="s">
        <v>27</v>
      </c>
      <c r="L90" s="3" t="str">
        <f>IF(E14= "Vyplň údaj","",E14)</f>
        <v/>
      </c>
      <c r="AI90" s="26" t="s">
        <v>32</v>
      </c>
      <c r="AM90" s="221" t="str">
        <f>IF(E20="","",E20)</f>
        <v>Stanislav Hlubina</v>
      </c>
      <c r="AN90" s="222"/>
      <c r="AO90" s="222"/>
      <c r="AP90" s="222"/>
      <c r="AR90" s="31"/>
      <c r="AS90" s="206"/>
      <c r="AT90" s="207"/>
      <c r="BD90" s="58"/>
    </row>
    <row r="91" spans="1:91" s="1" customFormat="1" ht="10.95" customHeight="1">
      <c r="B91" s="31"/>
      <c r="AR91" s="31"/>
      <c r="AS91" s="206"/>
      <c r="AT91" s="207"/>
      <c r="BD91" s="58"/>
    </row>
    <row r="92" spans="1:91" s="1" customFormat="1" ht="29.25" customHeight="1">
      <c r="B92" s="31"/>
      <c r="C92" s="248" t="s">
        <v>57</v>
      </c>
      <c r="D92" s="215"/>
      <c r="E92" s="215"/>
      <c r="F92" s="215"/>
      <c r="G92" s="215"/>
      <c r="H92" s="59"/>
      <c r="I92" s="214" t="s">
        <v>58</v>
      </c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9" t="s">
        <v>59</v>
      </c>
      <c r="AH92" s="215"/>
      <c r="AI92" s="215"/>
      <c r="AJ92" s="215"/>
      <c r="AK92" s="215"/>
      <c r="AL92" s="215"/>
      <c r="AM92" s="215"/>
      <c r="AN92" s="214" t="s">
        <v>60</v>
      </c>
      <c r="AO92" s="215"/>
      <c r="AP92" s="216"/>
      <c r="AQ92" s="60" t="s">
        <v>61</v>
      </c>
      <c r="AR92" s="31"/>
      <c r="AS92" s="61" t="s">
        <v>62</v>
      </c>
      <c r="AT92" s="62" t="s">
        <v>63</v>
      </c>
      <c r="AU92" s="62" t="s">
        <v>64</v>
      </c>
      <c r="AV92" s="62" t="s">
        <v>65</v>
      </c>
      <c r="AW92" s="62" t="s">
        <v>66</v>
      </c>
      <c r="AX92" s="62" t="s">
        <v>67</v>
      </c>
      <c r="AY92" s="62" t="s">
        <v>68</v>
      </c>
      <c r="AZ92" s="62" t="s">
        <v>69</v>
      </c>
      <c r="BA92" s="62" t="s">
        <v>70</v>
      </c>
      <c r="BB92" s="62" t="s">
        <v>71</v>
      </c>
      <c r="BC92" s="62" t="s">
        <v>72</v>
      </c>
      <c r="BD92" s="63" t="s">
        <v>73</v>
      </c>
    </row>
    <row r="93" spans="1:91" s="1" customFormat="1" ht="10.95" customHeight="1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" customHeight="1">
      <c r="B94" s="65"/>
      <c r="C94" s="66" t="s">
        <v>74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8">
        <f>ROUND(AG95+SUM(AG98:AG100),2)</f>
        <v>0</v>
      </c>
      <c r="AH94" s="208"/>
      <c r="AI94" s="208"/>
      <c r="AJ94" s="208"/>
      <c r="AK94" s="208"/>
      <c r="AL94" s="208"/>
      <c r="AM94" s="208"/>
      <c r="AN94" s="209">
        <f t="shared" ref="AN94:AN104" si="0">SUM(AG94,AT94)</f>
        <v>0</v>
      </c>
      <c r="AO94" s="209"/>
      <c r="AP94" s="209"/>
      <c r="AQ94" s="69" t="s">
        <v>1</v>
      </c>
      <c r="AR94" s="65"/>
      <c r="AS94" s="70">
        <f>ROUND(AS95+SUM(AS98:AS100),2)</f>
        <v>0</v>
      </c>
      <c r="AT94" s="71">
        <f t="shared" ref="AT94:AT104" si="1">ROUND(SUM(AV94:AW94),2)</f>
        <v>0</v>
      </c>
      <c r="AU94" s="72">
        <f>ROUND(AU95+SUM(AU98:AU100),5)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ROUND(AZ95+SUM(AZ98:AZ100),2)</f>
        <v>0</v>
      </c>
      <c r="BA94" s="71">
        <f>ROUND(BA95+SUM(BA98:BA100),2)</f>
        <v>0</v>
      </c>
      <c r="BB94" s="71">
        <f>ROUND(BB95+SUM(BB98:BB100),2)</f>
        <v>0</v>
      </c>
      <c r="BC94" s="71">
        <f>ROUND(BC95+SUM(BC98:BC100),2)</f>
        <v>0</v>
      </c>
      <c r="BD94" s="73">
        <f>ROUND(BD95+SUM(BD98:BD100),2)</f>
        <v>0</v>
      </c>
      <c r="BS94" s="74" t="s">
        <v>75</v>
      </c>
      <c r="BT94" s="74" t="s">
        <v>76</v>
      </c>
      <c r="BU94" s="75" t="s">
        <v>77</v>
      </c>
      <c r="BV94" s="74" t="s">
        <v>78</v>
      </c>
      <c r="BW94" s="74" t="s">
        <v>4</v>
      </c>
      <c r="BX94" s="74" t="s">
        <v>79</v>
      </c>
      <c r="CL94" s="74" t="s">
        <v>1</v>
      </c>
    </row>
    <row r="95" spans="1:91" s="6" customFormat="1" ht="16.5" customHeight="1">
      <c r="B95" s="76"/>
      <c r="C95" s="77"/>
      <c r="D95" s="249" t="s">
        <v>80</v>
      </c>
      <c r="E95" s="249"/>
      <c r="F95" s="249"/>
      <c r="G95" s="249"/>
      <c r="H95" s="249"/>
      <c r="I95" s="78"/>
      <c r="J95" s="249" t="s">
        <v>81</v>
      </c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9"/>
      <c r="Z95" s="249"/>
      <c r="AA95" s="249"/>
      <c r="AB95" s="249"/>
      <c r="AC95" s="249"/>
      <c r="AD95" s="249"/>
      <c r="AE95" s="249"/>
      <c r="AF95" s="249"/>
      <c r="AG95" s="220">
        <f>ROUND(SUM(AG96:AG97),2)</f>
        <v>0</v>
      </c>
      <c r="AH95" s="211"/>
      <c r="AI95" s="211"/>
      <c r="AJ95" s="211"/>
      <c r="AK95" s="211"/>
      <c r="AL95" s="211"/>
      <c r="AM95" s="211"/>
      <c r="AN95" s="210">
        <f t="shared" si="0"/>
        <v>0</v>
      </c>
      <c r="AO95" s="211"/>
      <c r="AP95" s="211"/>
      <c r="AQ95" s="79" t="s">
        <v>82</v>
      </c>
      <c r="AR95" s="76"/>
      <c r="AS95" s="80">
        <f>ROUND(SUM(AS96:AS97),2)</f>
        <v>0</v>
      </c>
      <c r="AT95" s="81">
        <f t="shared" si="1"/>
        <v>0</v>
      </c>
      <c r="AU95" s="82">
        <f>ROUND(SUM(AU96:AU97),5)</f>
        <v>0</v>
      </c>
      <c r="AV95" s="81">
        <f>ROUND(AZ95*L29,2)</f>
        <v>0</v>
      </c>
      <c r="AW95" s="81">
        <f>ROUND(BA95*L30,2)</f>
        <v>0</v>
      </c>
      <c r="AX95" s="81">
        <f>ROUND(BB95*L29,2)</f>
        <v>0</v>
      </c>
      <c r="AY95" s="81">
        <f>ROUND(BC95*L30,2)</f>
        <v>0</v>
      </c>
      <c r="AZ95" s="81">
        <f>ROUND(SUM(AZ96:AZ97),2)</f>
        <v>0</v>
      </c>
      <c r="BA95" s="81">
        <f>ROUND(SUM(BA96:BA97),2)</f>
        <v>0</v>
      </c>
      <c r="BB95" s="81">
        <f>ROUND(SUM(BB96:BB97),2)</f>
        <v>0</v>
      </c>
      <c r="BC95" s="81">
        <f>ROUND(SUM(BC96:BC97),2)</f>
        <v>0</v>
      </c>
      <c r="BD95" s="83">
        <f>ROUND(SUM(BD96:BD97),2)</f>
        <v>0</v>
      </c>
      <c r="BS95" s="84" t="s">
        <v>75</v>
      </c>
      <c r="BT95" s="84" t="s">
        <v>83</v>
      </c>
      <c r="BU95" s="84" t="s">
        <v>77</v>
      </c>
      <c r="BV95" s="84" t="s">
        <v>78</v>
      </c>
      <c r="BW95" s="84" t="s">
        <v>84</v>
      </c>
      <c r="BX95" s="84" t="s">
        <v>4</v>
      </c>
      <c r="CL95" s="84" t="s">
        <v>1</v>
      </c>
      <c r="CM95" s="84" t="s">
        <v>76</v>
      </c>
    </row>
    <row r="96" spans="1:91" s="3" customFormat="1" ht="16.5" customHeight="1">
      <c r="A96" s="85" t="s">
        <v>85</v>
      </c>
      <c r="B96" s="50"/>
      <c r="C96" s="9"/>
      <c r="D96" s="9"/>
      <c r="E96" s="234" t="s">
        <v>83</v>
      </c>
      <c r="F96" s="234"/>
      <c r="G96" s="234"/>
      <c r="H96" s="234"/>
      <c r="I96" s="234"/>
      <c r="J96" s="9"/>
      <c r="K96" s="234" t="s">
        <v>86</v>
      </c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12">
        <f>'1 - Stavebná časť'!J32</f>
        <v>0</v>
      </c>
      <c r="AH96" s="213"/>
      <c r="AI96" s="213"/>
      <c r="AJ96" s="213"/>
      <c r="AK96" s="213"/>
      <c r="AL96" s="213"/>
      <c r="AM96" s="213"/>
      <c r="AN96" s="212">
        <f t="shared" si="0"/>
        <v>0</v>
      </c>
      <c r="AO96" s="213"/>
      <c r="AP96" s="213"/>
      <c r="AQ96" s="86" t="s">
        <v>87</v>
      </c>
      <c r="AR96" s="50"/>
      <c r="AS96" s="87">
        <v>0</v>
      </c>
      <c r="AT96" s="88">
        <f t="shared" si="1"/>
        <v>0</v>
      </c>
      <c r="AU96" s="89">
        <f>'1 - Stavebná časť'!P135</f>
        <v>0</v>
      </c>
      <c r="AV96" s="88">
        <f>'1 - Stavebná časť'!J35</f>
        <v>0</v>
      </c>
      <c r="AW96" s="88">
        <f>'1 - Stavebná časť'!J36</f>
        <v>0</v>
      </c>
      <c r="AX96" s="88">
        <f>'1 - Stavebná časť'!J37</f>
        <v>0</v>
      </c>
      <c r="AY96" s="88">
        <f>'1 - Stavebná časť'!J38</f>
        <v>0</v>
      </c>
      <c r="AZ96" s="88">
        <f>'1 - Stavebná časť'!F35</f>
        <v>0</v>
      </c>
      <c r="BA96" s="88">
        <f>'1 - Stavebná časť'!F36</f>
        <v>0</v>
      </c>
      <c r="BB96" s="88">
        <f>'1 - Stavebná časť'!F37</f>
        <v>0</v>
      </c>
      <c r="BC96" s="88">
        <f>'1 - Stavebná časť'!F38</f>
        <v>0</v>
      </c>
      <c r="BD96" s="90">
        <f>'1 - Stavebná časť'!F39</f>
        <v>0</v>
      </c>
      <c r="BT96" s="24" t="s">
        <v>88</v>
      </c>
      <c r="BV96" s="24" t="s">
        <v>78</v>
      </c>
      <c r="BW96" s="24" t="s">
        <v>89</v>
      </c>
      <c r="BX96" s="24" t="s">
        <v>84</v>
      </c>
      <c r="CL96" s="24" t="s">
        <v>1</v>
      </c>
    </row>
    <row r="97" spans="1:91" s="3" customFormat="1" ht="16.5" customHeight="1">
      <c r="A97" s="85" t="s">
        <v>85</v>
      </c>
      <c r="B97" s="50"/>
      <c r="C97" s="9"/>
      <c r="D97" s="9"/>
      <c r="E97" s="234" t="s">
        <v>88</v>
      </c>
      <c r="F97" s="234"/>
      <c r="G97" s="234"/>
      <c r="H97" s="234"/>
      <c r="I97" s="234"/>
      <c r="J97" s="9"/>
      <c r="K97" s="234" t="s">
        <v>90</v>
      </c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12">
        <f>'2 - Chladenie'!J32</f>
        <v>0</v>
      </c>
      <c r="AH97" s="213"/>
      <c r="AI97" s="213"/>
      <c r="AJ97" s="213"/>
      <c r="AK97" s="213"/>
      <c r="AL97" s="213"/>
      <c r="AM97" s="213"/>
      <c r="AN97" s="212">
        <f t="shared" si="0"/>
        <v>0</v>
      </c>
      <c r="AO97" s="213"/>
      <c r="AP97" s="213"/>
      <c r="AQ97" s="86" t="s">
        <v>87</v>
      </c>
      <c r="AR97" s="50"/>
      <c r="AS97" s="87">
        <v>0</v>
      </c>
      <c r="AT97" s="88">
        <f t="shared" si="1"/>
        <v>0</v>
      </c>
      <c r="AU97" s="89">
        <f>'2 - Chladenie'!P122</f>
        <v>0</v>
      </c>
      <c r="AV97" s="88">
        <f>'2 - Chladenie'!J35</f>
        <v>0</v>
      </c>
      <c r="AW97" s="88">
        <f>'2 - Chladenie'!J36</f>
        <v>0</v>
      </c>
      <c r="AX97" s="88">
        <f>'2 - Chladenie'!J37</f>
        <v>0</v>
      </c>
      <c r="AY97" s="88">
        <f>'2 - Chladenie'!J38</f>
        <v>0</v>
      </c>
      <c r="AZ97" s="88">
        <f>'2 - Chladenie'!F35</f>
        <v>0</v>
      </c>
      <c r="BA97" s="88">
        <f>'2 - Chladenie'!F36</f>
        <v>0</v>
      </c>
      <c r="BB97" s="88">
        <f>'2 - Chladenie'!F37</f>
        <v>0</v>
      </c>
      <c r="BC97" s="88">
        <f>'2 - Chladenie'!F38</f>
        <v>0</v>
      </c>
      <c r="BD97" s="90">
        <f>'2 - Chladenie'!F39</f>
        <v>0</v>
      </c>
      <c r="BT97" s="24" t="s">
        <v>88</v>
      </c>
      <c r="BV97" s="24" t="s">
        <v>78</v>
      </c>
      <c r="BW97" s="24" t="s">
        <v>91</v>
      </c>
      <c r="BX97" s="24" t="s">
        <v>84</v>
      </c>
      <c r="CL97" s="24" t="s">
        <v>1</v>
      </c>
    </row>
    <row r="98" spans="1:91" s="6" customFormat="1" ht="16.5" customHeight="1">
      <c r="A98" s="85" t="s">
        <v>85</v>
      </c>
      <c r="B98" s="76"/>
      <c r="C98" s="77"/>
      <c r="D98" s="249" t="s">
        <v>92</v>
      </c>
      <c r="E98" s="249"/>
      <c r="F98" s="249"/>
      <c r="G98" s="249"/>
      <c r="H98" s="249"/>
      <c r="I98" s="78"/>
      <c r="J98" s="249" t="s">
        <v>93</v>
      </c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  <c r="AA98" s="249"/>
      <c r="AB98" s="249"/>
      <c r="AC98" s="249"/>
      <c r="AD98" s="249"/>
      <c r="AE98" s="249"/>
      <c r="AF98" s="249"/>
      <c r="AG98" s="210">
        <f>'SO-02 - Rekonštrukcia čas...'!J30</f>
        <v>0</v>
      </c>
      <c r="AH98" s="211"/>
      <c r="AI98" s="211"/>
      <c r="AJ98" s="211"/>
      <c r="AK98" s="211"/>
      <c r="AL98" s="211"/>
      <c r="AM98" s="211"/>
      <c r="AN98" s="210">
        <f t="shared" si="0"/>
        <v>0</v>
      </c>
      <c r="AO98" s="211"/>
      <c r="AP98" s="211"/>
      <c r="AQ98" s="79" t="s">
        <v>82</v>
      </c>
      <c r="AR98" s="76"/>
      <c r="AS98" s="80">
        <v>0</v>
      </c>
      <c r="AT98" s="81">
        <f t="shared" si="1"/>
        <v>0</v>
      </c>
      <c r="AU98" s="82">
        <f>'SO-02 - Rekonštrukcia čas...'!P130</f>
        <v>0</v>
      </c>
      <c r="AV98" s="81">
        <f>'SO-02 - Rekonštrukcia čas...'!J33</f>
        <v>0</v>
      </c>
      <c r="AW98" s="81">
        <f>'SO-02 - Rekonštrukcia čas...'!J34</f>
        <v>0</v>
      </c>
      <c r="AX98" s="81">
        <f>'SO-02 - Rekonštrukcia čas...'!J35</f>
        <v>0</v>
      </c>
      <c r="AY98" s="81">
        <f>'SO-02 - Rekonštrukcia čas...'!J36</f>
        <v>0</v>
      </c>
      <c r="AZ98" s="81">
        <f>'SO-02 - Rekonštrukcia čas...'!F33</f>
        <v>0</v>
      </c>
      <c r="BA98" s="81">
        <f>'SO-02 - Rekonštrukcia čas...'!F34</f>
        <v>0</v>
      </c>
      <c r="BB98" s="81">
        <f>'SO-02 - Rekonštrukcia čas...'!F35</f>
        <v>0</v>
      </c>
      <c r="BC98" s="81">
        <f>'SO-02 - Rekonštrukcia čas...'!F36</f>
        <v>0</v>
      </c>
      <c r="BD98" s="83">
        <f>'SO-02 - Rekonštrukcia čas...'!F37</f>
        <v>0</v>
      </c>
      <c r="BT98" s="84" t="s">
        <v>83</v>
      </c>
      <c r="BV98" s="84" t="s">
        <v>78</v>
      </c>
      <c r="BW98" s="84" t="s">
        <v>94</v>
      </c>
      <c r="BX98" s="84" t="s">
        <v>4</v>
      </c>
      <c r="CL98" s="84" t="s">
        <v>1</v>
      </c>
      <c r="CM98" s="84" t="s">
        <v>76</v>
      </c>
    </row>
    <row r="99" spans="1:91" s="6" customFormat="1" ht="16.5" customHeight="1">
      <c r="A99" s="85" t="s">
        <v>85</v>
      </c>
      <c r="B99" s="76"/>
      <c r="C99" s="77"/>
      <c r="D99" s="249" t="s">
        <v>95</v>
      </c>
      <c r="E99" s="249"/>
      <c r="F99" s="249"/>
      <c r="G99" s="249"/>
      <c r="H99" s="249"/>
      <c r="I99" s="78"/>
      <c r="J99" s="249" t="s">
        <v>96</v>
      </c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Y99" s="249"/>
      <c r="Z99" s="249"/>
      <c r="AA99" s="249"/>
      <c r="AB99" s="249"/>
      <c r="AC99" s="249"/>
      <c r="AD99" s="249"/>
      <c r="AE99" s="249"/>
      <c r="AF99" s="249"/>
      <c r="AG99" s="210">
        <f>'SO 03 - Bezbariérovosť bu...'!J30</f>
        <v>0</v>
      </c>
      <c r="AH99" s="211"/>
      <c r="AI99" s="211"/>
      <c r="AJ99" s="211"/>
      <c r="AK99" s="211"/>
      <c r="AL99" s="211"/>
      <c r="AM99" s="211"/>
      <c r="AN99" s="210">
        <f t="shared" si="0"/>
        <v>0</v>
      </c>
      <c r="AO99" s="211"/>
      <c r="AP99" s="211"/>
      <c r="AQ99" s="79" t="s">
        <v>82</v>
      </c>
      <c r="AR99" s="76"/>
      <c r="AS99" s="80">
        <v>0</v>
      </c>
      <c r="AT99" s="81">
        <f t="shared" si="1"/>
        <v>0</v>
      </c>
      <c r="AU99" s="82">
        <f>'SO 03 - Bezbariérovosť bu...'!P145</f>
        <v>0</v>
      </c>
      <c r="AV99" s="81">
        <f>'SO 03 - Bezbariérovosť bu...'!J33</f>
        <v>0</v>
      </c>
      <c r="AW99" s="81">
        <f>'SO 03 - Bezbariérovosť bu...'!J34</f>
        <v>0</v>
      </c>
      <c r="AX99" s="81">
        <f>'SO 03 - Bezbariérovosť bu...'!J35</f>
        <v>0</v>
      </c>
      <c r="AY99" s="81">
        <f>'SO 03 - Bezbariérovosť bu...'!J36</f>
        <v>0</v>
      </c>
      <c r="AZ99" s="81">
        <f>'SO 03 - Bezbariérovosť bu...'!F33</f>
        <v>0</v>
      </c>
      <c r="BA99" s="81">
        <f>'SO 03 - Bezbariérovosť bu...'!F34</f>
        <v>0</v>
      </c>
      <c r="BB99" s="81">
        <f>'SO 03 - Bezbariérovosť bu...'!F35</f>
        <v>0</v>
      </c>
      <c r="BC99" s="81">
        <f>'SO 03 - Bezbariérovosť bu...'!F36</f>
        <v>0</v>
      </c>
      <c r="BD99" s="83">
        <f>'SO 03 - Bezbariérovosť bu...'!F37</f>
        <v>0</v>
      </c>
      <c r="BT99" s="84" t="s">
        <v>83</v>
      </c>
      <c r="BV99" s="84" t="s">
        <v>78</v>
      </c>
      <c r="BW99" s="84" t="s">
        <v>97</v>
      </c>
      <c r="BX99" s="84" t="s">
        <v>4</v>
      </c>
      <c r="CL99" s="84" t="s">
        <v>1</v>
      </c>
      <c r="CM99" s="84" t="s">
        <v>76</v>
      </c>
    </row>
    <row r="100" spans="1:91" s="6" customFormat="1" ht="16.5" customHeight="1">
      <c r="B100" s="76"/>
      <c r="C100" s="77"/>
      <c r="D100" s="249" t="s">
        <v>98</v>
      </c>
      <c r="E100" s="249"/>
      <c r="F100" s="249"/>
      <c r="G100" s="249"/>
      <c r="H100" s="249"/>
      <c r="I100" s="78"/>
      <c r="J100" s="249" t="s">
        <v>99</v>
      </c>
      <c r="K100" s="249"/>
      <c r="L100" s="249"/>
      <c r="M100" s="249"/>
      <c r="N100" s="249"/>
      <c r="O100" s="249"/>
      <c r="P100" s="249"/>
      <c r="Q100" s="249"/>
      <c r="R100" s="249"/>
      <c r="S100" s="249"/>
      <c r="T100" s="249"/>
      <c r="U100" s="249"/>
      <c r="V100" s="249"/>
      <c r="W100" s="249"/>
      <c r="X100" s="249"/>
      <c r="Y100" s="249"/>
      <c r="Z100" s="249"/>
      <c r="AA100" s="249"/>
      <c r="AB100" s="249"/>
      <c r="AC100" s="249"/>
      <c r="AD100" s="249"/>
      <c r="AE100" s="249"/>
      <c r="AF100" s="249"/>
      <c r="AG100" s="220">
        <f>ROUND(SUM(AG101:AG104),2)</f>
        <v>0</v>
      </c>
      <c r="AH100" s="211"/>
      <c r="AI100" s="211"/>
      <c r="AJ100" s="211"/>
      <c r="AK100" s="211"/>
      <c r="AL100" s="211"/>
      <c r="AM100" s="211"/>
      <c r="AN100" s="210">
        <f t="shared" si="0"/>
        <v>0</v>
      </c>
      <c r="AO100" s="211"/>
      <c r="AP100" s="211"/>
      <c r="AQ100" s="79" t="s">
        <v>82</v>
      </c>
      <c r="AR100" s="76"/>
      <c r="AS100" s="80">
        <f>ROUND(SUM(AS101:AS104),2)</f>
        <v>0</v>
      </c>
      <c r="AT100" s="81">
        <f t="shared" si="1"/>
        <v>0</v>
      </c>
      <c r="AU100" s="82">
        <f>ROUND(SUM(AU101:AU104),5)</f>
        <v>0</v>
      </c>
      <c r="AV100" s="81">
        <f>ROUND(AZ100*L29,2)</f>
        <v>0</v>
      </c>
      <c r="AW100" s="81">
        <f>ROUND(BA100*L30,2)</f>
        <v>0</v>
      </c>
      <c r="AX100" s="81">
        <f>ROUND(BB100*L29,2)</f>
        <v>0</v>
      </c>
      <c r="AY100" s="81">
        <f>ROUND(BC100*L30,2)</f>
        <v>0</v>
      </c>
      <c r="AZ100" s="81">
        <f>ROUND(SUM(AZ101:AZ104),2)</f>
        <v>0</v>
      </c>
      <c r="BA100" s="81">
        <f>ROUND(SUM(BA101:BA104),2)</f>
        <v>0</v>
      </c>
      <c r="BB100" s="81">
        <f>ROUND(SUM(BB101:BB104),2)</f>
        <v>0</v>
      </c>
      <c r="BC100" s="81">
        <f>ROUND(SUM(BC101:BC104),2)</f>
        <v>0</v>
      </c>
      <c r="BD100" s="83">
        <f>ROUND(SUM(BD101:BD104),2)</f>
        <v>0</v>
      </c>
      <c r="BS100" s="84" t="s">
        <v>75</v>
      </c>
      <c r="BT100" s="84" t="s">
        <v>83</v>
      </c>
      <c r="BU100" s="84" t="s">
        <v>77</v>
      </c>
      <c r="BV100" s="84" t="s">
        <v>78</v>
      </c>
      <c r="BW100" s="84" t="s">
        <v>100</v>
      </c>
      <c r="BX100" s="84" t="s">
        <v>4</v>
      </c>
      <c r="CL100" s="84" t="s">
        <v>1</v>
      </c>
      <c r="CM100" s="84" t="s">
        <v>76</v>
      </c>
    </row>
    <row r="101" spans="1:91" s="3" customFormat="1" ht="16.5" customHeight="1">
      <c r="A101" s="85" t="s">
        <v>85</v>
      </c>
      <c r="B101" s="50"/>
      <c r="C101" s="9"/>
      <c r="D101" s="9"/>
      <c r="E101" s="234" t="s">
        <v>101</v>
      </c>
      <c r="F101" s="234"/>
      <c r="G101" s="234"/>
      <c r="H101" s="234"/>
      <c r="I101" s="234"/>
      <c r="J101" s="9"/>
      <c r="K101" s="234" t="s">
        <v>102</v>
      </c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12">
        <f>'001 - Inštalácia'!J32</f>
        <v>0</v>
      </c>
      <c r="AH101" s="213"/>
      <c r="AI101" s="213"/>
      <c r="AJ101" s="213"/>
      <c r="AK101" s="213"/>
      <c r="AL101" s="213"/>
      <c r="AM101" s="213"/>
      <c r="AN101" s="212">
        <f t="shared" si="0"/>
        <v>0</v>
      </c>
      <c r="AO101" s="213"/>
      <c r="AP101" s="213"/>
      <c r="AQ101" s="86" t="s">
        <v>87</v>
      </c>
      <c r="AR101" s="50"/>
      <c r="AS101" s="87">
        <v>0</v>
      </c>
      <c r="AT101" s="88">
        <f t="shared" si="1"/>
        <v>0</v>
      </c>
      <c r="AU101" s="89">
        <f>'001 - Inštalácia'!P127</f>
        <v>0</v>
      </c>
      <c r="AV101" s="88">
        <f>'001 - Inštalácia'!J35</f>
        <v>0</v>
      </c>
      <c r="AW101" s="88">
        <f>'001 - Inštalácia'!J36</f>
        <v>0</v>
      </c>
      <c r="AX101" s="88">
        <f>'001 - Inštalácia'!J37</f>
        <v>0</v>
      </c>
      <c r="AY101" s="88">
        <f>'001 - Inštalácia'!J38</f>
        <v>0</v>
      </c>
      <c r="AZ101" s="88">
        <f>'001 - Inštalácia'!F35</f>
        <v>0</v>
      </c>
      <c r="BA101" s="88">
        <f>'001 - Inštalácia'!F36</f>
        <v>0</v>
      </c>
      <c r="BB101" s="88">
        <f>'001 - Inštalácia'!F37</f>
        <v>0</v>
      </c>
      <c r="BC101" s="88">
        <f>'001 - Inštalácia'!F38</f>
        <v>0</v>
      </c>
      <c r="BD101" s="90">
        <f>'001 - Inštalácia'!F39</f>
        <v>0</v>
      </c>
      <c r="BT101" s="24" t="s">
        <v>88</v>
      </c>
      <c r="BV101" s="24" t="s">
        <v>78</v>
      </c>
      <c r="BW101" s="24" t="s">
        <v>103</v>
      </c>
      <c r="BX101" s="24" t="s">
        <v>100</v>
      </c>
      <c r="CL101" s="24" t="s">
        <v>1</v>
      </c>
    </row>
    <row r="102" spans="1:91" s="3" customFormat="1" ht="16.5" customHeight="1">
      <c r="A102" s="85" t="s">
        <v>85</v>
      </c>
      <c r="B102" s="50"/>
      <c r="C102" s="9"/>
      <c r="D102" s="9"/>
      <c r="E102" s="234" t="s">
        <v>104</v>
      </c>
      <c r="F102" s="234"/>
      <c r="G102" s="234"/>
      <c r="H102" s="234"/>
      <c r="I102" s="234"/>
      <c r="J102" s="9"/>
      <c r="K102" s="234" t="s">
        <v>105</v>
      </c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12">
        <f>'002 - Doplnenie rozvádzač...'!J32</f>
        <v>0</v>
      </c>
      <c r="AH102" s="213"/>
      <c r="AI102" s="213"/>
      <c r="AJ102" s="213"/>
      <c r="AK102" s="213"/>
      <c r="AL102" s="213"/>
      <c r="AM102" s="213"/>
      <c r="AN102" s="212">
        <f t="shared" si="0"/>
        <v>0</v>
      </c>
      <c r="AO102" s="213"/>
      <c r="AP102" s="213"/>
      <c r="AQ102" s="86" t="s">
        <v>87</v>
      </c>
      <c r="AR102" s="50"/>
      <c r="AS102" s="87">
        <v>0</v>
      </c>
      <c r="AT102" s="88">
        <f t="shared" si="1"/>
        <v>0</v>
      </c>
      <c r="AU102" s="89">
        <f>'002 - Doplnenie rozvádzač...'!P124</f>
        <v>0</v>
      </c>
      <c r="AV102" s="88">
        <f>'002 - Doplnenie rozvádzač...'!J35</f>
        <v>0</v>
      </c>
      <c r="AW102" s="88">
        <f>'002 - Doplnenie rozvádzač...'!J36</f>
        <v>0</v>
      </c>
      <c r="AX102" s="88">
        <f>'002 - Doplnenie rozvádzač...'!J37</f>
        <v>0</v>
      </c>
      <c r="AY102" s="88">
        <f>'002 - Doplnenie rozvádzač...'!J38</f>
        <v>0</v>
      </c>
      <c r="AZ102" s="88">
        <f>'002 - Doplnenie rozvádzač...'!F35</f>
        <v>0</v>
      </c>
      <c r="BA102" s="88">
        <f>'002 - Doplnenie rozvádzač...'!F36</f>
        <v>0</v>
      </c>
      <c r="BB102" s="88">
        <f>'002 - Doplnenie rozvádzač...'!F37</f>
        <v>0</v>
      </c>
      <c r="BC102" s="88">
        <f>'002 - Doplnenie rozvádzač...'!F38</f>
        <v>0</v>
      </c>
      <c r="BD102" s="90">
        <f>'002 - Doplnenie rozvádzač...'!F39</f>
        <v>0</v>
      </c>
      <c r="BT102" s="24" t="s">
        <v>88</v>
      </c>
      <c r="BV102" s="24" t="s">
        <v>78</v>
      </c>
      <c r="BW102" s="24" t="s">
        <v>106</v>
      </c>
      <c r="BX102" s="24" t="s">
        <v>100</v>
      </c>
      <c r="CL102" s="24" t="s">
        <v>1</v>
      </c>
    </row>
    <row r="103" spans="1:91" s="3" customFormat="1" ht="16.5" customHeight="1">
      <c r="A103" s="85" t="s">
        <v>85</v>
      </c>
      <c r="B103" s="50"/>
      <c r="C103" s="9"/>
      <c r="D103" s="9"/>
      <c r="E103" s="234" t="s">
        <v>107</v>
      </c>
      <c r="F103" s="234"/>
      <c r="G103" s="234"/>
      <c r="H103" s="234"/>
      <c r="I103" s="234"/>
      <c r="J103" s="9"/>
      <c r="K103" s="234" t="s">
        <v>108</v>
      </c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12">
        <f>'003 - Doplnenie rozvádzač...'!J32</f>
        <v>0</v>
      </c>
      <c r="AH103" s="213"/>
      <c r="AI103" s="213"/>
      <c r="AJ103" s="213"/>
      <c r="AK103" s="213"/>
      <c r="AL103" s="213"/>
      <c r="AM103" s="213"/>
      <c r="AN103" s="212">
        <f t="shared" si="0"/>
        <v>0</v>
      </c>
      <c r="AO103" s="213"/>
      <c r="AP103" s="213"/>
      <c r="AQ103" s="86" t="s">
        <v>87</v>
      </c>
      <c r="AR103" s="50"/>
      <c r="AS103" s="87">
        <v>0</v>
      </c>
      <c r="AT103" s="88">
        <f t="shared" si="1"/>
        <v>0</v>
      </c>
      <c r="AU103" s="89">
        <f>'003 - Doplnenie rozvádzač...'!P124</f>
        <v>0</v>
      </c>
      <c r="AV103" s="88">
        <f>'003 - Doplnenie rozvádzač...'!J35</f>
        <v>0</v>
      </c>
      <c r="AW103" s="88">
        <f>'003 - Doplnenie rozvádzač...'!J36</f>
        <v>0</v>
      </c>
      <c r="AX103" s="88">
        <f>'003 - Doplnenie rozvádzač...'!J37</f>
        <v>0</v>
      </c>
      <c r="AY103" s="88">
        <f>'003 - Doplnenie rozvádzač...'!J38</f>
        <v>0</v>
      </c>
      <c r="AZ103" s="88">
        <f>'003 - Doplnenie rozvádzač...'!F35</f>
        <v>0</v>
      </c>
      <c r="BA103" s="88">
        <f>'003 - Doplnenie rozvádzač...'!F36</f>
        <v>0</v>
      </c>
      <c r="BB103" s="88">
        <f>'003 - Doplnenie rozvádzač...'!F37</f>
        <v>0</v>
      </c>
      <c r="BC103" s="88">
        <f>'003 - Doplnenie rozvádzač...'!F38</f>
        <v>0</v>
      </c>
      <c r="BD103" s="90">
        <f>'003 - Doplnenie rozvádzač...'!F39</f>
        <v>0</v>
      </c>
      <c r="BT103" s="24" t="s">
        <v>88</v>
      </c>
      <c r="BV103" s="24" t="s">
        <v>78</v>
      </c>
      <c r="BW103" s="24" t="s">
        <v>109</v>
      </c>
      <c r="BX103" s="24" t="s">
        <v>100</v>
      </c>
      <c r="CL103" s="24" t="s">
        <v>1</v>
      </c>
    </row>
    <row r="104" spans="1:91" s="3" customFormat="1" ht="16.5" customHeight="1">
      <c r="A104" s="85" t="s">
        <v>85</v>
      </c>
      <c r="B104" s="50"/>
      <c r="C104" s="9"/>
      <c r="D104" s="9"/>
      <c r="E104" s="234" t="s">
        <v>110</v>
      </c>
      <c r="F104" s="234"/>
      <c r="G104" s="234"/>
      <c r="H104" s="234"/>
      <c r="I104" s="234"/>
      <c r="J104" s="9"/>
      <c r="K104" s="234" t="s">
        <v>111</v>
      </c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12">
        <f>'004 - Doplnenie rozvádzač...'!J32</f>
        <v>0</v>
      </c>
      <c r="AH104" s="213"/>
      <c r="AI104" s="213"/>
      <c r="AJ104" s="213"/>
      <c r="AK104" s="213"/>
      <c r="AL104" s="213"/>
      <c r="AM104" s="213"/>
      <c r="AN104" s="212">
        <f t="shared" si="0"/>
        <v>0</v>
      </c>
      <c r="AO104" s="213"/>
      <c r="AP104" s="213"/>
      <c r="AQ104" s="86" t="s">
        <v>87</v>
      </c>
      <c r="AR104" s="50"/>
      <c r="AS104" s="91">
        <v>0</v>
      </c>
      <c r="AT104" s="92">
        <f t="shared" si="1"/>
        <v>0</v>
      </c>
      <c r="AU104" s="93">
        <f>'004 - Doplnenie rozvádzač...'!P124</f>
        <v>0</v>
      </c>
      <c r="AV104" s="92">
        <f>'004 - Doplnenie rozvádzač...'!J35</f>
        <v>0</v>
      </c>
      <c r="AW104" s="92">
        <f>'004 - Doplnenie rozvádzač...'!J36</f>
        <v>0</v>
      </c>
      <c r="AX104" s="92">
        <f>'004 - Doplnenie rozvádzač...'!J37</f>
        <v>0</v>
      </c>
      <c r="AY104" s="92">
        <f>'004 - Doplnenie rozvádzač...'!J38</f>
        <v>0</v>
      </c>
      <c r="AZ104" s="92">
        <f>'004 - Doplnenie rozvádzač...'!F35</f>
        <v>0</v>
      </c>
      <c r="BA104" s="92">
        <f>'004 - Doplnenie rozvádzač...'!F36</f>
        <v>0</v>
      </c>
      <c r="BB104" s="92">
        <f>'004 - Doplnenie rozvádzač...'!F37</f>
        <v>0</v>
      </c>
      <c r="BC104" s="92">
        <f>'004 - Doplnenie rozvádzač...'!F38</f>
        <v>0</v>
      </c>
      <c r="BD104" s="94">
        <f>'004 - Doplnenie rozvádzač...'!F39</f>
        <v>0</v>
      </c>
      <c r="BT104" s="24" t="s">
        <v>88</v>
      </c>
      <c r="BV104" s="24" t="s">
        <v>78</v>
      </c>
      <c r="BW104" s="24" t="s">
        <v>112</v>
      </c>
      <c r="BX104" s="24" t="s">
        <v>100</v>
      </c>
      <c r="CL104" s="24" t="s">
        <v>1</v>
      </c>
    </row>
    <row r="105" spans="1:91" s="1" customFormat="1" ht="30" customHeight="1">
      <c r="B105" s="31"/>
      <c r="AR105" s="31"/>
    </row>
    <row r="106" spans="1:91" s="1" customFormat="1" ht="6.9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31"/>
    </row>
  </sheetData>
  <mergeCells count="78">
    <mergeCell ref="C92:G92"/>
    <mergeCell ref="D100:H100"/>
    <mergeCell ref="D98:H98"/>
    <mergeCell ref="D99:H99"/>
    <mergeCell ref="D95:H95"/>
    <mergeCell ref="E96:I96"/>
    <mergeCell ref="I92:AF92"/>
    <mergeCell ref="J100:AF100"/>
    <mergeCell ref="J95:AF95"/>
    <mergeCell ref="J99:AF99"/>
    <mergeCell ref="J98:AF98"/>
    <mergeCell ref="E101:I101"/>
    <mergeCell ref="E97:I97"/>
    <mergeCell ref="E102:I102"/>
    <mergeCell ref="E103:I103"/>
    <mergeCell ref="E104:I104"/>
    <mergeCell ref="K101:AF101"/>
    <mergeCell ref="K102:AF102"/>
    <mergeCell ref="K97:AF97"/>
    <mergeCell ref="K103:AF103"/>
    <mergeCell ref="K96:AF96"/>
    <mergeCell ref="K104:AF104"/>
    <mergeCell ref="L85:AJ8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4:AM104"/>
    <mergeCell ref="AG101:AM101"/>
    <mergeCell ref="AG92:AM92"/>
    <mergeCell ref="AG102:AM102"/>
    <mergeCell ref="AG103:AM103"/>
    <mergeCell ref="AG95:AM95"/>
    <mergeCell ref="AG100:AM100"/>
    <mergeCell ref="AG96:AM96"/>
    <mergeCell ref="AG97:AM97"/>
    <mergeCell ref="AG98:AM98"/>
    <mergeCell ref="AG99:AM99"/>
    <mergeCell ref="AM89:AP89"/>
    <mergeCell ref="AM87:AN87"/>
    <mergeCell ref="AM90:AP90"/>
    <mergeCell ref="AN102:AP102"/>
    <mergeCell ref="AN103:AP103"/>
    <mergeCell ref="AN104:AP104"/>
    <mergeCell ref="AN97:AP97"/>
    <mergeCell ref="AN101:AP101"/>
    <mergeCell ref="AN100:AP100"/>
    <mergeCell ref="AS89:AT91"/>
    <mergeCell ref="AG94:AM94"/>
    <mergeCell ref="AN94:AP94"/>
    <mergeCell ref="AN95:AP95"/>
    <mergeCell ref="AN99:AP99"/>
    <mergeCell ref="AN96:AP96"/>
    <mergeCell ref="AN92:AP92"/>
    <mergeCell ref="AN98:AP98"/>
  </mergeCells>
  <hyperlinks>
    <hyperlink ref="A96" location="'1 - Stavebná časť'!C2" display="/" xr:uid="{00000000-0004-0000-0000-000000000000}"/>
    <hyperlink ref="A97" location="'2 - Chladenie'!C2" display="/" xr:uid="{00000000-0004-0000-0000-000001000000}"/>
    <hyperlink ref="A98" location="'SO-02 - Rekonštrukcia čas...'!C2" display="/" xr:uid="{00000000-0004-0000-0000-000002000000}"/>
    <hyperlink ref="A99" location="'SO 03 - Bezbariérovosť bu...'!C2" display="/" xr:uid="{00000000-0004-0000-0000-000003000000}"/>
    <hyperlink ref="A101" location="'001 - Inštalácia'!C2" display="/" xr:uid="{00000000-0004-0000-0000-000004000000}"/>
    <hyperlink ref="A102" location="'002 - Doplnenie rozvádzač...'!C2" display="/" xr:uid="{00000000-0004-0000-0000-000005000000}"/>
    <hyperlink ref="A103" location="'003 - Doplnenie rozvádzač...'!C2" display="/" xr:uid="{00000000-0004-0000-0000-000006000000}"/>
    <hyperlink ref="A104" location="'004 - Doplnenie rozvádzač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86"/>
  <sheetViews>
    <sheetView showGridLines="0" topLeftCell="A120" workbookViewId="0">
      <selection activeCell="I375" sqref="I375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89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" customHeight="1">
      <c r="B4" s="19"/>
      <c r="D4" s="20" t="s">
        <v>113</v>
      </c>
      <c r="L4" s="19"/>
      <c r="M4" s="95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51" t="str">
        <f>'Rekapitulácia stavby'!K6</f>
        <v>Stavebné úpravy a rekonštrukcia priestorov Strednej zdravotníckej školy vo Zvolene</v>
      </c>
      <c r="F7" s="252"/>
      <c r="G7" s="252"/>
      <c r="H7" s="252"/>
      <c r="L7" s="19"/>
    </row>
    <row r="8" spans="2:46" ht="12" customHeight="1">
      <c r="B8" s="19"/>
      <c r="D8" s="26" t="s">
        <v>114</v>
      </c>
      <c r="L8" s="19"/>
    </row>
    <row r="9" spans="2:46" s="1" customFormat="1" ht="16.5" customHeight="1">
      <c r="B9" s="31"/>
      <c r="E9" s="251" t="s">
        <v>115</v>
      </c>
      <c r="F9" s="250"/>
      <c r="G9" s="250"/>
      <c r="H9" s="250"/>
      <c r="L9" s="31"/>
    </row>
    <row r="10" spans="2:46" s="1" customFormat="1" ht="12" customHeight="1">
      <c r="B10" s="31"/>
      <c r="D10" s="26" t="s">
        <v>116</v>
      </c>
      <c r="L10" s="31"/>
    </row>
    <row r="11" spans="2:46" s="1" customFormat="1" ht="16.5" customHeight="1">
      <c r="B11" s="31"/>
      <c r="E11" s="235" t="s">
        <v>117</v>
      </c>
      <c r="F11" s="250"/>
      <c r="G11" s="250"/>
      <c r="H11" s="250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17. 1. 2025</v>
      </c>
      <c r="L14" s="31"/>
    </row>
    <row r="15" spans="2:46" s="1" customFormat="1" ht="10.95" customHeight="1">
      <c r="B15" s="31"/>
      <c r="L15" s="31"/>
    </row>
    <row r="16" spans="2:46" s="1" customFormat="1" ht="12" customHeight="1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53" t="str">
        <f>'Rekapitulácia stavby'!E14</f>
        <v>Vyplň údaj</v>
      </c>
      <c r="F20" s="240"/>
      <c r="G20" s="240"/>
      <c r="H20" s="240"/>
      <c r="I20" s="26" t="s">
        <v>26</v>
      </c>
      <c r="J20" s="27" t="str">
        <f>'Rekapitulácia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24</v>
      </c>
      <c r="J25" s="24" t="s">
        <v>1</v>
      </c>
      <c r="L25" s="31"/>
    </row>
    <row r="26" spans="2:12" s="1" customFormat="1" ht="18" customHeight="1">
      <c r="B26" s="31"/>
      <c r="E26" s="24" t="s">
        <v>33</v>
      </c>
      <c r="I26" s="26" t="s">
        <v>26</v>
      </c>
      <c r="J26" s="24" t="s">
        <v>1</v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47.25" customHeight="1">
      <c r="B29" s="96"/>
      <c r="E29" s="244" t="s">
        <v>35</v>
      </c>
      <c r="F29" s="244"/>
      <c r="G29" s="244"/>
      <c r="H29" s="244"/>
      <c r="L29" s="96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7" t="s">
        <v>36</v>
      </c>
      <c r="J32" s="68">
        <f>ROUND(J135,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7" t="s">
        <v>40</v>
      </c>
      <c r="E35" s="36" t="s">
        <v>41</v>
      </c>
      <c r="F35" s="98">
        <f>ROUND((SUM(BE135:BE385)),  2)</f>
        <v>0</v>
      </c>
      <c r="G35" s="99"/>
      <c r="H35" s="99"/>
      <c r="I35" s="100">
        <v>0.23</v>
      </c>
      <c r="J35" s="98">
        <f>ROUND(((SUM(BE135:BE385))*I35),  2)</f>
        <v>0</v>
      </c>
      <c r="L35" s="31"/>
    </row>
    <row r="36" spans="2:12" s="1" customFormat="1" ht="14.4" customHeight="1">
      <c r="B36" s="31"/>
      <c r="E36" s="36" t="s">
        <v>42</v>
      </c>
      <c r="F36" s="98">
        <f>ROUND((SUM(BF135:BF385)),  2)</f>
        <v>0</v>
      </c>
      <c r="G36" s="99"/>
      <c r="H36" s="99"/>
      <c r="I36" s="100">
        <v>0.23</v>
      </c>
      <c r="J36" s="98">
        <f>ROUND(((SUM(BF135:BF385))*I36),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8">
        <f>ROUND((SUM(BG135:BG385)),  2)</f>
        <v>0</v>
      </c>
      <c r="I37" s="101">
        <v>0.23</v>
      </c>
      <c r="J37" s="88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8">
        <f>ROUND((SUM(BH135:BH385)),  2)</f>
        <v>0</v>
      </c>
      <c r="I38" s="101">
        <v>0.23</v>
      </c>
      <c r="J38" s="88">
        <f>0</f>
        <v>0</v>
      </c>
      <c r="L38" s="31"/>
    </row>
    <row r="39" spans="2:12" s="1" customFormat="1" ht="14.4" hidden="1" customHeight="1">
      <c r="B39" s="31"/>
      <c r="E39" s="36" t="s">
        <v>45</v>
      </c>
      <c r="F39" s="98">
        <f>ROUND((SUM(BI135:BI385)),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2"/>
      <c r="D41" s="103" t="s">
        <v>46</v>
      </c>
      <c r="E41" s="59"/>
      <c r="F41" s="59"/>
      <c r="G41" s="104" t="s">
        <v>47</v>
      </c>
      <c r="H41" s="105" t="s">
        <v>48</v>
      </c>
      <c r="I41" s="59"/>
      <c r="J41" s="106">
        <f>SUM(J32:J39)</f>
        <v>0</v>
      </c>
      <c r="K41" s="107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51</v>
      </c>
      <c r="E61" s="33"/>
      <c r="F61" s="108" t="s">
        <v>52</v>
      </c>
      <c r="G61" s="45" t="s">
        <v>51</v>
      </c>
      <c r="H61" s="33"/>
      <c r="I61" s="33"/>
      <c r="J61" s="10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51</v>
      </c>
      <c r="E76" s="33"/>
      <c r="F76" s="108" t="s">
        <v>52</v>
      </c>
      <c r="G76" s="45" t="s">
        <v>51</v>
      </c>
      <c r="H76" s="33"/>
      <c r="I76" s="33"/>
      <c r="J76" s="109" t="s">
        <v>52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" customHeight="1">
      <c r="B82" s="31"/>
      <c r="C82" s="20" t="s">
        <v>118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51" t="str">
        <f>E7</f>
        <v>Stavebné úpravy a rekonštrukcia priestorov Strednej zdravotníckej školy vo Zvolene</v>
      </c>
      <c r="F85" s="252"/>
      <c r="G85" s="252"/>
      <c r="H85" s="252"/>
      <c r="L85" s="31"/>
    </row>
    <row r="86" spans="2:12" ht="12" customHeight="1">
      <c r="B86" s="19"/>
      <c r="C86" s="26" t="s">
        <v>114</v>
      </c>
      <c r="L86" s="19"/>
    </row>
    <row r="87" spans="2:12" s="1" customFormat="1" ht="16.5" customHeight="1">
      <c r="B87" s="31"/>
      <c r="E87" s="251" t="s">
        <v>115</v>
      </c>
      <c r="F87" s="250"/>
      <c r="G87" s="250"/>
      <c r="H87" s="250"/>
      <c r="L87" s="31"/>
    </row>
    <row r="88" spans="2:12" s="1" customFormat="1" ht="12" customHeight="1">
      <c r="B88" s="31"/>
      <c r="C88" s="26" t="s">
        <v>116</v>
      </c>
      <c r="L88" s="31"/>
    </row>
    <row r="89" spans="2:12" s="1" customFormat="1" ht="16.5" customHeight="1">
      <c r="B89" s="31"/>
      <c r="E89" s="235" t="str">
        <f>E11</f>
        <v>1 - Stavebná časť</v>
      </c>
      <c r="F89" s="250"/>
      <c r="G89" s="250"/>
      <c r="H89" s="250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parc.č.182/1 Zvolen</v>
      </c>
      <c r="I91" s="26" t="s">
        <v>21</v>
      </c>
      <c r="J91" s="54" t="str">
        <f>IF(J14="","",J14)</f>
        <v>17. 1. 2025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23</v>
      </c>
      <c r="F93" s="24" t="str">
        <f>E17</f>
        <v>Banskobystrický samosprávny kraj</v>
      </c>
      <c r="I93" s="26" t="s">
        <v>29</v>
      </c>
      <c r="J93" s="29" t="str">
        <f>E23</f>
        <v>Ing. Marek Mečír</v>
      </c>
      <c r="L93" s="31"/>
    </row>
    <row r="94" spans="2:12" s="1" customFormat="1" ht="15.15" customHeight="1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Stanislav Hlubina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119</v>
      </c>
      <c r="D96" s="102"/>
      <c r="E96" s="102"/>
      <c r="F96" s="102"/>
      <c r="G96" s="102"/>
      <c r="H96" s="102"/>
      <c r="I96" s="102"/>
      <c r="J96" s="111" t="s">
        <v>120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95" customHeight="1">
      <c r="B98" s="31"/>
      <c r="C98" s="112" t="s">
        <v>121</v>
      </c>
      <c r="J98" s="68">
        <f>J135</f>
        <v>0</v>
      </c>
      <c r="L98" s="31"/>
      <c r="AU98" s="16" t="s">
        <v>122</v>
      </c>
    </row>
    <row r="99" spans="2:47" s="8" customFormat="1" ht="24.9" customHeight="1">
      <c r="B99" s="113"/>
      <c r="D99" s="114" t="s">
        <v>123</v>
      </c>
      <c r="E99" s="115"/>
      <c r="F99" s="115"/>
      <c r="G99" s="115"/>
      <c r="H99" s="115"/>
      <c r="I99" s="115"/>
      <c r="J99" s="116">
        <f>J136</f>
        <v>0</v>
      </c>
      <c r="L99" s="113"/>
    </row>
    <row r="100" spans="2:47" s="9" customFormat="1" ht="19.95" customHeight="1">
      <c r="B100" s="117"/>
      <c r="D100" s="118" t="s">
        <v>124</v>
      </c>
      <c r="E100" s="119"/>
      <c r="F100" s="119"/>
      <c r="G100" s="119"/>
      <c r="H100" s="119"/>
      <c r="I100" s="119"/>
      <c r="J100" s="120">
        <f>J137</f>
        <v>0</v>
      </c>
      <c r="L100" s="117"/>
    </row>
    <row r="101" spans="2:47" s="9" customFormat="1" ht="19.95" customHeight="1">
      <c r="B101" s="117"/>
      <c r="D101" s="118" t="s">
        <v>125</v>
      </c>
      <c r="E101" s="119"/>
      <c r="F101" s="119"/>
      <c r="G101" s="119"/>
      <c r="H101" s="119"/>
      <c r="I101" s="119"/>
      <c r="J101" s="120">
        <f>J148</f>
        <v>0</v>
      </c>
      <c r="L101" s="117"/>
    </row>
    <row r="102" spans="2:47" s="9" customFormat="1" ht="19.95" customHeight="1">
      <c r="B102" s="117"/>
      <c r="D102" s="118" t="s">
        <v>126</v>
      </c>
      <c r="E102" s="119"/>
      <c r="F102" s="119"/>
      <c r="G102" s="119"/>
      <c r="H102" s="119"/>
      <c r="I102" s="119"/>
      <c r="J102" s="120">
        <f>J206</f>
        <v>0</v>
      </c>
      <c r="L102" s="117"/>
    </row>
    <row r="103" spans="2:47" s="8" customFormat="1" ht="24.9" customHeight="1">
      <c r="B103" s="113"/>
      <c r="D103" s="114" t="s">
        <v>127</v>
      </c>
      <c r="E103" s="115"/>
      <c r="F103" s="115"/>
      <c r="G103" s="115"/>
      <c r="H103" s="115"/>
      <c r="I103" s="115"/>
      <c r="J103" s="116">
        <f>J208</f>
        <v>0</v>
      </c>
      <c r="L103" s="113"/>
    </row>
    <row r="104" spans="2:47" s="9" customFormat="1" ht="19.95" customHeight="1">
      <c r="B104" s="117"/>
      <c r="D104" s="118" t="s">
        <v>128</v>
      </c>
      <c r="E104" s="119"/>
      <c r="F104" s="119"/>
      <c r="G104" s="119"/>
      <c r="H104" s="119"/>
      <c r="I104" s="119"/>
      <c r="J104" s="120">
        <f>J209</f>
        <v>0</v>
      </c>
      <c r="L104" s="117"/>
    </row>
    <row r="105" spans="2:47" s="9" customFormat="1" ht="19.95" customHeight="1">
      <c r="B105" s="117"/>
      <c r="D105" s="118" t="s">
        <v>129</v>
      </c>
      <c r="E105" s="119"/>
      <c r="F105" s="119"/>
      <c r="G105" s="119"/>
      <c r="H105" s="119"/>
      <c r="I105" s="119"/>
      <c r="J105" s="120">
        <f>J213</f>
        <v>0</v>
      </c>
      <c r="L105" s="117"/>
    </row>
    <row r="106" spans="2:47" s="9" customFormat="1" ht="19.95" customHeight="1">
      <c r="B106" s="117"/>
      <c r="D106" s="118" t="s">
        <v>130</v>
      </c>
      <c r="E106" s="119"/>
      <c r="F106" s="119"/>
      <c r="G106" s="119"/>
      <c r="H106" s="119"/>
      <c r="I106" s="119"/>
      <c r="J106" s="120">
        <f>J245</f>
        <v>0</v>
      </c>
      <c r="L106" s="117"/>
    </row>
    <row r="107" spans="2:47" s="9" customFormat="1" ht="19.95" customHeight="1">
      <c r="B107" s="117"/>
      <c r="D107" s="118" t="s">
        <v>131</v>
      </c>
      <c r="E107" s="119"/>
      <c r="F107" s="119"/>
      <c r="G107" s="119"/>
      <c r="H107" s="119"/>
      <c r="I107" s="119"/>
      <c r="J107" s="120">
        <f>J317</f>
        <v>0</v>
      </c>
      <c r="L107" s="117"/>
    </row>
    <row r="108" spans="2:47" s="9" customFormat="1" ht="19.95" customHeight="1">
      <c r="B108" s="117"/>
      <c r="D108" s="118" t="s">
        <v>132</v>
      </c>
      <c r="E108" s="119"/>
      <c r="F108" s="119"/>
      <c r="G108" s="119"/>
      <c r="H108" s="119"/>
      <c r="I108" s="119"/>
      <c r="J108" s="120">
        <f>J325</f>
        <v>0</v>
      </c>
      <c r="L108" s="117"/>
    </row>
    <row r="109" spans="2:47" s="9" customFormat="1" ht="19.95" customHeight="1">
      <c r="B109" s="117"/>
      <c r="D109" s="118" t="s">
        <v>133</v>
      </c>
      <c r="E109" s="119"/>
      <c r="F109" s="119"/>
      <c r="G109" s="119"/>
      <c r="H109" s="119"/>
      <c r="I109" s="119"/>
      <c r="J109" s="120">
        <f>J335</f>
        <v>0</v>
      </c>
      <c r="L109" s="117"/>
    </row>
    <row r="110" spans="2:47" s="9" customFormat="1" ht="19.95" customHeight="1">
      <c r="B110" s="117"/>
      <c r="D110" s="118" t="s">
        <v>134</v>
      </c>
      <c r="E110" s="119"/>
      <c r="F110" s="119"/>
      <c r="G110" s="119"/>
      <c r="H110" s="119"/>
      <c r="I110" s="119"/>
      <c r="J110" s="120">
        <f>J342</f>
        <v>0</v>
      </c>
      <c r="L110" s="117"/>
    </row>
    <row r="111" spans="2:47" s="9" customFormat="1" ht="19.95" customHeight="1">
      <c r="B111" s="117"/>
      <c r="D111" s="118" t="s">
        <v>135</v>
      </c>
      <c r="E111" s="119"/>
      <c r="F111" s="119"/>
      <c r="G111" s="119"/>
      <c r="H111" s="119"/>
      <c r="I111" s="119"/>
      <c r="J111" s="120">
        <f>J376</f>
        <v>0</v>
      </c>
      <c r="L111" s="117"/>
    </row>
    <row r="112" spans="2:47" s="8" customFormat="1" ht="24.9" customHeight="1">
      <c r="B112" s="113"/>
      <c r="D112" s="114" t="s">
        <v>136</v>
      </c>
      <c r="E112" s="115"/>
      <c r="F112" s="115"/>
      <c r="G112" s="115"/>
      <c r="H112" s="115"/>
      <c r="I112" s="115"/>
      <c r="J112" s="116">
        <f>J382</f>
        <v>0</v>
      </c>
      <c r="L112" s="113"/>
    </row>
    <row r="113" spans="2:12" s="8" customFormat="1" ht="24.9" customHeight="1">
      <c r="B113" s="113"/>
      <c r="D113" s="114" t="s">
        <v>137</v>
      </c>
      <c r="E113" s="115"/>
      <c r="F113" s="115"/>
      <c r="G113" s="115"/>
      <c r="H113" s="115"/>
      <c r="I113" s="115"/>
      <c r="J113" s="116">
        <f>J384</f>
        <v>0</v>
      </c>
      <c r="L113" s="113"/>
    </row>
    <row r="114" spans="2:12" s="1" customFormat="1" ht="21.75" customHeight="1">
      <c r="B114" s="31"/>
      <c r="L114" s="31"/>
    </row>
    <row r="115" spans="2:12" s="1" customFormat="1" ht="6.9" customHeight="1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1"/>
    </row>
    <row r="119" spans="2:12" s="1" customFormat="1" ht="6.9" customHeight="1"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31"/>
    </row>
    <row r="120" spans="2:12" s="1" customFormat="1" ht="24.9" customHeight="1">
      <c r="B120" s="31"/>
      <c r="C120" s="20" t="s">
        <v>138</v>
      </c>
      <c r="L120" s="31"/>
    </row>
    <row r="121" spans="2:12" s="1" customFormat="1" ht="6.9" customHeight="1">
      <c r="B121" s="31"/>
      <c r="L121" s="31"/>
    </row>
    <row r="122" spans="2:12" s="1" customFormat="1" ht="12" customHeight="1">
      <c r="B122" s="31"/>
      <c r="C122" s="26" t="s">
        <v>15</v>
      </c>
      <c r="L122" s="31"/>
    </row>
    <row r="123" spans="2:12" s="1" customFormat="1" ht="26.25" customHeight="1">
      <c r="B123" s="31"/>
      <c r="E123" s="251" t="str">
        <f>E7</f>
        <v>Stavebné úpravy a rekonštrukcia priestorov Strednej zdravotníckej školy vo Zvolene</v>
      </c>
      <c r="F123" s="252"/>
      <c r="G123" s="252"/>
      <c r="H123" s="252"/>
      <c r="L123" s="31"/>
    </row>
    <row r="124" spans="2:12" ht="12" customHeight="1">
      <c r="B124" s="19"/>
      <c r="C124" s="26" t="s">
        <v>114</v>
      </c>
      <c r="L124" s="19"/>
    </row>
    <row r="125" spans="2:12" s="1" customFormat="1" ht="16.5" customHeight="1">
      <c r="B125" s="31"/>
      <c r="E125" s="251" t="s">
        <v>115</v>
      </c>
      <c r="F125" s="250"/>
      <c r="G125" s="250"/>
      <c r="H125" s="250"/>
      <c r="L125" s="31"/>
    </row>
    <row r="126" spans="2:12" s="1" customFormat="1" ht="12" customHeight="1">
      <c r="B126" s="31"/>
      <c r="C126" s="26" t="s">
        <v>116</v>
      </c>
      <c r="L126" s="31"/>
    </row>
    <row r="127" spans="2:12" s="1" customFormat="1" ht="16.5" customHeight="1">
      <c r="B127" s="31"/>
      <c r="E127" s="235" t="str">
        <f>E11</f>
        <v>1 - Stavebná časť</v>
      </c>
      <c r="F127" s="250"/>
      <c r="G127" s="250"/>
      <c r="H127" s="250"/>
      <c r="L127" s="31"/>
    </row>
    <row r="128" spans="2:12" s="1" customFormat="1" ht="6.9" customHeight="1">
      <c r="B128" s="31"/>
      <c r="L128" s="31"/>
    </row>
    <row r="129" spans="2:65" s="1" customFormat="1" ht="12" customHeight="1">
      <c r="B129" s="31"/>
      <c r="C129" s="26" t="s">
        <v>19</v>
      </c>
      <c r="F129" s="24" t="str">
        <f>F14</f>
        <v>parc.č.182/1 Zvolen</v>
      </c>
      <c r="I129" s="26" t="s">
        <v>21</v>
      </c>
      <c r="J129" s="54" t="str">
        <f>IF(J14="","",J14)</f>
        <v>17. 1. 2025</v>
      </c>
      <c r="L129" s="31"/>
    </row>
    <row r="130" spans="2:65" s="1" customFormat="1" ht="6.9" customHeight="1">
      <c r="B130" s="31"/>
      <c r="L130" s="31"/>
    </row>
    <row r="131" spans="2:65" s="1" customFormat="1" ht="15.15" customHeight="1">
      <c r="B131" s="31"/>
      <c r="C131" s="26" t="s">
        <v>23</v>
      </c>
      <c r="F131" s="24" t="str">
        <f>E17</f>
        <v>Banskobystrický samosprávny kraj</v>
      </c>
      <c r="I131" s="26" t="s">
        <v>29</v>
      </c>
      <c r="J131" s="29" t="str">
        <f>E23</f>
        <v>Ing. Marek Mečír</v>
      </c>
      <c r="L131" s="31"/>
    </row>
    <row r="132" spans="2:65" s="1" customFormat="1" ht="15.15" customHeight="1">
      <c r="B132" s="31"/>
      <c r="C132" s="26" t="s">
        <v>27</v>
      </c>
      <c r="F132" s="24" t="str">
        <f>IF(E20="","",E20)</f>
        <v>Vyplň údaj</v>
      </c>
      <c r="I132" s="26" t="s">
        <v>32</v>
      </c>
      <c r="J132" s="29" t="str">
        <f>E26</f>
        <v>Stanislav Hlubina</v>
      </c>
      <c r="L132" s="31"/>
    </row>
    <row r="133" spans="2:65" s="1" customFormat="1" ht="10.35" customHeight="1">
      <c r="B133" s="31"/>
      <c r="L133" s="31"/>
    </row>
    <row r="134" spans="2:65" s="10" customFormat="1" ht="29.25" customHeight="1">
      <c r="B134" s="121"/>
      <c r="C134" s="122" t="s">
        <v>139</v>
      </c>
      <c r="D134" s="123" t="s">
        <v>61</v>
      </c>
      <c r="E134" s="123" t="s">
        <v>57</v>
      </c>
      <c r="F134" s="123" t="s">
        <v>58</v>
      </c>
      <c r="G134" s="123" t="s">
        <v>140</v>
      </c>
      <c r="H134" s="123" t="s">
        <v>141</v>
      </c>
      <c r="I134" s="123" t="s">
        <v>142</v>
      </c>
      <c r="J134" s="124" t="s">
        <v>120</v>
      </c>
      <c r="K134" s="125" t="s">
        <v>143</v>
      </c>
      <c r="L134" s="121"/>
      <c r="M134" s="61" t="s">
        <v>1</v>
      </c>
      <c r="N134" s="62" t="s">
        <v>40</v>
      </c>
      <c r="O134" s="62" t="s">
        <v>144</v>
      </c>
      <c r="P134" s="62" t="s">
        <v>145</v>
      </c>
      <c r="Q134" s="62" t="s">
        <v>146</v>
      </c>
      <c r="R134" s="62" t="s">
        <v>147</v>
      </c>
      <c r="S134" s="62" t="s">
        <v>148</v>
      </c>
      <c r="T134" s="63" t="s">
        <v>149</v>
      </c>
    </row>
    <row r="135" spans="2:65" s="1" customFormat="1" ht="22.95" customHeight="1">
      <c r="B135" s="31"/>
      <c r="C135" s="66" t="s">
        <v>121</v>
      </c>
      <c r="J135" s="126">
        <f>BK135</f>
        <v>0</v>
      </c>
      <c r="L135" s="31"/>
      <c r="M135" s="64"/>
      <c r="N135" s="55"/>
      <c r="O135" s="55"/>
      <c r="P135" s="127">
        <f>P136+P208+P382+P384</f>
        <v>0</v>
      </c>
      <c r="Q135" s="55"/>
      <c r="R135" s="127">
        <f>R136+R208+R382+R384</f>
        <v>60.575510427699996</v>
      </c>
      <c r="S135" s="55"/>
      <c r="T135" s="128">
        <f>T136+T208+T382+T384</f>
        <v>20.248193999999998</v>
      </c>
      <c r="AT135" s="16" t="s">
        <v>75</v>
      </c>
      <c r="AU135" s="16" t="s">
        <v>122</v>
      </c>
      <c r="BK135" s="129">
        <f>BK136+BK208+BK382+BK384</f>
        <v>0</v>
      </c>
    </row>
    <row r="136" spans="2:65" s="11" customFormat="1" ht="25.95" customHeight="1">
      <c r="B136" s="130"/>
      <c r="D136" s="131" t="s">
        <v>75</v>
      </c>
      <c r="E136" s="132" t="s">
        <v>150</v>
      </c>
      <c r="F136" s="132" t="s">
        <v>151</v>
      </c>
      <c r="I136" s="133"/>
      <c r="J136" s="134">
        <f>BK136</f>
        <v>0</v>
      </c>
      <c r="L136" s="130"/>
      <c r="M136" s="135"/>
      <c r="P136" s="136">
        <f>P137+P148+P206</f>
        <v>0</v>
      </c>
      <c r="R136" s="136">
        <f>R137+R148+R206</f>
        <v>33.842007938199998</v>
      </c>
      <c r="T136" s="137">
        <f>T137+T148+T206</f>
        <v>0</v>
      </c>
      <c r="AR136" s="131" t="s">
        <v>83</v>
      </c>
      <c r="AT136" s="138" t="s">
        <v>75</v>
      </c>
      <c r="AU136" s="138" t="s">
        <v>76</v>
      </c>
      <c r="AY136" s="131" t="s">
        <v>152</v>
      </c>
      <c r="BK136" s="139">
        <f>BK137+BK148+BK206</f>
        <v>0</v>
      </c>
    </row>
    <row r="137" spans="2:65" s="11" customFormat="1" ht="22.95" customHeight="1">
      <c r="B137" s="130"/>
      <c r="D137" s="131" t="s">
        <v>75</v>
      </c>
      <c r="E137" s="140" t="s">
        <v>153</v>
      </c>
      <c r="F137" s="140" t="s">
        <v>154</v>
      </c>
      <c r="I137" s="133"/>
      <c r="J137" s="141">
        <f>BK137</f>
        <v>0</v>
      </c>
      <c r="L137" s="130"/>
      <c r="M137" s="135"/>
      <c r="P137" s="136">
        <f>SUM(P138:P147)</f>
        <v>0</v>
      </c>
      <c r="R137" s="136">
        <f>SUM(R138:R147)</f>
        <v>0.67845660000000008</v>
      </c>
      <c r="T137" s="137">
        <f>SUM(T138:T147)</f>
        <v>0</v>
      </c>
      <c r="AR137" s="131" t="s">
        <v>83</v>
      </c>
      <c r="AT137" s="138" t="s">
        <v>75</v>
      </c>
      <c r="AU137" s="138" t="s">
        <v>83</v>
      </c>
      <c r="AY137" s="131" t="s">
        <v>152</v>
      </c>
      <c r="BK137" s="139">
        <f>SUM(BK138:BK147)</f>
        <v>0</v>
      </c>
    </row>
    <row r="138" spans="2:65" s="1" customFormat="1" ht="24.15" customHeight="1">
      <c r="B138" s="142"/>
      <c r="C138" s="143" t="s">
        <v>83</v>
      </c>
      <c r="D138" s="143" t="s">
        <v>155</v>
      </c>
      <c r="E138" s="144" t="s">
        <v>156</v>
      </c>
      <c r="F138" s="145" t="s">
        <v>157</v>
      </c>
      <c r="G138" s="146" t="s">
        <v>158</v>
      </c>
      <c r="H138" s="147">
        <v>28.37</v>
      </c>
      <c r="I138" s="148"/>
      <c r="J138" s="149">
        <f>ROUND(I138*H138,2)</f>
        <v>0</v>
      </c>
      <c r="K138" s="150"/>
      <c r="L138" s="31"/>
      <c r="M138" s="151" t="s">
        <v>1</v>
      </c>
      <c r="N138" s="152" t="s">
        <v>42</v>
      </c>
      <c r="P138" s="153">
        <f>O138*H138</f>
        <v>0</v>
      </c>
      <c r="Q138" s="153">
        <v>2.8E-3</v>
      </c>
      <c r="R138" s="153">
        <f>Q138*H138</f>
        <v>7.9436000000000007E-2</v>
      </c>
      <c r="S138" s="153">
        <v>0</v>
      </c>
      <c r="T138" s="154">
        <f>S138*H138</f>
        <v>0</v>
      </c>
      <c r="AR138" s="155" t="s">
        <v>159</v>
      </c>
      <c r="AT138" s="155" t="s">
        <v>155</v>
      </c>
      <c r="AU138" s="155" t="s">
        <v>88</v>
      </c>
      <c r="AY138" s="16" t="s">
        <v>152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6" t="s">
        <v>88</v>
      </c>
      <c r="BK138" s="156">
        <f>ROUND(I138*H138,2)</f>
        <v>0</v>
      </c>
      <c r="BL138" s="16" t="s">
        <v>159</v>
      </c>
      <c r="BM138" s="155" t="s">
        <v>160</v>
      </c>
    </row>
    <row r="139" spans="2:65" s="12" customFormat="1">
      <c r="B139" s="157"/>
      <c r="D139" s="158" t="s">
        <v>161</v>
      </c>
      <c r="E139" s="159" t="s">
        <v>1</v>
      </c>
      <c r="F139" s="160" t="s">
        <v>162</v>
      </c>
      <c r="H139" s="161">
        <v>28.37</v>
      </c>
      <c r="I139" s="162"/>
      <c r="L139" s="157"/>
      <c r="M139" s="163"/>
      <c r="T139" s="164"/>
      <c r="AT139" s="159" t="s">
        <v>161</v>
      </c>
      <c r="AU139" s="159" t="s">
        <v>88</v>
      </c>
      <c r="AV139" s="12" t="s">
        <v>88</v>
      </c>
      <c r="AW139" s="12" t="s">
        <v>31</v>
      </c>
      <c r="AX139" s="12" t="s">
        <v>83</v>
      </c>
      <c r="AY139" s="159" t="s">
        <v>152</v>
      </c>
    </row>
    <row r="140" spans="2:65" s="1" customFormat="1" ht="24.15" customHeight="1">
      <c r="B140" s="142"/>
      <c r="C140" s="143" t="s">
        <v>88</v>
      </c>
      <c r="D140" s="143" t="s">
        <v>155</v>
      </c>
      <c r="E140" s="144" t="s">
        <v>163</v>
      </c>
      <c r="F140" s="145" t="s">
        <v>164</v>
      </c>
      <c r="G140" s="146" t="s">
        <v>165</v>
      </c>
      <c r="H140" s="147">
        <v>34.14</v>
      </c>
      <c r="I140" s="148"/>
      <c r="J140" s="149">
        <f>ROUND(I140*H140,2)</f>
        <v>0</v>
      </c>
      <c r="K140" s="150"/>
      <c r="L140" s="31"/>
      <c r="M140" s="151" t="s">
        <v>1</v>
      </c>
      <c r="N140" s="152" t="s">
        <v>42</v>
      </c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AR140" s="155" t="s">
        <v>159</v>
      </c>
      <c r="AT140" s="155" t="s">
        <v>155</v>
      </c>
      <c r="AU140" s="155" t="s">
        <v>88</v>
      </c>
      <c r="AY140" s="16" t="s">
        <v>152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6" t="s">
        <v>88</v>
      </c>
      <c r="BK140" s="156">
        <f>ROUND(I140*H140,2)</f>
        <v>0</v>
      </c>
      <c r="BL140" s="16" t="s">
        <v>159</v>
      </c>
      <c r="BM140" s="155" t="s">
        <v>166</v>
      </c>
    </row>
    <row r="141" spans="2:65" s="12" customFormat="1">
      <c r="B141" s="157"/>
      <c r="D141" s="158" t="s">
        <v>161</v>
      </c>
      <c r="E141" s="159" t="s">
        <v>1</v>
      </c>
      <c r="F141" s="160" t="s">
        <v>167</v>
      </c>
      <c r="H141" s="161">
        <v>34.14</v>
      </c>
      <c r="I141" s="162"/>
      <c r="L141" s="157"/>
      <c r="M141" s="163"/>
      <c r="T141" s="164"/>
      <c r="AT141" s="159" t="s">
        <v>161</v>
      </c>
      <c r="AU141" s="159" t="s">
        <v>88</v>
      </c>
      <c r="AV141" s="12" t="s">
        <v>88</v>
      </c>
      <c r="AW141" s="12" t="s">
        <v>31</v>
      </c>
      <c r="AX141" s="12" t="s">
        <v>83</v>
      </c>
      <c r="AY141" s="159" t="s">
        <v>152</v>
      </c>
    </row>
    <row r="142" spans="2:65" s="1" customFormat="1" ht="24.15" customHeight="1">
      <c r="B142" s="142"/>
      <c r="C142" s="165" t="s">
        <v>168</v>
      </c>
      <c r="D142" s="165" t="s">
        <v>169</v>
      </c>
      <c r="E142" s="166" t="s">
        <v>170</v>
      </c>
      <c r="F142" s="167" t="s">
        <v>171</v>
      </c>
      <c r="G142" s="168" t="s">
        <v>172</v>
      </c>
      <c r="H142" s="169">
        <v>7.0330000000000004</v>
      </c>
      <c r="I142" s="170"/>
      <c r="J142" s="171">
        <f>ROUND(I142*H142,2)</f>
        <v>0</v>
      </c>
      <c r="K142" s="172"/>
      <c r="L142" s="173"/>
      <c r="M142" s="174" t="s">
        <v>1</v>
      </c>
      <c r="N142" s="175" t="s">
        <v>42</v>
      </c>
      <c r="P142" s="153">
        <f>O142*H142</f>
        <v>0</v>
      </c>
      <c r="Q142" s="153">
        <v>1E-3</v>
      </c>
      <c r="R142" s="153">
        <f>Q142*H142</f>
        <v>7.0330000000000002E-3</v>
      </c>
      <c r="S142" s="153">
        <v>0</v>
      </c>
      <c r="T142" s="154">
        <f>S142*H142</f>
        <v>0</v>
      </c>
      <c r="AR142" s="155" t="s">
        <v>173</v>
      </c>
      <c r="AT142" s="155" t="s">
        <v>169</v>
      </c>
      <c r="AU142" s="155" t="s">
        <v>88</v>
      </c>
      <c r="AY142" s="16" t="s">
        <v>152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6" t="s">
        <v>88</v>
      </c>
      <c r="BK142" s="156">
        <f>ROUND(I142*H142,2)</f>
        <v>0</v>
      </c>
      <c r="BL142" s="16" t="s">
        <v>159</v>
      </c>
      <c r="BM142" s="155" t="s">
        <v>174</v>
      </c>
    </row>
    <row r="143" spans="2:65" s="1" customFormat="1" ht="24.15" customHeight="1">
      <c r="B143" s="142"/>
      <c r="C143" s="143" t="s">
        <v>159</v>
      </c>
      <c r="D143" s="143" t="s">
        <v>155</v>
      </c>
      <c r="E143" s="144" t="s">
        <v>175</v>
      </c>
      <c r="F143" s="145" t="s">
        <v>176</v>
      </c>
      <c r="G143" s="146" t="s">
        <v>165</v>
      </c>
      <c r="H143" s="147">
        <v>34.14</v>
      </c>
      <c r="I143" s="148"/>
      <c r="J143" s="149">
        <f>ROUND(I143*H143,2)</f>
        <v>0</v>
      </c>
      <c r="K143" s="150"/>
      <c r="L143" s="31"/>
      <c r="M143" s="151" t="s">
        <v>1</v>
      </c>
      <c r="N143" s="152" t="s">
        <v>42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159</v>
      </c>
      <c r="AT143" s="155" t="s">
        <v>155</v>
      </c>
      <c r="AU143" s="155" t="s">
        <v>88</v>
      </c>
      <c r="AY143" s="16" t="s">
        <v>152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6" t="s">
        <v>88</v>
      </c>
      <c r="BK143" s="156">
        <f>ROUND(I143*H143,2)</f>
        <v>0</v>
      </c>
      <c r="BL143" s="16" t="s">
        <v>159</v>
      </c>
      <c r="BM143" s="155" t="s">
        <v>177</v>
      </c>
    </row>
    <row r="144" spans="2:65" s="1" customFormat="1" ht="33" customHeight="1">
      <c r="B144" s="142"/>
      <c r="C144" s="143" t="s">
        <v>178</v>
      </c>
      <c r="D144" s="143" t="s">
        <v>155</v>
      </c>
      <c r="E144" s="144" t="s">
        <v>179</v>
      </c>
      <c r="F144" s="145" t="s">
        <v>180</v>
      </c>
      <c r="G144" s="146" t="s">
        <v>165</v>
      </c>
      <c r="H144" s="147">
        <v>102.42</v>
      </c>
      <c r="I144" s="148"/>
      <c r="J144" s="149">
        <f>ROUND(I144*H144,2)</f>
        <v>0</v>
      </c>
      <c r="K144" s="150"/>
      <c r="L144" s="31"/>
      <c r="M144" s="151" t="s">
        <v>1</v>
      </c>
      <c r="N144" s="152" t="s">
        <v>42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AR144" s="155" t="s">
        <v>159</v>
      </c>
      <c r="AT144" s="155" t="s">
        <v>155</v>
      </c>
      <c r="AU144" s="155" t="s">
        <v>88</v>
      </c>
      <c r="AY144" s="16" t="s">
        <v>152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6" t="s">
        <v>88</v>
      </c>
      <c r="BK144" s="156">
        <f>ROUND(I144*H144,2)</f>
        <v>0</v>
      </c>
      <c r="BL144" s="16" t="s">
        <v>159</v>
      </c>
      <c r="BM144" s="155" t="s">
        <v>181</v>
      </c>
    </row>
    <row r="145" spans="2:65" s="12" customFormat="1">
      <c r="B145" s="157"/>
      <c r="D145" s="158" t="s">
        <v>161</v>
      </c>
      <c r="E145" s="159" t="s">
        <v>1</v>
      </c>
      <c r="F145" s="160" t="s">
        <v>182</v>
      </c>
      <c r="H145" s="161">
        <v>102.42</v>
      </c>
      <c r="I145" s="162"/>
      <c r="L145" s="157"/>
      <c r="M145" s="163"/>
      <c r="T145" s="164"/>
      <c r="AT145" s="159" t="s">
        <v>161</v>
      </c>
      <c r="AU145" s="159" t="s">
        <v>88</v>
      </c>
      <c r="AV145" s="12" t="s">
        <v>88</v>
      </c>
      <c r="AW145" s="12" t="s">
        <v>31</v>
      </c>
      <c r="AX145" s="12" t="s">
        <v>76</v>
      </c>
      <c r="AY145" s="159" t="s">
        <v>152</v>
      </c>
    </row>
    <row r="146" spans="2:65" s="13" customFormat="1">
      <c r="B146" s="176"/>
      <c r="D146" s="158" t="s">
        <v>161</v>
      </c>
      <c r="E146" s="177" t="s">
        <v>1</v>
      </c>
      <c r="F146" s="178" t="s">
        <v>183</v>
      </c>
      <c r="H146" s="179">
        <v>102.42</v>
      </c>
      <c r="I146" s="180"/>
      <c r="L146" s="176"/>
      <c r="M146" s="181"/>
      <c r="T146" s="182"/>
      <c r="AT146" s="177" t="s">
        <v>161</v>
      </c>
      <c r="AU146" s="177" t="s">
        <v>88</v>
      </c>
      <c r="AV146" s="13" t="s">
        <v>159</v>
      </c>
      <c r="AW146" s="13" t="s">
        <v>31</v>
      </c>
      <c r="AX146" s="13" t="s">
        <v>83</v>
      </c>
      <c r="AY146" s="177" t="s">
        <v>152</v>
      </c>
    </row>
    <row r="147" spans="2:65" s="1" customFormat="1" ht="24.15" customHeight="1">
      <c r="B147" s="142"/>
      <c r="C147" s="143" t="s">
        <v>153</v>
      </c>
      <c r="D147" s="143" t="s">
        <v>155</v>
      </c>
      <c r="E147" s="144" t="s">
        <v>184</v>
      </c>
      <c r="F147" s="145" t="s">
        <v>185</v>
      </c>
      <c r="G147" s="146" t="s">
        <v>165</v>
      </c>
      <c r="H147" s="147">
        <v>34.14</v>
      </c>
      <c r="I147" s="148"/>
      <c r="J147" s="149">
        <f>ROUND(I147*H147,2)</f>
        <v>0</v>
      </c>
      <c r="K147" s="150"/>
      <c r="L147" s="31"/>
      <c r="M147" s="151" t="s">
        <v>1</v>
      </c>
      <c r="N147" s="152" t="s">
        <v>42</v>
      </c>
      <c r="P147" s="153">
        <f>O147*H147</f>
        <v>0</v>
      </c>
      <c r="Q147" s="153">
        <v>1.7340000000000001E-2</v>
      </c>
      <c r="R147" s="153">
        <f>Q147*H147</f>
        <v>0.59198760000000006</v>
      </c>
      <c r="S147" s="153">
        <v>0</v>
      </c>
      <c r="T147" s="154">
        <f>S147*H147</f>
        <v>0</v>
      </c>
      <c r="AR147" s="155" t="s">
        <v>159</v>
      </c>
      <c r="AT147" s="155" t="s">
        <v>155</v>
      </c>
      <c r="AU147" s="155" t="s">
        <v>88</v>
      </c>
      <c r="AY147" s="16" t="s">
        <v>152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6" t="s">
        <v>88</v>
      </c>
      <c r="BK147" s="156">
        <f>ROUND(I147*H147,2)</f>
        <v>0</v>
      </c>
      <c r="BL147" s="16" t="s">
        <v>159</v>
      </c>
      <c r="BM147" s="155" t="s">
        <v>186</v>
      </c>
    </row>
    <row r="148" spans="2:65" s="11" customFormat="1" ht="22.95" customHeight="1">
      <c r="B148" s="130"/>
      <c r="D148" s="131" t="s">
        <v>75</v>
      </c>
      <c r="E148" s="140" t="s">
        <v>187</v>
      </c>
      <c r="F148" s="140" t="s">
        <v>188</v>
      </c>
      <c r="I148" s="133"/>
      <c r="J148" s="141">
        <f>BK148</f>
        <v>0</v>
      </c>
      <c r="L148" s="130"/>
      <c r="M148" s="135"/>
      <c r="P148" s="136">
        <f>SUM(P149:P205)</f>
        <v>0</v>
      </c>
      <c r="R148" s="136">
        <f>SUM(R149:R205)</f>
        <v>33.163551338200001</v>
      </c>
      <c r="T148" s="137">
        <f>SUM(T149:T205)</f>
        <v>0</v>
      </c>
      <c r="AR148" s="131" t="s">
        <v>83</v>
      </c>
      <c r="AT148" s="138" t="s">
        <v>75</v>
      </c>
      <c r="AU148" s="138" t="s">
        <v>83</v>
      </c>
      <c r="AY148" s="131" t="s">
        <v>152</v>
      </c>
      <c r="BK148" s="139">
        <f>SUM(BK149:BK205)</f>
        <v>0</v>
      </c>
    </row>
    <row r="149" spans="2:65" s="1" customFormat="1" ht="24.15" customHeight="1">
      <c r="B149" s="142"/>
      <c r="C149" s="143" t="s">
        <v>189</v>
      </c>
      <c r="D149" s="143" t="s">
        <v>155</v>
      </c>
      <c r="E149" s="144" t="s">
        <v>190</v>
      </c>
      <c r="F149" s="145" t="s">
        <v>191</v>
      </c>
      <c r="G149" s="146" t="s">
        <v>165</v>
      </c>
      <c r="H149" s="147">
        <v>638.95000000000005</v>
      </c>
      <c r="I149" s="148"/>
      <c r="J149" s="149">
        <f>ROUND(I149*H149,2)</f>
        <v>0</v>
      </c>
      <c r="K149" s="150"/>
      <c r="L149" s="31"/>
      <c r="M149" s="151" t="s">
        <v>1</v>
      </c>
      <c r="N149" s="152" t="s">
        <v>42</v>
      </c>
      <c r="P149" s="153">
        <f>O149*H149</f>
        <v>0</v>
      </c>
      <c r="Q149" s="153">
        <v>5.1385979999999998E-2</v>
      </c>
      <c r="R149" s="153">
        <f>Q149*H149</f>
        <v>32.833071920999998</v>
      </c>
      <c r="S149" s="153">
        <v>0</v>
      </c>
      <c r="T149" s="154">
        <f>S149*H149</f>
        <v>0</v>
      </c>
      <c r="AR149" s="155" t="s">
        <v>159</v>
      </c>
      <c r="AT149" s="155" t="s">
        <v>155</v>
      </c>
      <c r="AU149" s="155" t="s">
        <v>88</v>
      </c>
      <c r="AY149" s="16" t="s">
        <v>152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6" t="s">
        <v>88</v>
      </c>
      <c r="BK149" s="156">
        <f>ROUND(I149*H149,2)</f>
        <v>0</v>
      </c>
      <c r="BL149" s="16" t="s">
        <v>159</v>
      </c>
      <c r="BM149" s="155" t="s">
        <v>192</v>
      </c>
    </row>
    <row r="150" spans="2:65" s="12" customFormat="1">
      <c r="B150" s="157"/>
      <c r="D150" s="158" t="s">
        <v>161</v>
      </c>
      <c r="E150" s="159" t="s">
        <v>1</v>
      </c>
      <c r="F150" s="160" t="s">
        <v>193</v>
      </c>
      <c r="H150" s="161">
        <v>119.75</v>
      </c>
      <c r="I150" s="162"/>
      <c r="L150" s="157"/>
      <c r="M150" s="163"/>
      <c r="T150" s="164"/>
      <c r="AT150" s="159" t="s">
        <v>161</v>
      </c>
      <c r="AU150" s="159" t="s">
        <v>88</v>
      </c>
      <c r="AV150" s="12" t="s">
        <v>88</v>
      </c>
      <c r="AW150" s="12" t="s">
        <v>31</v>
      </c>
      <c r="AX150" s="12" t="s">
        <v>76</v>
      </c>
      <c r="AY150" s="159" t="s">
        <v>152</v>
      </c>
    </row>
    <row r="151" spans="2:65" s="12" customFormat="1">
      <c r="B151" s="157"/>
      <c r="D151" s="158" t="s">
        <v>161</v>
      </c>
      <c r="E151" s="159" t="s">
        <v>1</v>
      </c>
      <c r="F151" s="160" t="s">
        <v>194</v>
      </c>
      <c r="H151" s="161">
        <v>77.06</v>
      </c>
      <c r="I151" s="162"/>
      <c r="L151" s="157"/>
      <c r="M151" s="163"/>
      <c r="T151" s="164"/>
      <c r="AT151" s="159" t="s">
        <v>161</v>
      </c>
      <c r="AU151" s="159" t="s">
        <v>88</v>
      </c>
      <c r="AV151" s="12" t="s">
        <v>88</v>
      </c>
      <c r="AW151" s="12" t="s">
        <v>31</v>
      </c>
      <c r="AX151" s="12" t="s">
        <v>76</v>
      </c>
      <c r="AY151" s="159" t="s">
        <v>152</v>
      </c>
    </row>
    <row r="152" spans="2:65" s="12" customFormat="1">
      <c r="B152" s="157"/>
      <c r="D152" s="158" t="s">
        <v>161</v>
      </c>
      <c r="E152" s="159" t="s">
        <v>1</v>
      </c>
      <c r="F152" s="160" t="s">
        <v>167</v>
      </c>
      <c r="H152" s="161">
        <v>34.14</v>
      </c>
      <c r="I152" s="162"/>
      <c r="L152" s="157"/>
      <c r="M152" s="163"/>
      <c r="T152" s="164"/>
      <c r="AT152" s="159" t="s">
        <v>161</v>
      </c>
      <c r="AU152" s="159" t="s">
        <v>88</v>
      </c>
      <c r="AV152" s="12" t="s">
        <v>88</v>
      </c>
      <c r="AW152" s="12" t="s">
        <v>31</v>
      </c>
      <c r="AX152" s="12" t="s">
        <v>76</v>
      </c>
      <c r="AY152" s="159" t="s">
        <v>152</v>
      </c>
    </row>
    <row r="153" spans="2:65" s="12" customFormat="1">
      <c r="B153" s="157"/>
      <c r="D153" s="158" t="s">
        <v>161</v>
      </c>
      <c r="E153" s="159" t="s">
        <v>1</v>
      </c>
      <c r="F153" s="160" t="s">
        <v>195</v>
      </c>
      <c r="H153" s="161">
        <v>68.819999999999993</v>
      </c>
      <c r="I153" s="162"/>
      <c r="L153" s="157"/>
      <c r="M153" s="163"/>
      <c r="T153" s="164"/>
      <c r="AT153" s="159" t="s">
        <v>161</v>
      </c>
      <c r="AU153" s="159" t="s">
        <v>88</v>
      </c>
      <c r="AV153" s="12" t="s">
        <v>88</v>
      </c>
      <c r="AW153" s="12" t="s">
        <v>31</v>
      </c>
      <c r="AX153" s="12" t="s">
        <v>76</v>
      </c>
      <c r="AY153" s="159" t="s">
        <v>152</v>
      </c>
    </row>
    <row r="154" spans="2:65" s="12" customFormat="1">
      <c r="B154" s="157"/>
      <c r="D154" s="158" t="s">
        <v>161</v>
      </c>
      <c r="E154" s="159" t="s">
        <v>1</v>
      </c>
      <c r="F154" s="160" t="s">
        <v>196</v>
      </c>
      <c r="H154" s="161">
        <v>39.36</v>
      </c>
      <c r="I154" s="162"/>
      <c r="L154" s="157"/>
      <c r="M154" s="163"/>
      <c r="T154" s="164"/>
      <c r="AT154" s="159" t="s">
        <v>161</v>
      </c>
      <c r="AU154" s="159" t="s">
        <v>88</v>
      </c>
      <c r="AV154" s="12" t="s">
        <v>88</v>
      </c>
      <c r="AW154" s="12" t="s">
        <v>31</v>
      </c>
      <c r="AX154" s="12" t="s">
        <v>76</v>
      </c>
      <c r="AY154" s="159" t="s">
        <v>152</v>
      </c>
    </row>
    <row r="155" spans="2:65" s="12" customFormat="1">
      <c r="B155" s="157"/>
      <c r="D155" s="158" t="s">
        <v>161</v>
      </c>
      <c r="E155" s="159" t="s">
        <v>1</v>
      </c>
      <c r="F155" s="160" t="s">
        <v>197</v>
      </c>
      <c r="H155" s="161">
        <v>32.880000000000003</v>
      </c>
      <c r="I155" s="162"/>
      <c r="L155" s="157"/>
      <c r="M155" s="163"/>
      <c r="T155" s="164"/>
      <c r="AT155" s="159" t="s">
        <v>161</v>
      </c>
      <c r="AU155" s="159" t="s">
        <v>88</v>
      </c>
      <c r="AV155" s="12" t="s">
        <v>88</v>
      </c>
      <c r="AW155" s="12" t="s">
        <v>31</v>
      </c>
      <c r="AX155" s="12" t="s">
        <v>76</v>
      </c>
      <c r="AY155" s="159" t="s">
        <v>152</v>
      </c>
    </row>
    <row r="156" spans="2:65" s="12" customFormat="1">
      <c r="B156" s="157"/>
      <c r="D156" s="158" t="s">
        <v>161</v>
      </c>
      <c r="E156" s="159" t="s">
        <v>1</v>
      </c>
      <c r="F156" s="160" t="s">
        <v>198</v>
      </c>
      <c r="H156" s="161">
        <v>55.59</v>
      </c>
      <c r="I156" s="162"/>
      <c r="L156" s="157"/>
      <c r="M156" s="163"/>
      <c r="T156" s="164"/>
      <c r="AT156" s="159" t="s">
        <v>161</v>
      </c>
      <c r="AU156" s="159" t="s">
        <v>88</v>
      </c>
      <c r="AV156" s="12" t="s">
        <v>88</v>
      </c>
      <c r="AW156" s="12" t="s">
        <v>31</v>
      </c>
      <c r="AX156" s="12" t="s">
        <v>76</v>
      </c>
      <c r="AY156" s="159" t="s">
        <v>152</v>
      </c>
    </row>
    <row r="157" spans="2:65" s="12" customFormat="1">
      <c r="B157" s="157"/>
      <c r="D157" s="158" t="s">
        <v>161</v>
      </c>
      <c r="E157" s="159" t="s">
        <v>1</v>
      </c>
      <c r="F157" s="160" t="s">
        <v>199</v>
      </c>
      <c r="H157" s="161">
        <v>68.13</v>
      </c>
      <c r="I157" s="162"/>
      <c r="L157" s="157"/>
      <c r="M157" s="163"/>
      <c r="T157" s="164"/>
      <c r="AT157" s="159" t="s">
        <v>161</v>
      </c>
      <c r="AU157" s="159" t="s">
        <v>88</v>
      </c>
      <c r="AV157" s="12" t="s">
        <v>88</v>
      </c>
      <c r="AW157" s="12" t="s">
        <v>31</v>
      </c>
      <c r="AX157" s="12" t="s">
        <v>76</v>
      </c>
      <c r="AY157" s="159" t="s">
        <v>152</v>
      </c>
    </row>
    <row r="158" spans="2:65" s="12" customFormat="1">
      <c r="B158" s="157"/>
      <c r="D158" s="158" t="s">
        <v>161</v>
      </c>
      <c r="E158" s="159" t="s">
        <v>1</v>
      </c>
      <c r="F158" s="160" t="s">
        <v>200</v>
      </c>
      <c r="H158" s="161">
        <v>12.95</v>
      </c>
      <c r="I158" s="162"/>
      <c r="L158" s="157"/>
      <c r="M158" s="163"/>
      <c r="T158" s="164"/>
      <c r="AT158" s="159" t="s">
        <v>161</v>
      </c>
      <c r="AU158" s="159" t="s">
        <v>88</v>
      </c>
      <c r="AV158" s="12" t="s">
        <v>88</v>
      </c>
      <c r="AW158" s="12" t="s">
        <v>31</v>
      </c>
      <c r="AX158" s="12" t="s">
        <v>76</v>
      </c>
      <c r="AY158" s="159" t="s">
        <v>152</v>
      </c>
    </row>
    <row r="159" spans="2:65" s="12" customFormat="1">
      <c r="B159" s="157"/>
      <c r="D159" s="158" t="s">
        <v>161</v>
      </c>
      <c r="E159" s="159" t="s">
        <v>1</v>
      </c>
      <c r="F159" s="160" t="s">
        <v>201</v>
      </c>
      <c r="H159" s="161">
        <v>13.06</v>
      </c>
      <c r="I159" s="162"/>
      <c r="L159" s="157"/>
      <c r="M159" s="163"/>
      <c r="T159" s="164"/>
      <c r="AT159" s="159" t="s">
        <v>161</v>
      </c>
      <c r="AU159" s="159" t="s">
        <v>88</v>
      </c>
      <c r="AV159" s="12" t="s">
        <v>88</v>
      </c>
      <c r="AW159" s="12" t="s">
        <v>31</v>
      </c>
      <c r="AX159" s="12" t="s">
        <v>76</v>
      </c>
      <c r="AY159" s="159" t="s">
        <v>152</v>
      </c>
    </row>
    <row r="160" spans="2:65" s="12" customFormat="1">
      <c r="B160" s="157"/>
      <c r="D160" s="158" t="s">
        <v>161</v>
      </c>
      <c r="E160" s="159" t="s">
        <v>1</v>
      </c>
      <c r="F160" s="160" t="s">
        <v>202</v>
      </c>
      <c r="H160" s="161">
        <v>12.24</v>
      </c>
      <c r="I160" s="162"/>
      <c r="L160" s="157"/>
      <c r="M160" s="163"/>
      <c r="T160" s="164"/>
      <c r="AT160" s="159" t="s">
        <v>161</v>
      </c>
      <c r="AU160" s="159" t="s">
        <v>88</v>
      </c>
      <c r="AV160" s="12" t="s">
        <v>88</v>
      </c>
      <c r="AW160" s="12" t="s">
        <v>31</v>
      </c>
      <c r="AX160" s="12" t="s">
        <v>76</v>
      </c>
      <c r="AY160" s="159" t="s">
        <v>152</v>
      </c>
    </row>
    <row r="161" spans="2:65" s="12" customFormat="1">
      <c r="B161" s="157"/>
      <c r="D161" s="158" t="s">
        <v>161</v>
      </c>
      <c r="E161" s="159" t="s">
        <v>1</v>
      </c>
      <c r="F161" s="160" t="s">
        <v>203</v>
      </c>
      <c r="H161" s="161">
        <v>17.010000000000002</v>
      </c>
      <c r="I161" s="162"/>
      <c r="L161" s="157"/>
      <c r="M161" s="163"/>
      <c r="T161" s="164"/>
      <c r="AT161" s="159" t="s">
        <v>161</v>
      </c>
      <c r="AU161" s="159" t="s">
        <v>88</v>
      </c>
      <c r="AV161" s="12" t="s">
        <v>88</v>
      </c>
      <c r="AW161" s="12" t="s">
        <v>31</v>
      </c>
      <c r="AX161" s="12" t="s">
        <v>76</v>
      </c>
      <c r="AY161" s="159" t="s">
        <v>152</v>
      </c>
    </row>
    <row r="162" spans="2:65" s="12" customFormat="1">
      <c r="B162" s="157"/>
      <c r="D162" s="158" t="s">
        <v>161</v>
      </c>
      <c r="E162" s="159" t="s">
        <v>1</v>
      </c>
      <c r="F162" s="160" t="s">
        <v>204</v>
      </c>
      <c r="H162" s="161">
        <v>11.38</v>
      </c>
      <c r="I162" s="162"/>
      <c r="L162" s="157"/>
      <c r="M162" s="163"/>
      <c r="T162" s="164"/>
      <c r="AT162" s="159" t="s">
        <v>161</v>
      </c>
      <c r="AU162" s="159" t="s">
        <v>88</v>
      </c>
      <c r="AV162" s="12" t="s">
        <v>88</v>
      </c>
      <c r="AW162" s="12" t="s">
        <v>31</v>
      </c>
      <c r="AX162" s="12" t="s">
        <v>76</v>
      </c>
      <c r="AY162" s="159" t="s">
        <v>152</v>
      </c>
    </row>
    <row r="163" spans="2:65" s="12" customFormat="1">
      <c r="B163" s="157"/>
      <c r="D163" s="158" t="s">
        <v>161</v>
      </c>
      <c r="E163" s="159" t="s">
        <v>1</v>
      </c>
      <c r="F163" s="160" t="s">
        <v>205</v>
      </c>
      <c r="H163" s="161">
        <v>4.43</v>
      </c>
      <c r="I163" s="162"/>
      <c r="L163" s="157"/>
      <c r="M163" s="163"/>
      <c r="T163" s="164"/>
      <c r="AT163" s="159" t="s">
        <v>161</v>
      </c>
      <c r="AU163" s="159" t="s">
        <v>88</v>
      </c>
      <c r="AV163" s="12" t="s">
        <v>88</v>
      </c>
      <c r="AW163" s="12" t="s">
        <v>31</v>
      </c>
      <c r="AX163" s="12" t="s">
        <v>76</v>
      </c>
      <c r="AY163" s="159" t="s">
        <v>152</v>
      </c>
    </row>
    <row r="164" spans="2:65" s="12" customFormat="1">
      <c r="B164" s="157"/>
      <c r="D164" s="158" t="s">
        <v>161</v>
      </c>
      <c r="E164" s="159" t="s">
        <v>1</v>
      </c>
      <c r="F164" s="160" t="s">
        <v>206</v>
      </c>
      <c r="H164" s="161">
        <v>1.91</v>
      </c>
      <c r="I164" s="162"/>
      <c r="L164" s="157"/>
      <c r="M164" s="163"/>
      <c r="T164" s="164"/>
      <c r="AT164" s="159" t="s">
        <v>161</v>
      </c>
      <c r="AU164" s="159" t="s">
        <v>88</v>
      </c>
      <c r="AV164" s="12" t="s">
        <v>88</v>
      </c>
      <c r="AW164" s="12" t="s">
        <v>31</v>
      </c>
      <c r="AX164" s="12" t="s">
        <v>76</v>
      </c>
      <c r="AY164" s="159" t="s">
        <v>152</v>
      </c>
    </row>
    <row r="165" spans="2:65" s="12" customFormat="1">
      <c r="B165" s="157"/>
      <c r="D165" s="158" t="s">
        <v>161</v>
      </c>
      <c r="E165" s="159" t="s">
        <v>1</v>
      </c>
      <c r="F165" s="160" t="s">
        <v>207</v>
      </c>
      <c r="H165" s="161">
        <v>11.03</v>
      </c>
      <c r="I165" s="162"/>
      <c r="L165" s="157"/>
      <c r="M165" s="163"/>
      <c r="T165" s="164"/>
      <c r="AT165" s="159" t="s">
        <v>161</v>
      </c>
      <c r="AU165" s="159" t="s">
        <v>88</v>
      </c>
      <c r="AV165" s="12" t="s">
        <v>88</v>
      </c>
      <c r="AW165" s="12" t="s">
        <v>31</v>
      </c>
      <c r="AX165" s="12" t="s">
        <v>76</v>
      </c>
      <c r="AY165" s="159" t="s">
        <v>152</v>
      </c>
    </row>
    <row r="166" spans="2:65" s="12" customFormat="1">
      <c r="B166" s="157"/>
      <c r="D166" s="158" t="s">
        <v>161</v>
      </c>
      <c r="E166" s="159" t="s">
        <v>1</v>
      </c>
      <c r="F166" s="160" t="s">
        <v>208</v>
      </c>
      <c r="H166" s="161">
        <v>25.38</v>
      </c>
      <c r="I166" s="162"/>
      <c r="L166" s="157"/>
      <c r="M166" s="163"/>
      <c r="T166" s="164"/>
      <c r="AT166" s="159" t="s">
        <v>161</v>
      </c>
      <c r="AU166" s="159" t="s">
        <v>88</v>
      </c>
      <c r="AV166" s="12" t="s">
        <v>88</v>
      </c>
      <c r="AW166" s="12" t="s">
        <v>31</v>
      </c>
      <c r="AX166" s="12" t="s">
        <v>76</v>
      </c>
      <c r="AY166" s="159" t="s">
        <v>152</v>
      </c>
    </row>
    <row r="167" spans="2:65" s="12" customFormat="1">
      <c r="B167" s="157"/>
      <c r="D167" s="158" t="s">
        <v>161</v>
      </c>
      <c r="E167" s="159" t="s">
        <v>1</v>
      </c>
      <c r="F167" s="160" t="s">
        <v>209</v>
      </c>
      <c r="H167" s="161">
        <v>22.97</v>
      </c>
      <c r="I167" s="162"/>
      <c r="L167" s="157"/>
      <c r="M167" s="163"/>
      <c r="T167" s="164"/>
      <c r="AT167" s="159" t="s">
        <v>161</v>
      </c>
      <c r="AU167" s="159" t="s">
        <v>88</v>
      </c>
      <c r="AV167" s="12" t="s">
        <v>88</v>
      </c>
      <c r="AW167" s="12" t="s">
        <v>31</v>
      </c>
      <c r="AX167" s="12" t="s">
        <v>76</v>
      </c>
      <c r="AY167" s="159" t="s">
        <v>152</v>
      </c>
    </row>
    <row r="168" spans="2:65" s="12" customFormat="1">
      <c r="B168" s="157"/>
      <c r="D168" s="158" t="s">
        <v>161</v>
      </c>
      <c r="E168" s="159" t="s">
        <v>1</v>
      </c>
      <c r="F168" s="160" t="s">
        <v>210</v>
      </c>
      <c r="H168" s="161">
        <v>6.37</v>
      </c>
      <c r="I168" s="162"/>
      <c r="L168" s="157"/>
      <c r="M168" s="163"/>
      <c r="T168" s="164"/>
      <c r="AT168" s="159" t="s">
        <v>161</v>
      </c>
      <c r="AU168" s="159" t="s">
        <v>88</v>
      </c>
      <c r="AV168" s="12" t="s">
        <v>88</v>
      </c>
      <c r="AW168" s="12" t="s">
        <v>31</v>
      </c>
      <c r="AX168" s="12" t="s">
        <v>76</v>
      </c>
      <c r="AY168" s="159" t="s">
        <v>152</v>
      </c>
    </row>
    <row r="169" spans="2:65" s="12" customFormat="1">
      <c r="B169" s="157"/>
      <c r="D169" s="158" t="s">
        <v>161</v>
      </c>
      <c r="E169" s="159" t="s">
        <v>1</v>
      </c>
      <c r="F169" s="160" t="s">
        <v>211</v>
      </c>
      <c r="H169" s="161">
        <v>4.49</v>
      </c>
      <c r="I169" s="162"/>
      <c r="L169" s="157"/>
      <c r="M169" s="163"/>
      <c r="T169" s="164"/>
      <c r="AT169" s="159" t="s">
        <v>161</v>
      </c>
      <c r="AU169" s="159" t="s">
        <v>88</v>
      </c>
      <c r="AV169" s="12" t="s">
        <v>88</v>
      </c>
      <c r="AW169" s="12" t="s">
        <v>31</v>
      </c>
      <c r="AX169" s="12" t="s">
        <v>76</v>
      </c>
      <c r="AY169" s="159" t="s">
        <v>152</v>
      </c>
    </row>
    <row r="170" spans="2:65" s="13" customFormat="1">
      <c r="B170" s="176"/>
      <c r="D170" s="158" t="s">
        <v>161</v>
      </c>
      <c r="E170" s="177" t="s">
        <v>1</v>
      </c>
      <c r="F170" s="178" t="s">
        <v>183</v>
      </c>
      <c r="H170" s="179">
        <v>638.94999999999993</v>
      </c>
      <c r="I170" s="180"/>
      <c r="L170" s="176"/>
      <c r="M170" s="181"/>
      <c r="T170" s="182"/>
      <c r="AT170" s="177" t="s">
        <v>161</v>
      </c>
      <c r="AU170" s="177" t="s">
        <v>88</v>
      </c>
      <c r="AV170" s="13" t="s">
        <v>159</v>
      </c>
      <c r="AW170" s="13" t="s">
        <v>31</v>
      </c>
      <c r="AX170" s="13" t="s">
        <v>83</v>
      </c>
      <c r="AY170" s="177" t="s">
        <v>152</v>
      </c>
    </row>
    <row r="171" spans="2:65" s="1" customFormat="1" ht="33" customHeight="1">
      <c r="B171" s="142"/>
      <c r="C171" s="143" t="s">
        <v>173</v>
      </c>
      <c r="D171" s="143" t="s">
        <v>155</v>
      </c>
      <c r="E171" s="144" t="s">
        <v>212</v>
      </c>
      <c r="F171" s="145" t="s">
        <v>213</v>
      </c>
      <c r="G171" s="146" t="s">
        <v>165</v>
      </c>
      <c r="H171" s="147">
        <v>46.58</v>
      </c>
      <c r="I171" s="148"/>
      <c r="J171" s="149">
        <f>ROUND(I171*H171,2)</f>
        <v>0</v>
      </c>
      <c r="K171" s="150"/>
      <c r="L171" s="31"/>
      <c r="M171" s="151" t="s">
        <v>1</v>
      </c>
      <c r="N171" s="152" t="s">
        <v>42</v>
      </c>
      <c r="P171" s="153">
        <f>O171*H171</f>
        <v>0</v>
      </c>
      <c r="Q171" s="153">
        <v>6.3698399999999999E-3</v>
      </c>
      <c r="R171" s="153">
        <f>Q171*H171</f>
        <v>0.29670714719999997</v>
      </c>
      <c r="S171" s="153">
        <v>0</v>
      </c>
      <c r="T171" s="154">
        <f>S171*H171</f>
        <v>0</v>
      </c>
      <c r="AR171" s="155" t="s">
        <v>159</v>
      </c>
      <c r="AT171" s="155" t="s">
        <v>155</v>
      </c>
      <c r="AU171" s="155" t="s">
        <v>88</v>
      </c>
      <c r="AY171" s="16" t="s">
        <v>152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6" t="s">
        <v>88</v>
      </c>
      <c r="BK171" s="156">
        <f>ROUND(I171*H171,2)</f>
        <v>0</v>
      </c>
      <c r="BL171" s="16" t="s">
        <v>159</v>
      </c>
      <c r="BM171" s="155" t="s">
        <v>214</v>
      </c>
    </row>
    <row r="172" spans="2:65" s="12" customFormat="1">
      <c r="B172" s="157"/>
      <c r="D172" s="158" t="s">
        <v>161</v>
      </c>
      <c r="E172" s="159" t="s">
        <v>1</v>
      </c>
      <c r="F172" s="160" t="s">
        <v>215</v>
      </c>
      <c r="H172" s="161">
        <v>46.58</v>
      </c>
      <c r="I172" s="162"/>
      <c r="L172" s="157"/>
      <c r="M172" s="163"/>
      <c r="T172" s="164"/>
      <c r="AT172" s="159" t="s">
        <v>161</v>
      </c>
      <c r="AU172" s="159" t="s">
        <v>88</v>
      </c>
      <c r="AV172" s="12" t="s">
        <v>88</v>
      </c>
      <c r="AW172" s="12" t="s">
        <v>31</v>
      </c>
      <c r="AX172" s="12" t="s">
        <v>83</v>
      </c>
      <c r="AY172" s="159" t="s">
        <v>152</v>
      </c>
    </row>
    <row r="173" spans="2:65" s="1" customFormat="1" ht="16.5" customHeight="1">
      <c r="B173" s="142"/>
      <c r="C173" s="143" t="s">
        <v>187</v>
      </c>
      <c r="D173" s="143" t="s">
        <v>155</v>
      </c>
      <c r="E173" s="144" t="s">
        <v>216</v>
      </c>
      <c r="F173" s="145" t="s">
        <v>217</v>
      </c>
      <c r="G173" s="146" t="s">
        <v>165</v>
      </c>
      <c r="H173" s="147">
        <v>689.23</v>
      </c>
      <c r="I173" s="148"/>
      <c r="J173" s="149">
        <f>ROUND(I173*H173,2)</f>
        <v>0</v>
      </c>
      <c r="K173" s="150"/>
      <c r="L173" s="31"/>
      <c r="M173" s="151" t="s">
        <v>1</v>
      </c>
      <c r="N173" s="152" t="s">
        <v>42</v>
      </c>
      <c r="P173" s="153">
        <f>O173*H173</f>
        <v>0</v>
      </c>
      <c r="Q173" s="153">
        <v>4.8999999999999998E-5</v>
      </c>
      <c r="R173" s="153">
        <f>Q173*H173</f>
        <v>3.377227E-2</v>
      </c>
      <c r="S173" s="153">
        <v>0</v>
      </c>
      <c r="T173" s="154">
        <f>S173*H173</f>
        <v>0</v>
      </c>
      <c r="AR173" s="155" t="s">
        <v>159</v>
      </c>
      <c r="AT173" s="155" t="s">
        <v>155</v>
      </c>
      <c r="AU173" s="155" t="s">
        <v>88</v>
      </c>
      <c r="AY173" s="16" t="s">
        <v>152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6" t="s">
        <v>88</v>
      </c>
      <c r="BK173" s="156">
        <f>ROUND(I173*H173,2)</f>
        <v>0</v>
      </c>
      <c r="BL173" s="16" t="s">
        <v>159</v>
      </c>
      <c r="BM173" s="155" t="s">
        <v>218</v>
      </c>
    </row>
    <row r="174" spans="2:65" s="12" customFormat="1">
      <c r="B174" s="157"/>
      <c r="D174" s="158" t="s">
        <v>161</v>
      </c>
      <c r="E174" s="159" t="s">
        <v>1</v>
      </c>
      <c r="F174" s="160" t="s">
        <v>193</v>
      </c>
      <c r="H174" s="161">
        <v>119.75</v>
      </c>
      <c r="I174" s="162"/>
      <c r="L174" s="157"/>
      <c r="M174" s="163"/>
      <c r="T174" s="164"/>
      <c r="AT174" s="159" t="s">
        <v>161</v>
      </c>
      <c r="AU174" s="159" t="s">
        <v>88</v>
      </c>
      <c r="AV174" s="12" t="s">
        <v>88</v>
      </c>
      <c r="AW174" s="12" t="s">
        <v>31</v>
      </c>
      <c r="AX174" s="12" t="s">
        <v>76</v>
      </c>
      <c r="AY174" s="159" t="s">
        <v>152</v>
      </c>
    </row>
    <row r="175" spans="2:65" s="12" customFormat="1">
      <c r="B175" s="157"/>
      <c r="D175" s="158" t="s">
        <v>161</v>
      </c>
      <c r="E175" s="159" t="s">
        <v>1</v>
      </c>
      <c r="F175" s="160" t="s">
        <v>194</v>
      </c>
      <c r="H175" s="161">
        <v>77.06</v>
      </c>
      <c r="I175" s="162"/>
      <c r="L175" s="157"/>
      <c r="M175" s="163"/>
      <c r="T175" s="164"/>
      <c r="AT175" s="159" t="s">
        <v>161</v>
      </c>
      <c r="AU175" s="159" t="s">
        <v>88</v>
      </c>
      <c r="AV175" s="12" t="s">
        <v>88</v>
      </c>
      <c r="AW175" s="12" t="s">
        <v>31</v>
      </c>
      <c r="AX175" s="12" t="s">
        <v>76</v>
      </c>
      <c r="AY175" s="159" t="s">
        <v>152</v>
      </c>
    </row>
    <row r="176" spans="2:65" s="12" customFormat="1">
      <c r="B176" s="157"/>
      <c r="D176" s="158" t="s">
        <v>161</v>
      </c>
      <c r="E176" s="159" t="s">
        <v>1</v>
      </c>
      <c r="F176" s="160" t="s">
        <v>167</v>
      </c>
      <c r="H176" s="161">
        <v>34.14</v>
      </c>
      <c r="I176" s="162"/>
      <c r="L176" s="157"/>
      <c r="M176" s="163"/>
      <c r="T176" s="164"/>
      <c r="AT176" s="159" t="s">
        <v>161</v>
      </c>
      <c r="AU176" s="159" t="s">
        <v>88</v>
      </c>
      <c r="AV176" s="12" t="s">
        <v>88</v>
      </c>
      <c r="AW176" s="12" t="s">
        <v>31</v>
      </c>
      <c r="AX176" s="12" t="s">
        <v>76</v>
      </c>
      <c r="AY176" s="159" t="s">
        <v>152</v>
      </c>
    </row>
    <row r="177" spans="2:51" s="12" customFormat="1">
      <c r="B177" s="157"/>
      <c r="D177" s="158" t="s">
        <v>161</v>
      </c>
      <c r="E177" s="159" t="s">
        <v>1</v>
      </c>
      <c r="F177" s="160" t="s">
        <v>215</v>
      </c>
      <c r="H177" s="161">
        <v>46.58</v>
      </c>
      <c r="I177" s="162"/>
      <c r="L177" s="157"/>
      <c r="M177" s="163"/>
      <c r="T177" s="164"/>
      <c r="AT177" s="159" t="s">
        <v>161</v>
      </c>
      <c r="AU177" s="159" t="s">
        <v>88</v>
      </c>
      <c r="AV177" s="12" t="s">
        <v>88</v>
      </c>
      <c r="AW177" s="12" t="s">
        <v>31</v>
      </c>
      <c r="AX177" s="12" t="s">
        <v>76</v>
      </c>
      <c r="AY177" s="159" t="s">
        <v>152</v>
      </c>
    </row>
    <row r="178" spans="2:51" s="12" customFormat="1">
      <c r="B178" s="157"/>
      <c r="D178" s="158" t="s">
        <v>161</v>
      </c>
      <c r="E178" s="159" t="s">
        <v>1</v>
      </c>
      <c r="F178" s="160" t="s">
        <v>195</v>
      </c>
      <c r="H178" s="161">
        <v>68.819999999999993</v>
      </c>
      <c r="I178" s="162"/>
      <c r="L178" s="157"/>
      <c r="M178" s="163"/>
      <c r="T178" s="164"/>
      <c r="AT178" s="159" t="s">
        <v>161</v>
      </c>
      <c r="AU178" s="159" t="s">
        <v>88</v>
      </c>
      <c r="AV178" s="12" t="s">
        <v>88</v>
      </c>
      <c r="AW178" s="12" t="s">
        <v>31</v>
      </c>
      <c r="AX178" s="12" t="s">
        <v>76</v>
      </c>
      <c r="AY178" s="159" t="s">
        <v>152</v>
      </c>
    </row>
    <row r="179" spans="2:51" s="12" customFormat="1">
      <c r="B179" s="157"/>
      <c r="D179" s="158" t="s">
        <v>161</v>
      </c>
      <c r="E179" s="159" t="s">
        <v>1</v>
      </c>
      <c r="F179" s="160" t="s">
        <v>196</v>
      </c>
      <c r="H179" s="161">
        <v>39.36</v>
      </c>
      <c r="I179" s="162"/>
      <c r="L179" s="157"/>
      <c r="M179" s="163"/>
      <c r="T179" s="164"/>
      <c r="AT179" s="159" t="s">
        <v>161</v>
      </c>
      <c r="AU179" s="159" t="s">
        <v>88</v>
      </c>
      <c r="AV179" s="12" t="s">
        <v>88</v>
      </c>
      <c r="AW179" s="12" t="s">
        <v>31</v>
      </c>
      <c r="AX179" s="12" t="s">
        <v>76</v>
      </c>
      <c r="AY179" s="159" t="s">
        <v>152</v>
      </c>
    </row>
    <row r="180" spans="2:51" s="12" customFormat="1">
      <c r="B180" s="157"/>
      <c r="D180" s="158" t="s">
        <v>161</v>
      </c>
      <c r="E180" s="159" t="s">
        <v>1</v>
      </c>
      <c r="F180" s="160" t="s">
        <v>197</v>
      </c>
      <c r="H180" s="161">
        <v>32.880000000000003</v>
      </c>
      <c r="I180" s="162"/>
      <c r="L180" s="157"/>
      <c r="M180" s="163"/>
      <c r="T180" s="164"/>
      <c r="AT180" s="159" t="s">
        <v>161</v>
      </c>
      <c r="AU180" s="159" t="s">
        <v>88</v>
      </c>
      <c r="AV180" s="12" t="s">
        <v>88</v>
      </c>
      <c r="AW180" s="12" t="s">
        <v>31</v>
      </c>
      <c r="AX180" s="12" t="s">
        <v>76</v>
      </c>
      <c r="AY180" s="159" t="s">
        <v>152</v>
      </c>
    </row>
    <row r="181" spans="2:51" s="12" customFormat="1">
      <c r="B181" s="157"/>
      <c r="D181" s="158" t="s">
        <v>161</v>
      </c>
      <c r="E181" s="159" t="s">
        <v>1</v>
      </c>
      <c r="F181" s="160" t="s">
        <v>198</v>
      </c>
      <c r="H181" s="161">
        <v>55.59</v>
      </c>
      <c r="I181" s="162"/>
      <c r="L181" s="157"/>
      <c r="M181" s="163"/>
      <c r="T181" s="164"/>
      <c r="AT181" s="159" t="s">
        <v>161</v>
      </c>
      <c r="AU181" s="159" t="s">
        <v>88</v>
      </c>
      <c r="AV181" s="12" t="s">
        <v>88</v>
      </c>
      <c r="AW181" s="12" t="s">
        <v>31</v>
      </c>
      <c r="AX181" s="12" t="s">
        <v>76</v>
      </c>
      <c r="AY181" s="159" t="s">
        <v>152</v>
      </c>
    </row>
    <row r="182" spans="2:51" s="12" customFormat="1">
      <c r="B182" s="157"/>
      <c r="D182" s="158" t="s">
        <v>161</v>
      </c>
      <c r="E182" s="159" t="s">
        <v>1</v>
      </c>
      <c r="F182" s="160" t="s">
        <v>199</v>
      </c>
      <c r="H182" s="161">
        <v>68.13</v>
      </c>
      <c r="I182" s="162"/>
      <c r="L182" s="157"/>
      <c r="M182" s="163"/>
      <c r="T182" s="164"/>
      <c r="AT182" s="159" t="s">
        <v>161</v>
      </c>
      <c r="AU182" s="159" t="s">
        <v>88</v>
      </c>
      <c r="AV182" s="12" t="s">
        <v>88</v>
      </c>
      <c r="AW182" s="12" t="s">
        <v>31</v>
      </c>
      <c r="AX182" s="12" t="s">
        <v>76</v>
      </c>
      <c r="AY182" s="159" t="s">
        <v>152</v>
      </c>
    </row>
    <row r="183" spans="2:51" s="12" customFormat="1">
      <c r="B183" s="157"/>
      <c r="D183" s="158" t="s">
        <v>161</v>
      </c>
      <c r="E183" s="159" t="s">
        <v>1</v>
      </c>
      <c r="F183" s="160" t="s">
        <v>200</v>
      </c>
      <c r="H183" s="161">
        <v>12.95</v>
      </c>
      <c r="I183" s="162"/>
      <c r="L183" s="157"/>
      <c r="M183" s="163"/>
      <c r="T183" s="164"/>
      <c r="AT183" s="159" t="s">
        <v>161</v>
      </c>
      <c r="AU183" s="159" t="s">
        <v>88</v>
      </c>
      <c r="AV183" s="12" t="s">
        <v>88</v>
      </c>
      <c r="AW183" s="12" t="s">
        <v>31</v>
      </c>
      <c r="AX183" s="12" t="s">
        <v>76</v>
      </c>
      <c r="AY183" s="159" t="s">
        <v>152</v>
      </c>
    </row>
    <row r="184" spans="2:51" s="12" customFormat="1">
      <c r="B184" s="157"/>
      <c r="D184" s="158" t="s">
        <v>161</v>
      </c>
      <c r="E184" s="159" t="s">
        <v>1</v>
      </c>
      <c r="F184" s="160" t="s">
        <v>201</v>
      </c>
      <c r="H184" s="161">
        <v>13.06</v>
      </c>
      <c r="I184" s="162"/>
      <c r="L184" s="157"/>
      <c r="M184" s="163"/>
      <c r="T184" s="164"/>
      <c r="AT184" s="159" t="s">
        <v>161</v>
      </c>
      <c r="AU184" s="159" t="s">
        <v>88</v>
      </c>
      <c r="AV184" s="12" t="s">
        <v>88</v>
      </c>
      <c r="AW184" s="12" t="s">
        <v>31</v>
      </c>
      <c r="AX184" s="12" t="s">
        <v>76</v>
      </c>
      <c r="AY184" s="159" t="s">
        <v>152</v>
      </c>
    </row>
    <row r="185" spans="2:51" s="12" customFormat="1">
      <c r="B185" s="157"/>
      <c r="D185" s="158" t="s">
        <v>161</v>
      </c>
      <c r="E185" s="159" t="s">
        <v>1</v>
      </c>
      <c r="F185" s="160" t="s">
        <v>202</v>
      </c>
      <c r="H185" s="161">
        <v>12.24</v>
      </c>
      <c r="I185" s="162"/>
      <c r="L185" s="157"/>
      <c r="M185" s="163"/>
      <c r="T185" s="164"/>
      <c r="AT185" s="159" t="s">
        <v>161</v>
      </c>
      <c r="AU185" s="159" t="s">
        <v>88</v>
      </c>
      <c r="AV185" s="12" t="s">
        <v>88</v>
      </c>
      <c r="AW185" s="12" t="s">
        <v>31</v>
      </c>
      <c r="AX185" s="12" t="s">
        <v>76</v>
      </c>
      <c r="AY185" s="159" t="s">
        <v>152</v>
      </c>
    </row>
    <row r="186" spans="2:51" s="12" customFormat="1">
      <c r="B186" s="157"/>
      <c r="D186" s="158" t="s">
        <v>161</v>
      </c>
      <c r="E186" s="159" t="s">
        <v>1</v>
      </c>
      <c r="F186" s="160" t="s">
        <v>203</v>
      </c>
      <c r="H186" s="161">
        <v>17.010000000000002</v>
      </c>
      <c r="I186" s="162"/>
      <c r="L186" s="157"/>
      <c r="M186" s="163"/>
      <c r="T186" s="164"/>
      <c r="AT186" s="159" t="s">
        <v>161</v>
      </c>
      <c r="AU186" s="159" t="s">
        <v>88</v>
      </c>
      <c r="AV186" s="12" t="s">
        <v>88</v>
      </c>
      <c r="AW186" s="12" t="s">
        <v>31</v>
      </c>
      <c r="AX186" s="12" t="s">
        <v>76</v>
      </c>
      <c r="AY186" s="159" t="s">
        <v>152</v>
      </c>
    </row>
    <row r="187" spans="2:51" s="12" customFormat="1">
      <c r="B187" s="157"/>
      <c r="D187" s="158" t="s">
        <v>161</v>
      </c>
      <c r="E187" s="159" t="s">
        <v>1</v>
      </c>
      <c r="F187" s="160" t="s">
        <v>204</v>
      </c>
      <c r="H187" s="161">
        <v>11.38</v>
      </c>
      <c r="I187" s="162"/>
      <c r="L187" s="157"/>
      <c r="M187" s="163"/>
      <c r="T187" s="164"/>
      <c r="AT187" s="159" t="s">
        <v>161</v>
      </c>
      <c r="AU187" s="159" t="s">
        <v>88</v>
      </c>
      <c r="AV187" s="12" t="s">
        <v>88</v>
      </c>
      <c r="AW187" s="12" t="s">
        <v>31</v>
      </c>
      <c r="AX187" s="12" t="s">
        <v>76</v>
      </c>
      <c r="AY187" s="159" t="s">
        <v>152</v>
      </c>
    </row>
    <row r="188" spans="2:51" s="12" customFormat="1">
      <c r="B188" s="157"/>
      <c r="D188" s="158" t="s">
        <v>161</v>
      </c>
      <c r="E188" s="159" t="s">
        <v>1</v>
      </c>
      <c r="F188" s="160" t="s">
        <v>205</v>
      </c>
      <c r="H188" s="161">
        <v>4.43</v>
      </c>
      <c r="I188" s="162"/>
      <c r="L188" s="157"/>
      <c r="M188" s="163"/>
      <c r="T188" s="164"/>
      <c r="AT188" s="159" t="s">
        <v>161</v>
      </c>
      <c r="AU188" s="159" t="s">
        <v>88</v>
      </c>
      <c r="AV188" s="12" t="s">
        <v>88</v>
      </c>
      <c r="AW188" s="12" t="s">
        <v>31</v>
      </c>
      <c r="AX188" s="12" t="s">
        <v>76</v>
      </c>
      <c r="AY188" s="159" t="s">
        <v>152</v>
      </c>
    </row>
    <row r="189" spans="2:51" s="12" customFormat="1">
      <c r="B189" s="157"/>
      <c r="D189" s="158" t="s">
        <v>161</v>
      </c>
      <c r="E189" s="159" t="s">
        <v>1</v>
      </c>
      <c r="F189" s="160" t="s">
        <v>206</v>
      </c>
      <c r="H189" s="161">
        <v>1.91</v>
      </c>
      <c r="I189" s="162"/>
      <c r="L189" s="157"/>
      <c r="M189" s="163"/>
      <c r="T189" s="164"/>
      <c r="AT189" s="159" t="s">
        <v>161</v>
      </c>
      <c r="AU189" s="159" t="s">
        <v>88</v>
      </c>
      <c r="AV189" s="12" t="s">
        <v>88</v>
      </c>
      <c r="AW189" s="12" t="s">
        <v>31</v>
      </c>
      <c r="AX189" s="12" t="s">
        <v>76</v>
      </c>
      <c r="AY189" s="159" t="s">
        <v>152</v>
      </c>
    </row>
    <row r="190" spans="2:51" s="12" customFormat="1">
      <c r="B190" s="157"/>
      <c r="D190" s="158" t="s">
        <v>161</v>
      </c>
      <c r="E190" s="159" t="s">
        <v>1</v>
      </c>
      <c r="F190" s="160" t="s">
        <v>207</v>
      </c>
      <c r="H190" s="161">
        <v>11.03</v>
      </c>
      <c r="I190" s="162"/>
      <c r="L190" s="157"/>
      <c r="M190" s="163"/>
      <c r="T190" s="164"/>
      <c r="AT190" s="159" t="s">
        <v>161</v>
      </c>
      <c r="AU190" s="159" t="s">
        <v>88</v>
      </c>
      <c r="AV190" s="12" t="s">
        <v>88</v>
      </c>
      <c r="AW190" s="12" t="s">
        <v>31</v>
      </c>
      <c r="AX190" s="12" t="s">
        <v>76</v>
      </c>
      <c r="AY190" s="159" t="s">
        <v>152</v>
      </c>
    </row>
    <row r="191" spans="2:51" s="12" customFormat="1">
      <c r="B191" s="157"/>
      <c r="D191" s="158" t="s">
        <v>161</v>
      </c>
      <c r="E191" s="159" t="s">
        <v>1</v>
      </c>
      <c r="F191" s="160" t="s">
        <v>208</v>
      </c>
      <c r="H191" s="161">
        <v>25.38</v>
      </c>
      <c r="I191" s="162"/>
      <c r="L191" s="157"/>
      <c r="M191" s="163"/>
      <c r="T191" s="164"/>
      <c r="AT191" s="159" t="s">
        <v>161</v>
      </c>
      <c r="AU191" s="159" t="s">
        <v>88</v>
      </c>
      <c r="AV191" s="12" t="s">
        <v>88</v>
      </c>
      <c r="AW191" s="12" t="s">
        <v>31</v>
      </c>
      <c r="AX191" s="12" t="s">
        <v>76</v>
      </c>
      <c r="AY191" s="159" t="s">
        <v>152</v>
      </c>
    </row>
    <row r="192" spans="2:51" s="12" customFormat="1">
      <c r="B192" s="157"/>
      <c r="D192" s="158" t="s">
        <v>161</v>
      </c>
      <c r="E192" s="159" t="s">
        <v>1</v>
      </c>
      <c r="F192" s="160" t="s">
        <v>209</v>
      </c>
      <c r="H192" s="161">
        <v>22.97</v>
      </c>
      <c r="I192" s="162"/>
      <c r="L192" s="157"/>
      <c r="M192" s="163"/>
      <c r="T192" s="164"/>
      <c r="AT192" s="159" t="s">
        <v>161</v>
      </c>
      <c r="AU192" s="159" t="s">
        <v>88</v>
      </c>
      <c r="AV192" s="12" t="s">
        <v>88</v>
      </c>
      <c r="AW192" s="12" t="s">
        <v>31</v>
      </c>
      <c r="AX192" s="12" t="s">
        <v>76</v>
      </c>
      <c r="AY192" s="159" t="s">
        <v>152</v>
      </c>
    </row>
    <row r="193" spans="2:65" s="12" customFormat="1">
      <c r="B193" s="157"/>
      <c r="D193" s="158" t="s">
        <v>161</v>
      </c>
      <c r="E193" s="159" t="s">
        <v>1</v>
      </c>
      <c r="F193" s="160" t="s">
        <v>210</v>
      </c>
      <c r="H193" s="161">
        <v>6.37</v>
      </c>
      <c r="I193" s="162"/>
      <c r="L193" s="157"/>
      <c r="M193" s="163"/>
      <c r="T193" s="164"/>
      <c r="AT193" s="159" t="s">
        <v>161</v>
      </c>
      <c r="AU193" s="159" t="s">
        <v>88</v>
      </c>
      <c r="AV193" s="12" t="s">
        <v>88</v>
      </c>
      <c r="AW193" s="12" t="s">
        <v>31</v>
      </c>
      <c r="AX193" s="12" t="s">
        <v>76</v>
      </c>
      <c r="AY193" s="159" t="s">
        <v>152</v>
      </c>
    </row>
    <row r="194" spans="2:65" s="12" customFormat="1">
      <c r="B194" s="157"/>
      <c r="D194" s="158" t="s">
        <v>161</v>
      </c>
      <c r="E194" s="159" t="s">
        <v>1</v>
      </c>
      <c r="F194" s="160" t="s">
        <v>211</v>
      </c>
      <c r="H194" s="161">
        <v>4.49</v>
      </c>
      <c r="I194" s="162"/>
      <c r="L194" s="157"/>
      <c r="M194" s="163"/>
      <c r="T194" s="164"/>
      <c r="AT194" s="159" t="s">
        <v>161</v>
      </c>
      <c r="AU194" s="159" t="s">
        <v>88</v>
      </c>
      <c r="AV194" s="12" t="s">
        <v>88</v>
      </c>
      <c r="AW194" s="12" t="s">
        <v>31</v>
      </c>
      <c r="AX194" s="12" t="s">
        <v>76</v>
      </c>
      <c r="AY194" s="159" t="s">
        <v>152</v>
      </c>
    </row>
    <row r="195" spans="2:65" s="12" customFormat="1">
      <c r="B195" s="157"/>
      <c r="D195" s="158" t="s">
        <v>161</v>
      </c>
      <c r="E195" s="159" t="s">
        <v>1</v>
      </c>
      <c r="F195" s="160" t="s">
        <v>219</v>
      </c>
      <c r="H195" s="161">
        <v>3.7</v>
      </c>
      <c r="I195" s="162"/>
      <c r="L195" s="157"/>
      <c r="M195" s="163"/>
      <c r="T195" s="164"/>
      <c r="AT195" s="159" t="s">
        <v>161</v>
      </c>
      <c r="AU195" s="159" t="s">
        <v>88</v>
      </c>
      <c r="AV195" s="12" t="s">
        <v>88</v>
      </c>
      <c r="AW195" s="12" t="s">
        <v>31</v>
      </c>
      <c r="AX195" s="12" t="s">
        <v>76</v>
      </c>
      <c r="AY195" s="159" t="s">
        <v>152</v>
      </c>
    </row>
    <row r="196" spans="2:65" s="13" customFormat="1">
      <c r="B196" s="176"/>
      <c r="D196" s="158" t="s">
        <v>161</v>
      </c>
      <c r="E196" s="177" t="s">
        <v>1</v>
      </c>
      <c r="F196" s="178" t="s">
        <v>183</v>
      </c>
      <c r="H196" s="179">
        <v>689.23</v>
      </c>
      <c r="I196" s="180"/>
      <c r="L196" s="176"/>
      <c r="M196" s="181"/>
      <c r="T196" s="182"/>
      <c r="AT196" s="177" t="s">
        <v>161</v>
      </c>
      <c r="AU196" s="177" t="s">
        <v>88</v>
      </c>
      <c r="AV196" s="13" t="s">
        <v>159</v>
      </c>
      <c r="AW196" s="13" t="s">
        <v>31</v>
      </c>
      <c r="AX196" s="13" t="s">
        <v>83</v>
      </c>
      <c r="AY196" s="177" t="s">
        <v>152</v>
      </c>
    </row>
    <row r="197" spans="2:65" s="1" customFormat="1" ht="24.15" customHeight="1">
      <c r="B197" s="142"/>
      <c r="C197" s="143" t="s">
        <v>220</v>
      </c>
      <c r="D197" s="143" t="s">
        <v>155</v>
      </c>
      <c r="E197" s="144" t="s">
        <v>221</v>
      </c>
      <c r="F197" s="145" t="s">
        <v>222</v>
      </c>
      <c r="G197" s="146" t="s">
        <v>223</v>
      </c>
      <c r="H197" s="147">
        <v>20.248000000000001</v>
      </c>
      <c r="I197" s="148"/>
      <c r="J197" s="149">
        <f>ROUND(I197*H197,2)</f>
        <v>0</v>
      </c>
      <c r="K197" s="150"/>
      <c r="L197" s="31"/>
      <c r="M197" s="151" t="s">
        <v>1</v>
      </c>
      <c r="N197" s="152" t="s">
        <v>42</v>
      </c>
      <c r="P197" s="153">
        <f>O197*H197</f>
        <v>0</v>
      </c>
      <c r="Q197" s="153">
        <v>0</v>
      </c>
      <c r="R197" s="153">
        <f>Q197*H197</f>
        <v>0</v>
      </c>
      <c r="S197" s="153">
        <v>0</v>
      </c>
      <c r="T197" s="154">
        <f>S197*H197</f>
        <v>0</v>
      </c>
      <c r="AR197" s="155" t="s">
        <v>159</v>
      </c>
      <c r="AT197" s="155" t="s">
        <v>155</v>
      </c>
      <c r="AU197" s="155" t="s">
        <v>88</v>
      </c>
      <c r="AY197" s="16" t="s">
        <v>152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6" t="s">
        <v>88</v>
      </c>
      <c r="BK197" s="156">
        <f>ROUND(I197*H197,2)</f>
        <v>0</v>
      </c>
      <c r="BL197" s="16" t="s">
        <v>159</v>
      </c>
      <c r="BM197" s="155" t="s">
        <v>224</v>
      </c>
    </row>
    <row r="198" spans="2:65" s="1" customFormat="1" ht="24.15" customHeight="1">
      <c r="B198" s="142"/>
      <c r="C198" s="143" t="s">
        <v>225</v>
      </c>
      <c r="D198" s="143" t="s">
        <v>155</v>
      </c>
      <c r="E198" s="144" t="s">
        <v>226</v>
      </c>
      <c r="F198" s="145" t="s">
        <v>227</v>
      </c>
      <c r="G198" s="146" t="s">
        <v>223</v>
      </c>
      <c r="H198" s="147">
        <v>40.496000000000002</v>
      </c>
      <c r="I198" s="148"/>
      <c r="J198" s="149">
        <f>ROUND(I198*H198,2)</f>
        <v>0</v>
      </c>
      <c r="K198" s="150"/>
      <c r="L198" s="31"/>
      <c r="M198" s="151" t="s">
        <v>1</v>
      </c>
      <c r="N198" s="152" t="s">
        <v>42</v>
      </c>
      <c r="P198" s="153">
        <f>O198*H198</f>
        <v>0</v>
      </c>
      <c r="Q198" s="153">
        <v>0</v>
      </c>
      <c r="R198" s="153">
        <f>Q198*H198</f>
        <v>0</v>
      </c>
      <c r="S198" s="153">
        <v>0</v>
      </c>
      <c r="T198" s="154">
        <f>S198*H198</f>
        <v>0</v>
      </c>
      <c r="AR198" s="155" t="s">
        <v>159</v>
      </c>
      <c r="AT198" s="155" t="s">
        <v>155</v>
      </c>
      <c r="AU198" s="155" t="s">
        <v>88</v>
      </c>
      <c r="AY198" s="16" t="s">
        <v>152</v>
      </c>
      <c r="BE198" s="156">
        <f>IF(N198="základná",J198,0)</f>
        <v>0</v>
      </c>
      <c r="BF198" s="156">
        <f>IF(N198="znížená",J198,0)</f>
        <v>0</v>
      </c>
      <c r="BG198" s="156">
        <f>IF(N198="zákl. prenesená",J198,0)</f>
        <v>0</v>
      </c>
      <c r="BH198" s="156">
        <f>IF(N198="zníž. prenesená",J198,0)</f>
        <v>0</v>
      </c>
      <c r="BI198" s="156">
        <f>IF(N198="nulová",J198,0)</f>
        <v>0</v>
      </c>
      <c r="BJ198" s="16" t="s">
        <v>88</v>
      </c>
      <c r="BK198" s="156">
        <f>ROUND(I198*H198,2)</f>
        <v>0</v>
      </c>
      <c r="BL198" s="16" t="s">
        <v>159</v>
      </c>
      <c r="BM198" s="155" t="s">
        <v>228</v>
      </c>
    </row>
    <row r="199" spans="2:65" s="12" customFormat="1">
      <c r="B199" s="157"/>
      <c r="D199" s="158" t="s">
        <v>161</v>
      </c>
      <c r="E199" s="159" t="s">
        <v>1</v>
      </c>
      <c r="F199" s="160" t="s">
        <v>229</v>
      </c>
      <c r="H199" s="161">
        <v>40.496000000000002</v>
      </c>
      <c r="I199" s="162"/>
      <c r="L199" s="157"/>
      <c r="M199" s="163"/>
      <c r="T199" s="164"/>
      <c r="AT199" s="159" t="s">
        <v>161</v>
      </c>
      <c r="AU199" s="159" t="s">
        <v>88</v>
      </c>
      <c r="AV199" s="12" t="s">
        <v>88</v>
      </c>
      <c r="AW199" s="12" t="s">
        <v>31</v>
      </c>
      <c r="AX199" s="12" t="s">
        <v>83</v>
      </c>
      <c r="AY199" s="159" t="s">
        <v>152</v>
      </c>
    </row>
    <row r="200" spans="2:65" s="1" customFormat="1" ht="21.75" customHeight="1">
      <c r="B200" s="142"/>
      <c r="C200" s="143" t="s">
        <v>230</v>
      </c>
      <c r="D200" s="143" t="s">
        <v>155</v>
      </c>
      <c r="E200" s="144" t="s">
        <v>231</v>
      </c>
      <c r="F200" s="145" t="s">
        <v>232</v>
      </c>
      <c r="G200" s="146" t="s">
        <v>223</v>
      </c>
      <c r="H200" s="147">
        <v>20.248000000000001</v>
      </c>
      <c r="I200" s="148"/>
      <c r="J200" s="149">
        <f>ROUND(I200*H200,2)</f>
        <v>0</v>
      </c>
      <c r="K200" s="150"/>
      <c r="L200" s="31"/>
      <c r="M200" s="151" t="s">
        <v>1</v>
      </c>
      <c r="N200" s="152" t="s">
        <v>42</v>
      </c>
      <c r="P200" s="153">
        <f>O200*H200</f>
        <v>0</v>
      </c>
      <c r="Q200" s="153">
        <v>0</v>
      </c>
      <c r="R200" s="153">
        <f>Q200*H200</f>
        <v>0</v>
      </c>
      <c r="S200" s="153">
        <v>0</v>
      </c>
      <c r="T200" s="154">
        <f>S200*H200</f>
        <v>0</v>
      </c>
      <c r="AR200" s="155" t="s">
        <v>159</v>
      </c>
      <c r="AT200" s="155" t="s">
        <v>155</v>
      </c>
      <c r="AU200" s="155" t="s">
        <v>88</v>
      </c>
      <c r="AY200" s="16" t="s">
        <v>152</v>
      </c>
      <c r="BE200" s="156">
        <f>IF(N200="základná",J200,0)</f>
        <v>0</v>
      </c>
      <c r="BF200" s="156">
        <f>IF(N200="znížená",J200,0)</f>
        <v>0</v>
      </c>
      <c r="BG200" s="156">
        <f>IF(N200="zákl. prenesená",J200,0)</f>
        <v>0</v>
      </c>
      <c r="BH200" s="156">
        <f>IF(N200="zníž. prenesená",J200,0)</f>
        <v>0</v>
      </c>
      <c r="BI200" s="156">
        <f>IF(N200="nulová",J200,0)</f>
        <v>0</v>
      </c>
      <c r="BJ200" s="16" t="s">
        <v>88</v>
      </c>
      <c r="BK200" s="156">
        <f>ROUND(I200*H200,2)</f>
        <v>0</v>
      </c>
      <c r="BL200" s="16" t="s">
        <v>159</v>
      </c>
      <c r="BM200" s="155" t="s">
        <v>233</v>
      </c>
    </row>
    <row r="201" spans="2:65" s="1" customFormat="1" ht="24.15" customHeight="1">
      <c r="B201" s="142"/>
      <c r="C201" s="143" t="s">
        <v>234</v>
      </c>
      <c r="D201" s="143" t="s">
        <v>155</v>
      </c>
      <c r="E201" s="144" t="s">
        <v>235</v>
      </c>
      <c r="F201" s="145" t="s">
        <v>236</v>
      </c>
      <c r="G201" s="146" t="s">
        <v>223</v>
      </c>
      <c r="H201" s="147">
        <v>182.232</v>
      </c>
      <c r="I201" s="148"/>
      <c r="J201" s="149">
        <f>ROUND(I201*H201,2)</f>
        <v>0</v>
      </c>
      <c r="K201" s="150"/>
      <c r="L201" s="31"/>
      <c r="M201" s="151" t="s">
        <v>1</v>
      </c>
      <c r="N201" s="152" t="s">
        <v>42</v>
      </c>
      <c r="P201" s="153">
        <f>O201*H201</f>
        <v>0</v>
      </c>
      <c r="Q201" s="153">
        <v>0</v>
      </c>
      <c r="R201" s="153">
        <f>Q201*H201</f>
        <v>0</v>
      </c>
      <c r="S201" s="153">
        <v>0</v>
      </c>
      <c r="T201" s="154">
        <f>S201*H201</f>
        <v>0</v>
      </c>
      <c r="AR201" s="155" t="s">
        <v>159</v>
      </c>
      <c r="AT201" s="155" t="s">
        <v>155</v>
      </c>
      <c r="AU201" s="155" t="s">
        <v>88</v>
      </c>
      <c r="AY201" s="16" t="s">
        <v>152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6" t="s">
        <v>88</v>
      </c>
      <c r="BK201" s="156">
        <f>ROUND(I201*H201,2)</f>
        <v>0</v>
      </c>
      <c r="BL201" s="16" t="s">
        <v>159</v>
      </c>
      <c r="BM201" s="155" t="s">
        <v>237</v>
      </c>
    </row>
    <row r="202" spans="2:65" s="12" customFormat="1">
      <c r="B202" s="157"/>
      <c r="D202" s="158" t="s">
        <v>161</v>
      </c>
      <c r="E202" s="159" t="s">
        <v>1</v>
      </c>
      <c r="F202" s="160" t="s">
        <v>238</v>
      </c>
      <c r="H202" s="161">
        <v>182.232</v>
      </c>
      <c r="I202" s="162"/>
      <c r="L202" s="157"/>
      <c r="M202" s="163"/>
      <c r="T202" s="164"/>
      <c r="AT202" s="159" t="s">
        <v>161</v>
      </c>
      <c r="AU202" s="159" t="s">
        <v>88</v>
      </c>
      <c r="AV202" s="12" t="s">
        <v>88</v>
      </c>
      <c r="AW202" s="12" t="s">
        <v>31</v>
      </c>
      <c r="AX202" s="12" t="s">
        <v>83</v>
      </c>
      <c r="AY202" s="159" t="s">
        <v>152</v>
      </c>
    </row>
    <row r="203" spans="2:65" s="1" customFormat="1" ht="24.15" customHeight="1">
      <c r="B203" s="142"/>
      <c r="C203" s="143" t="s">
        <v>239</v>
      </c>
      <c r="D203" s="143" t="s">
        <v>155</v>
      </c>
      <c r="E203" s="144" t="s">
        <v>240</v>
      </c>
      <c r="F203" s="145" t="s">
        <v>241</v>
      </c>
      <c r="G203" s="146" t="s">
        <v>223</v>
      </c>
      <c r="H203" s="147">
        <v>20.248000000000001</v>
      </c>
      <c r="I203" s="148"/>
      <c r="J203" s="149">
        <f>ROUND(I203*H203,2)</f>
        <v>0</v>
      </c>
      <c r="K203" s="150"/>
      <c r="L203" s="31"/>
      <c r="M203" s="151" t="s">
        <v>1</v>
      </c>
      <c r="N203" s="152" t="s">
        <v>42</v>
      </c>
      <c r="P203" s="153">
        <f>O203*H203</f>
        <v>0</v>
      </c>
      <c r="Q203" s="153">
        <v>0</v>
      </c>
      <c r="R203" s="153">
        <f>Q203*H203</f>
        <v>0</v>
      </c>
      <c r="S203" s="153">
        <v>0</v>
      </c>
      <c r="T203" s="154">
        <f>S203*H203</f>
        <v>0</v>
      </c>
      <c r="AR203" s="155" t="s">
        <v>159</v>
      </c>
      <c r="AT203" s="155" t="s">
        <v>155</v>
      </c>
      <c r="AU203" s="155" t="s">
        <v>88</v>
      </c>
      <c r="AY203" s="16" t="s">
        <v>152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6" t="s">
        <v>88</v>
      </c>
      <c r="BK203" s="156">
        <f>ROUND(I203*H203,2)</f>
        <v>0</v>
      </c>
      <c r="BL203" s="16" t="s">
        <v>159</v>
      </c>
      <c r="BM203" s="155" t="s">
        <v>242</v>
      </c>
    </row>
    <row r="204" spans="2:65" s="1" customFormat="1" ht="24.15" customHeight="1">
      <c r="B204" s="142"/>
      <c r="C204" s="143" t="s">
        <v>243</v>
      </c>
      <c r="D204" s="143" t="s">
        <v>155</v>
      </c>
      <c r="E204" s="144" t="s">
        <v>244</v>
      </c>
      <c r="F204" s="145" t="s">
        <v>245</v>
      </c>
      <c r="G204" s="146" t="s">
        <v>223</v>
      </c>
      <c r="H204" s="147">
        <v>20.248000000000001</v>
      </c>
      <c r="I204" s="148"/>
      <c r="J204" s="149">
        <f>ROUND(I204*H204,2)</f>
        <v>0</v>
      </c>
      <c r="K204" s="150"/>
      <c r="L204" s="31"/>
      <c r="M204" s="151" t="s">
        <v>1</v>
      </c>
      <c r="N204" s="152" t="s">
        <v>42</v>
      </c>
      <c r="P204" s="153">
        <f>O204*H204</f>
        <v>0</v>
      </c>
      <c r="Q204" s="153">
        <v>0</v>
      </c>
      <c r="R204" s="153">
        <f>Q204*H204</f>
        <v>0</v>
      </c>
      <c r="S204" s="153">
        <v>0</v>
      </c>
      <c r="T204" s="154">
        <f>S204*H204</f>
        <v>0</v>
      </c>
      <c r="AR204" s="155" t="s">
        <v>159</v>
      </c>
      <c r="AT204" s="155" t="s">
        <v>155</v>
      </c>
      <c r="AU204" s="155" t="s">
        <v>88</v>
      </c>
      <c r="AY204" s="16" t="s">
        <v>152</v>
      </c>
      <c r="BE204" s="156">
        <f>IF(N204="základná",J204,0)</f>
        <v>0</v>
      </c>
      <c r="BF204" s="156">
        <f>IF(N204="znížená",J204,0)</f>
        <v>0</v>
      </c>
      <c r="BG204" s="156">
        <f>IF(N204="zákl. prenesená",J204,0)</f>
        <v>0</v>
      </c>
      <c r="BH204" s="156">
        <f>IF(N204="zníž. prenesená",J204,0)</f>
        <v>0</v>
      </c>
      <c r="BI204" s="156">
        <f>IF(N204="nulová",J204,0)</f>
        <v>0</v>
      </c>
      <c r="BJ204" s="16" t="s">
        <v>88</v>
      </c>
      <c r="BK204" s="156">
        <f>ROUND(I204*H204,2)</f>
        <v>0</v>
      </c>
      <c r="BL204" s="16" t="s">
        <v>159</v>
      </c>
      <c r="BM204" s="155" t="s">
        <v>246</v>
      </c>
    </row>
    <row r="205" spans="2:65" s="1" customFormat="1" ht="24.15" customHeight="1">
      <c r="B205" s="142"/>
      <c r="C205" s="143" t="s">
        <v>247</v>
      </c>
      <c r="D205" s="143" t="s">
        <v>155</v>
      </c>
      <c r="E205" s="144" t="s">
        <v>248</v>
      </c>
      <c r="F205" s="145" t="s">
        <v>249</v>
      </c>
      <c r="G205" s="146" t="s">
        <v>223</v>
      </c>
      <c r="H205" s="147">
        <v>20.248000000000001</v>
      </c>
      <c r="I205" s="148"/>
      <c r="J205" s="149">
        <f>ROUND(I205*H205,2)</f>
        <v>0</v>
      </c>
      <c r="K205" s="150"/>
      <c r="L205" s="31"/>
      <c r="M205" s="151" t="s">
        <v>1</v>
      </c>
      <c r="N205" s="152" t="s">
        <v>42</v>
      </c>
      <c r="P205" s="153">
        <f>O205*H205</f>
        <v>0</v>
      </c>
      <c r="Q205" s="153">
        <v>0</v>
      </c>
      <c r="R205" s="153">
        <f>Q205*H205</f>
        <v>0</v>
      </c>
      <c r="S205" s="153">
        <v>0</v>
      </c>
      <c r="T205" s="154">
        <f>S205*H205</f>
        <v>0</v>
      </c>
      <c r="AR205" s="155" t="s">
        <v>159</v>
      </c>
      <c r="AT205" s="155" t="s">
        <v>155</v>
      </c>
      <c r="AU205" s="155" t="s">
        <v>88</v>
      </c>
      <c r="AY205" s="16" t="s">
        <v>152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6" t="s">
        <v>88</v>
      </c>
      <c r="BK205" s="156">
        <f>ROUND(I205*H205,2)</f>
        <v>0</v>
      </c>
      <c r="BL205" s="16" t="s">
        <v>159</v>
      </c>
      <c r="BM205" s="155" t="s">
        <v>250</v>
      </c>
    </row>
    <row r="206" spans="2:65" s="11" customFormat="1" ht="22.95" customHeight="1">
      <c r="B206" s="130"/>
      <c r="D206" s="131" t="s">
        <v>75</v>
      </c>
      <c r="E206" s="140" t="s">
        <v>251</v>
      </c>
      <c r="F206" s="140" t="s">
        <v>252</v>
      </c>
      <c r="I206" s="133"/>
      <c r="J206" s="141">
        <f>BK206</f>
        <v>0</v>
      </c>
      <c r="L206" s="130"/>
      <c r="M206" s="135"/>
      <c r="P206" s="136">
        <f>P207</f>
        <v>0</v>
      </c>
      <c r="R206" s="136">
        <f>R207</f>
        <v>0</v>
      </c>
      <c r="T206" s="137">
        <f>T207</f>
        <v>0</v>
      </c>
      <c r="AR206" s="131" t="s">
        <v>83</v>
      </c>
      <c r="AT206" s="138" t="s">
        <v>75</v>
      </c>
      <c r="AU206" s="138" t="s">
        <v>83</v>
      </c>
      <c r="AY206" s="131" t="s">
        <v>152</v>
      </c>
      <c r="BK206" s="139">
        <f>BK207</f>
        <v>0</v>
      </c>
    </row>
    <row r="207" spans="2:65" s="1" customFormat="1" ht="24.15" customHeight="1">
      <c r="B207" s="142"/>
      <c r="C207" s="143" t="s">
        <v>253</v>
      </c>
      <c r="D207" s="143" t="s">
        <v>155</v>
      </c>
      <c r="E207" s="144" t="s">
        <v>254</v>
      </c>
      <c r="F207" s="145" t="s">
        <v>255</v>
      </c>
      <c r="G207" s="146" t="s">
        <v>223</v>
      </c>
      <c r="H207" s="147">
        <v>33.841999999999999</v>
      </c>
      <c r="I207" s="148"/>
      <c r="J207" s="149">
        <f>ROUND(I207*H207,2)</f>
        <v>0</v>
      </c>
      <c r="K207" s="150"/>
      <c r="L207" s="31"/>
      <c r="M207" s="151" t="s">
        <v>1</v>
      </c>
      <c r="N207" s="152" t="s">
        <v>42</v>
      </c>
      <c r="P207" s="153">
        <f>O207*H207</f>
        <v>0</v>
      </c>
      <c r="Q207" s="153">
        <v>0</v>
      </c>
      <c r="R207" s="153">
        <f>Q207*H207</f>
        <v>0</v>
      </c>
      <c r="S207" s="153">
        <v>0</v>
      </c>
      <c r="T207" s="154">
        <f>S207*H207</f>
        <v>0</v>
      </c>
      <c r="AR207" s="155" t="s">
        <v>159</v>
      </c>
      <c r="AT207" s="155" t="s">
        <v>155</v>
      </c>
      <c r="AU207" s="155" t="s">
        <v>88</v>
      </c>
      <c r="AY207" s="16" t="s">
        <v>152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6" t="s">
        <v>88</v>
      </c>
      <c r="BK207" s="156">
        <f>ROUND(I207*H207,2)</f>
        <v>0</v>
      </c>
      <c r="BL207" s="16" t="s">
        <v>159</v>
      </c>
      <c r="BM207" s="155" t="s">
        <v>256</v>
      </c>
    </row>
    <row r="208" spans="2:65" s="11" customFormat="1" ht="25.95" customHeight="1">
      <c r="B208" s="130"/>
      <c r="D208" s="131" t="s">
        <v>75</v>
      </c>
      <c r="E208" s="132" t="s">
        <v>257</v>
      </c>
      <c r="F208" s="132" t="s">
        <v>258</v>
      </c>
      <c r="I208" s="133"/>
      <c r="J208" s="134">
        <f>BK208</f>
        <v>0</v>
      </c>
      <c r="L208" s="130"/>
      <c r="M208" s="135"/>
      <c r="P208" s="136">
        <f>P209+P213+P245+P317+P325+P335+P342+P376</f>
        <v>0</v>
      </c>
      <c r="R208" s="136">
        <f>R209+R213+R245+R317+R325+R335+R342+R376</f>
        <v>26.733502489499998</v>
      </c>
      <c r="T208" s="137">
        <f>T209+T213+T245+T317+T325+T335+T342+T376</f>
        <v>20.248193999999998</v>
      </c>
      <c r="AR208" s="131" t="s">
        <v>88</v>
      </c>
      <c r="AT208" s="138" t="s">
        <v>75</v>
      </c>
      <c r="AU208" s="138" t="s">
        <v>76</v>
      </c>
      <c r="AY208" s="131" t="s">
        <v>152</v>
      </c>
      <c r="BK208" s="139">
        <f>BK209+BK213+BK245+BK317+BK325+BK335+BK342+BK376</f>
        <v>0</v>
      </c>
    </row>
    <row r="209" spans="2:65" s="11" customFormat="1" ht="22.95" customHeight="1">
      <c r="B209" s="130"/>
      <c r="D209" s="131" t="s">
        <v>75</v>
      </c>
      <c r="E209" s="140" t="s">
        <v>259</v>
      </c>
      <c r="F209" s="140" t="s">
        <v>260</v>
      </c>
      <c r="I209" s="133"/>
      <c r="J209" s="141">
        <f>BK209</f>
        <v>0</v>
      </c>
      <c r="L209" s="130"/>
      <c r="M209" s="135"/>
      <c r="P209" s="136">
        <f>SUM(P210:P212)</f>
        <v>0</v>
      </c>
      <c r="R209" s="136">
        <f>SUM(R210:R212)</f>
        <v>0</v>
      </c>
      <c r="T209" s="137">
        <f>SUM(T210:T212)</f>
        <v>7.4037239999999995</v>
      </c>
      <c r="AR209" s="131" t="s">
        <v>88</v>
      </c>
      <c r="AT209" s="138" t="s">
        <v>75</v>
      </c>
      <c r="AU209" s="138" t="s">
        <v>83</v>
      </c>
      <c r="AY209" s="131" t="s">
        <v>152</v>
      </c>
      <c r="BK209" s="139">
        <f>SUM(BK210:BK212)</f>
        <v>0</v>
      </c>
    </row>
    <row r="210" spans="2:65" s="1" customFormat="1" ht="33" customHeight="1">
      <c r="B210" s="142"/>
      <c r="C210" s="143" t="s">
        <v>261</v>
      </c>
      <c r="D210" s="143" t="s">
        <v>155</v>
      </c>
      <c r="E210" s="144" t="s">
        <v>262</v>
      </c>
      <c r="F210" s="145" t="s">
        <v>263</v>
      </c>
      <c r="G210" s="146" t="s">
        <v>165</v>
      </c>
      <c r="H210" s="147">
        <v>822.63599999999997</v>
      </c>
      <c r="I210" s="148"/>
      <c r="J210" s="149">
        <f>ROUND(I210*H210,2)</f>
        <v>0</v>
      </c>
      <c r="K210" s="150"/>
      <c r="L210" s="31"/>
      <c r="M210" s="151" t="s">
        <v>1</v>
      </c>
      <c r="N210" s="152" t="s">
        <v>42</v>
      </c>
      <c r="P210" s="153">
        <f>O210*H210</f>
        <v>0</v>
      </c>
      <c r="Q210" s="153">
        <v>0</v>
      </c>
      <c r="R210" s="153">
        <f>Q210*H210</f>
        <v>0</v>
      </c>
      <c r="S210" s="153">
        <v>8.9999999999999993E-3</v>
      </c>
      <c r="T210" s="154">
        <f>S210*H210</f>
        <v>7.4037239999999995</v>
      </c>
      <c r="AR210" s="155" t="s">
        <v>247</v>
      </c>
      <c r="AT210" s="155" t="s">
        <v>155</v>
      </c>
      <c r="AU210" s="155" t="s">
        <v>88</v>
      </c>
      <c r="AY210" s="16" t="s">
        <v>152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6" t="s">
        <v>88</v>
      </c>
      <c r="BK210" s="156">
        <f>ROUND(I210*H210,2)</f>
        <v>0</v>
      </c>
      <c r="BL210" s="16" t="s">
        <v>247</v>
      </c>
      <c r="BM210" s="155" t="s">
        <v>264</v>
      </c>
    </row>
    <row r="211" spans="2:65" s="14" customFormat="1">
      <c r="B211" s="183"/>
      <c r="D211" s="158" t="s">
        <v>161</v>
      </c>
      <c r="E211" s="184" t="s">
        <v>1</v>
      </c>
      <c r="F211" s="185" t="s">
        <v>265</v>
      </c>
      <c r="H211" s="184" t="s">
        <v>1</v>
      </c>
      <c r="I211" s="186"/>
      <c r="L211" s="183"/>
      <c r="M211" s="187"/>
      <c r="T211" s="188"/>
      <c r="AT211" s="184" t="s">
        <v>161</v>
      </c>
      <c r="AU211" s="184" t="s">
        <v>88</v>
      </c>
      <c r="AV211" s="14" t="s">
        <v>83</v>
      </c>
      <c r="AW211" s="14" t="s">
        <v>31</v>
      </c>
      <c r="AX211" s="14" t="s">
        <v>76</v>
      </c>
      <c r="AY211" s="184" t="s">
        <v>152</v>
      </c>
    </row>
    <row r="212" spans="2:65" s="12" customFormat="1">
      <c r="B212" s="157"/>
      <c r="D212" s="158" t="s">
        <v>161</v>
      </c>
      <c r="E212" s="159" t="s">
        <v>1</v>
      </c>
      <c r="F212" s="160" t="s">
        <v>266</v>
      </c>
      <c r="H212" s="161">
        <v>822.63599999999997</v>
      </c>
      <c r="I212" s="162"/>
      <c r="L212" s="157"/>
      <c r="M212" s="163"/>
      <c r="T212" s="164"/>
      <c r="AT212" s="159" t="s">
        <v>161</v>
      </c>
      <c r="AU212" s="159" t="s">
        <v>88</v>
      </c>
      <c r="AV212" s="12" t="s">
        <v>88</v>
      </c>
      <c r="AW212" s="12" t="s">
        <v>31</v>
      </c>
      <c r="AX212" s="12" t="s">
        <v>83</v>
      </c>
      <c r="AY212" s="159" t="s">
        <v>152</v>
      </c>
    </row>
    <row r="213" spans="2:65" s="11" customFormat="1" ht="22.95" customHeight="1">
      <c r="B213" s="130"/>
      <c r="D213" s="131" t="s">
        <v>75</v>
      </c>
      <c r="E213" s="140" t="s">
        <v>267</v>
      </c>
      <c r="F213" s="140" t="s">
        <v>268</v>
      </c>
      <c r="I213" s="133"/>
      <c r="J213" s="141">
        <f>BK213</f>
        <v>0</v>
      </c>
      <c r="L213" s="130"/>
      <c r="M213" s="135"/>
      <c r="P213" s="136">
        <f>SUM(P214:P244)</f>
        <v>0</v>
      </c>
      <c r="R213" s="136">
        <f>SUM(R214:R244)</f>
        <v>1.2472809000000002</v>
      </c>
      <c r="T213" s="137">
        <f>SUM(T214:T244)</f>
        <v>0</v>
      </c>
      <c r="AR213" s="131" t="s">
        <v>88</v>
      </c>
      <c r="AT213" s="138" t="s">
        <v>75</v>
      </c>
      <c r="AU213" s="138" t="s">
        <v>83</v>
      </c>
      <c r="AY213" s="131" t="s">
        <v>152</v>
      </c>
      <c r="BK213" s="139">
        <f>SUM(BK214:BK244)</f>
        <v>0</v>
      </c>
    </row>
    <row r="214" spans="2:65" s="1" customFormat="1" ht="33" customHeight="1">
      <c r="B214" s="142"/>
      <c r="C214" s="143" t="s">
        <v>269</v>
      </c>
      <c r="D214" s="143" t="s">
        <v>155</v>
      </c>
      <c r="E214" s="144" t="s">
        <v>270</v>
      </c>
      <c r="F214" s="145" t="s">
        <v>271</v>
      </c>
      <c r="G214" s="146" t="s">
        <v>165</v>
      </c>
      <c r="H214" s="147">
        <v>822.63599999999997</v>
      </c>
      <c r="I214" s="148"/>
      <c r="J214" s="149">
        <f>ROUND(I214*H214,2)</f>
        <v>0</v>
      </c>
      <c r="K214" s="150"/>
      <c r="L214" s="31"/>
      <c r="M214" s="151" t="s">
        <v>1</v>
      </c>
      <c r="N214" s="152" t="s">
        <v>42</v>
      </c>
      <c r="P214" s="153">
        <f>O214*H214</f>
        <v>0</v>
      </c>
      <c r="Q214" s="153">
        <v>2.9999999999999997E-4</v>
      </c>
      <c r="R214" s="153">
        <f>Q214*H214</f>
        <v>0.24679079999999998</v>
      </c>
      <c r="S214" s="153">
        <v>0</v>
      </c>
      <c r="T214" s="154">
        <f>S214*H214</f>
        <v>0</v>
      </c>
      <c r="AR214" s="155" t="s">
        <v>247</v>
      </c>
      <c r="AT214" s="155" t="s">
        <v>155</v>
      </c>
      <c r="AU214" s="155" t="s">
        <v>88</v>
      </c>
      <c r="AY214" s="16" t="s">
        <v>152</v>
      </c>
      <c r="BE214" s="156">
        <f>IF(N214="základná",J214,0)</f>
        <v>0</v>
      </c>
      <c r="BF214" s="156">
        <f>IF(N214="znížená",J214,0)</f>
        <v>0</v>
      </c>
      <c r="BG214" s="156">
        <f>IF(N214="zákl. prenesená",J214,0)</f>
        <v>0</v>
      </c>
      <c r="BH214" s="156">
        <f>IF(N214="zníž. prenesená",J214,0)</f>
        <v>0</v>
      </c>
      <c r="BI214" s="156">
        <f>IF(N214="nulová",J214,0)</f>
        <v>0</v>
      </c>
      <c r="BJ214" s="16" t="s">
        <v>88</v>
      </c>
      <c r="BK214" s="156">
        <f>ROUND(I214*H214,2)</f>
        <v>0</v>
      </c>
      <c r="BL214" s="16" t="s">
        <v>247</v>
      </c>
      <c r="BM214" s="155" t="s">
        <v>272</v>
      </c>
    </row>
    <row r="215" spans="2:65" s="12" customFormat="1">
      <c r="B215" s="157"/>
      <c r="D215" s="158" t="s">
        <v>161</v>
      </c>
      <c r="E215" s="159" t="s">
        <v>1</v>
      </c>
      <c r="F215" s="160" t="s">
        <v>273</v>
      </c>
      <c r="H215" s="161">
        <v>143.69999999999999</v>
      </c>
      <c r="I215" s="162"/>
      <c r="L215" s="157"/>
      <c r="M215" s="163"/>
      <c r="T215" s="164"/>
      <c r="AT215" s="159" t="s">
        <v>161</v>
      </c>
      <c r="AU215" s="159" t="s">
        <v>88</v>
      </c>
      <c r="AV215" s="12" t="s">
        <v>88</v>
      </c>
      <c r="AW215" s="12" t="s">
        <v>31</v>
      </c>
      <c r="AX215" s="12" t="s">
        <v>76</v>
      </c>
      <c r="AY215" s="159" t="s">
        <v>152</v>
      </c>
    </row>
    <row r="216" spans="2:65" s="12" customFormat="1">
      <c r="B216" s="157"/>
      <c r="D216" s="158" t="s">
        <v>161</v>
      </c>
      <c r="E216" s="159" t="s">
        <v>1</v>
      </c>
      <c r="F216" s="160" t="s">
        <v>274</v>
      </c>
      <c r="H216" s="161">
        <v>92.471999999999994</v>
      </c>
      <c r="I216" s="162"/>
      <c r="L216" s="157"/>
      <c r="M216" s="163"/>
      <c r="T216" s="164"/>
      <c r="AT216" s="159" t="s">
        <v>161</v>
      </c>
      <c r="AU216" s="159" t="s">
        <v>88</v>
      </c>
      <c r="AV216" s="12" t="s">
        <v>88</v>
      </c>
      <c r="AW216" s="12" t="s">
        <v>31</v>
      </c>
      <c r="AX216" s="12" t="s">
        <v>76</v>
      </c>
      <c r="AY216" s="159" t="s">
        <v>152</v>
      </c>
    </row>
    <row r="217" spans="2:65" s="12" customFormat="1">
      <c r="B217" s="157"/>
      <c r="D217" s="158" t="s">
        <v>161</v>
      </c>
      <c r="E217" s="159" t="s">
        <v>1</v>
      </c>
      <c r="F217" s="160" t="s">
        <v>275</v>
      </c>
      <c r="H217" s="161">
        <v>40.968000000000004</v>
      </c>
      <c r="I217" s="162"/>
      <c r="L217" s="157"/>
      <c r="M217" s="163"/>
      <c r="T217" s="164"/>
      <c r="AT217" s="159" t="s">
        <v>161</v>
      </c>
      <c r="AU217" s="159" t="s">
        <v>88</v>
      </c>
      <c r="AV217" s="12" t="s">
        <v>88</v>
      </c>
      <c r="AW217" s="12" t="s">
        <v>31</v>
      </c>
      <c r="AX217" s="12" t="s">
        <v>76</v>
      </c>
      <c r="AY217" s="159" t="s">
        <v>152</v>
      </c>
    </row>
    <row r="218" spans="2:65" s="12" customFormat="1">
      <c r="B218" s="157"/>
      <c r="D218" s="158" t="s">
        <v>161</v>
      </c>
      <c r="E218" s="159" t="s">
        <v>1</v>
      </c>
      <c r="F218" s="160" t="s">
        <v>276</v>
      </c>
      <c r="H218" s="161">
        <v>55.896000000000001</v>
      </c>
      <c r="I218" s="162"/>
      <c r="L218" s="157"/>
      <c r="M218" s="163"/>
      <c r="T218" s="164"/>
      <c r="AT218" s="159" t="s">
        <v>161</v>
      </c>
      <c r="AU218" s="159" t="s">
        <v>88</v>
      </c>
      <c r="AV218" s="12" t="s">
        <v>88</v>
      </c>
      <c r="AW218" s="12" t="s">
        <v>31</v>
      </c>
      <c r="AX218" s="12" t="s">
        <v>76</v>
      </c>
      <c r="AY218" s="159" t="s">
        <v>152</v>
      </c>
    </row>
    <row r="219" spans="2:65" s="12" customFormat="1">
      <c r="B219" s="157"/>
      <c r="D219" s="158" t="s">
        <v>161</v>
      </c>
      <c r="E219" s="159" t="s">
        <v>1</v>
      </c>
      <c r="F219" s="160" t="s">
        <v>277</v>
      </c>
      <c r="H219" s="161">
        <v>82.584000000000003</v>
      </c>
      <c r="I219" s="162"/>
      <c r="L219" s="157"/>
      <c r="M219" s="163"/>
      <c r="T219" s="164"/>
      <c r="AT219" s="159" t="s">
        <v>161</v>
      </c>
      <c r="AU219" s="159" t="s">
        <v>88</v>
      </c>
      <c r="AV219" s="12" t="s">
        <v>88</v>
      </c>
      <c r="AW219" s="12" t="s">
        <v>31</v>
      </c>
      <c r="AX219" s="12" t="s">
        <v>76</v>
      </c>
      <c r="AY219" s="159" t="s">
        <v>152</v>
      </c>
    </row>
    <row r="220" spans="2:65" s="12" customFormat="1">
      <c r="B220" s="157"/>
      <c r="D220" s="158" t="s">
        <v>161</v>
      </c>
      <c r="E220" s="159" t="s">
        <v>1</v>
      </c>
      <c r="F220" s="160" t="s">
        <v>278</v>
      </c>
      <c r="H220" s="161">
        <v>47.231999999999999</v>
      </c>
      <c r="I220" s="162"/>
      <c r="L220" s="157"/>
      <c r="M220" s="163"/>
      <c r="T220" s="164"/>
      <c r="AT220" s="159" t="s">
        <v>161</v>
      </c>
      <c r="AU220" s="159" t="s">
        <v>88</v>
      </c>
      <c r="AV220" s="12" t="s">
        <v>88</v>
      </c>
      <c r="AW220" s="12" t="s">
        <v>31</v>
      </c>
      <c r="AX220" s="12" t="s">
        <v>76</v>
      </c>
      <c r="AY220" s="159" t="s">
        <v>152</v>
      </c>
    </row>
    <row r="221" spans="2:65" s="12" customFormat="1">
      <c r="B221" s="157"/>
      <c r="D221" s="158" t="s">
        <v>161</v>
      </c>
      <c r="E221" s="159" t="s">
        <v>1</v>
      </c>
      <c r="F221" s="160" t="s">
        <v>279</v>
      </c>
      <c r="H221" s="161">
        <v>39.456000000000003</v>
      </c>
      <c r="I221" s="162"/>
      <c r="L221" s="157"/>
      <c r="M221" s="163"/>
      <c r="T221" s="164"/>
      <c r="AT221" s="159" t="s">
        <v>161</v>
      </c>
      <c r="AU221" s="159" t="s">
        <v>88</v>
      </c>
      <c r="AV221" s="12" t="s">
        <v>88</v>
      </c>
      <c r="AW221" s="12" t="s">
        <v>31</v>
      </c>
      <c r="AX221" s="12" t="s">
        <v>76</v>
      </c>
      <c r="AY221" s="159" t="s">
        <v>152</v>
      </c>
    </row>
    <row r="222" spans="2:65" s="12" customFormat="1">
      <c r="B222" s="157"/>
      <c r="D222" s="158" t="s">
        <v>161</v>
      </c>
      <c r="E222" s="159" t="s">
        <v>1</v>
      </c>
      <c r="F222" s="160" t="s">
        <v>280</v>
      </c>
      <c r="H222" s="161">
        <v>66.707999999999998</v>
      </c>
      <c r="I222" s="162"/>
      <c r="L222" s="157"/>
      <c r="M222" s="163"/>
      <c r="T222" s="164"/>
      <c r="AT222" s="159" t="s">
        <v>161</v>
      </c>
      <c r="AU222" s="159" t="s">
        <v>88</v>
      </c>
      <c r="AV222" s="12" t="s">
        <v>88</v>
      </c>
      <c r="AW222" s="12" t="s">
        <v>31</v>
      </c>
      <c r="AX222" s="12" t="s">
        <v>76</v>
      </c>
      <c r="AY222" s="159" t="s">
        <v>152</v>
      </c>
    </row>
    <row r="223" spans="2:65" s="12" customFormat="1">
      <c r="B223" s="157"/>
      <c r="D223" s="158" t="s">
        <v>161</v>
      </c>
      <c r="E223" s="159" t="s">
        <v>1</v>
      </c>
      <c r="F223" s="160" t="s">
        <v>281</v>
      </c>
      <c r="H223" s="161">
        <v>81.756</v>
      </c>
      <c r="I223" s="162"/>
      <c r="L223" s="157"/>
      <c r="M223" s="163"/>
      <c r="T223" s="164"/>
      <c r="AT223" s="159" t="s">
        <v>161</v>
      </c>
      <c r="AU223" s="159" t="s">
        <v>88</v>
      </c>
      <c r="AV223" s="12" t="s">
        <v>88</v>
      </c>
      <c r="AW223" s="12" t="s">
        <v>31</v>
      </c>
      <c r="AX223" s="12" t="s">
        <v>76</v>
      </c>
      <c r="AY223" s="159" t="s">
        <v>152</v>
      </c>
    </row>
    <row r="224" spans="2:65" s="12" customFormat="1">
      <c r="B224" s="157"/>
      <c r="D224" s="158" t="s">
        <v>161</v>
      </c>
      <c r="E224" s="159" t="s">
        <v>1</v>
      </c>
      <c r="F224" s="160" t="s">
        <v>282</v>
      </c>
      <c r="H224" s="161">
        <v>15.54</v>
      </c>
      <c r="I224" s="162"/>
      <c r="L224" s="157"/>
      <c r="M224" s="163"/>
      <c r="T224" s="164"/>
      <c r="AT224" s="159" t="s">
        <v>161</v>
      </c>
      <c r="AU224" s="159" t="s">
        <v>88</v>
      </c>
      <c r="AV224" s="12" t="s">
        <v>88</v>
      </c>
      <c r="AW224" s="12" t="s">
        <v>31</v>
      </c>
      <c r="AX224" s="12" t="s">
        <v>76</v>
      </c>
      <c r="AY224" s="159" t="s">
        <v>152</v>
      </c>
    </row>
    <row r="225" spans="2:65" s="12" customFormat="1">
      <c r="B225" s="157"/>
      <c r="D225" s="158" t="s">
        <v>161</v>
      </c>
      <c r="E225" s="159" t="s">
        <v>1</v>
      </c>
      <c r="F225" s="160" t="s">
        <v>283</v>
      </c>
      <c r="H225" s="161">
        <v>15.672000000000001</v>
      </c>
      <c r="I225" s="162"/>
      <c r="L225" s="157"/>
      <c r="M225" s="163"/>
      <c r="T225" s="164"/>
      <c r="AT225" s="159" t="s">
        <v>161</v>
      </c>
      <c r="AU225" s="159" t="s">
        <v>88</v>
      </c>
      <c r="AV225" s="12" t="s">
        <v>88</v>
      </c>
      <c r="AW225" s="12" t="s">
        <v>31</v>
      </c>
      <c r="AX225" s="12" t="s">
        <v>76</v>
      </c>
      <c r="AY225" s="159" t="s">
        <v>152</v>
      </c>
    </row>
    <row r="226" spans="2:65" s="12" customFormat="1">
      <c r="B226" s="157"/>
      <c r="D226" s="158" t="s">
        <v>161</v>
      </c>
      <c r="E226" s="159" t="s">
        <v>1</v>
      </c>
      <c r="F226" s="160" t="s">
        <v>284</v>
      </c>
      <c r="H226" s="161">
        <v>14.688000000000001</v>
      </c>
      <c r="I226" s="162"/>
      <c r="L226" s="157"/>
      <c r="M226" s="163"/>
      <c r="T226" s="164"/>
      <c r="AT226" s="159" t="s">
        <v>161</v>
      </c>
      <c r="AU226" s="159" t="s">
        <v>88</v>
      </c>
      <c r="AV226" s="12" t="s">
        <v>88</v>
      </c>
      <c r="AW226" s="12" t="s">
        <v>31</v>
      </c>
      <c r="AX226" s="12" t="s">
        <v>76</v>
      </c>
      <c r="AY226" s="159" t="s">
        <v>152</v>
      </c>
    </row>
    <row r="227" spans="2:65" s="12" customFormat="1">
      <c r="B227" s="157"/>
      <c r="D227" s="158" t="s">
        <v>161</v>
      </c>
      <c r="E227" s="159" t="s">
        <v>1</v>
      </c>
      <c r="F227" s="160" t="s">
        <v>285</v>
      </c>
      <c r="H227" s="161">
        <v>20.411999999999999</v>
      </c>
      <c r="I227" s="162"/>
      <c r="L227" s="157"/>
      <c r="M227" s="163"/>
      <c r="T227" s="164"/>
      <c r="AT227" s="159" t="s">
        <v>161</v>
      </c>
      <c r="AU227" s="159" t="s">
        <v>88</v>
      </c>
      <c r="AV227" s="12" t="s">
        <v>88</v>
      </c>
      <c r="AW227" s="12" t="s">
        <v>31</v>
      </c>
      <c r="AX227" s="12" t="s">
        <v>76</v>
      </c>
      <c r="AY227" s="159" t="s">
        <v>152</v>
      </c>
    </row>
    <row r="228" spans="2:65" s="12" customFormat="1">
      <c r="B228" s="157"/>
      <c r="D228" s="158" t="s">
        <v>161</v>
      </c>
      <c r="E228" s="159" t="s">
        <v>1</v>
      </c>
      <c r="F228" s="160" t="s">
        <v>286</v>
      </c>
      <c r="H228" s="161">
        <v>13.656000000000001</v>
      </c>
      <c r="I228" s="162"/>
      <c r="L228" s="157"/>
      <c r="M228" s="163"/>
      <c r="T228" s="164"/>
      <c r="AT228" s="159" t="s">
        <v>161</v>
      </c>
      <c r="AU228" s="159" t="s">
        <v>88</v>
      </c>
      <c r="AV228" s="12" t="s">
        <v>88</v>
      </c>
      <c r="AW228" s="12" t="s">
        <v>31</v>
      </c>
      <c r="AX228" s="12" t="s">
        <v>76</v>
      </c>
      <c r="AY228" s="159" t="s">
        <v>152</v>
      </c>
    </row>
    <row r="229" spans="2:65" s="12" customFormat="1">
      <c r="B229" s="157"/>
      <c r="D229" s="158" t="s">
        <v>161</v>
      </c>
      <c r="E229" s="159" t="s">
        <v>1</v>
      </c>
      <c r="F229" s="160" t="s">
        <v>287</v>
      </c>
      <c r="H229" s="161">
        <v>5.3159999999999998</v>
      </c>
      <c r="I229" s="162"/>
      <c r="L229" s="157"/>
      <c r="M229" s="163"/>
      <c r="T229" s="164"/>
      <c r="AT229" s="159" t="s">
        <v>161</v>
      </c>
      <c r="AU229" s="159" t="s">
        <v>88</v>
      </c>
      <c r="AV229" s="12" t="s">
        <v>88</v>
      </c>
      <c r="AW229" s="12" t="s">
        <v>31</v>
      </c>
      <c r="AX229" s="12" t="s">
        <v>76</v>
      </c>
      <c r="AY229" s="159" t="s">
        <v>152</v>
      </c>
    </row>
    <row r="230" spans="2:65" s="12" customFormat="1">
      <c r="B230" s="157"/>
      <c r="D230" s="158" t="s">
        <v>161</v>
      </c>
      <c r="E230" s="159" t="s">
        <v>1</v>
      </c>
      <c r="F230" s="160" t="s">
        <v>288</v>
      </c>
      <c r="H230" s="161">
        <v>2.2919999999999998</v>
      </c>
      <c r="I230" s="162"/>
      <c r="L230" s="157"/>
      <c r="M230" s="163"/>
      <c r="T230" s="164"/>
      <c r="AT230" s="159" t="s">
        <v>161</v>
      </c>
      <c r="AU230" s="159" t="s">
        <v>88</v>
      </c>
      <c r="AV230" s="12" t="s">
        <v>88</v>
      </c>
      <c r="AW230" s="12" t="s">
        <v>31</v>
      </c>
      <c r="AX230" s="12" t="s">
        <v>76</v>
      </c>
      <c r="AY230" s="159" t="s">
        <v>152</v>
      </c>
    </row>
    <row r="231" spans="2:65" s="12" customFormat="1">
      <c r="B231" s="157"/>
      <c r="D231" s="158" t="s">
        <v>161</v>
      </c>
      <c r="E231" s="159" t="s">
        <v>1</v>
      </c>
      <c r="F231" s="160" t="s">
        <v>289</v>
      </c>
      <c r="H231" s="161">
        <v>13.236000000000001</v>
      </c>
      <c r="I231" s="162"/>
      <c r="L231" s="157"/>
      <c r="M231" s="163"/>
      <c r="T231" s="164"/>
      <c r="AT231" s="159" t="s">
        <v>161</v>
      </c>
      <c r="AU231" s="159" t="s">
        <v>88</v>
      </c>
      <c r="AV231" s="12" t="s">
        <v>88</v>
      </c>
      <c r="AW231" s="12" t="s">
        <v>31</v>
      </c>
      <c r="AX231" s="12" t="s">
        <v>76</v>
      </c>
      <c r="AY231" s="159" t="s">
        <v>152</v>
      </c>
    </row>
    <row r="232" spans="2:65" s="12" customFormat="1">
      <c r="B232" s="157"/>
      <c r="D232" s="158" t="s">
        <v>161</v>
      </c>
      <c r="E232" s="159" t="s">
        <v>1</v>
      </c>
      <c r="F232" s="160" t="s">
        <v>290</v>
      </c>
      <c r="H232" s="161">
        <v>30.456</v>
      </c>
      <c r="I232" s="162"/>
      <c r="L232" s="157"/>
      <c r="M232" s="163"/>
      <c r="T232" s="164"/>
      <c r="AT232" s="159" t="s">
        <v>161</v>
      </c>
      <c r="AU232" s="159" t="s">
        <v>88</v>
      </c>
      <c r="AV232" s="12" t="s">
        <v>88</v>
      </c>
      <c r="AW232" s="12" t="s">
        <v>31</v>
      </c>
      <c r="AX232" s="12" t="s">
        <v>76</v>
      </c>
      <c r="AY232" s="159" t="s">
        <v>152</v>
      </c>
    </row>
    <row r="233" spans="2:65" s="12" customFormat="1">
      <c r="B233" s="157"/>
      <c r="D233" s="158" t="s">
        <v>161</v>
      </c>
      <c r="E233" s="159" t="s">
        <v>1</v>
      </c>
      <c r="F233" s="160" t="s">
        <v>291</v>
      </c>
      <c r="H233" s="161">
        <v>27.564</v>
      </c>
      <c r="I233" s="162"/>
      <c r="L233" s="157"/>
      <c r="M233" s="163"/>
      <c r="T233" s="164"/>
      <c r="AT233" s="159" t="s">
        <v>161</v>
      </c>
      <c r="AU233" s="159" t="s">
        <v>88</v>
      </c>
      <c r="AV233" s="12" t="s">
        <v>88</v>
      </c>
      <c r="AW233" s="12" t="s">
        <v>31</v>
      </c>
      <c r="AX233" s="12" t="s">
        <v>76</v>
      </c>
      <c r="AY233" s="159" t="s">
        <v>152</v>
      </c>
    </row>
    <row r="234" spans="2:65" s="12" customFormat="1">
      <c r="B234" s="157"/>
      <c r="D234" s="158" t="s">
        <v>161</v>
      </c>
      <c r="E234" s="159" t="s">
        <v>1</v>
      </c>
      <c r="F234" s="160" t="s">
        <v>292</v>
      </c>
      <c r="H234" s="161">
        <v>7.6440000000000001</v>
      </c>
      <c r="I234" s="162"/>
      <c r="L234" s="157"/>
      <c r="M234" s="163"/>
      <c r="T234" s="164"/>
      <c r="AT234" s="159" t="s">
        <v>161</v>
      </c>
      <c r="AU234" s="159" t="s">
        <v>88</v>
      </c>
      <c r="AV234" s="12" t="s">
        <v>88</v>
      </c>
      <c r="AW234" s="12" t="s">
        <v>31</v>
      </c>
      <c r="AX234" s="12" t="s">
        <v>76</v>
      </c>
      <c r="AY234" s="159" t="s">
        <v>152</v>
      </c>
    </row>
    <row r="235" spans="2:65" s="12" customFormat="1">
      <c r="B235" s="157"/>
      <c r="D235" s="158" t="s">
        <v>161</v>
      </c>
      <c r="E235" s="159" t="s">
        <v>1</v>
      </c>
      <c r="F235" s="160" t="s">
        <v>293</v>
      </c>
      <c r="H235" s="161">
        <v>5.3879999999999999</v>
      </c>
      <c r="I235" s="162"/>
      <c r="L235" s="157"/>
      <c r="M235" s="163"/>
      <c r="T235" s="164"/>
      <c r="AT235" s="159" t="s">
        <v>161</v>
      </c>
      <c r="AU235" s="159" t="s">
        <v>88</v>
      </c>
      <c r="AV235" s="12" t="s">
        <v>88</v>
      </c>
      <c r="AW235" s="12" t="s">
        <v>31</v>
      </c>
      <c r="AX235" s="12" t="s">
        <v>76</v>
      </c>
      <c r="AY235" s="159" t="s">
        <v>152</v>
      </c>
    </row>
    <row r="236" spans="2:65" s="13" customFormat="1">
      <c r="B236" s="176"/>
      <c r="D236" s="158" t="s">
        <v>161</v>
      </c>
      <c r="E236" s="177" t="s">
        <v>1</v>
      </c>
      <c r="F236" s="178" t="s">
        <v>183</v>
      </c>
      <c r="H236" s="179">
        <v>822.63599999999997</v>
      </c>
      <c r="I236" s="180"/>
      <c r="L236" s="176"/>
      <c r="M236" s="181"/>
      <c r="T236" s="182"/>
      <c r="AT236" s="177" t="s">
        <v>161</v>
      </c>
      <c r="AU236" s="177" t="s">
        <v>88</v>
      </c>
      <c r="AV236" s="13" t="s">
        <v>159</v>
      </c>
      <c r="AW236" s="13" t="s">
        <v>31</v>
      </c>
      <c r="AX236" s="13" t="s">
        <v>83</v>
      </c>
      <c r="AY236" s="177" t="s">
        <v>152</v>
      </c>
    </row>
    <row r="237" spans="2:65" s="1" customFormat="1" ht="44.25" customHeight="1">
      <c r="B237" s="142"/>
      <c r="C237" s="165" t="s">
        <v>294</v>
      </c>
      <c r="D237" s="165" t="s">
        <v>169</v>
      </c>
      <c r="E237" s="166" t="s">
        <v>295</v>
      </c>
      <c r="F237" s="167" t="s">
        <v>296</v>
      </c>
      <c r="G237" s="168" t="s">
        <v>165</v>
      </c>
      <c r="H237" s="169">
        <v>839.08900000000006</v>
      </c>
      <c r="I237" s="170"/>
      <c r="J237" s="171">
        <f>ROUND(I237*H237,2)</f>
        <v>0</v>
      </c>
      <c r="K237" s="172"/>
      <c r="L237" s="173"/>
      <c r="M237" s="174" t="s">
        <v>1</v>
      </c>
      <c r="N237" s="175" t="s">
        <v>42</v>
      </c>
      <c r="P237" s="153">
        <f>O237*H237</f>
        <v>0</v>
      </c>
      <c r="Q237" s="153">
        <v>9.6000000000000002E-4</v>
      </c>
      <c r="R237" s="153">
        <f>Q237*H237</f>
        <v>0.80552544000000004</v>
      </c>
      <c r="S237" s="153">
        <v>0</v>
      </c>
      <c r="T237" s="154">
        <f>S237*H237</f>
        <v>0</v>
      </c>
      <c r="AR237" s="155" t="s">
        <v>297</v>
      </c>
      <c r="AT237" s="155" t="s">
        <v>169</v>
      </c>
      <c r="AU237" s="155" t="s">
        <v>88</v>
      </c>
      <c r="AY237" s="16" t="s">
        <v>152</v>
      </c>
      <c r="BE237" s="156">
        <f>IF(N237="základná",J237,0)</f>
        <v>0</v>
      </c>
      <c r="BF237" s="156">
        <f>IF(N237="znížená",J237,0)</f>
        <v>0</v>
      </c>
      <c r="BG237" s="156">
        <f>IF(N237="zákl. prenesená",J237,0)</f>
        <v>0</v>
      </c>
      <c r="BH237" s="156">
        <f>IF(N237="zníž. prenesená",J237,0)</f>
        <v>0</v>
      </c>
      <c r="BI237" s="156">
        <f>IF(N237="nulová",J237,0)</f>
        <v>0</v>
      </c>
      <c r="BJ237" s="16" t="s">
        <v>88</v>
      </c>
      <c r="BK237" s="156">
        <f>ROUND(I237*H237,2)</f>
        <v>0</v>
      </c>
      <c r="BL237" s="16" t="s">
        <v>247</v>
      </c>
      <c r="BM237" s="155" t="s">
        <v>298</v>
      </c>
    </row>
    <row r="238" spans="2:65" s="12" customFormat="1">
      <c r="B238" s="157"/>
      <c r="D238" s="158" t="s">
        <v>161</v>
      </c>
      <c r="F238" s="160" t="s">
        <v>299</v>
      </c>
      <c r="H238" s="161">
        <v>839.08900000000006</v>
      </c>
      <c r="I238" s="162"/>
      <c r="L238" s="157"/>
      <c r="M238" s="163"/>
      <c r="T238" s="164"/>
      <c r="AT238" s="159" t="s">
        <v>161</v>
      </c>
      <c r="AU238" s="159" t="s">
        <v>88</v>
      </c>
      <c r="AV238" s="12" t="s">
        <v>88</v>
      </c>
      <c r="AW238" s="12" t="s">
        <v>3</v>
      </c>
      <c r="AX238" s="12" t="s">
        <v>83</v>
      </c>
      <c r="AY238" s="159" t="s">
        <v>152</v>
      </c>
    </row>
    <row r="239" spans="2:65" s="1" customFormat="1" ht="16.5" customHeight="1">
      <c r="B239" s="142"/>
      <c r="C239" s="143" t="s">
        <v>300</v>
      </c>
      <c r="D239" s="143" t="s">
        <v>155</v>
      </c>
      <c r="E239" s="144" t="s">
        <v>301</v>
      </c>
      <c r="F239" s="145" t="s">
        <v>302</v>
      </c>
      <c r="G239" s="146" t="s">
        <v>165</v>
      </c>
      <c r="H239" s="147">
        <v>822.63599999999997</v>
      </c>
      <c r="I239" s="148"/>
      <c r="J239" s="149">
        <f>ROUND(I239*H239,2)</f>
        <v>0</v>
      </c>
      <c r="K239" s="150"/>
      <c r="L239" s="31"/>
      <c r="M239" s="151" t="s">
        <v>1</v>
      </c>
      <c r="N239" s="152" t="s">
        <v>42</v>
      </c>
      <c r="P239" s="153">
        <f>O239*H239</f>
        <v>0</v>
      </c>
      <c r="Q239" s="153">
        <v>3.0000000000000001E-5</v>
      </c>
      <c r="R239" s="153">
        <f>Q239*H239</f>
        <v>2.4679079999999999E-2</v>
      </c>
      <c r="S239" s="153">
        <v>0</v>
      </c>
      <c r="T239" s="154">
        <f>S239*H239</f>
        <v>0</v>
      </c>
      <c r="AR239" s="155" t="s">
        <v>247</v>
      </c>
      <c r="AT239" s="155" t="s">
        <v>155</v>
      </c>
      <c r="AU239" s="155" t="s">
        <v>88</v>
      </c>
      <c r="AY239" s="16" t="s">
        <v>152</v>
      </c>
      <c r="BE239" s="156">
        <f>IF(N239="základná",J239,0)</f>
        <v>0</v>
      </c>
      <c r="BF239" s="156">
        <f>IF(N239="znížená",J239,0)</f>
        <v>0</v>
      </c>
      <c r="BG239" s="156">
        <f>IF(N239="zákl. prenesená",J239,0)</f>
        <v>0</v>
      </c>
      <c r="BH239" s="156">
        <f>IF(N239="zníž. prenesená",J239,0)</f>
        <v>0</v>
      </c>
      <c r="BI239" s="156">
        <f>IF(N239="nulová",J239,0)</f>
        <v>0</v>
      </c>
      <c r="BJ239" s="16" t="s">
        <v>88</v>
      </c>
      <c r="BK239" s="156">
        <f>ROUND(I239*H239,2)</f>
        <v>0</v>
      </c>
      <c r="BL239" s="16" t="s">
        <v>247</v>
      </c>
      <c r="BM239" s="155" t="s">
        <v>303</v>
      </c>
    </row>
    <row r="240" spans="2:65" s="14" customFormat="1" ht="20.399999999999999">
      <c r="B240" s="183"/>
      <c r="D240" s="158" t="s">
        <v>161</v>
      </c>
      <c r="E240" s="184" t="s">
        <v>1</v>
      </c>
      <c r="F240" s="185" t="s">
        <v>304</v>
      </c>
      <c r="H240" s="184" t="s">
        <v>1</v>
      </c>
      <c r="I240" s="186"/>
      <c r="L240" s="183"/>
      <c r="M240" s="187"/>
      <c r="T240" s="188"/>
      <c r="AT240" s="184" t="s">
        <v>161</v>
      </c>
      <c r="AU240" s="184" t="s">
        <v>88</v>
      </c>
      <c r="AV240" s="14" t="s">
        <v>83</v>
      </c>
      <c r="AW240" s="14" t="s">
        <v>31</v>
      </c>
      <c r="AX240" s="14" t="s">
        <v>76</v>
      </c>
      <c r="AY240" s="184" t="s">
        <v>152</v>
      </c>
    </row>
    <row r="241" spans="2:65" s="12" customFormat="1">
      <c r="B241" s="157"/>
      <c r="D241" s="158" t="s">
        <v>161</v>
      </c>
      <c r="E241" s="159" t="s">
        <v>1</v>
      </c>
      <c r="F241" s="160" t="s">
        <v>266</v>
      </c>
      <c r="H241" s="161">
        <v>822.63599999999997</v>
      </c>
      <c r="I241" s="162"/>
      <c r="L241" s="157"/>
      <c r="M241" s="163"/>
      <c r="T241" s="164"/>
      <c r="AT241" s="159" t="s">
        <v>161</v>
      </c>
      <c r="AU241" s="159" t="s">
        <v>88</v>
      </c>
      <c r="AV241" s="12" t="s">
        <v>88</v>
      </c>
      <c r="AW241" s="12" t="s">
        <v>31</v>
      </c>
      <c r="AX241" s="12" t="s">
        <v>83</v>
      </c>
      <c r="AY241" s="159" t="s">
        <v>152</v>
      </c>
    </row>
    <row r="242" spans="2:65" s="1" customFormat="1" ht="37.950000000000003" customHeight="1">
      <c r="B242" s="142"/>
      <c r="C242" s="165" t="s">
        <v>305</v>
      </c>
      <c r="D242" s="165" t="s">
        <v>169</v>
      </c>
      <c r="E242" s="166" t="s">
        <v>306</v>
      </c>
      <c r="F242" s="167" t="s">
        <v>307</v>
      </c>
      <c r="G242" s="168" t="s">
        <v>165</v>
      </c>
      <c r="H242" s="169">
        <v>946.03099999999995</v>
      </c>
      <c r="I242" s="170"/>
      <c r="J242" s="171">
        <f>ROUND(I242*H242,2)</f>
        <v>0</v>
      </c>
      <c r="K242" s="172"/>
      <c r="L242" s="173"/>
      <c r="M242" s="174" t="s">
        <v>1</v>
      </c>
      <c r="N242" s="175" t="s">
        <v>42</v>
      </c>
      <c r="P242" s="153">
        <f>O242*H242</f>
        <v>0</v>
      </c>
      <c r="Q242" s="153">
        <v>1.8000000000000001E-4</v>
      </c>
      <c r="R242" s="153">
        <f>Q242*H242</f>
        <v>0.17028557999999999</v>
      </c>
      <c r="S242" s="153">
        <v>0</v>
      </c>
      <c r="T242" s="154">
        <f>S242*H242</f>
        <v>0</v>
      </c>
      <c r="AR242" s="155" t="s">
        <v>297</v>
      </c>
      <c r="AT242" s="155" t="s">
        <v>169</v>
      </c>
      <c r="AU242" s="155" t="s">
        <v>88</v>
      </c>
      <c r="AY242" s="16" t="s">
        <v>152</v>
      </c>
      <c r="BE242" s="156">
        <f>IF(N242="základná",J242,0)</f>
        <v>0</v>
      </c>
      <c r="BF242" s="156">
        <f>IF(N242="znížená",J242,0)</f>
        <v>0</v>
      </c>
      <c r="BG242" s="156">
        <f>IF(N242="zákl. prenesená",J242,0)</f>
        <v>0</v>
      </c>
      <c r="BH242" s="156">
        <f>IF(N242="zníž. prenesená",J242,0)</f>
        <v>0</v>
      </c>
      <c r="BI242" s="156">
        <f>IF(N242="nulová",J242,0)</f>
        <v>0</v>
      </c>
      <c r="BJ242" s="16" t="s">
        <v>88</v>
      </c>
      <c r="BK242" s="156">
        <f>ROUND(I242*H242,2)</f>
        <v>0</v>
      </c>
      <c r="BL242" s="16" t="s">
        <v>247</v>
      </c>
      <c r="BM242" s="155" t="s">
        <v>308</v>
      </c>
    </row>
    <row r="243" spans="2:65" s="12" customFormat="1">
      <c r="B243" s="157"/>
      <c r="D243" s="158" t="s">
        <v>161</v>
      </c>
      <c r="F243" s="160" t="s">
        <v>309</v>
      </c>
      <c r="H243" s="161">
        <v>946.03099999999995</v>
      </c>
      <c r="I243" s="162"/>
      <c r="L243" s="157"/>
      <c r="M243" s="163"/>
      <c r="T243" s="164"/>
      <c r="AT243" s="159" t="s">
        <v>161</v>
      </c>
      <c r="AU243" s="159" t="s">
        <v>88</v>
      </c>
      <c r="AV243" s="12" t="s">
        <v>88</v>
      </c>
      <c r="AW243" s="12" t="s">
        <v>3</v>
      </c>
      <c r="AX243" s="12" t="s">
        <v>83</v>
      </c>
      <c r="AY243" s="159" t="s">
        <v>152</v>
      </c>
    </row>
    <row r="244" spans="2:65" s="1" customFormat="1" ht="24.15" customHeight="1">
      <c r="B244" s="142"/>
      <c r="C244" s="143" t="s">
        <v>7</v>
      </c>
      <c r="D244" s="143" t="s">
        <v>155</v>
      </c>
      <c r="E244" s="144" t="s">
        <v>310</v>
      </c>
      <c r="F244" s="145" t="s">
        <v>311</v>
      </c>
      <c r="G244" s="146" t="s">
        <v>312</v>
      </c>
      <c r="H244" s="189"/>
      <c r="I244" s="148"/>
      <c r="J244" s="149">
        <f>ROUND(I244*H244,2)</f>
        <v>0</v>
      </c>
      <c r="K244" s="150"/>
      <c r="L244" s="31"/>
      <c r="M244" s="151" t="s">
        <v>1</v>
      </c>
      <c r="N244" s="152" t="s">
        <v>42</v>
      </c>
      <c r="P244" s="153">
        <f>O244*H244</f>
        <v>0</v>
      </c>
      <c r="Q244" s="153">
        <v>0</v>
      </c>
      <c r="R244" s="153">
        <f>Q244*H244</f>
        <v>0</v>
      </c>
      <c r="S244" s="153">
        <v>0</v>
      </c>
      <c r="T244" s="154">
        <f>S244*H244</f>
        <v>0</v>
      </c>
      <c r="AR244" s="155" t="s">
        <v>247</v>
      </c>
      <c r="AT244" s="155" t="s">
        <v>155</v>
      </c>
      <c r="AU244" s="155" t="s">
        <v>88</v>
      </c>
      <c r="AY244" s="16" t="s">
        <v>152</v>
      </c>
      <c r="BE244" s="156">
        <f>IF(N244="základná",J244,0)</f>
        <v>0</v>
      </c>
      <c r="BF244" s="156">
        <f>IF(N244="znížená",J244,0)</f>
        <v>0</v>
      </c>
      <c r="BG244" s="156">
        <f>IF(N244="zákl. prenesená",J244,0)</f>
        <v>0</v>
      </c>
      <c r="BH244" s="156">
        <f>IF(N244="zníž. prenesená",J244,0)</f>
        <v>0</v>
      </c>
      <c r="BI244" s="156">
        <f>IF(N244="nulová",J244,0)</f>
        <v>0</v>
      </c>
      <c r="BJ244" s="16" t="s">
        <v>88</v>
      </c>
      <c r="BK244" s="156">
        <f>ROUND(I244*H244,2)</f>
        <v>0</v>
      </c>
      <c r="BL244" s="16" t="s">
        <v>247</v>
      </c>
      <c r="BM244" s="155" t="s">
        <v>313</v>
      </c>
    </row>
    <row r="245" spans="2:65" s="11" customFormat="1" ht="22.95" customHeight="1">
      <c r="B245" s="130"/>
      <c r="D245" s="131" t="s">
        <v>75</v>
      </c>
      <c r="E245" s="140" t="s">
        <v>314</v>
      </c>
      <c r="F245" s="140" t="s">
        <v>315</v>
      </c>
      <c r="I245" s="133"/>
      <c r="J245" s="141">
        <f>BK245</f>
        <v>0</v>
      </c>
      <c r="L245" s="130"/>
      <c r="M245" s="135"/>
      <c r="P245" s="136">
        <f>SUM(P246:P316)</f>
        <v>0</v>
      </c>
      <c r="R245" s="136">
        <f>SUM(R246:R316)</f>
        <v>20.652416469999999</v>
      </c>
      <c r="T245" s="137">
        <f>SUM(T246:T316)</f>
        <v>12.33954</v>
      </c>
      <c r="AR245" s="131" t="s">
        <v>88</v>
      </c>
      <c r="AT245" s="138" t="s">
        <v>75</v>
      </c>
      <c r="AU245" s="138" t="s">
        <v>83</v>
      </c>
      <c r="AY245" s="131" t="s">
        <v>152</v>
      </c>
      <c r="BK245" s="139">
        <f>SUM(BK246:BK316)</f>
        <v>0</v>
      </c>
    </row>
    <row r="246" spans="2:65" s="1" customFormat="1" ht="37.950000000000003" customHeight="1">
      <c r="B246" s="142"/>
      <c r="C246" s="143" t="s">
        <v>316</v>
      </c>
      <c r="D246" s="143" t="s">
        <v>155</v>
      </c>
      <c r="E246" s="144" t="s">
        <v>317</v>
      </c>
      <c r="F246" s="145" t="s">
        <v>318</v>
      </c>
      <c r="G246" s="146" t="s">
        <v>165</v>
      </c>
      <c r="H246" s="147">
        <v>13.236000000000001</v>
      </c>
      <c r="I246" s="148"/>
      <c r="J246" s="149">
        <f>ROUND(I246*H246,2)</f>
        <v>0</v>
      </c>
      <c r="K246" s="150"/>
      <c r="L246" s="31"/>
      <c r="M246" s="151" t="s">
        <v>1</v>
      </c>
      <c r="N246" s="152" t="s">
        <v>42</v>
      </c>
      <c r="P246" s="153">
        <f>O246*H246</f>
        <v>0</v>
      </c>
      <c r="Q246" s="153">
        <v>2.5069999999999999E-2</v>
      </c>
      <c r="R246" s="153">
        <f>Q246*H246</f>
        <v>0.33182652000000001</v>
      </c>
      <c r="S246" s="153">
        <v>0</v>
      </c>
      <c r="T246" s="154">
        <f>S246*H246</f>
        <v>0</v>
      </c>
      <c r="AR246" s="155" t="s">
        <v>247</v>
      </c>
      <c r="AT246" s="155" t="s">
        <v>155</v>
      </c>
      <c r="AU246" s="155" t="s">
        <v>88</v>
      </c>
      <c r="AY246" s="16" t="s">
        <v>152</v>
      </c>
      <c r="BE246" s="156">
        <f>IF(N246="základná",J246,0)</f>
        <v>0</v>
      </c>
      <c r="BF246" s="156">
        <f>IF(N246="znížená",J246,0)</f>
        <v>0</v>
      </c>
      <c r="BG246" s="156">
        <f>IF(N246="zákl. prenesená",J246,0)</f>
        <v>0</v>
      </c>
      <c r="BH246" s="156">
        <f>IF(N246="zníž. prenesená",J246,0)</f>
        <v>0</v>
      </c>
      <c r="BI246" s="156">
        <f>IF(N246="nulová",J246,0)</f>
        <v>0</v>
      </c>
      <c r="BJ246" s="16" t="s">
        <v>88</v>
      </c>
      <c r="BK246" s="156">
        <f>ROUND(I246*H246,2)</f>
        <v>0</v>
      </c>
      <c r="BL246" s="16" t="s">
        <v>247</v>
      </c>
      <c r="BM246" s="155" t="s">
        <v>319</v>
      </c>
    </row>
    <row r="247" spans="2:65" s="12" customFormat="1">
      <c r="B247" s="157"/>
      <c r="D247" s="158" t="s">
        <v>161</v>
      </c>
      <c r="E247" s="159" t="s">
        <v>1</v>
      </c>
      <c r="F247" s="160" t="s">
        <v>289</v>
      </c>
      <c r="H247" s="161">
        <v>13.236000000000001</v>
      </c>
      <c r="I247" s="162"/>
      <c r="L247" s="157"/>
      <c r="M247" s="163"/>
      <c r="T247" s="164"/>
      <c r="AT247" s="159" t="s">
        <v>161</v>
      </c>
      <c r="AU247" s="159" t="s">
        <v>88</v>
      </c>
      <c r="AV247" s="12" t="s">
        <v>88</v>
      </c>
      <c r="AW247" s="12" t="s">
        <v>31</v>
      </c>
      <c r="AX247" s="12" t="s">
        <v>83</v>
      </c>
      <c r="AY247" s="159" t="s">
        <v>152</v>
      </c>
    </row>
    <row r="248" spans="2:65" s="1" customFormat="1" ht="37.950000000000003" customHeight="1">
      <c r="B248" s="142"/>
      <c r="C248" s="143" t="s">
        <v>320</v>
      </c>
      <c r="D248" s="143" t="s">
        <v>155</v>
      </c>
      <c r="E248" s="144" t="s">
        <v>321</v>
      </c>
      <c r="F248" s="145" t="s">
        <v>322</v>
      </c>
      <c r="G248" s="146" t="s">
        <v>165</v>
      </c>
      <c r="H248" s="147">
        <v>809.4</v>
      </c>
      <c r="I248" s="148"/>
      <c r="J248" s="149">
        <f>ROUND(I248*H248,2)</f>
        <v>0</v>
      </c>
      <c r="K248" s="150"/>
      <c r="L248" s="31"/>
      <c r="M248" s="151" t="s">
        <v>1</v>
      </c>
      <c r="N248" s="152" t="s">
        <v>42</v>
      </c>
      <c r="P248" s="153">
        <f>O248*H248</f>
        <v>0</v>
      </c>
      <c r="Q248" s="153">
        <v>2.5069999999999999E-2</v>
      </c>
      <c r="R248" s="153">
        <f>Q248*H248</f>
        <v>20.291657999999998</v>
      </c>
      <c r="S248" s="153">
        <v>0</v>
      </c>
      <c r="T248" s="154">
        <f>S248*H248</f>
        <v>0</v>
      </c>
      <c r="AR248" s="155" t="s">
        <v>247</v>
      </c>
      <c r="AT248" s="155" t="s">
        <v>155</v>
      </c>
      <c r="AU248" s="155" t="s">
        <v>88</v>
      </c>
      <c r="AY248" s="16" t="s">
        <v>152</v>
      </c>
      <c r="BE248" s="156">
        <f>IF(N248="základná",J248,0)</f>
        <v>0</v>
      </c>
      <c r="BF248" s="156">
        <f>IF(N248="znížená",J248,0)</f>
        <v>0</v>
      </c>
      <c r="BG248" s="156">
        <f>IF(N248="zákl. prenesená",J248,0)</f>
        <v>0</v>
      </c>
      <c r="BH248" s="156">
        <f>IF(N248="zníž. prenesená",J248,0)</f>
        <v>0</v>
      </c>
      <c r="BI248" s="156">
        <f>IF(N248="nulová",J248,0)</f>
        <v>0</v>
      </c>
      <c r="BJ248" s="16" t="s">
        <v>88</v>
      </c>
      <c r="BK248" s="156">
        <f>ROUND(I248*H248,2)</f>
        <v>0</v>
      </c>
      <c r="BL248" s="16" t="s">
        <v>247</v>
      </c>
      <c r="BM248" s="155" t="s">
        <v>323</v>
      </c>
    </row>
    <row r="249" spans="2:65" s="12" customFormat="1">
      <c r="B249" s="157"/>
      <c r="D249" s="158" t="s">
        <v>161</v>
      </c>
      <c r="E249" s="159" t="s">
        <v>1</v>
      </c>
      <c r="F249" s="160" t="s">
        <v>273</v>
      </c>
      <c r="H249" s="161">
        <v>143.69999999999999</v>
      </c>
      <c r="I249" s="162"/>
      <c r="L249" s="157"/>
      <c r="M249" s="163"/>
      <c r="T249" s="164"/>
      <c r="AT249" s="159" t="s">
        <v>161</v>
      </c>
      <c r="AU249" s="159" t="s">
        <v>88</v>
      </c>
      <c r="AV249" s="12" t="s">
        <v>88</v>
      </c>
      <c r="AW249" s="12" t="s">
        <v>31</v>
      </c>
      <c r="AX249" s="12" t="s">
        <v>76</v>
      </c>
      <c r="AY249" s="159" t="s">
        <v>152</v>
      </c>
    </row>
    <row r="250" spans="2:65" s="12" customFormat="1">
      <c r="B250" s="157"/>
      <c r="D250" s="158" t="s">
        <v>161</v>
      </c>
      <c r="E250" s="159" t="s">
        <v>1</v>
      </c>
      <c r="F250" s="160" t="s">
        <v>274</v>
      </c>
      <c r="H250" s="161">
        <v>92.471999999999994</v>
      </c>
      <c r="I250" s="162"/>
      <c r="L250" s="157"/>
      <c r="M250" s="163"/>
      <c r="T250" s="164"/>
      <c r="AT250" s="159" t="s">
        <v>161</v>
      </c>
      <c r="AU250" s="159" t="s">
        <v>88</v>
      </c>
      <c r="AV250" s="12" t="s">
        <v>88</v>
      </c>
      <c r="AW250" s="12" t="s">
        <v>31</v>
      </c>
      <c r="AX250" s="12" t="s">
        <v>76</v>
      </c>
      <c r="AY250" s="159" t="s">
        <v>152</v>
      </c>
    </row>
    <row r="251" spans="2:65" s="12" customFormat="1">
      <c r="B251" s="157"/>
      <c r="D251" s="158" t="s">
        <v>161</v>
      </c>
      <c r="E251" s="159" t="s">
        <v>1</v>
      </c>
      <c r="F251" s="160" t="s">
        <v>275</v>
      </c>
      <c r="H251" s="161">
        <v>40.968000000000004</v>
      </c>
      <c r="I251" s="162"/>
      <c r="L251" s="157"/>
      <c r="M251" s="163"/>
      <c r="T251" s="164"/>
      <c r="AT251" s="159" t="s">
        <v>161</v>
      </c>
      <c r="AU251" s="159" t="s">
        <v>88</v>
      </c>
      <c r="AV251" s="12" t="s">
        <v>88</v>
      </c>
      <c r="AW251" s="12" t="s">
        <v>31</v>
      </c>
      <c r="AX251" s="12" t="s">
        <v>76</v>
      </c>
      <c r="AY251" s="159" t="s">
        <v>152</v>
      </c>
    </row>
    <row r="252" spans="2:65" s="12" customFormat="1">
      <c r="B252" s="157"/>
      <c r="D252" s="158" t="s">
        <v>161</v>
      </c>
      <c r="E252" s="159" t="s">
        <v>1</v>
      </c>
      <c r="F252" s="160" t="s">
        <v>276</v>
      </c>
      <c r="H252" s="161">
        <v>55.896000000000001</v>
      </c>
      <c r="I252" s="162"/>
      <c r="L252" s="157"/>
      <c r="M252" s="163"/>
      <c r="T252" s="164"/>
      <c r="AT252" s="159" t="s">
        <v>161</v>
      </c>
      <c r="AU252" s="159" t="s">
        <v>88</v>
      </c>
      <c r="AV252" s="12" t="s">
        <v>88</v>
      </c>
      <c r="AW252" s="12" t="s">
        <v>31</v>
      </c>
      <c r="AX252" s="12" t="s">
        <v>76</v>
      </c>
      <c r="AY252" s="159" t="s">
        <v>152</v>
      </c>
    </row>
    <row r="253" spans="2:65" s="12" customFormat="1">
      <c r="B253" s="157"/>
      <c r="D253" s="158" t="s">
        <v>161</v>
      </c>
      <c r="E253" s="159" t="s">
        <v>1</v>
      </c>
      <c r="F253" s="160" t="s">
        <v>277</v>
      </c>
      <c r="H253" s="161">
        <v>82.584000000000003</v>
      </c>
      <c r="I253" s="162"/>
      <c r="L253" s="157"/>
      <c r="M253" s="163"/>
      <c r="T253" s="164"/>
      <c r="AT253" s="159" t="s">
        <v>161</v>
      </c>
      <c r="AU253" s="159" t="s">
        <v>88</v>
      </c>
      <c r="AV253" s="12" t="s">
        <v>88</v>
      </c>
      <c r="AW253" s="12" t="s">
        <v>31</v>
      </c>
      <c r="AX253" s="12" t="s">
        <v>76</v>
      </c>
      <c r="AY253" s="159" t="s">
        <v>152</v>
      </c>
    </row>
    <row r="254" spans="2:65" s="12" customFormat="1">
      <c r="B254" s="157"/>
      <c r="D254" s="158" t="s">
        <v>161</v>
      </c>
      <c r="E254" s="159" t="s">
        <v>1</v>
      </c>
      <c r="F254" s="160" t="s">
        <v>278</v>
      </c>
      <c r="H254" s="161">
        <v>47.231999999999999</v>
      </c>
      <c r="I254" s="162"/>
      <c r="L254" s="157"/>
      <c r="M254" s="163"/>
      <c r="T254" s="164"/>
      <c r="AT254" s="159" t="s">
        <v>161</v>
      </c>
      <c r="AU254" s="159" t="s">
        <v>88</v>
      </c>
      <c r="AV254" s="12" t="s">
        <v>88</v>
      </c>
      <c r="AW254" s="12" t="s">
        <v>31</v>
      </c>
      <c r="AX254" s="12" t="s">
        <v>76</v>
      </c>
      <c r="AY254" s="159" t="s">
        <v>152</v>
      </c>
    </row>
    <row r="255" spans="2:65" s="12" customFormat="1">
      <c r="B255" s="157"/>
      <c r="D255" s="158" t="s">
        <v>161</v>
      </c>
      <c r="E255" s="159" t="s">
        <v>1</v>
      </c>
      <c r="F255" s="160" t="s">
        <v>279</v>
      </c>
      <c r="H255" s="161">
        <v>39.456000000000003</v>
      </c>
      <c r="I255" s="162"/>
      <c r="L255" s="157"/>
      <c r="M255" s="163"/>
      <c r="T255" s="164"/>
      <c r="AT255" s="159" t="s">
        <v>161</v>
      </c>
      <c r="AU255" s="159" t="s">
        <v>88</v>
      </c>
      <c r="AV255" s="12" t="s">
        <v>88</v>
      </c>
      <c r="AW255" s="12" t="s">
        <v>31</v>
      </c>
      <c r="AX255" s="12" t="s">
        <v>76</v>
      </c>
      <c r="AY255" s="159" t="s">
        <v>152</v>
      </c>
    </row>
    <row r="256" spans="2:65" s="12" customFormat="1">
      <c r="B256" s="157"/>
      <c r="D256" s="158" t="s">
        <v>161</v>
      </c>
      <c r="E256" s="159" t="s">
        <v>1</v>
      </c>
      <c r="F256" s="160" t="s">
        <v>280</v>
      </c>
      <c r="H256" s="161">
        <v>66.707999999999998</v>
      </c>
      <c r="I256" s="162"/>
      <c r="L256" s="157"/>
      <c r="M256" s="163"/>
      <c r="T256" s="164"/>
      <c r="AT256" s="159" t="s">
        <v>161</v>
      </c>
      <c r="AU256" s="159" t="s">
        <v>88</v>
      </c>
      <c r="AV256" s="12" t="s">
        <v>88</v>
      </c>
      <c r="AW256" s="12" t="s">
        <v>31</v>
      </c>
      <c r="AX256" s="12" t="s">
        <v>76</v>
      </c>
      <c r="AY256" s="159" t="s">
        <v>152</v>
      </c>
    </row>
    <row r="257" spans="2:65" s="12" customFormat="1">
      <c r="B257" s="157"/>
      <c r="D257" s="158" t="s">
        <v>161</v>
      </c>
      <c r="E257" s="159" t="s">
        <v>1</v>
      </c>
      <c r="F257" s="160" t="s">
        <v>281</v>
      </c>
      <c r="H257" s="161">
        <v>81.756</v>
      </c>
      <c r="I257" s="162"/>
      <c r="L257" s="157"/>
      <c r="M257" s="163"/>
      <c r="T257" s="164"/>
      <c r="AT257" s="159" t="s">
        <v>161</v>
      </c>
      <c r="AU257" s="159" t="s">
        <v>88</v>
      </c>
      <c r="AV257" s="12" t="s">
        <v>88</v>
      </c>
      <c r="AW257" s="12" t="s">
        <v>31</v>
      </c>
      <c r="AX257" s="12" t="s">
        <v>76</v>
      </c>
      <c r="AY257" s="159" t="s">
        <v>152</v>
      </c>
    </row>
    <row r="258" spans="2:65" s="12" customFormat="1">
      <c r="B258" s="157"/>
      <c r="D258" s="158" t="s">
        <v>161</v>
      </c>
      <c r="E258" s="159" t="s">
        <v>1</v>
      </c>
      <c r="F258" s="160" t="s">
        <v>282</v>
      </c>
      <c r="H258" s="161">
        <v>15.54</v>
      </c>
      <c r="I258" s="162"/>
      <c r="L258" s="157"/>
      <c r="M258" s="163"/>
      <c r="T258" s="164"/>
      <c r="AT258" s="159" t="s">
        <v>161</v>
      </c>
      <c r="AU258" s="159" t="s">
        <v>88</v>
      </c>
      <c r="AV258" s="12" t="s">
        <v>88</v>
      </c>
      <c r="AW258" s="12" t="s">
        <v>31</v>
      </c>
      <c r="AX258" s="12" t="s">
        <v>76</v>
      </c>
      <c r="AY258" s="159" t="s">
        <v>152</v>
      </c>
    </row>
    <row r="259" spans="2:65" s="12" customFormat="1">
      <c r="B259" s="157"/>
      <c r="D259" s="158" t="s">
        <v>161</v>
      </c>
      <c r="E259" s="159" t="s">
        <v>1</v>
      </c>
      <c r="F259" s="160" t="s">
        <v>283</v>
      </c>
      <c r="H259" s="161">
        <v>15.672000000000001</v>
      </c>
      <c r="I259" s="162"/>
      <c r="L259" s="157"/>
      <c r="M259" s="163"/>
      <c r="T259" s="164"/>
      <c r="AT259" s="159" t="s">
        <v>161</v>
      </c>
      <c r="AU259" s="159" t="s">
        <v>88</v>
      </c>
      <c r="AV259" s="12" t="s">
        <v>88</v>
      </c>
      <c r="AW259" s="12" t="s">
        <v>31</v>
      </c>
      <c r="AX259" s="12" t="s">
        <v>76</v>
      </c>
      <c r="AY259" s="159" t="s">
        <v>152</v>
      </c>
    </row>
    <row r="260" spans="2:65" s="12" customFormat="1">
      <c r="B260" s="157"/>
      <c r="D260" s="158" t="s">
        <v>161</v>
      </c>
      <c r="E260" s="159" t="s">
        <v>1</v>
      </c>
      <c r="F260" s="160" t="s">
        <v>284</v>
      </c>
      <c r="H260" s="161">
        <v>14.688000000000001</v>
      </c>
      <c r="I260" s="162"/>
      <c r="L260" s="157"/>
      <c r="M260" s="163"/>
      <c r="T260" s="164"/>
      <c r="AT260" s="159" t="s">
        <v>161</v>
      </c>
      <c r="AU260" s="159" t="s">
        <v>88</v>
      </c>
      <c r="AV260" s="12" t="s">
        <v>88</v>
      </c>
      <c r="AW260" s="12" t="s">
        <v>31</v>
      </c>
      <c r="AX260" s="12" t="s">
        <v>76</v>
      </c>
      <c r="AY260" s="159" t="s">
        <v>152</v>
      </c>
    </row>
    <row r="261" spans="2:65" s="12" customFormat="1">
      <c r="B261" s="157"/>
      <c r="D261" s="158" t="s">
        <v>161</v>
      </c>
      <c r="E261" s="159" t="s">
        <v>1</v>
      </c>
      <c r="F261" s="160" t="s">
        <v>285</v>
      </c>
      <c r="H261" s="161">
        <v>20.411999999999999</v>
      </c>
      <c r="I261" s="162"/>
      <c r="L261" s="157"/>
      <c r="M261" s="163"/>
      <c r="T261" s="164"/>
      <c r="AT261" s="159" t="s">
        <v>161</v>
      </c>
      <c r="AU261" s="159" t="s">
        <v>88</v>
      </c>
      <c r="AV261" s="12" t="s">
        <v>88</v>
      </c>
      <c r="AW261" s="12" t="s">
        <v>31</v>
      </c>
      <c r="AX261" s="12" t="s">
        <v>76</v>
      </c>
      <c r="AY261" s="159" t="s">
        <v>152</v>
      </c>
    </row>
    <row r="262" spans="2:65" s="12" customFormat="1">
      <c r="B262" s="157"/>
      <c r="D262" s="158" t="s">
        <v>161</v>
      </c>
      <c r="E262" s="159" t="s">
        <v>1</v>
      </c>
      <c r="F262" s="160" t="s">
        <v>286</v>
      </c>
      <c r="H262" s="161">
        <v>13.656000000000001</v>
      </c>
      <c r="I262" s="162"/>
      <c r="L262" s="157"/>
      <c r="M262" s="163"/>
      <c r="T262" s="164"/>
      <c r="AT262" s="159" t="s">
        <v>161</v>
      </c>
      <c r="AU262" s="159" t="s">
        <v>88</v>
      </c>
      <c r="AV262" s="12" t="s">
        <v>88</v>
      </c>
      <c r="AW262" s="12" t="s">
        <v>31</v>
      </c>
      <c r="AX262" s="12" t="s">
        <v>76</v>
      </c>
      <c r="AY262" s="159" t="s">
        <v>152</v>
      </c>
    </row>
    <row r="263" spans="2:65" s="12" customFormat="1">
      <c r="B263" s="157"/>
      <c r="D263" s="158" t="s">
        <v>161</v>
      </c>
      <c r="E263" s="159" t="s">
        <v>1</v>
      </c>
      <c r="F263" s="160" t="s">
        <v>287</v>
      </c>
      <c r="H263" s="161">
        <v>5.3159999999999998</v>
      </c>
      <c r="I263" s="162"/>
      <c r="L263" s="157"/>
      <c r="M263" s="163"/>
      <c r="T263" s="164"/>
      <c r="AT263" s="159" t="s">
        <v>161</v>
      </c>
      <c r="AU263" s="159" t="s">
        <v>88</v>
      </c>
      <c r="AV263" s="12" t="s">
        <v>88</v>
      </c>
      <c r="AW263" s="12" t="s">
        <v>31</v>
      </c>
      <c r="AX263" s="12" t="s">
        <v>76</v>
      </c>
      <c r="AY263" s="159" t="s">
        <v>152</v>
      </c>
    </row>
    <row r="264" spans="2:65" s="12" customFormat="1">
      <c r="B264" s="157"/>
      <c r="D264" s="158" t="s">
        <v>161</v>
      </c>
      <c r="E264" s="159" t="s">
        <v>1</v>
      </c>
      <c r="F264" s="160" t="s">
        <v>288</v>
      </c>
      <c r="H264" s="161">
        <v>2.2919999999999998</v>
      </c>
      <c r="I264" s="162"/>
      <c r="L264" s="157"/>
      <c r="M264" s="163"/>
      <c r="T264" s="164"/>
      <c r="AT264" s="159" t="s">
        <v>161</v>
      </c>
      <c r="AU264" s="159" t="s">
        <v>88</v>
      </c>
      <c r="AV264" s="12" t="s">
        <v>88</v>
      </c>
      <c r="AW264" s="12" t="s">
        <v>31</v>
      </c>
      <c r="AX264" s="12" t="s">
        <v>76</v>
      </c>
      <c r="AY264" s="159" t="s">
        <v>152</v>
      </c>
    </row>
    <row r="265" spans="2:65" s="12" customFormat="1">
      <c r="B265" s="157"/>
      <c r="D265" s="158" t="s">
        <v>161</v>
      </c>
      <c r="E265" s="159" t="s">
        <v>1</v>
      </c>
      <c r="F265" s="160" t="s">
        <v>290</v>
      </c>
      <c r="H265" s="161">
        <v>30.456</v>
      </c>
      <c r="I265" s="162"/>
      <c r="L265" s="157"/>
      <c r="M265" s="163"/>
      <c r="T265" s="164"/>
      <c r="AT265" s="159" t="s">
        <v>161</v>
      </c>
      <c r="AU265" s="159" t="s">
        <v>88</v>
      </c>
      <c r="AV265" s="12" t="s">
        <v>88</v>
      </c>
      <c r="AW265" s="12" t="s">
        <v>31</v>
      </c>
      <c r="AX265" s="12" t="s">
        <v>76</v>
      </c>
      <c r="AY265" s="159" t="s">
        <v>152</v>
      </c>
    </row>
    <row r="266" spans="2:65" s="12" customFormat="1">
      <c r="B266" s="157"/>
      <c r="D266" s="158" t="s">
        <v>161</v>
      </c>
      <c r="E266" s="159" t="s">
        <v>1</v>
      </c>
      <c r="F266" s="160" t="s">
        <v>291</v>
      </c>
      <c r="H266" s="161">
        <v>27.564</v>
      </c>
      <c r="I266" s="162"/>
      <c r="L266" s="157"/>
      <c r="M266" s="163"/>
      <c r="T266" s="164"/>
      <c r="AT266" s="159" t="s">
        <v>161</v>
      </c>
      <c r="AU266" s="159" t="s">
        <v>88</v>
      </c>
      <c r="AV266" s="12" t="s">
        <v>88</v>
      </c>
      <c r="AW266" s="12" t="s">
        <v>31</v>
      </c>
      <c r="AX266" s="12" t="s">
        <v>76</v>
      </c>
      <c r="AY266" s="159" t="s">
        <v>152</v>
      </c>
    </row>
    <row r="267" spans="2:65" s="12" customFormat="1">
      <c r="B267" s="157"/>
      <c r="D267" s="158" t="s">
        <v>161</v>
      </c>
      <c r="E267" s="159" t="s">
        <v>1</v>
      </c>
      <c r="F267" s="160" t="s">
        <v>292</v>
      </c>
      <c r="H267" s="161">
        <v>7.6440000000000001</v>
      </c>
      <c r="I267" s="162"/>
      <c r="L267" s="157"/>
      <c r="M267" s="163"/>
      <c r="T267" s="164"/>
      <c r="AT267" s="159" t="s">
        <v>161</v>
      </c>
      <c r="AU267" s="159" t="s">
        <v>88</v>
      </c>
      <c r="AV267" s="12" t="s">
        <v>88</v>
      </c>
      <c r="AW267" s="12" t="s">
        <v>31</v>
      </c>
      <c r="AX267" s="12" t="s">
        <v>76</v>
      </c>
      <c r="AY267" s="159" t="s">
        <v>152</v>
      </c>
    </row>
    <row r="268" spans="2:65" s="12" customFormat="1">
      <c r="B268" s="157"/>
      <c r="D268" s="158" t="s">
        <v>161</v>
      </c>
      <c r="E268" s="159" t="s">
        <v>1</v>
      </c>
      <c r="F268" s="160" t="s">
        <v>293</v>
      </c>
      <c r="H268" s="161">
        <v>5.3879999999999999</v>
      </c>
      <c r="I268" s="162"/>
      <c r="L268" s="157"/>
      <c r="M268" s="163"/>
      <c r="T268" s="164"/>
      <c r="AT268" s="159" t="s">
        <v>161</v>
      </c>
      <c r="AU268" s="159" t="s">
        <v>88</v>
      </c>
      <c r="AV268" s="12" t="s">
        <v>88</v>
      </c>
      <c r="AW268" s="12" t="s">
        <v>31</v>
      </c>
      <c r="AX268" s="12" t="s">
        <v>76</v>
      </c>
      <c r="AY268" s="159" t="s">
        <v>152</v>
      </c>
    </row>
    <row r="269" spans="2:65" s="13" customFormat="1">
      <c r="B269" s="176"/>
      <c r="D269" s="158" t="s">
        <v>161</v>
      </c>
      <c r="E269" s="177" t="s">
        <v>1</v>
      </c>
      <c r="F269" s="178" t="s">
        <v>183</v>
      </c>
      <c r="H269" s="179">
        <v>809.4</v>
      </c>
      <c r="I269" s="180"/>
      <c r="L269" s="176"/>
      <c r="M269" s="181"/>
      <c r="T269" s="182"/>
      <c r="AT269" s="177" t="s">
        <v>161</v>
      </c>
      <c r="AU269" s="177" t="s">
        <v>88</v>
      </c>
      <c r="AV269" s="13" t="s">
        <v>159</v>
      </c>
      <c r="AW269" s="13" t="s">
        <v>31</v>
      </c>
      <c r="AX269" s="13" t="s">
        <v>83</v>
      </c>
      <c r="AY269" s="177" t="s">
        <v>152</v>
      </c>
    </row>
    <row r="270" spans="2:65" s="1" customFormat="1" ht="37.950000000000003" customHeight="1">
      <c r="B270" s="142"/>
      <c r="C270" s="143" t="s">
        <v>324</v>
      </c>
      <c r="D270" s="143" t="s">
        <v>155</v>
      </c>
      <c r="E270" s="144" t="s">
        <v>325</v>
      </c>
      <c r="F270" s="145" t="s">
        <v>326</v>
      </c>
      <c r="G270" s="146" t="s">
        <v>165</v>
      </c>
      <c r="H270" s="147">
        <v>822.63599999999997</v>
      </c>
      <c r="I270" s="148"/>
      <c r="J270" s="149">
        <f>ROUND(I270*H270,2)</f>
        <v>0</v>
      </c>
      <c r="K270" s="150"/>
      <c r="L270" s="31"/>
      <c r="M270" s="151" t="s">
        <v>1</v>
      </c>
      <c r="N270" s="152" t="s">
        <v>42</v>
      </c>
      <c r="P270" s="153">
        <f>O270*H270</f>
        <v>0</v>
      </c>
      <c r="Q270" s="153">
        <v>0</v>
      </c>
      <c r="R270" s="153">
        <f>Q270*H270</f>
        <v>0</v>
      </c>
      <c r="S270" s="153">
        <v>1.4999999999999999E-2</v>
      </c>
      <c r="T270" s="154">
        <f>S270*H270</f>
        <v>12.33954</v>
      </c>
      <c r="AR270" s="155" t="s">
        <v>247</v>
      </c>
      <c r="AT270" s="155" t="s">
        <v>155</v>
      </c>
      <c r="AU270" s="155" t="s">
        <v>88</v>
      </c>
      <c r="AY270" s="16" t="s">
        <v>152</v>
      </c>
      <c r="BE270" s="156">
        <f>IF(N270="základná",J270,0)</f>
        <v>0</v>
      </c>
      <c r="BF270" s="156">
        <f>IF(N270="znížená",J270,0)</f>
        <v>0</v>
      </c>
      <c r="BG270" s="156">
        <f>IF(N270="zákl. prenesená",J270,0)</f>
        <v>0</v>
      </c>
      <c r="BH270" s="156">
        <f>IF(N270="zníž. prenesená",J270,0)</f>
        <v>0</v>
      </c>
      <c r="BI270" s="156">
        <f>IF(N270="nulová",J270,0)</f>
        <v>0</v>
      </c>
      <c r="BJ270" s="16" t="s">
        <v>88</v>
      </c>
      <c r="BK270" s="156">
        <f>ROUND(I270*H270,2)</f>
        <v>0</v>
      </c>
      <c r="BL270" s="16" t="s">
        <v>247</v>
      </c>
      <c r="BM270" s="155" t="s">
        <v>327</v>
      </c>
    </row>
    <row r="271" spans="2:65" s="12" customFormat="1">
      <c r="B271" s="157"/>
      <c r="D271" s="158" t="s">
        <v>161</v>
      </c>
      <c r="E271" s="159" t="s">
        <v>1</v>
      </c>
      <c r="F271" s="160" t="s">
        <v>273</v>
      </c>
      <c r="H271" s="161">
        <v>143.69999999999999</v>
      </c>
      <c r="I271" s="162"/>
      <c r="L271" s="157"/>
      <c r="M271" s="163"/>
      <c r="T271" s="164"/>
      <c r="AT271" s="159" t="s">
        <v>161</v>
      </c>
      <c r="AU271" s="159" t="s">
        <v>88</v>
      </c>
      <c r="AV271" s="12" t="s">
        <v>88</v>
      </c>
      <c r="AW271" s="12" t="s">
        <v>31</v>
      </c>
      <c r="AX271" s="12" t="s">
        <v>76</v>
      </c>
      <c r="AY271" s="159" t="s">
        <v>152</v>
      </c>
    </row>
    <row r="272" spans="2:65" s="12" customFormat="1">
      <c r="B272" s="157"/>
      <c r="D272" s="158" t="s">
        <v>161</v>
      </c>
      <c r="E272" s="159" t="s">
        <v>1</v>
      </c>
      <c r="F272" s="160" t="s">
        <v>274</v>
      </c>
      <c r="H272" s="161">
        <v>92.471999999999994</v>
      </c>
      <c r="I272" s="162"/>
      <c r="L272" s="157"/>
      <c r="M272" s="163"/>
      <c r="T272" s="164"/>
      <c r="AT272" s="159" t="s">
        <v>161</v>
      </c>
      <c r="AU272" s="159" t="s">
        <v>88</v>
      </c>
      <c r="AV272" s="12" t="s">
        <v>88</v>
      </c>
      <c r="AW272" s="12" t="s">
        <v>31</v>
      </c>
      <c r="AX272" s="12" t="s">
        <v>76</v>
      </c>
      <c r="AY272" s="159" t="s">
        <v>152</v>
      </c>
    </row>
    <row r="273" spans="2:51" s="12" customFormat="1">
      <c r="B273" s="157"/>
      <c r="D273" s="158" t="s">
        <v>161</v>
      </c>
      <c r="E273" s="159" t="s">
        <v>1</v>
      </c>
      <c r="F273" s="160" t="s">
        <v>275</v>
      </c>
      <c r="H273" s="161">
        <v>40.968000000000004</v>
      </c>
      <c r="I273" s="162"/>
      <c r="L273" s="157"/>
      <c r="M273" s="163"/>
      <c r="T273" s="164"/>
      <c r="AT273" s="159" t="s">
        <v>161</v>
      </c>
      <c r="AU273" s="159" t="s">
        <v>88</v>
      </c>
      <c r="AV273" s="12" t="s">
        <v>88</v>
      </c>
      <c r="AW273" s="12" t="s">
        <v>31</v>
      </c>
      <c r="AX273" s="12" t="s">
        <v>76</v>
      </c>
      <c r="AY273" s="159" t="s">
        <v>152</v>
      </c>
    </row>
    <row r="274" spans="2:51" s="12" customFormat="1">
      <c r="B274" s="157"/>
      <c r="D274" s="158" t="s">
        <v>161</v>
      </c>
      <c r="E274" s="159" t="s">
        <v>1</v>
      </c>
      <c r="F274" s="160" t="s">
        <v>276</v>
      </c>
      <c r="H274" s="161">
        <v>55.896000000000001</v>
      </c>
      <c r="I274" s="162"/>
      <c r="L274" s="157"/>
      <c r="M274" s="163"/>
      <c r="T274" s="164"/>
      <c r="AT274" s="159" t="s">
        <v>161</v>
      </c>
      <c r="AU274" s="159" t="s">
        <v>88</v>
      </c>
      <c r="AV274" s="12" t="s">
        <v>88</v>
      </c>
      <c r="AW274" s="12" t="s">
        <v>31</v>
      </c>
      <c r="AX274" s="12" t="s">
        <v>76</v>
      </c>
      <c r="AY274" s="159" t="s">
        <v>152</v>
      </c>
    </row>
    <row r="275" spans="2:51" s="12" customFormat="1">
      <c r="B275" s="157"/>
      <c r="D275" s="158" t="s">
        <v>161</v>
      </c>
      <c r="E275" s="159" t="s">
        <v>1</v>
      </c>
      <c r="F275" s="160" t="s">
        <v>277</v>
      </c>
      <c r="H275" s="161">
        <v>82.584000000000003</v>
      </c>
      <c r="I275" s="162"/>
      <c r="L275" s="157"/>
      <c r="M275" s="163"/>
      <c r="T275" s="164"/>
      <c r="AT275" s="159" t="s">
        <v>161</v>
      </c>
      <c r="AU275" s="159" t="s">
        <v>88</v>
      </c>
      <c r="AV275" s="12" t="s">
        <v>88</v>
      </c>
      <c r="AW275" s="12" t="s">
        <v>31</v>
      </c>
      <c r="AX275" s="12" t="s">
        <v>76</v>
      </c>
      <c r="AY275" s="159" t="s">
        <v>152</v>
      </c>
    </row>
    <row r="276" spans="2:51" s="12" customFormat="1">
      <c r="B276" s="157"/>
      <c r="D276" s="158" t="s">
        <v>161</v>
      </c>
      <c r="E276" s="159" t="s">
        <v>1</v>
      </c>
      <c r="F276" s="160" t="s">
        <v>278</v>
      </c>
      <c r="H276" s="161">
        <v>47.231999999999999</v>
      </c>
      <c r="I276" s="162"/>
      <c r="L276" s="157"/>
      <c r="M276" s="163"/>
      <c r="T276" s="164"/>
      <c r="AT276" s="159" t="s">
        <v>161</v>
      </c>
      <c r="AU276" s="159" t="s">
        <v>88</v>
      </c>
      <c r="AV276" s="12" t="s">
        <v>88</v>
      </c>
      <c r="AW276" s="12" t="s">
        <v>31</v>
      </c>
      <c r="AX276" s="12" t="s">
        <v>76</v>
      </c>
      <c r="AY276" s="159" t="s">
        <v>152</v>
      </c>
    </row>
    <row r="277" spans="2:51" s="12" customFormat="1">
      <c r="B277" s="157"/>
      <c r="D277" s="158" t="s">
        <v>161</v>
      </c>
      <c r="E277" s="159" t="s">
        <v>1</v>
      </c>
      <c r="F277" s="160" t="s">
        <v>279</v>
      </c>
      <c r="H277" s="161">
        <v>39.456000000000003</v>
      </c>
      <c r="I277" s="162"/>
      <c r="L277" s="157"/>
      <c r="M277" s="163"/>
      <c r="T277" s="164"/>
      <c r="AT277" s="159" t="s">
        <v>161</v>
      </c>
      <c r="AU277" s="159" t="s">
        <v>88</v>
      </c>
      <c r="AV277" s="12" t="s">
        <v>88</v>
      </c>
      <c r="AW277" s="12" t="s">
        <v>31</v>
      </c>
      <c r="AX277" s="12" t="s">
        <v>76</v>
      </c>
      <c r="AY277" s="159" t="s">
        <v>152</v>
      </c>
    </row>
    <row r="278" spans="2:51" s="12" customFormat="1">
      <c r="B278" s="157"/>
      <c r="D278" s="158" t="s">
        <v>161</v>
      </c>
      <c r="E278" s="159" t="s">
        <v>1</v>
      </c>
      <c r="F278" s="160" t="s">
        <v>280</v>
      </c>
      <c r="H278" s="161">
        <v>66.707999999999998</v>
      </c>
      <c r="I278" s="162"/>
      <c r="L278" s="157"/>
      <c r="M278" s="163"/>
      <c r="T278" s="164"/>
      <c r="AT278" s="159" t="s">
        <v>161</v>
      </c>
      <c r="AU278" s="159" t="s">
        <v>88</v>
      </c>
      <c r="AV278" s="12" t="s">
        <v>88</v>
      </c>
      <c r="AW278" s="12" t="s">
        <v>31</v>
      </c>
      <c r="AX278" s="12" t="s">
        <v>76</v>
      </c>
      <c r="AY278" s="159" t="s">
        <v>152</v>
      </c>
    </row>
    <row r="279" spans="2:51" s="12" customFormat="1">
      <c r="B279" s="157"/>
      <c r="D279" s="158" t="s">
        <v>161</v>
      </c>
      <c r="E279" s="159" t="s">
        <v>1</v>
      </c>
      <c r="F279" s="160" t="s">
        <v>281</v>
      </c>
      <c r="H279" s="161">
        <v>81.756</v>
      </c>
      <c r="I279" s="162"/>
      <c r="L279" s="157"/>
      <c r="M279" s="163"/>
      <c r="T279" s="164"/>
      <c r="AT279" s="159" t="s">
        <v>161</v>
      </c>
      <c r="AU279" s="159" t="s">
        <v>88</v>
      </c>
      <c r="AV279" s="12" t="s">
        <v>88</v>
      </c>
      <c r="AW279" s="12" t="s">
        <v>31</v>
      </c>
      <c r="AX279" s="12" t="s">
        <v>76</v>
      </c>
      <c r="AY279" s="159" t="s">
        <v>152</v>
      </c>
    </row>
    <row r="280" spans="2:51" s="12" customFormat="1">
      <c r="B280" s="157"/>
      <c r="D280" s="158" t="s">
        <v>161</v>
      </c>
      <c r="E280" s="159" t="s">
        <v>1</v>
      </c>
      <c r="F280" s="160" t="s">
        <v>282</v>
      </c>
      <c r="H280" s="161">
        <v>15.54</v>
      </c>
      <c r="I280" s="162"/>
      <c r="L280" s="157"/>
      <c r="M280" s="163"/>
      <c r="T280" s="164"/>
      <c r="AT280" s="159" t="s">
        <v>161</v>
      </c>
      <c r="AU280" s="159" t="s">
        <v>88</v>
      </c>
      <c r="AV280" s="12" t="s">
        <v>88</v>
      </c>
      <c r="AW280" s="12" t="s">
        <v>31</v>
      </c>
      <c r="AX280" s="12" t="s">
        <v>76</v>
      </c>
      <c r="AY280" s="159" t="s">
        <v>152</v>
      </c>
    </row>
    <row r="281" spans="2:51" s="12" customFormat="1">
      <c r="B281" s="157"/>
      <c r="D281" s="158" t="s">
        <v>161</v>
      </c>
      <c r="E281" s="159" t="s">
        <v>1</v>
      </c>
      <c r="F281" s="160" t="s">
        <v>283</v>
      </c>
      <c r="H281" s="161">
        <v>15.672000000000001</v>
      </c>
      <c r="I281" s="162"/>
      <c r="L281" s="157"/>
      <c r="M281" s="163"/>
      <c r="T281" s="164"/>
      <c r="AT281" s="159" t="s">
        <v>161</v>
      </c>
      <c r="AU281" s="159" t="s">
        <v>88</v>
      </c>
      <c r="AV281" s="12" t="s">
        <v>88</v>
      </c>
      <c r="AW281" s="12" t="s">
        <v>31</v>
      </c>
      <c r="AX281" s="12" t="s">
        <v>76</v>
      </c>
      <c r="AY281" s="159" t="s">
        <v>152</v>
      </c>
    </row>
    <row r="282" spans="2:51" s="12" customFormat="1">
      <c r="B282" s="157"/>
      <c r="D282" s="158" t="s">
        <v>161</v>
      </c>
      <c r="E282" s="159" t="s">
        <v>1</v>
      </c>
      <c r="F282" s="160" t="s">
        <v>284</v>
      </c>
      <c r="H282" s="161">
        <v>14.688000000000001</v>
      </c>
      <c r="I282" s="162"/>
      <c r="L282" s="157"/>
      <c r="M282" s="163"/>
      <c r="T282" s="164"/>
      <c r="AT282" s="159" t="s">
        <v>161</v>
      </c>
      <c r="AU282" s="159" t="s">
        <v>88</v>
      </c>
      <c r="AV282" s="12" t="s">
        <v>88</v>
      </c>
      <c r="AW282" s="12" t="s">
        <v>31</v>
      </c>
      <c r="AX282" s="12" t="s">
        <v>76</v>
      </c>
      <c r="AY282" s="159" t="s">
        <v>152</v>
      </c>
    </row>
    <row r="283" spans="2:51" s="12" customFormat="1">
      <c r="B283" s="157"/>
      <c r="D283" s="158" t="s">
        <v>161</v>
      </c>
      <c r="E283" s="159" t="s">
        <v>1</v>
      </c>
      <c r="F283" s="160" t="s">
        <v>285</v>
      </c>
      <c r="H283" s="161">
        <v>20.411999999999999</v>
      </c>
      <c r="I283" s="162"/>
      <c r="L283" s="157"/>
      <c r="M283" s="163"/>
      <c r="T283" s="164"/>
      <c r="AT283" s="159" t="s">
        <v>161</v>
      </c>
      <c r="AU283" s="159" t="s">
        <v>88</v>
      </c>
      <c r="AV283" s="12" t="s">
        <v>88</v>
      </c>
      <c r="AW283" s="12" t="s">
        <v>31</v>
      </c>
      <c r="AX283" s="12" t="s">
        <v>76</v>
      </c>
      <c r="AY283" s="159" t="s">
        <v>152</v>
      </c>
    </row>
    <row r="284" spans="2:51" s="12" customFormat="1">
      <c r="B284" s="157"/>
      <c r="D284" s="158" t="s">
        <v>161</v>
      </c>
      <c r="E284" s="159" t="s">
        <v>1</v>
      </c>
      <c r="F284" s="160" t="s">
        <v>286</v>
      </c>
      <c r="H284" s="161">
        <v>13.656000000000001</v>
      </c>
      <c r="I284" s="162"/>
      <c r="L284" s="157"/>
      <c r="M284" s="163"/>
      <c r="T284" s="164"/>
      <c r="AT284" s="159" t="s">
        <v>161</v>
      </c>
      <c r="AU284" s="159" t="s">
        <v>88</v>
      </c>
      <c r="AV284" s="12" t="s">
        <v>88</v>
      </c>
      <c r="AW284" s="12" t="s">
        <v>31</v>
      </c>
      <c r="AX284" s="12" t="s">
        <v>76</v>
      </c>
      <c r="AY284" s="159" t="s">
        <v>152</v>
      </c>
    </row>
    <row r="285" spans="2:51" s="12" customFormat="1">
      <c r="B285" s="157"/>
      <c r="D285" s="158" t="s">
        <v>161</v>
      </c>
      <c r="E285" s="159" t="s">
        <v>1</v>
      </c>
      <c r="F285" s="160" t="s">
        <v>287</v>
      </c>
      <c r="H285" s="161">
        <v>5.3159999999999998</v>
      </c>
      <c r="I285" s="162"/>
      <c r="L285" s="157"/>
      <c r="M285" s="163"/>
      <c r="T285" s="164"/>
      <c r="AT285" s="159" t="s">
        <v>161</v>
      </c>
      <c r="AU285" s="159" t="s">
        <v>88</v>
      </c>
      <c r="AV285" s="12" t="s">
        <v>88</v>
      </c>
      <c r="AW285" s="12" t="s">
        <v>31</v>
      </c>
      <c r="AX285" s="12" t="s">
        <v>76</v>
      </c>
      <c r="AY285" s="159" t="s">
        <v>152</v>
      </c>
    </row>
    <row r="286" spans="2:51" s="12" customFormat="1">
      <c r="B286" s="157"/>
      <c r="D286" s="158" t="s">
        <v>161</v>
      </c>
      <c r="E286" s="159" t="s">
        <v>1</v>
      </c>
      <c r="F286" s="160" t="s">
        <v>288</v>
      </c>
      <c r="H286" s="161">
        <v>2.2919999999999998</v>
      </c>
      <c r="I286" s="162"/>
      <c r="L286" s="157"/>
      <c r="M286" s="163"/>
      <c r="T286" s="164"/>
      <c r="AT286" s="159" t="s">
        <v>161</v>
      </c>
      <c r="AU286" s="159" t="s">
        <v>88</v>
      </c>
      <c r="AV286" s="12" t="s">
        <v>88</v>
      </c>
      <c r="AW286" s="12" t="s">
        <v>31</v>
      </c>
      <c r="AX286" s="12" t="s">
        <v>76</v>
      </c>
      <c r="AY286" s="159" t="s">
        <v>152</v>
      </c>
    </row>
    <row r="287" spans="2:51" s="12" customFormat="1">
      <c r="B287" s="157"/>
      <c r="D287" s="158" t="s">
        <v>161</v>
      </c>
      <c r="E287" s="159" t="s">
        <v>1</v>
      </c>
      <c r="F287" s="160" t="s">
        <v>289</v>
      </c>
      <c r="H287" s="161">
        <v>13.236000000000001</v>
      </c>
      <c r="I287" s="162"/>
      <c r="L287" s="157"/>
      <c r="M287" s="163"/>
      <c r="T287" s="164"/>
      <c r="AT287" s="159" t="s">
        <v>161</v>
      </c>
      <c r="AU287" s="159" t="s">
        <v>88</v>
      </c>
      <c r="AV287" s="12" t="s">
        <v>88</v>
      </c>
      <c r="AW287" s="12" t="s">
        <v>31</v>
      </c>
      <c r="AX287" s="12" t="s">
        <v>76</v>
      </c>
      <c r="AY287" s="159" t="s">
        <v>152</v>
      </c>
    </row>
    <row r="288" spans="2:51" s="12" customFormat="1">
      <c r="B288" s="157"/>
      <c r="D288" s="158" t="s">
        <v>161</v>
      </c>
      <c r="E288" s="159" t="s">
        <v>1</v>
      </c>
      <c r="F288" s="160" t="s">
        <v>290</v>
      </c>
      <c r="H288" s="161">
        <v>30.456</v>
      </c>
      <c r="I288" s="162"/>
      <c r="L288" s="157"/>
      <c r="M288" s="163"/>
      <c r="T288" s="164"/>
      <c r="AT288" s="159" t="s">
        <v>161</v>
      </c>
      <c r="AU288" s="159" t="s">
        <v>88</v>
      </c>
      <c r="AV288" s="12" t="s">
        <v>88</v>
      </c>
      <c r="AW288" s="12" t="s">
        <v>31</v>
      </c>
      <c r="AX288" s="12" t="s">
        <v>76</v>
      </c>
      <c r="AY288" s="159" t="s">
        <v>152</v>
      </c>
    </row>
    <row r="289" spans="2:65" s="12" customFormat="1">
      <c r="B289" s="157"/>
      <c r="D289" s="158" t="s">
        <v>161</v>
      </c>
      <c r="E289" s="159" t="s">
        <v>1</v>
      </c>
      <c r="F289" s="160" t="s">
        <v>291</v>
      </c>
      <c r="H289" s="161">
        <v>27.564</v>
      </c>
      <c r="I289" s="162"/>
      <c r="L289" s="157"/>
      <c r="M289" s="163"/>
      <c r="T289" s="164"/>
      <c r="AT289" s="159" t="s">
        <v>161</v>
      </c>
      <c r="AU289" s="159" t="s">
        <v>88</v>
      </c>
      <c r="AV289" s="12" t="s">
        <v>88</v>
      </c>
      <c r="AW289" s="12" t="s">
        <v>31</v>
      </c>
      <c r="AX289" s="12" t="s">
        <v>76</v>
      </c>
      <c r="AY289" s="159" t="s">
        <v>152</v>
      </c>
    </row>
    <row r="290" spans="2:65" s="12" customFormat="1">
      <c r="B290" s="157"/>
      <c r="D290" s="158" t="s">
        <v>161</v>
      </c>
      <c r="E290" s="159" t="s">
        <v>1</v>
      </c>
      <c r="F290" s="160" t="s">
        <v>292</v>
      </c>
      <c r="H290" s="161">
        <v>7.6440000000000001</v>
      </c>
      <c r="I290" s="162"/>
      <c r="L290" s="157"/>
      <c r="M290" s="163"/>
      <c r="T290" s="164"/>
      <c r="AT290" s="159" t="s">
        <v>161</v>
      </c>
      <c r="AU290" s="159" t="s">
        <v>88</v>
      </c>
      <c r="AV290" s="12" t="s">
        <v>88</v>
      </c>
      <c r="AW290" s="12" t="s">
        <v>31</v>
      </c>
      <c r="AX290" s="12" t="s">
        <v>76</v>
      </c>
      <c r="AY290" s="159" t="s">
        <v>152</v>
      </c>
    </row>
    <row r="291" spans="2:65" s="12" customFormat="1">
      <c r="B291" s="157"/>
      <c r="D291" s="158" t="s">
        <v>161</v>
      </c>
      <c r="E291" s="159" t="s">
        <v>1</v>
      </c>
      <c r="F291" s="160" t="s">
        <v>293</v>
      </c>
      <c r="H291" s="161">
        <v>5.3879999999999999</v>
      </c>
      <c r="I291" s="162"/>
      <c r="L291" s="157"/>
      <c r="M291" s="163"/>
      <c r="T291" s="164"/>
      <c r="AT291" s="159" t="s">
        <v>161</v>
      </c>
      <c r="AU291" s="159" t="s">
        <v>88</v>
      </c>
      <c r="AV291" s="12" t="s">
        <v>88</v>
      </c>
      <c r="AW291" s="12" t="s">
        <v>31</v>
      </c>
      <c r="AX291" s="12" t="s">
        <v>76</v>
      </c>
      <c r="AY291" s="159" t="s">
        <v>152</v>
      </c>
    </row>
    <row r="292" spans="2:65" s="13" customFormat="1">
      <c r="B292" s="176"/>
      <c r="D292" s="158" t="s">
        <v>161</v>
      </c>
      <c r="E292" s="177" t="s">
        <v>1</v>
      </c>
      <c r="F292" s="178" t="s">
        <v>183</v>
      </c>
      <c r="H292" s="179">
        <v>822.63599999999997</v>
      </c>
      <c r="I292" s="180"/>
      <c r="L292" s="176"/>
      <c r="M292" s="181"/>
      <c r="T292" s="182"/>
      <c r="AT292" s="177" t="s">
        <v>161</v>
      </c>
      <c r="AU292" s="177" t="s">
        <v>88</v>
      </c>
      <c r="AV292" s="13" t="s">
        <v>159</v>
      </c>
      <c r="AW292" s="13" t="s">
        <v>31</v>
      </c>
      <c r="AX292" s="13" t="s">
        <v>83</v>
      </c>
      <c r="AY292" s="177" t="s">
        <v>152</v>
      </c>
    </row>
    <row r="293" spans="2:65" s="1" customFormat="1" ht="33" customHeight="1">
      <c r="B293" s="142"/>
      <c r="C293" s="143" t="s">
        <v>328</v>
      </c>
      <c r="D293" s="143" t="s">
        <v>155</v>
      </c>
      <c r="E293" s="144" t="s">
        <v>329</v>
      </c>
      <c r="F293" s="145" t="s">
        <v>330</v>
      </c>
      <c r="G293" s="146" t="s">
        <v>158</v>
      </c>
      <c r="H293" s="147">
        <v>578.63900000000001</v>
      </c>
      <c r="I293" s="148"/>
      <c r="J293" s="149">
        <f>ROUND(I293*H293,2)</f>
        <v>0</v>
      </c>
      <c r="K293" s="150"/>
      <c r="L293" s="31"/>
      <c r="M293" s="151" t="s">
        <v>1</v>
      </c>
      <c r="N293" s="152" t="s">
        <v>42</v>
      </c>
      <c r="P293" s="153">
        <f>O293*H293</f>
        <v>0</v>
      </c>
      <c r="Q293" s="153">
        <v>5.0000000000000002E-5</v>
      </c>
      <c r="R293" s="153">
        <f>Q293*H293</f>
        <v>2.8931950000000001E-2</v>
      </c>
      <c r="S293" s="153">
        <v>0</v>
      </c>
      <c r="T293" s="154">
        <f>S293*H293</f>
        <v>0</v>
      </c>
      <c r="AR293" s="155" t="s">
        <v>247</v>
      </c>
      <c r="AT293" s="155" t="s">
        <v>155</v>
      </c>
      <c r="AU293" s="155" t="s">
        <v>88</v>
      </c>
      <c r="AY293" s="16" t="s">
        <v>152</v>
      </c>
      <c r="BE293" s="156">
        <f>IF(N293="základná",J293,0)</f>
        <v>0</v>
      </c>
      <c r="BF293" s="156">
        <f>IF(N293="znížená",J293,0)</f>
        <v>0</v>
      </c>
      <c r="BG293" s="156">
        <f>IF(N293="zákl. prenesená",J293,0)</f>
        <v>0</v>
      </c>
      <c r="BH293" s="156">
        <f>IF(N293="zníž. prenesená",J293,0)</f>
        <v>0</v>
      </c>
      <c r="BI293" s="156">
        <f>IF(N293="nulová",J293,0)</f>
        <v>0</v>
      </c>
      <c r="BJ293" s="16" t="s">
        <v>88</v>
      </c>
      <c r="BK293" s="156">
        <f>ROUND(I293*H293,2)</f>
        <v>0</v>
      </c>
      <c r="BL293" s="16" t="s">
        <v>247</v>
      </c>
      <c r="BM293" s="155" t="s">
        <v>331</v>
      </c>
    </row>
    <row r="294" spans="2:65" s="12" customFormat="1">
      <c r="B294" s="157"/>
      <c r="D294" s="158" t="s">
        <v>161</v>
      </c>
      <c r="E294" s="159" t="s">
        <v>1</v>
      </c>
      <c r="F294" s="160" t="s">
        <v>332</v>
      </c>
      <c r="H294" s="161">
        <v>47.863999999999997</v>
      </c>
      <c r="I294" s="162"/>
      <c r="L294" s="157"/>
      <c r="M294" s="163"/>
      <c r="T294" s="164"/>
      <c r="AT294" s="159" t="s">
        <v>161</v>
      </c>
      <c r="AU294" s="159" t="s">
        <v>88</v>
      </c>
      <c r="AV294" s="12" t="s">
        <v>88</v>
      </c>
      <c r="AW294" s="12" t="s">
        <v>31</v>
      </c>
      <c r="AX294" s="12" t="s">
        <v>76</v>
      </c>
      <c r="AY294" s="159" t="s">
        <v>152</v>
      </c>
    </row>
    <row r="295" spans="2:65" s="12" customFormat="1">
      <c r="B295" s="157"/>
      <c r="D295" s="158" t="s">
        <v>161</v>
      </c>
      <c r="E295" s="159" t="s">
        <v>1</v>
      </c>
      <c r="F295" s="160" t="s">
        <v>333</v>
      </c>
      <c r="H295" s="161">
        <v>39.783000000000001</v>
      </c>
      <c r="I295" s="162"/>
      <c r="L295" s="157"/>
      <c r="M295" s="163"/>
      <c r="T295" s="164"/>
      <c r="AT295" s="159" t="s">
        <v>161</v>
      </c>
      <c r="AU295" s="159" t="s">
        <v>88</v>
      </c>
      <c r="AV295" s="12" t="s">
        <v>88</v>
      </c>
      <c r="AW295" s="12" t="s">
        <v>31</v>
      </c>
      <c r="AX295" s="12" t="s">
        <v>76</v>
      </c>
      <c r="AY295" s="159" t="s">
        <v>152</v>
      </c>
    </row>
    <row r="296" spans="2:65" s="12" customFormat="1">
      <c r="B296" s="157"/>
      <c r="D296" s="158" t="s">
        <v>161</v>
      </c>
      <c r="E296" s="159" t="s">
        <v>1</v>
      </c>
      <c r="F296" s="160" t="s">
        <v>334</v>
      </c>
      <c r="H296" s="161">
        <v>31.312999999999999</v>
      </c>
      <c r="I296" s="162"/>
      <c r="L296" s="157"/>
      <c r="M296" s="163"/>
      <c r="T296" s="164"/>
      <c r="AT296" s="159" t="s">
        <v>161</v>
      </c>
      <c r="AU296" s="159" t="s">
        <v>88</v>
      </c>
      <c r="AV296" s="12" t="s">
        <v>88</v>
      </c>
      <c r="AW296" s="12" t="s">
        <v>31</v>
      </c>
      <c r="AX296" s="12" t="s">
        <v>76</v>
      </c>
      <c r="AY296" s="159" t="s">
        <v>152</v>
      </c>
    </row>
    <row r="297" spans="2:65" s="12" customFormat="1">
      <c r="B297" s="157"/>
      <c r="D297" s="158" t="s">
        <v>161</v>
      </c>
      <c r="E297" s="159" t="s">
        <v>1</v>
      </c>
      <c r="F297" s="160" t="s">
        <v>335</v>
      </c>
      <c r="H297" s="161">
        <v>33.429000000000002</v>
      </c>
      <c r="I297" s="162"/>
      <c r="L297" s="157"/>
      <c r="M297" s="163"/>
      <c r="T297" s="164"/>
      <c r="AT297" s="159" t="s">
        <v>161</v>
      </c>
      <c r="AU297" s="159" t="s">
        <v>88</v>
      </c>
      <c r="AV297" s="12" t="s">
        <v>88</v>
      </c>
      <c r="AW297" s="12" t="s">
        <v>31</v>
      </c>
      <c r="AX297" s="12" t="s">
        <v>76</v>
      </c>
      <c r="AY297" s="159" t="s">
        <v>152</v>
      </c>
    </row>
    <row r="298" spans="2:65" s="12" customFormat="1">
      <c r="B298" s="157"/>
      <c r="D298" s="158" t="s">
        <v>161</v>
      </c>
      <c r="E298" s="159" t="s">
        <v>1</v>
      </c>
      <c r="F298" s="160" t="s">
        <v>336</v>
      </c>
      <c r="H298" s="161">
        <v>57.776000000000003</v>
      </c>
      <c r="I298" s="162"/>
      <c r="L298" s="157"/>
      <c r="M298" s="163"/>
      <c r="T298" s="164"/>
      <c r="AT298" s="159" t="s">
        <v>161</v>
      </c>
      <c r="AU298" s="159" t="s">
        <v>88</v>
      </c>
      <c r="AV298" s="12" t="s">
        <v>88</v>
      </c>
      <c r="AW298" s="12" t="s">
        <v>31</v>
      </c>
      <c r="AX298" s="12" t="s">
        <v>76</v>
      </c>
      <c r="AY298" s="159" t="s">
        <v>152</v>
      </c>
    </row>
    <row r="299" spans="2:65" s="12" customFormat="1">
      <c r="B299" s="157"/>
      <c r="D299" s="158" t="s">
        <v>161</v>
      </c>
      <c r="E299" s="159" t="s">
        <v>1</v>
      </c>
      <c r="F299" s="160" t="s">
        <v>337</v>
      </c>
      <c r="H299" s="161">
        <v>27.873999999999999</v>
      </c>
      <c r="I299" s="162"/>
      <c r="L299" s="157"/>
      <c r="M299" s="163"/>
      <c r="T299" s="164"/>
      <c r="AT299" s="159" t="s">
        <v>161</v>
      </c>
      <c r="AU299" s="159" t="s">
        <v>88</v>
      </c>
      <c r="AV299" s="12" t="s">
        <v>88</v>
      </c>
      <c r="AW299" s="12" t="s">
        <v>31</v>
      </c>
      <c r="AX299" s="12" t="s">
        <v>76</v>
      </c>
      <c r="AY299" s="159" t="s">
        <v>152</v>
      </c>
    </row>
    <row r="300" spans="2:65" s="12" customFormat="1">
      <c r="B300" s="157"/>
      <c r="D300" s="158" t="s">
        <v>161</v>
      </c>
      <c r="E300" s="159" t="s">
        <v>1</v>
      </c>
      <c r="F300" s="160" t="s">
        <v>338</v>
      </c>
      <c r="H300" s="161">
        <v>30.916</v>
      </c>
      <c r="I300" s="162"/>
      <c r="L300" s="157"/>
      <c r="M300" s="163"/>
      <c r="T300" s="164"/>
      <c r="AT300" s="159" t="s">
        <v>161</v>
      </c>
      <c r="AU300" s="159" t="s">
        <v>88</v>
      </c>
      <c r="AV300" s="12" t="s">
        <v>88</v>
      </c>
      <c r="AW300" s="12" t="s">
        <v>31</v>
      </c>
      <c r="AX300" s="12" t="s">
        <v>76</v>
      </c>
      <c r="AY300" s="159" t="s">
        <v>152</v>
      </c>
    </row>
    <row r="301" spans="2:65" s="12" customFormat="1">
      <c r="B301" s="157"/>
      <c r="D301" s="158" t="s">
        <v>161</v>
      </c>
      <c r="E301" s="159" t="s">
        <v>1</v>
      </c>
      <c r="F301" s="160" t="s">
        <v>339</v>
      </c>
      <c r="H301" s="161">
        <v>33.517000000000003</v>
      </c>
      <c r="I301" s="162"/>
      <c r="L301" s="157"/>
      <c r="M301" s="163"/>
      <c r="T301" s="164"/>
      <c r="AT301" s="159" t="s">
        <v>161</v>
      </c>
      <c r="AU301" s="159" t="s">
        <v>88</v>
      </c>
      <c r="AV301" s="12" t="s">
        <v>88</v>
      </c>
      <c r="AW301" s="12" t="s">
        <v>31</v>
      </c>
      <c r="AX301" s="12" t="s">
        <v>76</v>
      </c>
      <c r="AY301" s="159" t="s">
        <v>152</v>
      </c>
    </row>
    <row r="302" spans="2:65" s="12" customFormat="1">
      <c r="B302" s="157"/>
      <c r="D302" s="158" t="s">
        <v>161</v>
      </c>
      <c r="E302" s="159" t="s">
        <v>1</v>
      </c>
      <c r="F302" s="160" t="s">
        <v>340</v>
      </c>
      <c r="H302" s="161">
        <v>38.06</v>
      </c>
      <c r="I302" s="162"/>
      <c r="L302" s="157"/>
      <c r="M302" s="163"/>
      <c r="T302" s="164"/>
      <c r="AT302" s="159" t="s">
        <v>161</v>
      </c>
      <c r="AU302" s="159" t="s">
        <v>88</v>
      </c>
      <c r="AV302" s="12" t="s">
        <v>88</v>
      </c>
      <c r="AW302" s="12" t="s">
        <v>31</v>
      </c>
      <c r="AX302" s="12" t="s">
        <v>76</v>
      </c>
      <c r="AY302" s="159" t="s">
        <v>152</v>
      </c>
    </row>
    <row r="303" spans="2:65" s="12" customFormat="1" ht="20.399999999999999">
      <c r="B303" s="157"/>
      <c r="D303" s="158" t="s">
        <v>161</v>
      </c>
      <c r="E303" s="159" t="s">
        <v>1</v>
      </c>
      <c r="F303" s="160" t="s">
        <v>341</v>
      </c>
      <c r="H303" s="161">
        <v>27.466999999999999</v>
      </c>
      <c r="I303" s="162"/>
      <c r="L303" s="157"/>
      <c r="M303" s="163"/>
      <c r="T303" s="164"/>
      <c r="AT303" s="159" t="s">
        <v>161</v>
      </c>
      <c r="AU303" s="159" t="s">
        <v>88</v>
      </c>
      <c r="AV303" s="12" t="s">
        <v>88</v>
      </c>
      <c r="AW303" s="12" t="s">
        <v>31</v>
      </c>
      <c r="AX303" s="12" t="s">
        <v>76</v>
      </c>
      <c r="AY303" s="159" t="s">
        <v>152</v>
      </c>
    </row>
    <row r="304" spans="2:65" s="12" customFormat="1" ht="20.399999999999999">
      <c r="B304" s="157"/>
      <c r="D304" s="158" t="s">
        <v>161</v>
      </c>
      <c r="E304" s="159" t="s">
        <v>1</v>
      </c>
      <c r="F304" s="160" t="s">
        <v>342</v>
      </c>
      <c r="H304" s="161">
        <v>27.599</v>
      </c>
      <c r="I304" s="162"/>
      <c r="L304" s="157"/>
      <c r="M304" s="163"/>
      <c r="T304" s="164"/>
      <c r="AT304" s="159" t="s">
        <v>161</v>
      </c>
      <c r="AU304" s="159" t="s">
        <v>88</v>
      </c>
      <c r="AV304" s="12" t="s">
        <v>88</v>
      </c>
      <c r="AW304" s="12" t="s">
        <v>31</v>
      </c>
      <c r="AX304" s="12" t="s">
        <v>76</v>
      </c>
      <c r="AY304" s="159" t="s">
        <v>152</v>
      </c>
    </row>
    <row r="305" spans="2:65" s="12" customFormat="1">
      <c r="B305" s="157"/>
      <c r="D305" s="158" t="s">
        <v>161</v>
      </c>
      <c r="E305" s="159" t="s">
        <v>1</v>
      </c>
      <c r="F305" s="160" t="s">
        <v>343</v>
      </c>
      <c r="H305" s="161">
        <v>15.026</v>
      </c>
      <c r="I305" s="162"/>
      <c r="L305" s="157"/>
      <c r="M305" s="163"/>
      <c r="T305" s="164"/>
      <c r="AT305" s="159" t="s">
        <v>161</v>
      </c>
      <c r="AU305" s="159" t="s">
        <v>88</v>
      </c>
      <c r="AV305" s="12" t="s">
        <v>88</v>
      </c>
      <c r="AW305" s="12" t="s">
        <v>31</v>
      </c>
      <c r="AX305" s="12" t="s">
        <v>76</v>
      </c>
      <c r="AY305" s="159" t="s">
        <v>152</v>
      </c>
    </row>
    <row r="306" spans="2:65" s="12" customFormat="1" ht="30.6">
      <c r="B306" s="157"/>
      <c r="D306" s="158" t="s">
        <v>161</v>
      </c>
      <c r="E306" s="159" t="s">
        <v>1</v>
      </c>
      <c r="F306" s="160" t="s">
        <v>344</v>
      </c>
      <c r="H306" s="161">
        <v>39.412999999999997</v>
      </c>
      <c r="I306" s="162"/>
      <c r="L306" s="157"/>
      <c r="M306" s="163"/>
      <c r="T306" s="164"/>
      <c r="AT306" s="159" t="s">
        <v>161</v>
      </c>
      <c r="AU306" s="159" t="s">
        <v>88</v>
      </c>
      <c r="AV306" s="12" t="s">
        <v>88</v>
      </c>
      <c r="AW306" s="12" t="s">
        <v>31</v>
      </c>
      <c r="AX306" s="12" t="s">
        <v>76</v>
      </c>
      <c r="AY306" s="159" t="s">
        <v>152</v>
      </c>
    </row>
    <row r="307" spans="2:65" s="12" customFormat="1">
      <c r="B307" s="157"/>
      <c r="D307" s="158" t="s">
        <v>161</v>
      </c>
      <c r="E307" s="159" t="s">
        <v>1</v>
      </c>
      <c r="F307" s="160" t="s">
        <v>345</v>
      </c>
      <c r="H307" s="161">
        <v>18.282</v>
      </c>
      <c r="I307" s="162"/>
      <c r="L307" s="157"/>
      <c r="M307" s="163"/>
      <c r="T307" s="164"/>
      <c r="AT307" s="159" t="s">
        <v>161</v>
      </c>
      <c r="AU307" s="159" t="s">
        <v>88</v>
      </c>
      <c r="AV307" s="12" t="s">
        <v>88</v>
      </c>
      <c r="AW307" s="12" t="s">
        <v>31</v>
      </c>
      <c r="AX307" s="12" t="s">
        <v>76</v>
      </c>
      <c r="AY307" s="159" t="s">
        <v>152</v>
      </c>
    </row>
    <row r="308" spans="2:65" s="12" customFormat="1">
      <c r="B308" s="157"/>
      <c r="D308" s="158" t="s">
        <v>161</v>
      </c>
      <c r="E308" s="159" t="s">
        <v>1</v>
      </c>
      <c r="F308" s="160" t="s">
        <v>346</v>
      </c>
      <c r="H308" s="161">
        <v>8.68</v>
      </c>
      <c r="I308" s="162"/>
      <c r="L308" s="157"/>
      <c r="M308" s="163"/>
      <c r="T308" s="164"/>
      <c r="AT308" s="159" t="s">
        <v>161</v>
      </c>
      <c r="AU308" s="159" t="s">
        <v>88</v>
      </c>
      <c r="AV308" s="12" t="s">
        <v>88</v>
      </c>
      <c r="AW308" s="12" t="s">
        <v>31</v>
      </c>
      <c r="AX308" s="12" t="s">
        <v>76</v>
      </c>
      <c r="AY308" s="159" t="s">
        <v>152</v>
      </c>
    </row>
    <row r="309" spans="2:65" s="12" customFormat="1">
      <c r="B309" s="157"/>
      <c r="D309" s="158" t="s">
        <v>161</v>
      </c>
      <c r="E309" s="159" t="s">
        <v>1</v>
      </c>
      <c r="F309" s="160" t="s">
        <v>347</v>
      </c>
      <c r="H309" s="161">
        <v>5.5960000000000001</v>
      </c>
      <c r="I309" s="162"/>
      <c r="L309" s="157"/>
      <c r="M309" s="163"/>
      <c r="T309" s="164"/>
      <c r="AT309" s="159" t="s">
        <v>161</v>
      </c>
      <c r="AU309" s="159" t="s">
        <v>88</v>
      </c>
      <c r="AV309" s="12" t="s">
        <v>88</v>
      </c>
      <c r="AW309" s="12" t="s">
        <v>31</v>
      </c>
      <c r="AX309" s="12" t="s">
        <v>76</v>
      </c>
      <c r="AY309" s="159" t="s">
        <v>152</v>
      </c>
    </row>
    <row r="310" spans="2:65" s="12" customFormat="1">
      <c r="B310" s="157"/>
      <c r="D310" s="158" t="s">
        <v>161</v>
      </c>
      <c r="E310" s="159" t="s">
        <v>1</v>
      </c>
      <c r="F310" s="160" t="s">
        <v>348</v>
      </c>
      <c r="H310" s="161">
        <v>19.106999999999999</v>
      </c>
      <c r="I310" s="162"/>
      <c r="L310" s="157"/>
      <c r="M310" s="163"/>
      <c r="T310" s="164"/>
      <c r="AT310" s="159" t="s">
        <v>161</v>
      </c>
      <c r="AU310" s="159" t="s">
        <v>88</v>
      </c>
      <c r="AV310" s="12" t="s">
        <v>88</v>
      </c>
      <c r="AW310" s="12" t="s">
        <v>31</v>
      </c>
      <c r="AX310" s="12" t="s">
        <v>76</v>
      </c>
      <c r="AY310" s="159" t="s">
        <v>152</v>
      </c>
    </row>
    <row r="311" spans="2:65" s="12" customFormat="1">
      <c r="B311" s="157"/>
      <c r="D311" s="158" t="s">
        <v>161</v>
      </c>
      <c r="E311" s="159" t="s">
        <v>1</v>
      </c>
      <c r="F311" s="160" t="s">
        <v>349</v>
      </c>
      <c r="H311" s="161">
        <v>23.826000000000001</v>
      </c>
      <c r="I311" s="162"/>
      <c r="L311" s="157"/>
      <c r="M311" s="163"/>
      <c r="T311" s="164"/>
      <c r="AT311" s="159" t="s">
        <v>161</v>
      </c>
      <c r="AU311" s="159" t="s">
        <v>88</v>
      </c>
      <c r="AV311" s="12" t="s">
        <v>88</v>
      </c>
      <c r="AW311" s="12" t="s">
        <v>31</v>
      </c>
      <c r="AX311" s="12" t="s">
        <v>76</v>
      </c>
      <c r="AY311" s="159" t="s">
        <v>152</v>
      </c>
    </row>
    <row r="312" spans="2:65" s="12" customFormat="1">
      <c r="B312" s="157"/>
      <c r="D312" s="158" t="s">
        <v>161</v>
      </c>
      <c r="E312" s="159" t="s">
        <v>1</v>
      </c>
      <c r="F312" s="160" t="s">
        <v>350</v>
      </c>
      <c r="H312" s="161">
        <v>21.728000000000002</v>
      </c>
      <c r="I312" s="162"/>
      <c r="L312" s="157"/>
      <c r="M312" s="163"/>
      <c r="T312" s="164"/>
      <c r="AT312" s="159" t="s">
        <v>161</v>
      </c>
      <c r="AU312" s="159" t="s">
        <v>88</v>
      </c>
      <c r="AV312" s="12" t="s">
        <v>88</v>
      </c>
      <c r="AW312" s="12" t="s">
        <v>31</v>
      </c>
      <c r="AX312" s="12" t="s">
        <v>76</v>
      </c>
      <c r="AY312" s="159" t="s">
        <v>152</v>
      </c>
    </row>
    <row r="313" spans="2:65" s="12" customFormat="1">
      <c r="B313" s="157"/>
      <c r="D313" s="158" t="s">
        <v>161</v>
      </c>
      <c r="E313" s="159" t="s">
        <v>1</v>
      </c>
      <c r="F313" s="160" t="s">
        <v>351</v>
      </c>
      <c r="H313" s="161">
        <v>21.945</v>
      </c>
      <c r="I313" s="162"/>
      <c r="L313" s="157"/>
      <c r="M313" s="163"/>
      <c r="T313" s="164"/>
      <c r="AT313" s="159" t="s">
        <v>161</v>
      </c>
      <c r="AU313" s="159" t="s">
        <v>88</v>
      </c>
      <c r="AV313" s="12" t="s">
        <v>88</v>
      </c>
      <c r="AW313" s="12" t="s">
        <v>31</v>
      </c>
      <c r="AX313" s="12" t="s">
        <v>76</v>
      </c>
      <c r="AY313" s="159" t="s">
        <v>152</v>
      </c>
    </row>
    <row r="314" spans="2:65" s="12" customFormat="1">
      <c r="B314" s="157"/>
      <c r="D314" s="158" t="s">
        <v>161</v>
      </c>
      <c r="E314" s="159" t="s">
        <v>1</v>
      </c>
      <c r="F314" s="160" t="s">
        <v>352</v>
      </c>
      <c r="H314" s="161">
        <v>9.4380000000000006</v>
      </c>
      <c r="I314" s="162"/>
      <c r="L314" s="157"/>
      <c r="M314" s="163"/>
      <c r="T314" s="164"/>
      <c r="AT314" s="159" t="s">
        <v>161</v>
      </c>
      <c r="AU314" s="159" t="s">
        <v>88</v>
      </c>
      <c r="AV314" s="12" t="s">
        <v>88</v>
      </c>
      <c r="AW314" s="12" t="s">
        <v>31</v>
      </c>
      <c r="AX314" s="12" t="s">
        <v>76</v>
      </c>
      <c r="AY314" s="159" t="s">
        <v>152</v>
      </c>
    </row>
    <row r="315" spans="2:65" s="13" customFormat="1">
      <c r="B315" s="176"/>
      <c r="D315" s="158" t="s">
        <v>161</v>
      </c>
      <c r="E315" s="177" t="s">
        <v>1</v>
      </c>
      <c r="F315" s="178" t="s">
        <v>183</v>
      </c>
      <c r="H315" s="179">
        <v>578.63900000000001</v>
      </c>
      <c r="I315" s="180"/>
      <c r="L315" s="176"/>
      <c r="M315" s="181"/>
      <c r="T315" s="182"/>
      <c r="AT315" s="177" t="s">
        <v>161</v>
      </c>
      <c r="AU315" s="177" t="s">
        <v>88</v>
      </c>
      <c r="AV315" s="13" t="s">
        <v>159</v>
      </c>
      <c r="AW315" s="13" t="s">
        <v>31</v>
      </c>
      <c r="AX315" s="13" t="s">
        <v>83</v>
      </c>
      <c r="AY315" s="177" t="s">
        <v>152</v>
      </c>
    </row>
    <row r="316" spans="2:65" s="1" customFormat="1" ht="24.15" customHeight="1">
      <c r="B316" s="142"/>
      <c r="C316" s="143" t="s">
        <v>353</v>
      </c>
      <c r="D316" s="143" t="s">
        <v>155</v>
      </c>
      <c r="E316" s="144" t="s">
        <v>354</v>
      </c>
      <c r="F316" s="145" t="s">
        <v>355</v>
      </c>
      <c r="G316" s="146" t="s">
        <v>312</v>
      </c>
      <c r="H316" s="189"/>
      <c r="I316" s="148"/>
      <c r="J316" s="149">
        <f>ROUND(I316*H316,2)</f>
        <v>0</v>
      </c>
      <c r="K316" s="150"/>
      <c r="L316" s="31"/>
      <c r="M316" s="151" t="s">
        <v>1</v>
      </c>
      <c r="N316" s="152" t="s">
        <v>42</v>
      </c>
      <c r="P316" s="153">
        <f>O316*H316</f>
        <v>0</v>
      </c>
      <c r="Q316" s="153">
        <v>0</v>
      </c>
      <c r="R316" s="153">
        <f>Q316*H316</f>
        <v>0</v>
      </c>
      <c r="S316" s="153">
        <v>0</v>
      </c>
      <c r="T316" s="154">
        <f>S316*H316</f>
        <v>0</v>
      </c>
      <c r="AR316" s="155" t="s">
        <v>247</v>
      </c>
      <c r="AT316" s="155" t="s">
        <v>155</v>
      </c>
      <c r="AU316" s="155" t="s">
        <v>88</v>
      </c>
      <c r="AY316" s="16" t="s">
        <v>152</v>
      </c>
      <c r="BE316" s="156">
        <f>IF(N316="základná",J316,0)</f>
        <v>0</v>
      </c>
      <c r="BF316" s="156">
        <f>IF(N316="znížená",J316,0)</f>
        <v>0</v>
      </c>
      <c r="BG316" s="156">
        <f>IF(N316="zákl. prenesená",J316,0)</f>
        <v>0</v>
      </c>
      <c r="BH316" s="156">
        <f>IF(N316="zníž. prenesená",J316,0)</f>
        <v>0</v>
      </c>
      <c r="BI316" s="156">
        <f>IF(N316="nulová",J316,0)</f>
        <v>0</v>
      </c>
      <c r="BJ316" s="16" t="s">
        <v>88</v>
      </c>
      <c r="BK316" s="156">
        <f>ROUND(I316*H316,2)</f>
        <v>0</v>
      </c>
      <c r="BL316" s="16" t="s">
        <v>247</v>
      </c>
      <c r="BM316" s="155" t="s">
        <v>356</v>
      </c>
    </row>
    <row r="317" spans="2:65" s="11" customFormat="1" ht="22.95" customHeight="1">
      <c r="B317" s="130"/>
      <c r="D317" s="131" t="s">
        <v>75</v>
      </c>
      <c r="E317" s="140" t="s">
        <v>357</v>
      </c>
      <c r="F317" s="140" t="s">
        <v>358</v>
      </c>
      <c r="I317" s="133"/>
      <c r="J317" s="141">
        <f>BK317</f>
        <v>0</v>
      </c>
      <c r="L317" s="130"/>
      <c r="M317" s="135"/>
      <c r="P317" s="136">
        <f>SUM(P318:P324)</f>
        <v>0</v>
      </c>
      <c r="R317" s="136">
        <f>SUM(R318:R324)</f>
        <v>0</v>
      </c>
      <c r="T317" s="137">
        <f>SUM(T318:T324)</f>
        <v>0</v>
      </c>
      <c r="AR317" s="131" t="s">
        <v>88</v>
      </c>
      <c r="AT317" s="138" t="s">
        <v>75</v>
      </c>
      <c r="AU317" s="138" t="s">
        <v>83</v>
      </c>
      <c r="AY317" s="131" t="s">
        <v>152</v>
      </c>
      <c r="BK317" s="139">
        <f>SUM(BK318:BK324)</f>
        <v>0</v>
      </c>
    </row>
    <row r="318" spans="2:65" s="1" customFormat="1" ht="33" customHeight="1">
      <c r="B318" s="142"/>
      <c r="C318" s="143" t="s">
        <v>359</v>
      </c>
      <c r="D318" s="143" t="s">
        <v>155</v>
      </c>
      <c r="E318" s="144" t="s">
        <v>360</v>
      </c>
      <c r="F318" s="145" t="s">
        <v>361</v>
      </c>
      <c r="G318" s="146" t="s">
        <v>362</v>
      </c>
      <c r="H318" s="147">
        <v>64</v>
      </c>
      <c r="I318" s="148"/>
      <c r="J318" s="149">
        <f>ROUND(I318*H318,2)</f>
        <v>0</v>
      </c>
      <c r="K318" s="150"/>
      <c r="L318" s="31"/>
      <c r="M318" s="151" t="s">
        <v>1</v>
      </c>
      <c r="N318" s="152" t="s">
        <v>42</v>
      </c>
      <c r="P318" s="153">
        <f>O318*H318</f>
        <v>0</v>
      </c>
      <c r="Q318" s="153">
        <v>0</v>
      </c>
      <c r="R318" s="153">
        <f>Q318*H318</f>
        <v>0</v>
      </c>
      <c r="S318" s="153">
        <v>0</v>
      </c>
      <c r="T318" s="154">
        <f>S318*H318</f>
        <v>0</v>
      </c>
      <c r="AR318" s="155" t="s">
        <v>247</v>
      </c>
      <c r="AT318" s="155" t="s">
        <v>155</v>
      </c>
      <c r="AU318" s="155" t="s">
        <v>88</v>
      </c>
      <c r="AY318" s="16" t="s">
        <v>152</v>
      </c>
      <c r="BE318" s="156">
        <f>IF(N318="základná",J318,0)</f>
        <v>0</v>
      </c>
      <c r="BF318" s="156">
        <f>IF(N318="znížená",J318,0)</f>
        <v>0</v>
      </c>
      <c r="BG318" s="156">
        <f>IF(N318="zákl. prenesená",J318,0)</f>
        <v>0</v>
      </c>
      <c r="BH318" s="156">
        <f>IF(N318="zníž. prenesená",J318,0)</f>
        <v>0</v>
      </c>
      <c r="BI318" s="156">
        <f>IF(N318="nulová",J318,0)</f>
        <v>0</v>
      </c>
      <c r="BJ318" s="16" t="s">
        <v>88</v>
      </c>
      <c r="BK318" s="156">
        <f>ROUND(I318*H318,2)</f>
        <v>0</v>
      </c>
      <c r="BL318" s="16" t="s">
        <v>247</v>
      </c>
      <c r="BM318" s="155" t="s">
        <v>363</v>
      </c>
    </row>
    <row r="319" spans="2:65" s="14" customFormat="1">
      <c r="B319" s="183"/>
      <c r="D319" s="158" t="s">
        <v>161</v>
      </c>
      <c r="E319" s="184" t="s">
        <v>1</v>
      </c>
      <c r="F319" s="185" t="s">
        <v>364</v>
      </c>
      <c r="H319" s="184" t="s">
        <v>1</v>
      </c>
      <c r="I319" s="186"/>
      <c r="L319" s="183"/>
      <c r="M319" s="187"/>
      <c r="T319" s="188"/>
      <c r="AT319" s="184" t="s">
        <v>161</v>
      </c>
      <c r="AU319" s="184" t="s">
        <v>88</v>
      </c>
      <c r="AV319" s="14" t="s">
        <v>83</v>
      </c>
      <c r="AW319" s="14" t="s">
        <v>31</v>
      </c>
      <c r="AX319" s="14" t="s">
        <v>76</v>
      </c>
      <c r="AY319" s="184" t="s">
        <v>152</v>
      </c>
    </row>
    <row r="320" spans="2:65" s="12" customFormat="1">
      <c r="B320" s="157"/>
      <c r="D320" s="158" t="s">
        <v>161</v>
      </c>
      <c r="E320" s="159" t="s">
        <v>1</v>
      </c>
      <c r="F320" s="160" t="s">
        <v>297</v>
      </c>
      <c r="H320" s="161">
        <v>32</v>
      </c>
      <c r="I320" s="162"/>
      <c r="L320" s="157"/>
      <c r="M320" s="163"/>
      <c r="T320" s="164"/>
      <c r="AT320" s="159" t="s">
        <v>161</v>
      </c>
      <c r="AU320" s="159" t="s">
        <v>88</v>
      </c>
      <c r="AV320" s="12" t="s">
        <v>88</v>
      </c>
      <c r="AW320" s="12" t="s">
        <v>31</v>
      </c>
      <c r="AX320" s="12" t="s">
        <v>76</v>
      </c>
      <c r="AY320" s="159" t="s">
        <v>152</v>
      </c>
    </row>
    <row r="321" spans="2:65" s="14" customFormat="1">
      <c r="B321" s="183"/>
      <c r="D321" s="158" t="s">
        <v>161</v>
      </c>
      <c r="E321" s="184" t="s">
        <v>1</v>
      </c>
      <c r="F321" s="185" t="s">
        <v>365</v>
      </c>
      <c r="H321" s="184" t="s">
        <v>1</v>
      </c>
      <c r="I321" s="186"/>
      <c r="L321" s="183"/>
      <c r="M321" s="187"/>
      <c r="T321" s="188"/>
      <c r="AT321" s="184" t="s">
        <v>161</v>
      </c>
      <c r="AU321" s="184" t="s">
        <v>88</v>
      </c>
      <c r="AV321" s="14" t="s">
        <v>83</v>
      </c>
      <c r="AW321" s="14" t="s">
        <v>31</v>
      </c>
      <c r="AX321" s="14" t="s">
        <v>76</v>
      </c>
      <c r="AY321" s="184" t="s">
        <v>152</v>
      </c>
    </row>
    <row r="322" spans="2:65" s="12" customFormat="1">
      <c r="B322" s="157"/>
      <c r="D322" s="158" t="s">
        <v>161</v>
      </c>
      <c r="E322" s="159" t="s">
        <v>1</v>
      </c>
      <c r="F322" s="160" t="s">
        <v>297</v>
      </c>
      <c r="H322" s="161">
        <v>32</v>
      </c>
      <c r="I322" s="162"/>
      <c r="L322" s="157"/>
      <c r="M322" s="163"/>
      <c r="T322" s="164"/>
      <c r="AT322" s="159" t="s">
        <v>161</v>
      </c>
      <c r="AU322" s="159" t="s">
        <v>88</v>
      </c>
      <c r="AV322" s="12" t="s">
        <v>88</v>
      </c>
      <c r="AW322" s="12" t="s">
        <v>31</v>
      </c>
      <c r="AX322" s="12" t="s">
        <v>76</v>
      </c>
      <c r="AY322" s="159" t="s">
        <v>152</v>
      </c>
    </row>
    <row r="323" spans="2:65" s="13" customFormat="1">
      <c r="B323" s="176"/>
      <c r="D323" s="158" t="s">
        <v>161</v>
      </c>
      <c r="E323" s="177" t="s">
        <v>1</v>
      </c>
      <c r="F323" s="178" t="s">
        <v>183</v>
      </c>
      <c r="H323" s="179">
        <v>64</v>
      </c>
      <c r="I323" s="180"/>
      <c r="L323" s="176"/>
      <c r="M323" s="181"/>
      <c r="T323" s="182"/>
      <c r="AT323" s="177" t="s">
        <v>161</v>
      </c>
      <c r="AU323" s="177" t="s">
        <v>88</v>
      </c>
      <c r="AV323" s="13" t="s">
        <v>159</v>
      </c>
      <c r="AW323" s="13" t="s">
        <v>31</v>
      </c>
      <c r="AX323" s="13" t="s">
        <v>83</v>
      </c>
      <c r="AY323" s="177" t="s">
        <v>152</v>
      </c>
    </row>
    <row r="324" spans="2:65" s="1" customFormat="1" ht="24.15" customHeight="1">
      <c r="B324" s="142"/>
      <c r="C324" s="143" t="s">
        <v>366</v>
      </c>
      <c r="D324" s="143" t="s">
        <v>155</v>
      </c>
      <c r="E324" s="144" t="s">
        <v>367</v>
      </c>
      <c r="F324" s="145" t="s">
        <v>368</v>
      </c>
      <c r="G324" s="146" t="s">
        <v>312</v>
      </c>
      <c r="H324" s="189"/>
      <c r="I324" s="148"/>
      <c r="J324" s="149">
        <f>ROUND(I324*H324,2)</f>
        <v>0</v>
      </c>
      <c r="K324" s="150"/>
      <c r="L324" s="31"/>
      <c r="M324" s="151" t="s">
        <v>1</v>
      </c>
      <c r="N324" s="152" t="s">
        <v>42</v>
      </c>
      <c r="P324" s="153">
        <f>O324*H324</f>
        <v>0</v>
      </c>
      <c r="Q324" s="153">
        <v>0</v>
      </c>
      <c r="R324" s="153">
        <f>Q324*H324</f>
        <v>0</v>
      </c>
      <c r="S324" s="153">
        <v>0</v>
      </c>
      <c r="T324" s="154">
        <f>S324*H324</f>
        <v>0</v>
      </c>
      <c r="AR324" s="155" t="s">
        <v>247</v>
      </c>
      <c r="AT324" s="155" t="s">
        <v>155</v>
      </c>
      <c r="AU324" s="155" t="s">
        <v>88</v>
      </c>
      <c r="AY324" s="16" t="s">
        <v>152</v>
      </c>
      <c r="BE324" s="156">
        <f>IF(N324="základná",J324,0)</f>
        <v>0</v>
      </c>
      <c r="BF324" s="156">
        <f>IF(N324="znížená",J324,0)</f>
        <v>0</v>
      </c>
      <c r="BG324" s="156">
        <f>IF(N324="zákl. prenesená",J324,0)</f>
        <v>0</v>
      </c>
      <c r="BH324" s="156">
        <f>IF(N324="zníž. prenesená",J324,0)</f>
        <v>0</v>
      </c>
      <c r="BI324" s="156">
        <f>IF(N324="nulová",J324,0)</f>
        <v>0</v>
      </c>
      <c r="BJ324" s="16" t="s">
        <v>88</v>
      </c>
      <c r="BK324" s="156">
        <f>ROUND(I324*H324,2)</f>
        <v>0</v>
      </c>
      <c r="BL324" s="16" t="s">
        <v>247</v>
      </c>
      <c r="BM324" s="155" t="s">
        <v>369</v>
      </c>
    </row>
    <row r="325" spans="2:65" s="11" customFormat="1" ht="22.95" customHeight="1">
      <c r="B325" s="130"/>
      <c r="D325" s="131" t="s">
        <v>75</v>
      </c>
      <c r="E325" s="140" t="s">
        <v>370</v>
      </c>
      <c r="F325" s="140" t="s">
        <v>371</v>
      </c>
      <c r="I325" s="133"/>
      <c r="J325" s="141">
        <f>BK325</f>
        <v>0</v>
      </c>
      <c r="L325" s="130"/>
      <c r="M325" s="135"/>
      <c r="P325" s="136">
        <f>SUM(P326:P334)</f>
        <v>0</v>
      </c>
      <c r="R325" s="136">
        <f>SUM(R326:R334)</f>
        <v>0.837999567</v>
      </c>
      <c r="T325" s="137">
        <f>SUM(T326:T334)</f>
        <v>0</v>
      </c>
      <c r="AR325" s="131" t="s">
        <v>88</v>
      </c>
      <c r="AT325" s="138" t="s">
        <v>75</v>
      </c>
      <c r="AU325" s="138" t="s">
        <v>83</v>
      </c>
      <c r="AY325" s="131" t="s">
        <v>152</v>
      </c>
      <c r="BK325" s="139">
        <f>SUM(BK326:BK334)</f>
        <v>0</v>
      </c>
    </row>
    <row r="326" spans="2:65" s="1" customFormat="1" ht="21.75" customHeight="1">
      <c r="B326" s="142"/>
      <c r="C326" s="143" t="s">
        <v>372</v>
      </c>
      <c r="D326" s="143" t="s">
        <v>155</v>
      </c>
      <c r="E326" s="144" t="s">
        <v>373</v>
      </c>
      <c r="F326" s="145" t="s">
        <v>374</v>
      </c>
      <c r="G326" s="146" t="s">
        <v>158</v>
      </c>
      <c r="H326" s="147">
        <v>28.37</v>
      </c>
      <c r="I326" s="148"/>
      <c r="J326" s="149">
        <f>ROUND(I326*H326,2)</f>
        <v>0</v>
      </c>
      <c r="K326" s="150"/>
      <c r="L326" s="31"/>
      <c r="M326" s="151" t="s">
        <v>1</v>
      </c>
      <c r="N326" s="152" t="s">
        <v>42</v>
      </c>
      <c r="P326" s="153">
        <f>O326*H326</f>
        <v>0</v>
      </c>
      <c r="Q326" s="153">
        <v>6.2909999999999995E-4</v>
      </c>
      <c r="R326" s="153">
        <f>Q326*H326</f>
        <v>1.7847566999999998E-2</v>
      </c>
      <c r="S326" s="153">
        <v>0</v>
      </c>
      <c r="T326" s="154">
        <f>S326*H326</f>
        <v>0</v>
      </c>
      <c r="AR326" s="155" t="s">
        <v>247</v>
      </c>
      <c r="AT326" s="155" t="s">
        <v>155</v>
      </c>
      <c r="AU326" s="155" t="s">
        <v>88</v>
      </c>
      <c r="AY326" s="16" t="s">
        <v>152</v>
      </c>
      <c r="BE326" s="156">
        <f>IF(N326="základná",J326,0)</f>
        <v>0</v>
      </c>
      <c r="BF326" s="156">
        <f>IF(N326="znížená",J326,0)</f>
        <v>0</v>
      </c>
      <c r="BG326" s="156">
        <f>IF(N326="zákl. prenesená",J326,0)</f>
        <v>0</v>
      </c>
      <c r="BH326" s="156">
        <f>IF(N326="zníž. prenesená",J326,0)</f>
        <v>0</v>
      </c>
      <c r="BI326" s="156">
        <f>IF(N326="nulová",J326,0)</f>
        <v>0</v>
      </c>
      <c r="BJ326" s="16" t="s">
        <v>88</v>
      </c>
      <c r="BK326" s="156">
        <f>ROUND(I326*H326,2)</f>
        <v>0</v>
      </c>
      <c r="BL326" s="16" t="s">
        <v>247</v>
      </c>
      <c r="BM326" s="155" t="s">
        <v>375</v>
      </c>
    </row>
    <row r="327" spans="2:65" s="12" customFormat="1">
      <c r="B327" s="157"/>
      <c r="D327" s="158" t="s">
        <v>161</v>
      </c>
      <c r="E327" s="159" t="s">
        <v>1</v>
      </c>
      <c r="F327" s="160" t="s">
        <v>376</v>
      </c>
      <c r="H327" s="161">
        <v>28.37</v>
      </c>
      <c r="I327" s="162"/>
      <c r="L327" s="157"/>
      <c r="M327" s="163"/>
      <c r="T327" s="164"/>
      <c r="AT327" s="159" t="s">
        <v>161</v>
      </c>
      <c r="AU327" s="159" t="s">
        <v>88</v>
      </c>
      <c r="AV327" s="12" t="s">
        <v>88</v>
      </c>
      <c r="AW327" s="12" t="s">
        <v>31</v>
      </c>
      <c r="AX327" s="12" t="s">
        <v>83</v>
      </c>
      <c r="AY327" s="159" t="s">
        <v>152</v>
      </c>
    </row>
    <row r="328" spans="2:65" s="1" customFormat="1" ht="24.15" customHeight="1">
      <c r="B328" s="142"/>
      <c r="C328" s="143" t="s">
        <v>297</v>
      </c>
      <c r="D328" s="143" t="s">
        <v>155</v>
      </c>
      <c r="E328" s="144" t="s">
        <v>377</v>
      </c>
      <c r="F328" s="145" t="s">
        <v>378</v>
      </c>
      <c r="G328" s="146" t="s">
        <v>165</v>
      </c>
      <c r="H328" s="147">
        <v>34.14</v>
      </c>
      <c r="I328" s="148"/>
      <c r="J328" s="149">
        <f>ROUND(I328*H328,2)</f>
        <v>0</v>
      </c>
      <c r="K328" s="150"/>
      <c r="L328" s="31"/>
      <c r="M328" s="151" t="s">
        <v>1</v>
      </c>
      <c r="N328" s="152" t="s">
        <v>42</v>
      </c>
      <c r="P328" s="153">
        <f>O328*H328</f>
        <v>0</v>
      </c>
      <c r="Q328" s="153">
        <v>3.7799999999999999E-3</v>
      </c>
      <c r="R328" s="153">
        <f>Q328*H328</f>
        <v>0.1290492</v>
      </c>
      <c r="S328" s="153">
        <v>0</v>
      </c>
      <c r="T328" s="154">
        <f>S328*H328</f>
        <v>0</v>
      </c>
      <c r="AR328" s="155" t="s">
        <v>247</v>
      </c>
      <c r="AT328" s="155" t="s">
        <v>155</v>
      </c>
      <c r="AU328" s="155" t="s">
        <v>88</v>
      </c>
      <c r="AY328" s="16" t="s">
        <v>152</v>
      </c>
      <c r="BE328" s="156">
        <f>IF(N328="základná",J328,0)</f>
        <v>0</v>
      </c>
      <c r="BF328" s="156">
        <f>IF(N328="znížená",J328,0)</f>
        <v>0</v>
      </c>
      <c r="BG328" s="156">
        <f>IF(N328="zákl. prenesená",J328,0)</f>
        <v>0</v>
      </c>
      <c r="BH328" s="156">
        <f>IF(N328="zníž. prenesená",J328,0)</f>
        <v>0</v>
      </c>
      <c r="BI328" s="156">
        <f>IF(N328="nulová",J328,0)</f>
        <v>0</v>
      </c>
      <c r="BJ328" s="16" t="s">
        <v>88</v>
      </c>
      <c r="BK328" s="156">
        <f>ROUND(I328*H328,2)</f>
        <v>0</v>
      </c>
      <c r="BL328" s="16" t="s">
        <v>247</v>
      </c>
      <c r="BM328" s="155" t="s">
        <v>379</v>
      </c>
    </row>
    <row r="329" spans="2:65" s="12" customFormat="1">
      <c r="B329" s="157"/>
      <c r="D329" s="158" t="s">
        <v>161</v>
      </c>
      <c r="E329" s="159" t="s">
        <v>1</v>
      </c>
      <c r="F329" s="160" t="s">
        <v>167</v>
      </c>
      <c r="H329" s="161">
        <v>34.14</v>
      </c>
      <c r="I329" s="162"/>
      <c r="L329" s="157"/>
      <c r="M329" s="163"/>
      <c r="T329" s="164"/>
      <c r="AT329" s="159" t="s">
        <v>161</v>
      </c>
      <c r="AU329" s="159" t="s">
        <v>88</v>
      </c>
      <c r="AV329" s="12" t="s">
        <v>88</v>
      </c>
      <c r="AW329" s="12" t="s">
        <v>31</v>
      </c>
      <c r="AX329" s="12" t="s">
        <v>83</v>
      </c>
      <c r="AY329" s="159" t="s">
        <v>152</v>
      </c>
    </row>
    <row r="330" spans="2:65" s="1" customFormat="1" ht="24.15" customHeight="1">
      <c r="B330" s="142"/>
      <c r="C330" s="165" t="s">
        <v>380</v>
      </c>
      <c r="D330" s="165" t="s">
        <v>169</v>
      </c>
      <c r="E330" s="166" t="s">
        <v>381</v>
      </c>
      <c r="F330" s="167" t="s">
        <v>382</v>
      </c>
      <c r="G330" s="168" t="s">
        <v>165</v>
      </c>
      <c r="H330" s="169">
        <v>38.826000000000001</v>
      </c>
      <c r="I330" s="170"/>
      <c r="J330" s="171">
        <f>ROUND(I330*H330,2)</f>
        <v>0</v>
      </c>
      <c r="K330" s="172"/>
      <c r="L330" s="173"/>
      <c r="M330" s="174" t="s">
        <v>1</v>
      </c>
      <c r="N330" s="175" t="s">
        <v>42</v>
      </c>
      <c r="P330" s="153">
        <f>O330*H330</f>
        <v>0</v>
      </c>
      <c r="Q330" s="153">
        <v>1.78E-2</v>
      </c>
      <c r="R330" s="153">
        <f>Q330*H330</f>
        <v>0.69110280000000002</v>
      </c>
      <c r="S330" s="153">
        <v>0</v>
      </c>
      <c r="T330" s="154">
        <f>S330*H330</f>
        <v>0</v>
      </c>
      <c r="AR330" s="155" t="s">
        <v>297</v>
      </c>
      <c r="AT330" s="155" t="s">
        <v>169</v>
      </c>
      <c r="AU330" s="155" t="s">
        <v>88</v>
      </c>
      <c r="AY330" s="16" t="s">
        <v>152</v>
      </c>
      <c r="BE330" s="156">
        <f>IF(N330="základná",J330,0)</f>
        <v>0</v>
      </c>
      <c r="BF330" s="156">
        <f>IF(N330="znížená",J330,0)</f>
        <v>0</v>
      </c>
      <c r="BG330" s="156">
        <f>IF(N330="zákl. prenesená",J330,0)</f>
        <v>0</v>
      </c>
      <c r="BH330" s="156">
        <f>IF(N330="zníž. prenesená",J330,0)</f>
        <v>0</v>
      </c>
      <c r="BI330" s="156">
        <f>IF(N330="nulová",J330,0)</f>
        <v>0</v>
      </c>
      <c r="BJ330" s="16" t="s">
        <v>88</v>
      </c>
      <c r="BK330" s="156">
        <f>ROUND(I330*H330,2)</f>
        <v>0</v>
      </c>
      <c r="BL330" s="16" t="s">
        <v>247</v>
      </c>
      <c r="BM330" s="155" t="s">
        <v>383</v>
      </c>
    </row>
    <row r="331" spans="2:65" s="12" customFormat="1">
      <c r="B331" s="157"/>
      <c r="D331" s="158" t="s">
        <v>161</v>
      </c>
      <c r="E331" s="159" t="s">
        <v>1</v>
      </c>
      <c r="F331" s="160" t="s">
        <v>384</v>
      </c>
      <c r="H331" s="161">
        <v>35.847000000000001</v>
      </c>
      <c r="I331" s="162"/>
      <c r="L331" s="157"/>
      <c r="M331" s="163"/>
      <c r="T331" s="164"/>
      <c r="AT331" s="159" t="s">
        <v>161</v>
      </c>
      <c r="AU331" s="159" t="s">
        <v>88</v>
      </c>
      <c r="AV331" s="12" t="s">
        <v>88</v>
      </c>
      <c r="AW331" s="12" t="s">
        <v>31</v>
      </c>
      <c r="AX331" s="12" t="s">
        <v>76</v>
      </c>
      <c r="AY331" s="159" t="s">
        <v>152</v>
      </c>
    </row>
    <row r="332" spans="2:65" s="12" customFormat="1">
      <c r="B332" s="157"/>
      <c r="D332" s="158" t="s">
        <v>161</v>
      </c>
      <c r="E332" s="159" t="s">
        <v>1</v>
      </c>
      <c r="F332" s="160" t="s">
        <v>385</v>
      </c>
      <c r="H332" s="161">
        <v>2.9790000000000001</v>
      </c>
      <c r="I332" s="162"/>
      <c r="L332" s="157"/>
      <c r="M332" s="163"/>
      <c r="T332" s="164"/>
      <c r="AT332" s="159" t="s">
        <v>161</v>
      </c>
      <c r="AU332" s="159" t="s">
        <v>88</v>
      </c>
      <c r="AV332" s="12" t="s">
        <v>88</v>
      </c>
      <c r="AW332" s="12" t="s">
        <v>31</v>
      </c>
      <c r="AX332" s="12" t="s">
        <v>76</v>
      </c>
      <c r="AY332" s="159" t="s">
        <v>152</v>
      </c>
    </row>
    <row r="333" spans="2:65" s="13" customFormat="1">
      <c r="B333" s="176"/>
      <c r="D333" s="158" t="s">
        <v>161</v>
      </c>
      <c r="E333" s="177" t="s">
        <v>1</v>
      </c>
      <c r="F333" s="178" t="s">
        <v>183</v>
      </c>
      <c r="H333" s="179">
        <v>38.826000000000001</v>
      </c>
      <c r="I333" s="180"/>
      <c r="L333" s="176"/>
      <c r="M333" s="181"/>
      <c r="T333" s="182"/>
      <c r="AT333" s="177" t="s">
        <v>161</v>
      </c>
      <c r="AU333" s="177" t="s">
        <v>88</v>
      </c>
      <c r="AV333" s="13" t="s">
        <v>159</v>
      </c>
      <c r="AW333" s="13" t="s">
        <v>31</v>
      </c>
      <c r="AX333" s="13" t="s">
        <v>83</v>
      </c>
      <c r="AY333" s="177" t="s">
        <v>152</v>
      </c>
    </row>
    <row r="334" spans="2:65" s="1" customFormat="1" ht="24.15" customHeight="1">
      <c r="B334" s="142"/>
      <c r="C334" s="143" t="s">
        <v>386</v>
      </c>
      <c r="D334" s="143" t="s">
        <v>155</v>
      </c>
      <c r="E334" s="144" t="s">
        <v>387</v>
      </c>
      <c r="F334" s="145" t="s">
        <v>388</v>
      </c>
      <c r="G334" s="146" t="s">
        <v>312</v>
      </c>
      <c r="H334" s="189"/>
      <c r="I334" s="148"/>
      <c r="J334" s="149">
        <f>ROUND(I334*H334,2)</f>
        <v>0</v>
      </c>
      <c r="K334" s="150"/>
      <c r="L334" s="31"/>
      <c r="M334" s="151" t="s">
        <v>1</v>
      </c>
      <c r="N334" s="152" t="s">
        <v>42</v>
      </c>
      <c r="P334" s="153">
        <f>O334*H334</f>
        <v>0</v>
      </c>
      <c r="Q334" s="153">
        <v>0</v>
      </c>
      <c r="R334" s="153">
        <f>Q334*H334</f>
        <v>0</v>
      </c>
      <c r="S334" s="153">
        <v>0</v>
      </c>
      <c r="T334" s="154">
        <f>S334*H334</f>
        <v>0</v>
      </c>
      <c r="AR334" s="155" t="s">
        <v>247</v>
      </c>
      <c r="AT334" s="155" t="s">
        <v>155</v>
      </c>
      <c r="AU334" s="155" t="s">
        <v>88</v>
      </c>
      <c r="AY334" s="16" t="s">
        <v>152</v>
      </c>
      <c r="BE334" s="156">
        <f>IF(N334="základná",J334,0)</f>
        <v>0</v>
      </c>
      <c r="BF334" s="156">
        <f>IF(N334="znížená",J334,0)</f>
        <v>0</v>
      </c>
      <c r="BG334" s="156">
        <f>IF(N334="zákl. prenesená",J334,0)</f>
        <v>0</v>
      </c>
      <c r="BH334" s="156">
        <f>IF(N334="zníž. prenesená",J334,0)</f>
        <v>0</v>
      </c>
      <c r="BI334" s="156">
        <f>IF(N334="nulová",J334,0)</f>
        <v>0</v>
      </c>
      <c r="BJ334" s="16" t="s">
        <v>88</v>
      </c>
      <c r="BK334" s="156">
        <f>ROUND(I334*H334,2)</f>
        <v>0</v>
      </c>
      <c r="BL334" s="16" t="s">
        <v>247</v>
      </c>
      <c r="BM334" s="155" t="s">
        <v>389</v>
      </c>
    </row>
    <row r="335" spans="2:65" s="11" customFormat="1" ht="22.95" customHeight="1">
      <c r="B335" s="130"/>
      <c r="D335" s="131" t="s">
        <v>75</v>
      </c>
      <c r="E335" s="140" t="s">
        <v>390</v>
      </c>
      <c r="F335" s="140" t="s">
        <v>391</v>
      </c>
      <c r="I335" s="133"/>
      <c r="J335" s="141">
        <f>BK335</f>
        <v>0</v>
      </c>
      <c r="L335" s="130"/>
      <c r="M335" s="135"/>
      <c r="P335" s="136">
        <f>SUM(P336:P341)</f>
        <v>0</v>
      </c>
      <c r="R335" s="136">
        <f>SUM(R336:R341)</f>
        <v>0</v>
      </c>
      <c r="T335" s="137">
        <f>SUM(T336:T341)</f>
        <v>0</v>
      </c>
      <c r="AR335" s="131" t="s">
        <v>88</v>
      </c>
      <c r="AT335" s="138" t="s">
        <v>75</v>
      </c>
      <c r="AU335" s="138" t="s">
        <v>83</v>
      </c>
      <c r="AY335" s="131" t="s">
        <v>152</v>
      </c>
      <c r="BK335" s="139">
        <f>SUM(BK336:BK341)</f>
        <v>0</v>
      </c>
    </row>
    <row r="336" spans="2:65" s="1" customFormat="1" ht="24.15" customHeight="1">
      <c r="B336" s="142"/>
      <c r="C336" s="143" t="s">
        <v>392</v>
      </c>
      <c r="D336" s="143" t="s">
        <v>155</v>
      </c>
      <c r="E336" s="144" t="s">
        <v>393</v>
      </c>
      <c r="F336" s="145" t="s">
        <v>394</v>
      </c>
      <c r="G336" s="146" t="s">
        <v>165</v>
      </c>
      <c r="H336" s="147">
        <v>34.14</v>
      </c>
      <c r="I336" s="148"/>
      <c r="J336" s="149">
        <f>ROUND(I336*H336,2)</f>
        <v>0</v>
      </c>
      <c r="K336" s="150"/>
      <c r="L336" s="31"/>
      <c r="M336" s="151" t="s">
        <v>1</v>
      </c>
      <c r="N336" s="152" t="s">
        <v>42</v>
      </c>
      <c r="P336" s="153">
        <f>O336*H336</f>
        <v>0</v>
      </c>
      <c r="Q336" s="153">
        <v>0</v>
      </c>
      <c r="R336" s="153">
        <f>Q336*H336</f>
        <v>0</v>
      </c>
      <c r="S336" s="153">
        <v>0</v>
      </c>
      <c r="T336" s="154">
        <f>S336*H336</f>
        <v>0</v>
      </c>
      <c r="AR336" s="155" t="s">
        <v>247</v>
      </c>
      <c r="AT336" s="155" t="s">
        <v>155</v>
      </c>
      <c r="AU336" s="155" t="s">
        <v>88</v>
      </c>
      <c r="AY336" s="16" t="s">
        <v>152</v>
      </c>
      <c r="BE336" s="156">
        <f>IF(N336="základná",J336,0)</f>
        <v>0</v>
      </c>
      <c r="BF336" s="156">
        <f>IF(N336="znížená",J336,0)</f>
        <v>0</v>
      </c>
      <c r="BG336" s="156">
        <f>IF(N336="zákl. prenesená",J336,0)</f>
        <v>0</v>
      </c>
      <c r="BH336" s="156">
        <f>IF(N336="zníž. prenesená",J336,0)</f>
        <v>0</v>
      </c>
      <c r="BI336" s="156">
        <f>IF(N336="nulová",J336,0)</f>
        <v>0</v>
      </c>
      <c r="BJ336" s="16" t="s">
        <v>88</v>
      </c>
      <c r="BK336" s="156">
        <f>ROUND(I336*H336,2)</f>
        <v>0</v>
      </c>
      <c r="BL336" s="16" t="s">
        <v>247</v>
      </c>
      <c r="BM336" s="155" t="s">
        <v>395</v>
      </c>
    </row>
    <row r="337" spans="2:65" s="12" customFormat="1">
      <c r="B337" s="157"/>
      <c r="D337" s="158" t="s">
        <v>161</v>
      </c>
      <c r="E337" s="159" t="s">
        <v>1</v>
      </c>
      <c r="F337" s="160" t="s">
        <v>396</v>
      </c>
      <c r="H337" s="161">
        <v>34.14</v>
      </c>
      <c r="I337" s="162"/>
      <c r="L337" s="157"/>
      <c r="M337" s="163"/>
      <c r="T337" s="164"/>
      <c r="AT337" s="159" t="s">
        <v>161</v>
      </c>
      <c r="AU337" s="159" t="s">
        <v>88</v>
      </c>
      <c r="AV337" s="12" t="s">
        <v>88</v>
      </c>
      <c r="AW337" s="12" t="s">
        <v>31</v>
      </c>
      <c r="AX337" s="12" t="s">
        <v>83</v>
      </c>
      <c r="AY337" s="159" t="s">
        <v>152</v>
      </c>
    </row>
    <row r="338" spans="2:65" s="1" customFormat="1" ht="16.5" customHeight="1">
      <c r="B338" s="142"/>
      <c r="C338" s="143" t="s">
        <v>397</v>
      </c>
      <c r="D338" s="143" t="s">
        <v>155</v>
      </c>
      <c r="E338" s="144" t="s">
        <v>398</v>
      </c>
      <c r="F338" s="145" t="s">
        <v>399</v>
      </c>
      <c r="G338" s="146" t="s">
        <v>158</v>
      </c>
      <c r="H338" s="147">
        <v>28.37</v>
      </c>
      <c r="I338" s="148"/>
      <c r="J338" s="149">
        <f>ROUND(I338*H338,2)</f>
        <v>0</v>
      </c>
      <c r="K338" s="150"/>
      <c r="L338" s="31"/>
      <c r="M338" s="151" t="s">
        <v>1</v>
      </c>
      <c r="N338" s="152" t="s">
        <v>42</v>
      </c>
      <c r="P338" s="153">
        <f>O338*H338</f>
        <v>0</v>
      </c>
      <c r="Q338" s="153">
        <v>0</v>
      </c>
      <c r="R338" s="153">
        <f>Q338*H338</f>
        <v>0</v>
      </c>
      <c r="S338" s="153">
        <v>0</v>
      </c>
      <c r="T338" s="154">
        <f>S338*H338</f>
        <v>0</v>
      </c>
      <c r="AR338" s="155" t="s">
        <v>247</v>
      </c>
      <c r="AT338" s="155" t="s">
        <v>155</v>
      </c>
      <c r="AU338" s="155" t="s">
        <v>88</v>
      </c>
      <c r="AY338" s="16" t="s">
        <v>152</v>
      </c>
      <c r="BE338" s="156">
        <f>IF(N338="základná",J338,0)</f>
        <v>0</v>
      </c>
      <c r="BF338" s="156">
        <f>IF(N338="znížená",J338,0)</f>
        <v>0</v>
      </c>
      <c r="BG338" s="156">
        <f>IF(N338="zákl. prenesená",J338,0)</f>
        <v>0</v>
      </c>
      <c r="BH338" s="156">
        <f>IF(N338="zníž. prenesená",J338,0)</f>
        <v>0</v>
      </c>
      <c r="BI338" s="156">
        <f>IF(N338="nulová",J338,0)</f>
        <v>0</v>
      </c>
      <c r="BJ338" s="16" t="s">
        <v>88</v>
      </c>
      <c r="BK338" s="156">
        <f>ROUND(I338*H338,2)</f>
        <v>0</v>
      </c>
      <c r="BL338" s="16" t="s">
        <v>247</v>
      </c>
      <c r="BM338" s="155" t="s">
        <v>400</v>
      </c>
    </row>
    <row r="339" spans="2:65" s="1" customFormat="1" ht="24.15" customHeight="1">
      <c r="B339" s="142"/>
      <c r="C339" s="143" t="s">
        <v>401</v>
      </c>
      <c r="D339" s="143" t="s">
        <v>155</v>
      </c>
      <c r="E339" s="144" t="s">
        <v>402</v>
      </c>
      <c r="F339" s="145" t="s">
        <v>403</v>
      </c>
      <c r="G339" s="146" t="s">
        <v>165</v>
      </c>
      <c r="H339" s="147">
        <v>34.14</v>
      </c>
      <c r="I339" s="148"/>
      <c r="J339" s="149">
        <f>ROUND(I339*H339,2)</f>
        <v>0</v>
      </c>
      <c r="K339" s="150"/>
      <c r="L339" s="31"/>
      <c r="M339" s="151" t="s">
        <v>1</v>
      </c>
      <c r="N339" s="152" t="s">
        <v>42</v>
      </c>
      <c r="P339" s="153">
        <f>O339*H339</f>
        <v>0</v>
      </c>
      <c r="Q339" s="153">
        <v>0</v>
      </c>
      <c r="R339" s="153">
        <f>Q339*H339</f>
        <v>0</v>
      </c>
      <c r="S339" s="153">
        <v>0</v>
      </c>
      <c r="T339" s="154">
        <f>S339*H339</f>
        <v>0</v>
      </c>
      <c r="AR339" s="155" t="s">
        <v>247</v>
      </c>
      <c r="AT339" s="155" t="s">
        <v>155</v>
      </c>
      <c r="AU339" s="155" t="s">
        <v>88</v>
      </c>
      <c r="AY339" s="16" t="s">
        <v>152</v>
      </c>
      <c r="BE339" s="156">
        <f>IF(N339="základná",J339,0)</f>
        <v>0</v>
      </c>
      <c r="BF339" s="156">
        <f>IF(N339="znížená",J339,0)</f>
        <v>0</v>
      </c>
      <c r="BG339" s="156">
        <f>IF(N339="zákl. prenesená",J339,0)</f>
        <v>0</v>
      </c>
      <c r="BH339" s="156">
        <f>IF(N339="zníž. prenesená",J339,0)</f>
        <v>0</v>
      </c>
      <c r="BI339" s="156">
        <f>IF(N339="nulová",J339,0)</f>
        <v>0</v>
      </c>
      <c r="BJ339" s="16" t="s">
        <v>88</v>
      </c>
      <c r="BK339" s="156">
        <f>ROUND(I339*H339,2)</f>
        <v>0</v>
      </c>
      <c r="BL339" s="16" t="s">
        <v>247</v>
      </c>
      <c r="BM339" s="155" t="s">
        <v>404</v>
      </c>
    </row>
    <row r="340" spans="2:65" s="1" customFormat="1" ht="21.75" customHeight="1">
      <c r="B340" s="142"/>
      <c r="C340" s="143" t="s">
        <v>405</v>
      </c>
      <c r="D340" s="143" t="s">
        <v>155</v>
      </c>
      <c r="E340" s="144" t="s">
        <v>406</v>
      </c>
      <c r="F340" s="145" t="s">
        <v>407</v>
      </c>
      <c r="G340" s="146" t="s">
        <v>165</v>
      </c>
      <c r="H340" s="147">
        <v>34.14</v>
      </c>
      <c r="I340" s="148"/>
      <c r="J340" s="149">
        <f>ROUND(I340*H340,2)</f>
        <v>0</v>
      </c>
      <c r="K340" s="150"/>
      <c r="L340" s="31"/>
      <c r="M340" s="151" t="s">
        <v>1</v>
      </c>
      <c r="N340" s="152" t="s">
        <v>42</v>
      </c>
      <c r="P340" s="153">
        <f>O340*H340</f>
        <v>0</v>
      </c>
      <c r="Q340" s="153">
        <v>0</v>
      </c>
      <c r="R340" s="153">
        <f>Q340*H340</f>
        <v>0</v>
      </c>
      <c r="S340" s="153">
        <v>0</v>
      </c>
      <c r="T340" s="154">
        <f>S340*H340</f>
        <v>0</v>
      </c>
      <c r="AR340" s="155" t="s">
        <v>247</v>
      </c>
      <c r="AT340" s="155" t="s">
        <v>155</v>
      </c>
      <c r="AU340" s="155" t="s">
        <v>88</v>
      </c>
      <c r="AY340" s="16" t="s">
        <v>152</v>
      </c>
      <c r="BE340" s="156">
        <f>IF(N340="základná",J340,0)</f>
        <v>0</v>
      </c>
      <c r="BF340" s="156">
        <f>IF(N340="znížená",J340,0)</f>
        <v>0</v>
      </c>
      <c r="BG340" s="156">
        <f>IF(N340="zákl. prenesená",J340,0)</f>
        <v>0</v>
      </c>
      <c r="BH340" s="156">
        <f>IF(N340="zníž. prenesená",J340,0)</f>
        <v>0</v>
      </c>
      <c r="BI340" s="156">
        <f>IF(N340="nulová",J340,0)</f>
        <v>0</v>
      </c>
      <c r="BJ340" s="16" t="s">
        <v>88</v>
      </c>
      <c r="BK340" s="156">
        <f>ROUND(I340*H340,2)</f>
        <v>0</v>
      </c>
      <c r="BL340" s="16" t="s">
        <v>247</v>
      </c>
      <c r="BM340" s="155" t="s">
        <v>408</v>
      </c>
    </row>
    <row r="341" spans="2:65" s="1" customFormat="1" ht="24.15" customHeight="1">
      <c r="B341" s="142"/>
      <c r="C341" s="143" t="s">
        <v>409</v>
      </c>
      <c r="D341" s="143" t="s">
        <v>155</v>
      </c>
      <c r="E341" s="144" t="s">
        <v>410</v>
      </c>
      <c r="F341" s="145" t="s">
        <v>411</v>
      </c>
      <c r="G341" s="146" t="s">
        <v>312</v>
      </c>
      <c r="H341" s="189"/>
      <c r="I341" s="148"/>
      <c r="J341" s="149">
        <f>ROUND(I341*H341,2)</f>
        <v>0</v>
      </c>
      <c r="K341" s="150"/>
      <c r="L341" s="31"/>
      <c r="M341" s="151" t="s">
        <v>1</v>
      </c>
      <c r="N341" s="152" t="s">
        <v>42</v>
      </c>
      <c r="P341" s="153">
        <f>O341*H341</f>
        <v>0</v>
      </c>
      <c r="Q341" s="153">
        <v>0</v>
      </c>
      <c r="R341" s="153">
        <f>Q341*H341</f>
        <v>0</v>
      </c>
      <c r="S341" s="153">
        <v>0</v>
      </c>
      <c r="T341" s="154">
        <f>S341*H341</f>
        <v>0</v>
      </c>
      <c r="AR341" s="155" t="s">
        <v>247</v>
      </c>
      <c r="AT341" s="155" t="s">
        <v>155</v>
      </c>
      <c r="AU341" s="155" t="s">
        <v>88</v>
      </c>
      <c r="AY341" s="16" t="s">
        <v>152</v>
      </c>
      <c r="BE341" s="156">
        <f>IF(N341="základná",J341,0)</f>
        <v>0</v>
      </c>
      <c r="BF341" s="156">
        <f>IF(N341="znížená",J341,0)</f>
        <v>0</v>
      </c>
      <c r="BG341" s="156">
        <f>IF(N341="zákl. prenesená",J341,0)</f>
        <v>0</v>
      </c>
      <c r="BH341" s="156">
        <f>IF(N341="zníž. prenesená",J341,0)</f>
        <v>0</v>
      </c>
      <c r="BI341" s="156">
        <f>IF(N341="nulová",J341,0)</f>
        <v>0</v>
      </c>
      <c r="BJ341" s="16" t="s">
        <v>88</v>
      </c>
      <c r="BK341" s="156">
        <f>ROUND(I341*H341,2)</f>
        <v>0</v>
      </c>
      <c r="BL341" s="16" t="s">
        <v>247</v>
      </c>
      <c r="BM341" s="155" t="s">
        <v>412</v>
      </c>
    </row>
    <row r="342" spans="2:65" s="11" customFormat="1" ht="22.95" customHeight="1">
      <c r="B342" s="130"/>
      <c r="D342" s="131" t="s">
        <v>75</v>
      </c>
      <c r="E342" s="140" t="s">
        <v>413</v>
      </c>
      <c r="F342" s="140" t="s">
        <v>414</v>
      </c>
      <c r="I342" s="133"/>
      <c r="J342" s="141">
        <f>BK342</f>
        <v>0</v>
      </c>
      <c r="L342" s="130"/>
      <c r="M342" s="135"/>
      <c r="P342" s="136">
        <f>SUM(P343:P375)</f>
        <v>0</v>
      </c>
      <c r="R342" s="136">
        <f>SUM(R343:R375)</f>
        <v>3.5756455524999997</v>
      </c>
      <c r="T342" s="137">
        <f>SUM(T343:T375)</f>
        <v>0.50492999999999988</v>
      </c>
      <c r="AR342" s="131" t="s">
        <v>88</v>
      </c>
      <c r="AT342" s="138" t="s">
        <v>75</v>
      </c>
      <c r="AU342" s="138" t="s">
        <v>83</v>
      </c>
      <c r="AY342" s="131" t="s">
        <v>152</v>
      </c>
      <c r="BK342" s="139">
        <f>SUM(BK343:BK375)</f>
        <v>0</v>
      </c>
    </row>
    <row r="343" spans="2:65" s="1" customFormat="1" ht="24.15" customHeight="1">
      <c r="B343" s="142"/>
      <c r="C343" s="143" t="s">
        <v>415</v>
      </c>
      <c r="D343" s="143" t="s">
        <v>155</v>
      </c>
      <c r="E343" s="144" t="s">
        <v>416</v>
      </c>
      <c r="F343" s="145" t="s">
        <v>417</v>
      </c>
      <c r="G343" s="146" t="s">
        <v>165</v>
      </c>
      <c r="H343" s="147">
        <v>1683.1</v>
      </c>
      <c r="I343" s="148"/>
      <c r="J343" s="149">
        <f>ROUND(I343*H343,2)</f>
        <v>0</v>
      </c>
      <c r="K343" s="150"/>
      <c r="L343" s="31"/>
      <c r="M343" s="151" t="s">
        <v>1</v>
      </c>
      <c r="N343" s="152" t="s">
        <v>42</v>
      </c>
      <c r="P343" s="153">
        <f>O343*H343</f>
        <v>0</v>
      </c>
      <c r="Q343" s="153">
        <v>3.4800000000000001E-6</v>
      </c>
      <c r="R343" s="153">
        <f>Q343*H343</f>
        <v>5.8571880000000002E-3</v>
      </c>
      <c r="S343" s="153">
        <v>2.9999999999999997E-4</v>
      </c>
      <c r="T343" s="154">
        <f>S343*H343</f>
        <v>0.50492999999999988</v>
      </c>
      <c r="AR343" s="155" t="s">
        <v>247</v>
      </c>
      <c r="AT343" s="155" t="s">
        <v>155</v>
      </c>
      <c r="AU343" s="155" t="s">
        <v>88</v>
      </c>
      <c r="AY343" s="16" t="s">
        <v>152</v>
      </c>
      <c r="BE343" s="156">
        <f>IF(N343="základná",J343,0)</f>
        <v>0</v>
      </c>
      <c r="BF343" s="156">
        <f>IF(N343="znížená",J343,0)</f>
        <v>0</v>
      </c>
      <c r="BG343" s="156">
        <f>IF(N343="zákl. prenesená",J343,0)</f>
        <v>0</v>
      </c>
      <c r="BH343" s="156">
        <f>IF(N343="zníž. prenesená",J343,0)</f>
        <v>0</v>
      </c>
      <c r="BI343" s="156">
        <f>IF(N343="nulová",J343,0)</f>
        <v>0</v>
      </c>
      <c r="BJ343" s="16" t="s">
        <v>88</v>
      </c>
      <c r="BK343" s="156">
        <f>ROUND(I343*H343,2)</f>
        <v>0</v>
      </c>
      <c r="BL343" s="16" t="s">
        <v>247</v>
      </c>
      <c r="BM343" s="155" t="s">
        <v>418</v>
      </c>
    </row>
    <row r="344" spans="2:65" s="12" customFormat="1">
      <c r="B344" s="157"/>
      <c r="D344" s="158" t="s">
        <v>161</v>
      </c>
      <c r="E344" s="159" t="s">
        <v>1</v>
      </c>
      <c r="F344" s="160" t="s">
        <v>419</v>
      </c>
      <c r="H344" s="161">
        <v>148.81399999999999</v>
      </c>
      <c r="I344" s="162"/>
      <c r="L344" s="157"/>
      <c r="M344" s="163"/>
      <c r="T344" s="164"/>
      <c r="AT344" s="159" t="s">
        <v>161</v>
      </c>
      <c r="AU344" s="159" t="s">
        <v>88</v>
      </c>
      <c r="AV344" s="12" t="s">
        <v>88</v>
      </c>
      <c r="AW344" s="12" t="s">
        <v>31</v>
      </c>
      <c r="AX344" s="12" t="s">
        <v>76</v>
      </c>
      <c r="AY344" s="159" t="s">
        <v>152</v>
      </c>
    </row>
    <row r="345" spans="2:65" s="12" customFormat="1">
      <c r="B345" s="157"/>
      <c r="D345" s="158" t="s">
        <v>161</v>
      </c>
      <c r="E345" s="159" t="s">
        <v>1</v>
      </c>
      <c r="F345" s="160" t="s">
        <v>420</v>
      </c>
      <c r="H345" s="161">
        <v>123.688</v>
      </c>
      <c r="I345" s="162"/>
      <c r="L345" s="157"/>
      <c r="M345" s="163"/>
      <c r="T345" s="164"/>
      <c r="AT345" s="159" t="s">
        <v>161</v>
      </c>
      <c r="AU345" s="159" t="s">
        <v>88</v>
      </c>
      <c r="AV345" s="12" t="s">
        <v>88</v>
      </c>
      <c r="AW345" s="12" t="s">
        <v>31</v>
      </c>
      <c r="AX345" s="12" t="s">
        <v>76</v>
      </c>
      <c r="AY345" s="159" t="s">
        <v>152</v>
      </c>
    </row>
    <row r="346" spans="2:65" s="12" customFormat="1">
      <c r="B346" s="157"/>
      <c r="D346" s="158" t="s">
        <v>161</v>
      </c>
      <c r="E346" s="159" t="s">
        <v>1</v>
      </c>
      <c r="F346" s="160" t="s">
        <v>421</v>
      </c>
      <c r="H346" s="161">
        <v>97.353999999999999</v>
      </c>
      <c r="I346" s="162"/>
      <c r="L346" s="157"/>
      <c r="M346" s="163"/>
      <c r="T346" s="164"/>
      <c r="AT346" s="159" t="s">
        <v>161</v>
      </c>
      <c r="AU346" s="159" t="s">
        <v>88</v>
      </c>
      <c r="AV346" s="12" t="s">
        <v>88</v>
      </c>
      <c r="AW346" s="12" t="s">
        <v>31</v>
      </c>
      <c r="AX346" s="12" t="s">
        <v>76</v>
      </c>
      <c r="AY346" s="159" t="s">
        <v>152</v>
      </c>
    </row>
    <row r="347" spans="2:65" s="12" customFormat="1" ht="30.6">
      <c r="B347" s="157"/>
      <c r="D347" s="158" t="s">
        <v>161</v>
      </c>
      <c r="E347" s="159" t="s">
        <v>1</v>
      </c>
      <c r="F347" s="160" t="s">
        <v>422</v>
      </c>
      <c r="H347" s="161">
        <v>124.256</v>
      </c>
      <c r="I347" s="162"/>
      <c r="L347" s="157"/>
      <c r="M347" s="163"/>
      <c r="T347" s="164"/>
      <c r="AT347" s="159" t="s">
        <v>161</v>
      </c>
      <c r="AU347" s="159" t="s">
        <v>88</v>
      </c>
      <c r="AV347" s="12" t="s">
        <v>88</v>
      </c>
      <c r="AW347" s="12" t="s">
        <v>31</v>
      </c>
      <c r="AX347" s="12" t="s">
        <v>76</v>
      </c>
      <c r="AY347" s="159" t="s">
        <v>152</v>
      </c>
    </row>
    <row r="348" spans="2:65" s="12" customFormat="1">
      <c r="B348" s="157"/>
      <c r="D348" s="158" t="s">
        <v>161</v>
      </c>
      <c r="E348" s="159" t="s">
        <v>1</v>
      </c>
      <c r="F348" s="160" t="s">
        <v>423</v>
      </c>
      <c r="H348" s="161">
        <v>166.501</v>
      </c>
      <c r="I348" s="162"/>
      <c r="L348" s="157"/>
      <c r="M348" s="163"/>
      <c r="T348" s="164"/>
      <c r="AT348" s="159" t="s">
        <v>161</v>
      </c>
      <c r="AU348" s="159" t="s">
        <v>88</v>
      </c>
      <c r="AV348" s="12" t="s">
        <v>88</v>
      </c>
      <c r="AW348" s="12" t="s">
        <v>31</v>
      </c>
      <c r="AX348" s="12" t="s">
        <v>76</v>
      </c>
      <c r="AY348" s="159" t="s">
        <v>152</v>
      </c>
    </row>
    <row r="349" spans="2:65" s="12" customFormat="1">
      <c r="B349" s="157"/>
      <c r="D349" s="158" t="s">
        <v>161</v>
      </c>
      <c r="E349" s="159" t="s">
        <v>1</v>
      </c>
      <c r="F349" s="160" t="s">
        <v>424</v>
      </c>
      <c r="H349" s="161">
        <v>86.662999999999997</v>
      </c>
      <c r="I349" s="162"/>
      <c r="L349" s="157"/>
      <c r="M349" s="163"/>
      <c r="T349" s="164"/>
      <c r="AT349" s="159" t="s">
        <v>161</v>
      </c>
      <c r="AU349" s="159" t="s">
        <v>88</v>
      </c>
      <c r="AV349" s="12" t="s">
        <v>88</v>
      </c>
      <c r="AW349" s="12" t="s">
        <v>31</v>
      </c>
      <c r="AX349" s="12" t="s">
        <v>76</v>
      </c>
      <c r="AY349" s="159" t="s">
        <v>152</v>
      </c>
    </row>
    <row r="350" spans="2:65" s="12" customFormat="1">
      <c r="B350" s="157"/>
      <c r="D350" s="158" t="s">
        <v>161</v>
      </c>
      <c r="E350" s="159" t="s">
        <v>1</v>
      </c>
      <c r="F350" s="160" t="s">
        <v>425</v>
      </c>
      <c r="H350" s="161">
        <v>96.119</v>
      </c>
      <c r="I350" s="162"/>
      <c r="L350" s="157"/>
      <c r="M350" s="163"/>
      <c r="T350" s="164"/>
      <c r="AT350" s="159" t="s">
        <v>161</v>
      </c>
      <c r="AU350" s="159" t="s">
        <v>88</v>
      </c>
      <c r="AV350" s="12" t="s">
        <v>88</v>
      </c>
      <c r="AW350" s="12" t="s">
        <v>31</v>
      </c>
      <c r="AX350" s="12" t="s">
        <v>76</v>
      </c>
      <c r="AY350" s="159" t="s">
        <v>152</v>
      </c>
    </row>
    <row r="351" spans="2:65" s="12" customFormat="1">
      <c r="B351" s="157"/>
      <c r="D351" s="158" t="s">
        <v>161</v>
      </c>
      <c r="E351" s="159" t="s">
        <v>1</v>
      </c>
      <c r="F351" s="160" t="s">
        <v>426</v>
      </c>
      <c r="H351" s="161">
        <v>96.59</v>
      </c>
      <c r="I351" s="162"/>
      <c r="L351" s="157"/>
      <c r="M351" s="163"/>
      <c r="T351" s="164"/>
      <c r="AT351" s="159" t="s">
        <v>161</v>
      </c>
      <c r="AU351" s="159" t="s">
        <v>88</v>
      </c>
      <c r="AV351" s="12" t="s">
        <v>88</v>
      </c>
      <c r="AW351" s="12" t="s">
        <v>31</v>
      </c>
      <c r="AX351" s="12" t="s">
        <v>76</v>
      </c>
      <c r="AY351" s="159" t="s">
        <v>152</v>
      </c>
    </row>
    <row r="352" spans="2:65" s="12" customFormat="1">
      <c r="B352" s="157"/>
      <c r="D352" s="158" t="s">
        <v>161</v>
      </c>
      <c r="E352" s="159" t="s">
        <v>1</v>
      </c>
      <c r="F352" s="160" t="s">
        <v>427</v>
      </c>
      <c r="H352" s="161">
        <v>109.682</v>
      </c>
      <c r="I352" s="162"/>
      <c r="L352" s="157"/>
      <c r="M352" s="163"/>
      <c r="T352" s="164"/>
      <c r="AT352" s="159" t="s">
        <v>161</v>
      </c>
      <c r="AU352" s="159" t="s">
        <v>88</v>
      </c>
      <c r="AV352" s="12" t="s">
        <v>88</v>
      </c>
      <c r="AW352" s="12" t="s">
        <v>31</v>
      </c>
      <c r="AX352" s="12" t="s">
        <v>76</v>
      </c>
      <c r="AY352" s="159" t="s">
        <v>152</v>
      </c>
    </row>
    <row r="353" spans="2:65" s="12" customFormat="1" ht="30.6">
      <c r="B353" s="157"/>
      <c r="D353" s="158" t="s">
        <v>161</v>
      </c>
      <c r="E353" s="159" t="s">
        <v>1</v>
      </c>
      <c r="F353" s="160" t="s">
        <v>428</v>
      </c>
      <c r="H353" s="161">
        <v>62.923999999999999</v>
      </c>
      <c r="I353" s="162"/>
      <c r="L353" s="157"/>
      <c r="M353" s="163"/>
      <c r="T353" s="164"/>
      <c r="AT353" s="159" t="s">
        <v>161</v>
      </c>
      <c r="AU353" s="159" t="s">
        <v>88</v>
      </c>
      <c r="AV353" s="12" t="s">
        <v>88</v>
      </c>
      <c r="AW353" s="12" t="s">
        <v>31</v>
      </c>
      <c r="AX353" s="12" t="s">
        <v>76</v>
      </c>
      <c r="AY353" s="159" t="s">
        <v>152</v>
      </c>
    </row>
    <row r="354" spans="2:65" s="12" customFormat="1" ht="30.6">
      <c r="B354" s="157"/>
      <c r="D354" s="158" t="s">
        <v>161</v>
      </c>
      <c r="E354" s="159" t="s">
        <v>1</v>
      </c>
      <c r="F354" s="160" t="s">
        <v>429</v>
      </c>
      <c r="H354" s="161">
        <v>63.226999999999997</v>
      </c>
      <c r="I354" s="162"/>
      <c r="L354" s="157"/>
      <c r="M354" s="163"/>
      <c r="T354" s="164"/>
      <c r="AT354" s="159" t="s">
        <v>161</v>
      </c>
      <c r="AU354" s="159" t="s">
        <v>88</v>
      </c>
      <c r="AV354" s="12" t="s">
        <v>88</v>
      </c>
      <c r="AW354" s="12" t="s">
        <v>31</v>
      </c>
      <c r="AX354" s="12" t="s">
        <v>76</v>
      </c>
      <c r="AY354" s="159" t="s">
        <v>152</v>
      </c>
    </row>
    <row r="355" spans="2:65" s="12" customFormat="1">
      <c r="B355" s="157"/>
      <c r="D355" s="158" t="s">
        <v>161</v>
      </c>
      <c r="E355" s="159" t="s">
        <v>1</v>
      </c>
      <c r="F355" s="160" t="s">
        <v>430</v>
      </c>
      <c r="H355" s="161">
        <v>37.155000000000001</v>
      </c>
      <c r="I355" s="162"/>
      <c r="L355" s="157"/>
      <c r="M355" s="163"/>
      <c r="T355" s="164"/>
      <c r="AT355" s="159" t="s">
        <v>161</v>
      </c>
      <c r="AU355" s="159" t="s">
        <v>88</v>
      </c>
      <c r="AV355" s="12" t="s">
        <v>88</v>
      </c>
      <c r="AW355" s="12" t="s">
        <v>31</v>
      </c>
      <c r="AX355" s="12" t="s">
        <v>76</v>
      </c>
      <c r="AY355" s="159" t="s">
        <v>152</v>
      </c>
    </row>
    <row r="356" spans="2:65" s="12" customFormat="1" ht="30.6">
      <c r="B356" s="157"/>
      <c r="D356" s="158" t="s">
        <v>161</v>
      </c>
      <c r="E356" s="159" t="s">
        <v>1</v>
      </c>
      <c r="F356" s="160" t="s">
        <v>431</v>
      </c>
      <c r="H356" s="161">
        <v>97.457999999999998</v>
      </c>
      <c r="I356" s="162"/>
      <c r="L356" s="157"/>
      <c r="M356" s="163"/>
      <c r="T356" s="164"/>
      <c r="AT356" s="159" t="s">
        <v>161</v>
      </c>
      <c r="AU356" s="159" t="s">
        <v>88</v>
      </c>
      <c r="AV356" s="12" t="s">
        <v>88</v>
      </c>
      <c r="AW356" s="12" t="s">
        <v>31</v>
      </c>
      <c r="AX356" s="12" t="s">
        <v>76</v>
      </c>
      <c r="AY356" s="159" t="s">
        <v>152</v>
      </c>
    </row>
    <row r="357" spans="2:65" s="12" customFormat="1">
      <c r="B357" s="157"/>
      <c r="D357" s="158" t="s">
        <v>161</v>
      </c>
      <c r="E357" s="159" t="s">
        <v>1</v>
      </c>
      <c r="F357" s="160" t="s">
        <v>432</v>
      </c>
      <c r="H357" s="161">
        <v>45.206000000000003</v>
      </c>
      <c r="I357" s="162"/>
      <c r="L357" s="157"/>
      <c r="M357" s="163"/>
      <c r="T357" s="164"/>
      <c r="AT357" s="159" t="s">
        <v>161</v>
      </c>
      <c r="AU357" s="159" t="s">
        <v>88</v>
      </c>
      <c r="AV357" s="12" t="s">
        <v>88</v>
      </c>
      <c r="AW357" s="12" t="s">
        <v>31</v>
      </c>
      <c r="AX357" s="12" t="s">
        <v>76</v>
      </c>
      <c r="AY357" s="159" t="s">
        <v>152</v>
      </c>
    </row>
    <row r="358" spans="2:65" s="12" customFormat="1">
      <c r="B358" s="157"/>
      <c r="D358" s="158" t="s">
        <v>161</v>
      </c>
      <c r="E358" s="159" t="s">
        <v>1</v>
      </c>
      <c r="F358" s="160" t="s">
        <v>433</v>
      </c>
      <c r="H358" s="161">
        <v>29.686</v>
      </c>
      <c r="I358" s="162"/>
      <c r="L358" s="157"/>
      <c r="M358" s="163"/>
      <c r="T358" s="164"/>
      <c r="AT358" s="159" t="s">
        <v>161</v>
      </c>
      <c r="AU358" s="159" t="s">
        <v>88</v>
      </c>
      <c r="AV358" s="12" t="s">
        <v>88</v>
      </c>
      <c r="AW358" s="12" t="s">
        <v>31</v>
      </c>
      <c r="AX358" s="12" t="s">
        <v>76</v>
      </c>
      <c r="AY358" s="159" t="s">
        <v>152</v>
      </c>
    </row>
    <row r="359" spans="2:65" s="12" customFormat="1">
      <c r="B359" s="157"/>
      <c r="D359" s="158" t="s">
        <v>161</v>
      </c>
      <c r="E359" s="159" t="s">
        <v>1</v>
      </c>
      <c r="F359" s="160" t="s">
        <v>434</v>
      </c>
      <c r="H359" s="161">
        <v>19.138000000000002</v>
      </c>
      <c r="I359" s="162"/>
      <c r="L359" s="157"/>
      <c r="M359" s="163"/>
      <c r="T359" s="164"/>
      <c r="AT359" s="159" t="s">
        <v>161</v>
      </c>
      <c r="AU359" s="159" t="s">
        <v>88</v>
      </c>
      <c r="AV359" s="12" t="s">
        <v>88</v>
      </c>
      <c r="AW359" s="12" t="s">
        <v>31</v>
      </c>
      <c r="AX359" s="12" t="s">
        <v>76</v>
      </c>
      <c r="AY359" s="159" t="s">
        <v>152</v>
      </c>
    </row>
    <row r="360" spans="2:65" s="12" customFormat="1">
      <c r="B360" s="157"/>
      <c r="D360" s="158" t="s">
        <v>161</v>
      </c>
      <c r="E360" s="159" t="s">
        <v>1</v>
      </c>
      <c r="F360" s="160" t="s">
        <v>435</v>
      </c>
      <c r="H360" s="161">
        <v>59.405000000000001</v>
      </c>
      <c r="I360" s="162"/>
      <c r="L360" s="157"/>
      <c r="M360" s="163"/>
      <c r="T360" s="164"/>
      <c r="AT360" s="159" t="s">
        <v>161</v>
      </c>
      <c r="AU360" s="159" t="s">
        <v>88</v>
      </c>
      <c r="AV360" s="12" t="s">
        <v>88</v>
      </c>
      <c r="AW360" s="12" t="s">
        <v>31</v>
      </c>
      <c r="AX360" s="12" t="s">
        <v>76</v>
      </c>
      <c r="AY360" s="159" t="s">
        <v>152</v>
      </c>
    </row>
    <row r="361" spans="2:65" s="12" customFormat="1">
      <c r="B361" s="157"/>
      <c r="D361" s="158" t="s">
        <v>161</v>
      </c>
      <c r="E361" s="159" t="s">
        <v>1</v>
      </c>
      <c r="F361" s="160" t="s">
        <v>436</v>
      </c>
      <c r="H361" s="161">
        <v>74.076999999999998</v>
      </c>
      <c r="I361" s="162"/>
      <c r="L361" s="157"/>
      <c r="M361" s="163"/>
      <c r="T361" s="164"/>
      <c r="AT361" s="159" t="s">
        <v>161</v>
      </c>
      <c r="AU361" s="159" t="s">
        <v>88</v>
      </c>
      <c r="AV361" s="12" t="s">
        <v>88</v>
      </c>
      <c r="AW361" s="12" t="s">
        <v>31</v>
      </c>
      <c r="AX361" s="12" t="s">
        <v>76</v>
      </c>
      <c r="AY361" s="159" t="s">
        <v>152</v>
      </c>
    </row>
    <row r="362" spans="2:65" s="12" customFormat="1">
      <c r="B362" s="157"/>
      <c r="D362" s="158" t="s">
        <v>161</v>
      </c>
      <c r="E362" s="159" t="s">
        <v>1</v>
      </c>
      <c r="F362" s="160" t="s">
        <v>437</v>
      </c>
      <c r="H362" s="161">
        <v>67.555000000000007</v>
      </c>
      <c r="I362" s="162"/>
      <c r="L362" s="157"/>
      <c r="M362" s="163"/>
      <c r="T362" s="164"/>
      <c r="AT362" s="159" t="s">
        <v>161</v>
      </c>
      <c r="AU362" s="159" t="s">
        <v>88</v>
      </c>
      <c r="AV362" s="12" t="s">
        <v>88</v>
      </c>
      <c r="AW362" s="12" t="s">
        <v>31</v>
      </c>
      <c r="AX362" s="12" t="s">
        <v>76</v>
      </c>
      <c r="AY362" s="159" t="s">
        <v>152</v>
      </c>
    </row>
    <row r="363" spans="2:65" s="12" customFormat="1">
      <c r="B363" s="157"/>
      <c r="D363" s="158" t="s">
        <v>161</v>
      </c>
      <c r="E363" s="159" t="s">
        <v>1</v>
      </c>
      <c r="F363" s="160" t="s">
        <v>438</v>
      </c>
      <c r="H363" s="161">
        <v>54.264000000000003</v>
      </c>
      <c r="I363" s="162"/>
      <c r="L363" s="157"/>
      <c r="M363" s="163"/>
      <c r="T363" s="164"/>
      <c r="AT363" s="159" t="s">
        <v>161</v>
      </c>
      <c r="AU363" s="159" t="s">
        <v>88</v>
      </c>
      <c r="AV363" s="12" t="s">
        <v>88</v>
      </c>
      <c r="AW363" s="12" t="s">
        <v>31</v>
      </c>
      <c r="AX363" s="12" t="s">
        <v>76</v>
      </c>
      <c r="AY363" s="159" t="s">
        <v>152</v>
      </c>
    </row>
    <row r="364" spans="2:65" s="12" customFormat="1">
      <c r="B364" s="157"/>
      <c r="D364" s="158" t="s">
        <v>161</v>
      </c>
      <c r="E364" s="159" t="s">
        <v>1</v>
      </c>
      <c r="F364" s="160" t="s">
        <v>439</v>
      </c>
      <c r="H364" s="161">
        <v>23.338000000000001</v>
      </c>
      <c r="I364" s="162"/>
      <c r="L364" s="157"/>
      <c r="M364" s="163"/>
      <c r="T364" s="164"/>
      <c r="AT364" s="159" t="s">
        <v>161</v>
      </c>
      <c r="AU364" s="159" t="s">
        <v>88</v>
      </c>
      <c r="AV364" s="12" t="s">
        <v>88</v>
      </c>
      <c r="AW364" s="12" t="s">
        <v>31</v>
      </c>
      <c r="AX364" s="12" t="s">
        <v>76</v>
      </c>
      <c r="AY364" s="159" t="s">
        <v>152</v>
      </c>
    </row>
    <row r="365" spans="2:65" s="13" customFormat="1">
      <c r="B365" s="176"/>
      <c r="D365" s="158" t="s">
        <v>161</v>
      </c>
      <c r="E365" s="177" t="s">
        <v>1</v>
      </c>
      <c r="F365" s="178" t="s">
        <v>183</v>
      </c>
      <c r="H365" s="179">
        <v>1683.0999999999997</v>
      </c>
      <c r="I365" s="180"/>
      <c r="L365" s="176"/>
      <c r="M365" s="181"/>
      <c r="T365" s="182"/>
      <c r="AT365" s="177" t="s">
        <v>161</v>
      </c>
      <c r="AU365" s="177" t="s">
        <v>88</v>
      </c>
      <c r="AV365" s="13" t="s">
        <v>159</v>
      </c>
      <c r="AW365" s="13" t="s">
        <v>31</v>
      </c>
      <c r="AX365" s="13" t="s">
        <v>83</v>
      </c>
      <c r="AY365" s="177" t="s">
        <v>152</v>
      </c>
    </row>
    <row r="366" spans="2:65" s="1" customFormat="1" ht="24.15" customHeight="1">
      <c r="B366" s="142"/>
      <c r="C366" s="143" t="s">
        <v>440</v>
      </c>
      <c r="D366" s="143" t="s">
        <v>155</v>
      </c>
      <c r="E366" s="144" t="s">
        <v>441</v>
      </c>
      <c r="F366" s="145" t="s">
        <v>442</v>
      </c>
      <c r="G366" s="146" t="s">
        <v>165</v>
      </c>
      <c r="H366" s="147">
        <v>822.63599999999997</v>
      </c>
      <c r="I366" s="148"/>
      <c r="J366" s="149">
        <f>ROUND(I366*H366,2)</f>
        <v>0</v>
      </c>
      <c r="K366" s="150"/>
      <c r="L366" s="31"/>
      <c r="M366" s="151" t="s">
        <v>1</v>
      </c>
      <c r="N366" s="152" t="s">
        <v>42</v>
      </c>
      <c r="P366" s="153">
        <f>O366*H366</f>
        <v>0</v>
      </c>
      <c r="Q366" s="153">
        <v>1.2750000000000001E-4</v>
      </c>
      <c r="R366" s="153">
        <f>Q366*H366</f>
        <v>0.10488609</v>
      </c>
      <c r="S366" s="153">
        <v>0</v>
      </c>
      <c r="T366" s="154">
        <f>S366*H366</f>
        <v>0</v>
      </c>
      <c r="AR366" s="155" t="s">
        <v>247</v>
      </c>
      <c r="AT366" s="155" t="s">
        <v>155</v>
      </c>
      <c r="AU366" s="155" t="s">
        <v>88</v>
      </c>
      <c r="AY366" s="16" t="s">
        <v>152</v>
      </c>
      <c r="BE366" s="156">
        <f>IF(N366="základná",J366,0)</f>
        <v>0</v>
      </c>
      <c r="BF366" s="156">
        <f>IF(N366="znížená",J366,0)</f>
        <v>0</v>
      </c>
      <c r="BG366" s="156">
        <f>IF(N366="zákl. prenesená",J366,0)</f>
        <v>0</v>
      </c>
      <c r="BH366" s="156">
        <f>IF(N366="zníž. prenesená",J366,0)</f>
        <v>0</v>
      </c>
      <c r="BI366" s="156">
        <f>IF(N366="nulová",J366,0)</f>
        <v>0</v>
      </c>
      <c r="BJ366" s="16" t="s">
        <v>88</v>
      </c>
      <c r="BK366" s="156">
        <f>ROUND(I366*H366,2)</f>
        <v>0</v>
      </c>
      <c r="BL366" s="16" t="s">
        <v>247</v>
      </c>
      <c r="BM366" s="155" t="s">
        <v>443</v>
      </c>
    </row>
    <row r="367" spans="2:65" s="1" customFormat="1" ht="24.15" customHeight="1">
      <c r="B367" s="142"/>
      <c r="C367" s="143" t="s">
        <v>444</v>
      </c>
      <c r="D367" s="143" t="s">
        <v>155</v>
      </c>
      <c r="E367" s="144" t="s">
        <v>445</v>
      </c>
      <c r="F367" s="145" t="s">
        <v>446</v>
      </c>
      <c r="G367" s="146" t="s">
        <v>165</v>
      </c>
      <c r="H367" s="147">
        <v>1683.1</v>
      </c>
      <c r="I367" s="148"/>
      <c r="J367" s="149">
        <f>ROUND(I367*H367,2)</f>
        <v>0</v>
      </c>
      <c r="K367" s="150"/>
      <c r="L367" s="31"/>
      <c r="M367" s="151" t="s">
        <v>1</v>
      </c>
      <c r="N367" s="152" t="s">
        <v>42</v>
      </c>
      <c r="P367" s="153">
        <f>O367*H367</f>
        <v>0</v>
      </c>
      <c r="Q367" s="153">
        <v>1.6574999999999999E-4</v>
      </c>
      <c r="R367" s="153">
        <f>Q367*H367</f>
        <v>0.27897382499999995</v>
      </c>
      <c r="S367" s="153">
        <v>0</v>
      </c>
      <c r="T367" s="154">
        <f>S367*H367</f>
        <v>0</v>
      </c>
      <c r="AR367" s="155" t="s">
        <v>247</v>
      </c>
      <c r="AT367" s="155" t="s">
        <v>155</v>
      </c>
      <c r="AU367" s="155" t="s">
        <v>88</v>
      </c>
      <c r="AY367" s="16" t="s">
        <v>152</v>
      </c>
      <c r="BE367" s="156">
        <f>IF(N367="základná",J367,0)</f>
        <v>0</v>
      </c>
      <c r="BF367" s="156">
        <f>IF(N367="znížená",J367,0)</f>
        <v>0</v>
      </c>
      <c r="BG367" s="156">
        <f>IF(N367="zákl. prenesená",J367,0)</f>
        <v>0</v>
      </c>
      <c r="BH367" s="156">
        <f>IF(N367="zníž. prenesená",J367,0)</f>
        <v>0</v>
      </c>
      <c r="BI367" s="156">
        <f>IF(N367="nulová",J367,0)</f>
        <v>0</v>
      </c>
      <c r="BJ367" s="16" t="s">
        <v>88</v>
      </c>
      <c r="BK367" s="156">
        <f>ROUND(I367*H367,2)</f>
        <v>0</v>
      </c>
      <c r="BL367" s="16" t="s">
        <v>247</v>
      </c>
      <c r="BM367" s="155" t="s">
        <v>447</v>
      </c>
    </row>
    <row r="368" spans="2:65" s="1" customFormat="1" ht="24.15" customHeight="1">
      <c r="B368" s="142"/>
      <c r="C368" s="143" t="s">
        <v>448</v>
      </c>
      <c r="D368" s="143" t="s">
        <v>155</v>
      </c>
      <c r="E368" s="144" t="s">
        <v>449</v>
      </c>
      <c r="F368" s="145" t="s">
        <v>450</v>
      </c>
      <c r="G368" s="146" t="s">
        <v>165</v>
      </c>
      <c r="H368" s="147">
        <v>689.23</v>
      </c>
      <c r="I368" s="148"/>
      <c r="J368" s="149">
        <f>ROUND(I368*H368,2)</f>
        <v>0</v>
      </c>
      <c r="K368" s="150"/>
      <c r="L368" s="31"/>
      <c r="M368" s="151" t="s">
        <v>1</v>
      </c>
      <c r="N368" s="152" t="s">
        <v>42</v>
      </c>
      <c r="P368" s="153">
        <f>O368*H368</f>
        <v>0</v>
      </c>
      <c r="Q368" s="153">
        <v>1.5725E-4</v>
      </c>
      <c r="R368" s="153">
        <f>Q368*H368</f>
        <v>0.10838141750000001</v>
      </c>
      <c r="S368" s="153">
        <v>0</v>
      </c>
      <c r="T368" s="154">
        <f>S368*H368</f>
        <v>0</v>
      </c>
      <c r="AR368" s="155" t="s">
        <v>247</v>
      </c>
      <c r="AT368" s="155" t="s">
        <v>155</v>
      </c>
      <c r="AU368" s="155" t="s">
        <v>88</v>
      </c>
      <c r="AY368" s="16" t="s">
        <v>152</v>
      </c>
      <c r="BE368" s="156">
        <f>IF(N368="základná",J368,0)</f>
        <v>0</v>
      </c>
      <c r="BF368" s="156">
        <f>IF(N368="znížená",J368,0)</f>
        <v>0</v>
      </c>
      <c r="BG368" s="156">
        <f>IF(N368="zákl. prenesená",J368,0)</f>
        <v>0</v>
      </c>
      <c r="BH368" s="156">
        <f>IF(N368="zníž. prenesená",J368,0)</f>
        <v>0</v>
      </c>
      <c r="BI368" s="156">
        <f>IF(N368="nulová",J368,0)</f>
        <v>0</v>
      </c>
      <c r="BJ368" s="16" t="s">
        <v>88</v>
      </c>
      <c r="BK368" s="156">
        <f>ROUND(I368*H368,2)</f>
        <v>0</v>
      </c>
      <c r="BL368" s="16" t="s">
        <v>247</v>
      </c>
      <c r="BM368" s="155" t="s">
        <v>451</v>
      </c>
    </row>
    <row r="369" spans="2:65" s="1" customFormat="1" ht="44.25" customHeight="1">
      <c r="B369" s="142"/>
      <c r="C369" s="143" t="s">
        <v>452</v>
      </c>
      <c r="D369" s="143" t="s">
        <v>155</v>
      </c>
      <c r="E369" s="144" t="s">
        <v>453</v>
      </c>
      <c r="F369" s="145" t="s">
        <v>454</v>
      </c>
      <c r="G369" s="146" t="s">
        <v>165</v>
      </c>
      <c r="H369" s="147">
        <v>822.63599999999997</v>
      </c>
      <c r="I369" s="148"/>
      <c r="J369" s="149">
        <f>ROUND(I369*H369,2)</f>
        <v>0</v>
      </c>
      <c r="K369" s="150"/>
      <c r="L369" s="31"/>
      <c r="M369" s="151" t="s">
        <v>1</v>
      </c>
      <c r="N369" s="152" t="s">
        <v>42</v>
      </c>
      <c r="P369" s="153">
        <f>O369*H369</f>
        <v>0</v>
      </c>
      <c r="Q369" s="153">
        <v>3.4000000000000002E-4</v>
      </c>
      <c r="R369" s="153">
        <f>Q369*H369</f>
        <v>0.27969623999999998</v>
      </c>
      <c r="S369" s="153">
        <v>0</v>
      </c>
      <c r="T369" s="154">
        <f>S369*H369</f>
        <v>0</v>
      </c>
      <c r="AR369" s="155" t="s">
        <v>247</v>
      </c>
      <c r="AT369" s="155" t="s">
        <v>155</v>
      </c>
      <c r="AU369" s="155" t="s">
        <v>88</v>
      </c>
      <c r="AY369" s="16" t="s">
        <v>152</v>
      </c>
      <c r="BE369" s="156">
        <f>IF(N369="základná",J369,0)</f>
        <v>0</v>
      </c>
      <c r="BF369" s="156">
        <f>IF(N369="znížená",J369,0)</f>
        <v>0</v>
      </c>
      <c r="BG369" s="156">
        <f>IF(N369="zákl. prenesená",J369,0)</f>
        <v>0</v>
      </c>
      <c r="BH369" s="156">
        <f>IF(N369="zníž. prenesená",J369,0)</f>
        <v>0</v>
      </c>
      <c r="BI369" s="156">
        <f>IF(N369="nulová",J369,0)</f>
        <v>0</v>
      </c>
      <c r="BJ369" s="16" t="s">
        <v>88</v>
      </c>
      <c r="BK369" s="156">
        <f>ROUND(I369*H369,2)</f>
        <v>0</v>
      </c>
      <c r="BL369" s="16" t="s">
        <v>247</v>
      </c>
      <c r="BM369" s="155" t="s">
        <v>455</v>
      </c>
    </row>
    <row r="370" spans="2:65" s="14" customFormat="1">
      <c r="B370" s="183"/>
      <c r="D370" s="158" t="s">
        <v>161</v>
      </c>
      <c r="E370" s="184" t="s">
        <v>1</v>
      </c>
      <c r="F370" s="185" t="s">
        <v>456</v>
      </c>
      <c r="H370" s="184" t="s">
        <v>1</v>
      </c>
      <c r="I370" s="186"/>
      <c r="L370" s="183"/>
      <c r="M370" s="187"/>
      <c r="T370" s="188"/>
      <c r="AT370" s="184" t="s">
        <v>161</v>
      </c>
      <c r="AU370" s="184" t="s">
        <v>88</v>
      </c>
      <c r="AV370" s="14" t="s">
        <v>83</v>
      </c>
      <c r="AW370" s="14" t="s">
        <v>31</v>
      </c>
      <c r="AX370" s="14" t="s">
        <v>76</v>
      </c>
      <c r="AY370" s="184" t="s">
        <v>152</v>
      </c>
    </row>
    <row r="371" spans="2:65" s="12" customFormat="1">
      <c r="B371" s="157"/>
      <c r="D371" s="158" t="s">
        <v>161</v>
      </c>
      <c r="E371" s="159" t="s">
        <v>1</v>
      </c>
      <c r="F371" s="160" t="s">
        <v>457</v>
      </c>
      <c r="H371" s="161">
        <v>822.63599999999997</v>
      </c>
      <c r="I371" s="162"/>
      <c r="L371" s="157"/>
      <c r="M371" s="163"/>
      <c r="T371" s="164"/>
      <c r="AT371" s="159" t="s">
        <v>161</v>
      </c>
      <c r="AU371" s="159" t="s">
        <v>88</v>
      </c>
      <c r="AV371" s="12" t="s">
        <v>88</v>
      </c>
      <c r="AW371" s="12" t="s">
        <v>31</v>
      </c>
      <c r="AX371" s="12" t="s">
        <v>83</v>
      </c>
      <c r="AY371" s="159" t="s">
        <v>152</v>
      </c>
    </row>
    <row r="372" spans="2:65" s="1" customFormat="1" ht="44.25" customHeight="1">
      <c r="B372" s="142"/>
      <c r="C372" s="143" t="s">
        <v>458</v>
      </c>
      <c r="D372" s="143" t="s">
        <v>155</v>
      </c>
      <c r="E372" s="144" t="s">
        <v>459</v>
      </c>
      <c r="F372" s="145" t="s">
        <v>460</v>
      </c>
      <c r="G372" s="146" t="s">
        <v>165</v>
      </c>
      <c r="H372" s="147">
        <v>1683.1</v>
      </c>
      <c r="I372" s="148"/>
      <c r="J372" s="149">
        <f>ROUND(I372*H372,2)</f>
        <v>0</v>
      </c>
      <c r="K372" s="150"/>
      <c r="L372" s="31"/>
      <c r="M372" s="151" t="s">
        <v>1</v>
      </c>
      <c r="N372" s="152" t="s">
        <v>42</v>
      </c>
      <c r="P372" s="153">
        <f>O372*H372</f>
        <v>0</v>
      </c>
      <c r="Q372" s="153">
        <v>4.0999999999999999E-4</v>
      </c>
      <c r="R372" s="153">
        <f>Q372*H372</f>
        <v>0.69007099999999999</v>
      </c>
      <c r="S372" s="153">
        <v>0</v>
      </c>
      <c r="T372" s="154">
        <f>S372*H372</f>
        <v>0</v>
      </c>
      <c r="AR372" s="155" t="s">
        <v>247</v>
      </c>
      <c r="AT372" s="155" t="s">
        <v>155</v>
      </c>
      <c r="AU372" s="155" t="s">
        <v>88</v>
      </c>
      <c r="AY372" s="16" t="s">
        <v>152</v>
      </c>
      <c r="BE372" s="156">
        <f>IF(N372="základná",J372,0)</f>
        <v>0</v>
      </c>
      <c r="BF372" s="156">
        <f>IF(N372="znížená",J372,0)</f>
        <v>0</v>
      </c>
      <c r="BG372" s="156">
        <f>IF(N372="zákl. prenesená",J372,0)</f>
        <v>0</v>
      </c>
      <c r="BH372" s="156">
        <f>IF(N372="zníž. prenesená",J372,0)</f>
        <v>0</v>
      </c>
      <c r="BI372" s="156">
        <f>IF(N372="nulová",J372,0)</f>
        <v>0</v>
      </c>
      <c r="BJ372" s="16" t="s">
        <v>88</v>
      </c>
      <c r="BK372" s="156">
        <f>ROUND(I372*H372,2)</f>
        <v>0</v>
      </c>
      <c r="BL372" s="16" t="s">
        <v>247</v>
      </c>
      <c r="BM372" s="155" t="s">
        <v>461</v>
      </c>
    </row>
    <row r="373" spans="2:65" s="14" customFormat="1">
      <c r="B373" s="183"/>
      <c r="D373" s="158" t="s">
        <v>161</v>
      </c>
      <c r="E373" s="184" t="s">
        <v>1</v>
      </c>
      <c r="F373" s="185" t="s">
        <v>462</v>
      </c>
      <c r="H373" s="184" t="s">
        <v>1</v>
      </c>
      <c r="I373" s="186"/>
      <c r="L373" s="183"/>
      <c r="M373" s="187"/>
      <c r="T373" s="188"/>
      <c r="AT373" s="184" t="s">
        <v>161</v>
      </c>
      <c r="AU373" s="184" t="s">
        <v>88</v>
      </c>
      <c r="AV373" s="14" t="s">
        <v>83</v>
      </c>
      <c r="AW373" s="14" t="s">
        <v>31</v>
      </c>
      <c r="AX373" s="14" t="s">
        <v>76</v>
      </c>
      <c r="AY373" s="184" t="s">
        <v>152</v>
      </c>
    </row>
    <row r="374" spans="2:65" s="12" customFormat="1">
      <c r="B374" s="157"/>
      <c r="D374" s="158" t="s">
        <v>161</v>
      </c>
      <c r="E374" s="159" t="s">
        <v>1</v>
      </c>
      <c r="F374" s="160" t="s">
        <v>463</v>
      </c>
      <c r="H374" s="161">
        <v>1683.1</v>
      </c>
      <c r="I374" s="162"/>
      <c r="L374" s="157"/>
      <c r="M374" s="163"/>
      <c r="T374" s="164"/>
      <c r="AT374" s="159" t="s">
        <v>161</v>
      </c>
      <c r="AU374" s="159" t="s">
        <v>88</v>
      </c>
      <c r="AV374" s="12" t="s">
        <v>88</v>
      </c>
      <c r="AW374" s="12" t="s">
        <v>31</v>
      </c>
      <c r="AX374" s="12" t="s">
        <v>83</v>
      </c>
      <c r="AY374" s="159" t="s">
        <v>152</v>
      </c>
    </row>
    <row r="375" spans="2:65" s="1" customFormat="1" ht="21.75" customHeight="1">
      <c r="B375" s="142"/>
      <c r="C375" s="143" t="s">
        <v>464</v>
      </c>
      <c r="D375" s="143" t="s">
        <v>155</v>
      </c>
      <c r="E375" s="144" t="s">
        <v>465</v>
      </c>
      <c r="F375" s="145" t="s">
        <v>466</v>
      </c>
      <c r="G375" s="146" t="s">
        <v>165</v>
      </c>
      <c r="H375" s="147">
        <v>1683.1</v>
      </c>
      <c r="I375" s="148"/>
      <c r="J375" s="149">
        <f>ROUND(I375*H375,2)</f>
        <v>0</v>
      </c>
      <c r="K375" s="150"/>
      <c r="L375" s="31"/>
      <c r="M375" s="151" t="s">
        <v>1</v>
      </c>
      <c r="N375" s="152" t="s">
        <v>42</v>
      </c>
      <c r="P375" s="153">
        <f>O375*H375</f>
        <v>0</v>
      </c>
      <c r="Q375" s="153">
        <v>1.2523199999999999E-3</v>
      </c>
      <c r="R375" s="153">
        <f>Q375*H375</f>
        <v>2.1077797919999997</v>
      </c>
      <c r="S375" s="153">
        <v>0</v>
      </c>
      <c r="T375" s="154">
        <f>S375*H375</f>
        <v>0</v>
      </c>
      <c r="AR375" s="155" t="s">
        <v>247</v>
      </c>
      <c r="AT375" s="155" t="s">
        <v>155</v>
      </c>
      <c r="AU375" s="155" t="s">
        <v>88</v>
      </c>
      <c r="AY375" s="16" t="s">
        <v>152</v>
      </c>
      <c r="BE375" s="156">
        <f>IF(N375="základná",J375,0)</f>
        <v>0</v>
      </c>
      <c r="BF375" s="156">
        <f>IF(N375="znížená",J375,0)</f>
        <v>0</v>
      </c>
      <c r="BG375" s="156">
        <f>IF(N375="zákl. prenesená",J375,0)</f>
        <v>0</v>
      </c>
      <c r="BH375" s="156">
        <f>IF(N375="zníž. prenesená",J375,0)</f>
        <v>0</v>
      </c>
      <c r="BI375" s="156">
        <f>IF(N375="nulová",J375,0)</f>
        <v>0</v>
      </c>
      <c r="BJ375" s="16" t="s">
        <v>88</v>
      </c>
      <c r="BK375" s="156">
        <f>ROUND(I375*H375,2)</f>
        <v>0</v>
      </c>
      <c r="BL375" s="16" t="s">
        <v>247</v>
      </c>
      <c r="BM375" s="155" t="s">
        <v>467</v>
      </c>
    </row>
    <row r="376" spans="2:65" s="11" customFormat="1" ht="22.95" customHeight="1">
      <c r="B376" s="130"/>
      <c r="D376" s="131" t="s">
        <v>75</v>
      </c>
      <c r="E376" s="140" t="s">
        <v>468</v>
      </c>
      <c r="F376" s="140" t="s">
        <v>469</v>
      </c>
      <c r="I376" s="133"/>
      <c r="J376" s="141">
        <f>BK376</f>
        <v>0</v>
      </c>
      <c r="L376" s="130"/>
      <c r="M376" s="135"/>
      <c r="P376" s="136">
        <f>SUM(P377:P381)</f>
        <v>0</v>
      </c>
      <c r="R376" s="136">
        <f>SUM(R377:R381)</f>
        <v>0.42015999999999998</v>
      </c>
      <c r="T376" s="137">
        <f>SUM(T377:T381)</f>
        <v>0</v>
      </c>
      <c r="AR376" s="131" t="s">
        <v>88</v>
      </c>
      <c r="AT376" s="138" t="s">
        <v>75</v>
      </c>
      <c r="AU376" s="138" t="s">
        <v>83</v>
      </c>
      <c r="AY376" s="131" t="s">
        <v>152</v>
      </c>
      <c r="BK376" s="139">
        <f>SUM(BK377:BK381)</f>
        <v>0</v>
      </c>
    </row>
    <row r="377" spans="2:65" s="1" customFormat="1" ht="21.75" customHeight="1">
      <c r="B377" s="142"/>
      <c r="C377" s="254" t="s">
        <v>470</v>
      </c>
      <c r="D377" s="254" t="s">
        <v>155</v>
      </c>
      <c r="E377" s="255" t="s">
        <v>471</v>
      </c>
      <c r="F377" s="260" t="s">
        <v>472</v>
      </c>
      <c r="G377" s="257" t="s">
        <v>362</v>
      </c>
      <c r="H377" s="258">
        <v>22</v>
      </c>
      <c r="I377" s="259"/>
      <c r="J377" s="259">
        <f>ROUND(I377*H377,2)</f>
        <v>0</v>
      </c>
      <c r="K377" s="150"/>
      <c r="L377" s="31"/>
      <c r="M377" s="151" t="s">
        <v>1</v>
      </c>
      <c r="N377" s="152" t="s">
        <v>42</v>
      </c>
      <c r="P377" s="153">
        <f>O377*H377</f>
        <v>0</v>
      </c>
      <c r="Q377" s="153">
        <v>0</v>
      </c>
      <c r="R377" s="153">
        <f>Q377*H377</f>
        <v>0</v>
      </c>
      <c r="S377" s="153">
        <v>0</v>
      </c>
      <c r="T377" s="154">
        <f>S377*H377</f>
        <v>0</v>
      </c>
      <c r="AR377" s="155" t="s">
        <v>247</v>
      </c>
      <c r="AT377" s="155" t="s">
        <v>155</v>
      </c>
      <c r="AU377" s="155" t="s">
        <v>88</v>
      </c>
      <c r="AY377" s="16" t="s">
        <v>152</v>
      </c>
      <c r="BE377" s="156">
        <f>IF(N377="základná",J377,0)</f>
        <v>0</v>
      </c>
      <c r="BF377" s="156">
        <f>IF(N377="znížená",J377,0)</f>
        <v>0</v>
      </c>
      <c r="BG377" s="156">
        <f>IF(N377="zákl. prenesená",J377,0)</f>
        <v>0</v>
      </c>
      <c r="BH377" s="156">
        <f>IF(N377="zníž. prenesená",J377,0)</f>
        <v>0</v>
      </c>
      <c r="BI377" s="156">
        <f>IF(N377="nulová",J377,0)</f>
        <v>0</v>
      </c>
      <c r="BJ377" s="16" t="s">
        <v>88</v>
      </c>
      <c r="BK377" s="156">
        <f>ROUND(I377*H377,2)</f>
        <v>0</v>
      </c>
      <c r="BL377" s="16" t="s">
        <v>247</v>
      </c>
      <c r="BM377" s="155" t="s">
        <v>473</v>
      </c>
    </row>
    <row r="378" spans="2:65" s="1" customFormat="1" ht="24.15" customHeight="1">
      <c r="B378" s="142"/>
      <c r="C378" s="264" t="s">
        <v>474</v>
      </c>
      <c r="D378" s="264" t="s">
        <v>169</v>
      </c>
      <c r="E378" s="265" t="s">
        <v>475</v>
      </c>
      <c r="F378" s="266" t="s">
        <v>476</v>
      </c>
      <c r="G378" s="267" t="s">
        <v>362</v>
      </c>
      <c r="H378" s="268">
        <v>22</v>
      </c>
      <c r="I378" s="269"/>
      <c r="J378" s="269">
        <f>ROUND(I378*H378,2)</f>
        <v>0</v>
      </c>
      <c r="K378" s="172"/>
      <c r="L378" s="173"/>
      <c r="M378" s="174" t="s">
        <v>1</v>
      </c>
      <c r="N378" s="175" t="s">
        <v>42</v>
      </c>
      <c r="P378" s="153">
        <f>O378*H378</f>
        <v>0</v>
      </c>
      <c r="Q378" s="153">
        <v>2.2799999999999999E-3</v>
      </c>
      <c r="R378" s="153">
        <f>Q378*H378</f>
        <v>5.0159999999999996E-2</v>
      </c>
      <c r="S378" s="153">
        <v>0</v>
      </c>
      <c r="T378" s="154">
        <f>S378*H378</f>
        <v>0</v>
      </c>
      <c r="AR378" s="155" t="s">
        <v>297</v>
      </c>
      <c r="AT378" s="155" t="s">
        <v>169</v>
      </c>
      <c r="AU378" s="155" t="s">
        <v>88</v>
      </c>
      <c r="AY378" s="16" t="s">
        <v>152</v>
      </c>
      <c r="BE378" s="156">
        <f>IF(N378="základná",J378,0)</f>
        <v>0</v>
      </c>
      <c r="BF378" s="156">
        <f>IF(N378="znížená",J378,0)</f>
        <v>0</v>
      </c>
      <c r="BG378" s="156">
        <f>IF(N378="zákl. prenesená",J378,0)</f>
        <v>0</v>
      </c>
      <c r="BH378" s="156">
        <f>IF(N378="zníž. prenesená",J378,0)</f>
        <v>0</v>
      </c>
      <c r="BI378" s="156">
        <f>IF(N378="nulová",J378,0)</f>
        <v>0</v>
      </c>
      <c r="BJ378" s="16" t="s">
        <v>88</v>
      </c>
      <c r="BK378" s="156">
        <f>ROUND(I378*H378,2)</f>
        <v>0</v>
      </c>
      <c r="BL378" s="16" t="s">
        <v>247</v>
      </c>
      <c r="BM378" s="155" t="s">
        <v>477</v>
      </c>
    </row>
    <row r="379" spans="2:65" s="1" customFormat="1" ht="24.15" customHeight="1">
      <c r="B379" s="142"/>
      <c r="C379" s="254" t="s">
        <v>478</v>
      </c>
      <c r="D379" s="254" t="s">
        <v>155</v>
      </c>
      <c r="E379" s="255" t="s">
        <v>479</v>
      </c>
      <c r="F379" s="260" t="s">
        <v>480</v>
      </c>
      <c r="G379" s="257" t="s">
        <v>362</v>
      </c>
      <c r="H379" s="258">
        <v>74</v>
      </c>
      <c r="I379" s="259"/>
      <c r="J379" s="259">
        <f>ROUND(I379*H379,2)</f>
        <v>0</v>
      </c>
      <c r="K379" s="150"/>
      <c r="L379" s="31"/>
      <c r="M379" s="151" t="s">
        <v>1</v>
      </c>
      <c r="N379" s="152" t="s">
        <v>42</v>
      </c>
      <c r="P379" s="153">
        <f>O379*H379</f>
        <v>0</v>
      </c>
      <c r="Q379" s="153">
        <v>0</v>
      </c>
      <c r="R379" s="153">
        <f>Q379*H379</f>
        <v>0</v>
      </c>
      <c r="S379" s="153">
        <v>0</v>
      </c>
      <c r="T379" s="154">
        <f>S379*H379</f>
        <v>0</v>
      </c>
      <c r="AR379" s="155" t="s">
        <v>247</v>
      </c>
      <c r="AT379" s="155" t="s">
        <v>155</v>
      </c>
      <c r="AU379" s="155" t="s">
        <v>88</v>
      </c>
      <c r="AY379" s="16" t="s">
        <v>152</v>
      </c>
      <c r="BE379" s="156">
        <f>IF(N379="základná",J379,0)</f>
        <v>0</v>
      </c>
      <c r="BF379" s="156">
        <f>IF(N379="znížená",J379,0)</f>
        <v>0</v>
      </c>
      <c r="BG379" s="156">
        <f>IF(N379="zákl. prenesená",J379,0)</f>
        <v>0</v>
      </c>
      <c r="BH379" s="156">
        <f>IF(N379="zníž. prenesená",J379,0)</f>
        <v>0</v>
      </c>
      <c r="BI379" s="156">
        <f>IF(N379="nulová",J379,0)</f>
        <v>0</v>
      </c>
      <c r="BJ379" s="16" t="s">
        <v>88</v>
      </c>
      <c r="BK379" s="156">
        <f>ROUND(I379*H379,2)</f>
        <v>0</v>
      </c>
      <c r="BL379" s="16" t="s">
        <v>247</v>
      </c>
      <c r="BM379" s="155" t="s">
        <v>481</v>
      </c>
    </row>
    <row r="380" spans="2:65" s="1" customFormat="1" ht="24.15" customHeight="1">
      <c r="B380" s="142"/>
      <c r="C380" s="264" t="s">
        <v>482</v>
      </c>
      <c r="D380" s="264" t="s">
        <v>169</v>
      </c>
      <c r="E380" s="265" t="s">
        <v>483</v>
      </c>
      <c r="F380" s="266" t="s">
        <v>484</v>
      </c>
      <c r="G380" s="267" t="s">
        <v>362</v>
      </c>
      <c r="H380" s="268">
        <v>74</v>
      </c>
      <c r="I380" s="269"/>
      <c r="J380" s="269">
        <f>ROUND(I380*H380,2)</f>
        <v>0</v>
      </c>
      <c r="K380" s="172"/>
      <c r="L380" s="173"/>
      <c r="M380" s="174" t="s">
        <v>1</v>
      </c>
      <c r="N380" s="175" t="s">
        <v>42</v>
      </c>
      <c r="P380" s="153">
        <f>O380*H380</f>
        <v>0</v>
      </c>
      <c r="Q380" s="153">
        <v>5.0000000000000001E-3</v>
      </c>
      <c r="R380" s="153">
        <f>Q380*H380</f>
        <v>0.37</v>
      </c>
      <c r="S380" s="153">
        <v>0</v>
      </c>
      <c r="T380" s="154">
        <f>S380*H380</f>
        <v>0</v>
      </c>
      <c r="AR380" s="155" t="s">
        <v>297</v>
      </c>
      <c r="AT380" s="155" t="s">
        <v>169</v>
      </c>
      <c r="AU380" s="155" t="s">
        <v>88</v>
      </c>
      <c r="AY380" s="16" t="s">
        <v>152</v>
      </c>
      <c r="BE380" s="156">
        <f>IF(N380="základná",J380,0)</f>
        <v>0</v>
      </c>
      <c r="BF380" s="156">
        <f>IF(N380="znížená",J380,0)</f>
        <v>0</v>
      </c>
      <c r="BG380" s="156">
        <f>IF(N380="zákl. prenesená",J380,0)</f>
        <v>0</v>
      </c>
      <c r="BH380" s="156">
        <f>IF(N380="zníž. prenesená",J380,0)</f>
        <v>0</v>
      </c>
      <c r="BI380" s="156">
        <f>IF(N380="nulová",J380,0)</f>
        <v>0</v>
      </c>
      <c r="BJ380" s="16" t="s">
        <v>88</v>
      </c>
      <c r="BK380" s="156">
        <f>ROUND(I380*H380,2)</f>
        <v>0</v>
      </c>
      <c r="BL380" s="16" t="s">
        <v>247</v>
      </c>
      <c r="BM380" s="155" t="s">
        <v>485</v>
      </c>
    </row>
    <row r="381" spans="2:65" s="1" customFormat="1" ht="24.15" customHeight="1">
      <c r="B381" s="142"/>
      <c r="C381" s="143" t="s">
        <v>486</v>
      </c>
      <c r="D381" s="143" t="s">
        <v>155</v>
      </c>
      <c r="E381" s="144" t="s">
        <v>487</v>
      </c>
      <c r="F381" s="145" t="s">
        <v>488</v>
      </c>
      <c r="G381" s="146" t="s">
        <v>312</v>
      </c>
      <c r="H381" s="189"/>
      <c r="I381" s="148"/>
      <c r="J381" s="149">
        <f>ROUND(I381*H381,2)</f>
        <v>0</v>
      </c>
      <c r="K381" s="150"/>
      <c r="L381" s="31"/>
      <c r="M381" s="151" t="s">
        <v>1</v>
      </c>
      <c r="N381" s="152" t="s">
        <v>42</v>
      </c>
      <c r="P381" s="153">
        <f>O381*H381</f>
        <v>0</v>
      </c>
      <c r="Q381" s="153">
        <v>0</v>
      </c>
      <c r="R381" s="153">
        <f>Q381*H381</f>
        <v>0</v>
      </c>
      <c r="S381" s="153">
        <v>0</v>
      </c>
      <c r="T381" s="154">
        <f>S381*H381</f>
        <v>0</v>
      </c>
      <c r="AR381" s="155" t="s">
        <v>247</v>
      </c>
      <c r="AT381" s="155" t="s">
        <v>155</v>
      </c>
      <c r="AU381" s="155" t="s">
        <v>88</v>
      </c>
      <c r="AY381" s="16" t="s">
        <v>152</v>
      </c>
      <c r="BE381" s="156">
        <f>IF(N381="základná",J381,0)</f>
        <v>0</v>
      </c>
      <c r="BF381" s="156">
        <f>IF(N381="znížená",J381,0)</f>
        <v>0</v>
      </c>
      <c r="BG381" s="156">
        <f>IF(N381="zákl. prenesená",J381,0)</f>
        <v>0</v>
      </c>
      <c r="BH381" s="156">
        <f>IF(N381="zníž. prenesená",J381,0)</f>
        <v>0</v>
      </c>
      <c r="BI381" s="156">
        <f>IF(N381="nulová",J381,0)</f>
        <v>0</v>
      </c>
      <c r="BJ381" s="16" t="s">
        <v>88</v>
      </c>
      <c r="BK381" s="156">
        <f>ROUND(I381*H381,2)</f>
        <v>0</v>
      </c>
      <c r="BL381" s="16" t="s">
        <v>247</v>
      </c>
      <c r="BM381" s="155" t="s">
        <v>489</v>
      </c>
    </row>
    <row r="382" spans="2:65" s="11" customFormat="1" ht="25.95" customHeight="1">
      <c r="B382" s="130"/>
      <c r="D382" s="131" t="s">
        <v>75</v>
      </c>
      <c r="E382" s="132" t="s">
        <v>490</v>
      </c>
      <c r="F382" s="132" t="s">
        <v>491</v>
      </c>
      <c r="I382" s="133"/>
      <c r="J382" s="134">
        <f>BK382</f>
        <v>0</v>
      </c>
      <c r="L382" s="130"/>
      <c r="M382" s="135"/>
      <c r="P382" s="136">
        <f>P383</f>
        <v>0</v>
      </c>
      <c r="R382" s="136">
        <f>R383</f>
        <v>0</v>
      </c>
      <c r="T382" s="137">
        <f>T383</f>
        <v>0</v>
      </c>
      <c r="AR382" s="131" t="s">
        <v>159</v>
      </c>
      <c r="AT382" s="138" t="s">
        <v>75</v>
      </c>
      <c r="AU382" s="138" t="s">
        <v>76</v>
      </c>
      <c r="AY382" s="131" t="s">
        <v>152</v>
      </c>
      <c r="BK382" s="139">
        <f>BK383</f>
        <v>0</v>
      </c>
    </row>
    <row r="383" spans="2:65" s="1" customFormat="1" ht="33" customHeight="1">
      <c r="B383" s="142"/>
      <c r="C383" s="143" t="s">
        <v>492</v>
      </c>
      <c r="D383" s="143" t="s">
        <v>155</v>
      </c>
      <c r="E383" s="144" t="s">
        <v>493</v>
      </c>
      <c r="F383" s="145" t="s">
        <v>494</v>
      </c>
      <c r="G383" s="146" t="s">
        <v>495</v>
      </c>
      <c r="H383" s="147">
        <v>500</v>
      </c>
      <c r="I383" s="148"/>
      <c r="J383" s="149">
        <f>ROUND(I383*H383,2)</f>
        <v>0</v>
      </c>
      <c r="K383" s="150"/>
      <c r="L383" s="31"/>
      <c r="M383" s="151" t="s">
        <v>1</v>
      </c>
      <c r="N383" s="152" t="s">
        <v>42</v>
      </c>
      <c r="P383" s="153">
        <f>O383*H383</f>
        <v>0</v>
      </c>
      <c r="Q383" s="153">
        <v>0</v>
      </c>
      <c r="R383" s="153">
        <f>Q383*H383</f>
        <v>0</v>
      </c>
      <c r="S383" s="153">
        <v>0</v>
      </c>
      <c r="T383" s="154">
        <f>S383*H383</f>
        <v>0</v>
      </c>
      <c r="AR383" s="155" t="s">
        <v>496</v>
      </c>
      <c r="AT383" s="155" t="s">
        <v>155</v>
      </c>
      <c r="AU383" s="155" t="s">
        <v>83</v>
      </c>
      <c r="AY383" s="16" t="s">
        <v>152</v>
      </c>
      <c r="BE383" s="156">
        <f>IF(N383="základná",J383,0)</f>
        <v>0</v>
      </c>
      <c r="BF383" s="156">
        <f>IF(N383="znížená",J383,0)</f>
        <v>0</v>
      </c>
      <c r="BG383" s="156">
        <f>IF(N383="zákl. prenesená",J383,0)</f>
        <v>0</v>
      </c>
      <c r="BH383" s="156">
        <f>IF(N383="zníž. prenesená",J383,0)</f>
        <v>0</v>
      </c>
      <c r="BI383" s="156">
        <f>IF(N383="nulová",J383,0)</f>
        <v>0</v>
      </c>
      <c r="BJ383" s="16" t="s">
        <v>88</v>
      </c>
      <c r="BK383" s="156">
        <f>ROUND(I383*H383,2)</f>
        <v>0</v>
      </c>
      <c r="BL383" s="16" t="s">
        <v>496</v>
      </c>
      <c r="BM383" s="155" t="s">
        <v>497</v>
      </c>
    </row>
    <row r="384" spans="2:65" s="11" customFormat="1" ht="25.95" customHeight="1">
      <c r="B384" s="130"/>
      <c r="D384" s="131" t="s">
        <v>75</v>
      </c>
      <c r="E384" s="132" t="s">
        <v>498</v>
      </c>
      <c r="F384" s="132" t="s">
        <v>499</v>
      </c>
      <c r="I384" s="133"/>
      <c r="J384" s="134">
        <f>BK384</f>
        <v>0</v>
      </c>
      <c r="L384" s="130"/>
      <c r="M384" s="135"/>
      <c r="P384" s="136">
        <f>P385</f>
        <v>0</v>
      </c>
      <c r="R384" s="136">
        <f>R385</f>
        <v>0</v>
      </c>
      <c r="T384" s="137">
        <f>T385</f>
        <v>0</v>
      </c>
      <c r="AR384" s="131" t="s">
        <v>178</v>
      </c>
      <c r="AT384" s="138" t="s">
        <v>75</v>
      </c>
      <c r="AU384" s="138" t="s">
        <v>76</v>
      </c>
      <c r="AY384" s="131" t="s">
        <v>152</v>
      </c>
      <c r="BK384" s="139">
        <f>BK385</f>
        <v>0</v>
      </c>
    </row>
    <row r="385" spans="2:65" s="1" customFormat="1" ht="16.5" customHeight="1">
      <c r="B385" s="142"/>
      <c r="C385" s="143" t="s">
        <v>500</v>
      </c>
      <c r="D385" s="143" t="s">
        <v>155</v>
      </c>
      <c r="E385" s="144" t="s">
        <v>501</v>
      </c>
      <c r="F385" s="145" t="s">
        <v>502</v>
      </c>
      <c r="G385" s="146" t="s">
        <v>503</v>
      </c>
      <c r="H385" s="147">
        <v>1</v>
      </c>
      <c r="I385" s="148"/>
      <c r="J385" s="149">
        <f>ROUND(I385*H385,2)</f>
        <v>0</v>
      </c>
      <c r="K385" s="150"/>
      <c r="L385" s="31"/>
      <c r="M385" s="190" t="s">
        <v>1</v>
      </c>
      <c r="N385" s="191" t="s">
        <v>42</v>
      </c>
      <c r="O385" s="192"/>
      <c r="P385" s="193">
        <f>O385*H385</f>
        <v>0</v>
      </c>
      <c r="Q385" s="193">
        <v>0</v>
      </c>
      <c r="R385" s="193">
        <f>Q385*H385</f>
        <v>0</v>
      </c>
      <c r="S385" s="193">
        <v>0</v>
      </c>
      <c r="T385" s="194">
        <f>S385*H385</f>
        <v>0</v>
      </c>
      <c r="AR385" s="155" t="s">
        <v>504</v>
      </c>
      <c r="AT385" s="155" t="s">
        <v>155</v>
      </c>
      <c r="AU385" s="155" t="s">
        <v>83</v>
      </c>
      <c r="AY385" s="16" t="s">
        <v>152</v>
      </c>
      <c r="BE385" s="156">
        <f>IF(N385="základná",J385,0)</f>
        <v>0</v>
      </c>
      <c r="BF385" s="156">
        <f>IF(N385="znížená",J385,0)</f>
        <v>0</v>
      </c>
      <c r="BG385" s="156">
        <f>IF(N385="zákl. prenesená",J385,0)</f>
        <v>0</v>
      </c>
      <c r="BH385" s="156">
        <f>IF(N385="zníž. prenesená",J385,0)</f>
        <v>0</v>
      </c>
      <c r="BI385" s="156">
        <f>IF(N385="nulová",J385,0)</f>
        <v>0</v>
      </c>
      <c r="BJ385" s="16" t="s">
        <v>88</v>
      </c>
      <c r="BK385" s="156">
        <f>ROUND(I385*H385,2)</f>
        <v>0</v>
      </c>
      <c r="BL385" s="16" t="s">
        <v>504</v>
      </c>
      <c r="BM385" s="155" t="s">
        <v>505</v>
      </c>
    </row>
    <row r="386" spans="2:65" s="1" customFormat="1" ht="6.9" customHeight="1">
      <c r="B386" s="46"/>
      <c r="C386" s="47"/>
      <c r="D386" s="47"/>
      <c r="E386" s="47"/>
      <c r="F386" s="47"/>
      <c r="G386" s="47"/>
      <c r="H386" s="47"/>
      <c r="I386" s="47"/>
      <c r="J386" s="47"/>
      <c r="K386" s="47"/>
      <c r="L386" s="31"/>
    </row>
  </sheetData>
  <autoFilter ref="C134:K385" xr:uid="{00000000-0009-0000-0000-000001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38"/>
  <sheetViews>
    <sheetView showGridLines="0" topLeftCell="A111" workbookViewId="0">
      <selection activeCell="W210" sqref="W21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hidden="1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2" spans="2:46" ht="36.9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91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" customHeight="1">
      <c r="B4" s="19"/>
      <c r="D4" s="20" t="s">
        <v>113</v>
      </c>
      <c r="L4" s="19"/>
      <c r="M4" s="95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51" t="str">
        <f>'Rekapitulácia stavby'!K6</f>
        <v>Stavebné úpravy a rekonštrukcia priestorov Strednej zdravotníckej školy vo Zvolene</v>
      </c>
      <c r="F7" s="252"/>
      <c r="G7" s="252"/>
      <c r="H7" s="252"/>
      <c r="L7" s="19"/>
    </row>
    <row r="8" spans="2:46" ht="12" customHeight="1">
      <c r="B8" s="19"/>
      <c r="D8" s="26" t="s">
        <v>114</v>
      </c>
      <c r="L8" s="19"/>
    </row>
    <row r="9" spans="2:46" s="1" customFormat="1" ht="16.5" customHeight="1">
      <c r="B9" s="31"/>
      <c r="E9" s="251" t="s">
        <v>115</v>
      </c>
      <c r="F9" s="250"/>
      <c r="G9" s="250"/>
      <c r="H9" s="250"/>
      <c r="L9" s="31"/>
    </row>
    <row r="10" spans="2:46" s="1" customFormat="1" ht="12" customHeight="1">
      <c r="B10" s="31"/>
      <c r="D10" s="26" t="s">
        <v>116</v>
      </c>
      <c r="L10" s="31"/>
    </row>
    <row r="11" spans="2:46" s="1" customFormat="1" ht="16.5" customHeight="1">
      <c r="B11" s="31"/>
      <c r="E11" s="235" t="s">
        <v>506</v>
      </c>
      <c r="F11" s="250"/>
      <c r="G11" s="250"/>
      <c r="H11" s="250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17. 1. 2025</v>
      </c>
      <c r="L14" s="31"/>
    </row>
    <row r="15" spans="2:46" s="1" customFormat="1" ht="10.95" customHeight="1">
      <c r="B15" s="31"/>
      <c r="L15" s="31"/>
    </row>
    <row r="16" spans="2:46" s="1" customFormat="1" ht="12" customHeight="1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53" t="str">
        <f>'Rekapitulácia stavby'!E14</f>
        <v>Vyplň údaj</v>
      </c>
      <c r="F20" s="240"/>
      <c r="G20" s="240"/>
      <c r="H20" s="240"/>
      <c r="I20" s="26" t="s">
        <v>26</v>
      </c>
      <c r="J20" s="27" t="str">
        <f>'Rekapitulácia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24</v>
      </c>
      <c r="J25" s="24" t="s">
        <v>1</v>
      </c>
      <c r="L25" s="31"/>
    </row>
    <row r="26" spans="2:12" s="1" customFormat="1" ht="18" customHeight="1">
      <c r="B26" s="31"/>
      <c r="E26" s="24" t="s">
        <v>33</v>
      </c>
      <c r="I26" s="26" t="s">
        <v>26</v>
      </c>
      <c r="J26" s="24" t="s">
        <v>1</v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47.25" customHeight="1">
      <c r="B29" s="96"/>
      <c r="E29" s="244" t="s">
        <v>35</v>
      </c>
      <c r="F29" s="244"/>
      <c r="G29" s="244"/>
      <c r="H29" s="244"/>
      <c r="L29" s="96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7" t="s">
        <v>36</v>
      </c>
      <c r="J32" s="68">
        <f>ROUND(J122,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7" t="s">
        <v>40</v>
      </c>
      <c r="E35" s="36" t="s">
        <v>41</v>
      </c>
      <c r="F35" s="98">
        <f>ROUND((SUM(BE122:BE210)),  2)</f>
        <v>0</v>
      </c>
      <c r="G35" s="99"/>
      <c r="H35" s="99"/>
      <c r="I35" s="100">
        <v>0.23</v>
      </c>
      <c r="J35" s="98">
        <f>ROUND(((SUM(BE122:BE210))*I35),  2)</f>
        <v>0</v>
      </c>
      <c r="L35" s="31"/>
    </row>
    <row r="36" spans="2:12" s="1" customFormat="1" ht="14.4" customHeight="1">
      <c r="B36" s="31"/>
      <c r="E36" s="36" t="s">
        <v>42</v>
      </c>
      <c r="F36" s="98">
        <f>ROUND((SUM(BF122:BF210)),  2)</f>
        <v>0</v>
      </c>
      <c r="G36" s="99"/>
      <c r="H36" s="99"/>
      <c r="I36" s="100">
        <v>0.23</v>
      </c>
      <c r="J36" s="98">
        <f>ROUND(((SUM(BF122:BF210))*I36),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8">
        <f>ROUND((SUM(BG122:BG210)),  2)</f>
        <v>0</v>
      </c>
      <c r="I37" s="101">
        <v>0.23</v>
      </c>
      <c r="J37" s="88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8">
        <f>ROUND((SUM(BH122:BH210)),  2)</f>
        <v>0</v>
      </c>
      <c r="I38" s="101">
        <v>0.23</v>
      </c>
      <c r="J38" s="88">
        <f>0</f>
        <v>0</v>
      </c>
      <c r="L38" s="31"/>
    </row>
    <row r="39" spans="2:12" s="1" customFormat="1" ht="14.4" hidden="1" customHeight="1">
      <c r="B39" s="31"/>
      <c r="E39" s="36" t="s">
        <v>45</v>
      </c>
      <c r="F39" s="98">
        <f>ROUND((SUM(BI122:BI210)),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2"/>
      <c r="D41" s="103" t="s">
        <v>46</v>
      </c>
      <c r="E41" s="59"/>
      <c r="F41" s="59"/>
      <c r="G41" s="104" t="s">
        <v>47</v>
      </c>
      <c r="H41" s="105" t="s">
        <v>48</v>
      </c>
      <c r="I41" s="59"/>
      <c r="J41" s="106">
        <f>SUM(J32:J39)</f>
        <v>0</v>
      </c>
      <c r="K41" s="107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51</v>
      </c>
      <c r="E61" s="33"/>
      <c r="F61" s="108" t="s">
        <v>52</v>
      </c>
      <c r="G61" s="45" t="s">
        <v>51</v>
      </c>
      <c r="H61" s="33"/>
      <c r="I61" s="33"/>
      <c r="J61" s="10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51</v>
      </c>
      <c r="E76" s="33"/>
      <c r="F76" s="108" t="s">
        <v>52</v>
      </c>
      <c r="G76" s="45" t="s">
        <v>51</v>
      </c>
      <c r="H76" s="33"/>
      <c r="I76" s="33"/>
      <c r="J76" s="109" t="s">
        <v>52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" customHeight="1">
      <c r="B82" s="31"/>
      <c r="C82" s="20" t="s">
        <v>118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51" t="str">
        <f>E7</f>
        <v>Stavebné úpravy a rekonštrukcia priestorov Strednej zdravotníckej školy vo Zvolene</v>
      </c>
      <c r="F85" s="252"/>
      <c r="G85" s="252"/>
      <c r="H85" s="252"/>
      <c r="L85" s="31"/>
    </row>
    <row r="86" spans="2:12" ht="12" customHeight="1">
      <c r="B86" s="19"/>
      <c r="C86" s="26" t="s">
        <v>114</v>
      </c>
      <c r="L86" s="19"/>
    </row>
    <row r="87" spans="2:12" s="1" customFormat="1" ht="16.5" customHeight="1">
      <c r="B87" s="31"/>
      <c r="E87" s="251" t="s">
        <v>115</v>
      </c>
      <c r="F87" s="250"/>
      <c r="G87" s="250"/>
      <c r="H87" s="250"/>
      <c r="L87" s="31"/>
    </row>
    <row r="88" spans="2:12" s="1" customFormat="1" ht="12" customHeight="1">
      <c r="B88" s="31"/>
      <c r="C88" s="26" t="s">
        <v>116</v>
      </c>
      <c r="L88" s="31"/>
    </row>
    <row r="89" spans="2:12" s="1" customFormat="1" ht="16.5" customHeight="1">
      <c r="B89" s="31"/>
      <c r="E89" s="235" t="str">
        <f>E11</f>
        <v>2 - Chladenie</v>
      </c>
      <c r="F89" s="250"/>
      <c r="G89" s="250"/>
      <c r="H89" s="250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parc.č.182/1 Zvolen</v>
      </c>
      <c r="I91" s="26" t="s">
        <v>21</v>
      </c>
      <c r="J91" s="54" t="str">
        <f>IF(J14="","",J14)</f>
        <v>17. 1. 2025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23</v>
      </c>
      <c r="F93" s="24" t="str">
        <f>E17</f>
        <v>Banskobystrický samosprávny kraj</v>
      </c>
      <c r="I93" s="26" t="s">
        <v>29</v>
      </c>
      <c r="J93" s="29" t="str">
        <f>E23</f>
        <v>Ing. Marek Mečír</v>
      </c>
      <c r="L93" s="31"/>
    </row>
    <row r="94" spans="2:12" s="1" customFormat="1" ht="15.15" customHeight="1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Stanislav Hlubina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119</v>
      </c>
      <c r="D96" s="102"/>
      <c r="E96" s="102"/>
      <c r="F96" s="102"/>
      <c r="G96" s="102"/>
      <c r="H96" s="102"/>
      <c r="I96" s="102"/>
      <c r="J96" s="111" t="s">
        <v>120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95" customHeight="1">
      <c r="B98" s="31"/>
      <c r="C98" s="112" t="s">
        <v>121</v>
      </c>
      <c r="J98" s="68">
        <f>J122</f>
        <v>0</v>
      </c>
      <c r="L98" s="31"/>
      <c r="AU98" s="16" t="s">
        <v>122</v>
      </c>
    </row>
    <row r="99" spans="2:47" s="8" customFormat="1" ht="24.9" customHeight="1">
      <c r="B99" s="113"/>
      <c r="D99" s="114" t="s">
        <v>507</v>
      </c>
      <c r="E99" s="115"/>
      <c r="F99" s="115"/>
      <c r="G99" s="115"/>
      <c r="H99" s="115"/>
      <c r="I99" s="115"/>
      <c r="J99" s="116">
        <f>J123</f>
        <v>0</v>
      </c>
      <c r="L99" s="113"/>
    </row>
    <row r="100" spans="2:47" s="9" customFormat="1" ht="19.95" customHeight="1">
      <c r="B100" s="117"/>
      <c r="D100" s="118" t="s">
        <v>508</v>
      </c>
      <c r="E100" s="119"/>
      <c r="F100" s="119"/>
      <c r="G100" s="119"/>
      <c r="H100" s="119"/>
      <c r="I100" s="119"/>
      <c r="J100" s="120">
        <f>J124</f>
        <v>0</v>
      </c>
      <c r="L100" s="117"/>
    </row>
    <row r="101" spans="2:47" s="1" customFormat="1" ht="21.75" customHeight="1">
      <c r="B101" s="31"/>
      <c r="L101" s="31"/>
    </row>
    <row r="102" spans="2:47" s="1" customFormat="1" ht="6.9" customHeight="1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1"/>
    </row>
    <row r="106" spans="2:47" s="1" customFormat="1" ht="6.9" customHeight="1"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31"/>
    </row>
    <row r="107" spans="2:47" s="1" customFormat="1" ht="24.9" customHeight="1">
      <c r="B107" s="31"/>
      <c r="C107" s="20" t="s">
        <v>138</v>
      </c>
      <c r="L107" s="31"/>
    </row>
    <row r="108" spans="2:47" s="1" customFormat="1" ht="6.9" customHeight="1">
      <c r="B108" s="31"/>
      <c r="L108" s="31"/>
    </row>
    <row r="109" spans="2:47" s="1" customFormat="1" ht="12" customHeight="1">
      <c r="B109" s="31"/>
      <c r="C109" s="26" t="s">
        <v>15</v>
      </c>
      <c r="L109" s="31"/>
    </row>
    <row r="110" spans="2:47" s="1" customFormat="1" ht="26.25" customHeight="1">
      <c r="B110" s="31"/>
      <c r="E110" s="251" t="str">
        <f>E7</f>
        <v>Stavebné úpravy a rekonštrukcia priestorov Strednej zdravotníckej školy vo Zvolene</v>
      </c>
      <c r="F110" s="252"/>
      <c r="G110" s="252"/>
      <c r="H110" s="252"/>
      <c r="L110" s="31"/>
    </row>
    <row r="111" spans="2:47" ht="12" customHeight="1">
      <c r="B111" s="19"/>
      <c r="C111" s="26" t="s">
        <v>114</v>
      </c>
      <c r="L111" s="19"/>
    </row>
    <row r="112" spans="2:47" s="1" customFormat="1" ht="16.5" customHeight="1">
      <c r="B112" s="31"/>
      <c r="E112" s="251" t="s">
        <v>115</v>
      </c>
      <c r="F112" s="250"/>
      <c r="G112" s="250"/>
      <c r="H112" s="250"/>
      <c r="L112" s="31"/>
    </row>
    <row r="113" spans="2:65" s="1" customFormat="1" ht="12" customHeight="1">
      <c r="B113" s="31"/>
      <c r="C113" s="26" t="s">
        <v>116</v>
      </c>
      <c r="L113" s="31"/>
    </row>
    <row r="114" spans="2:65" s="1" customFormat="1" ht="16.5" customHeight="1">
      <c r="B114" s="31"/>
      <c r="E114" s="235" t="str">
        <f>E11</f>
        <v>2 - Chladenie</v>
      </c>
      <c r="F114" s="250"/>
      <c r="G114" s="250"/>
      <c r="H114" s="250"/>
      <c r="L114" s="31"/>
    </row>
    <row r="115" spans="2:65" s="1" customFormat="1" ht="6.9" customHeight="1">
      <c r="B115" s="31"/>
      <c r="L115" s="31"/>
    </row>
    <row r="116" spans="2:65" s="1" customFormat="1" ht="12" customHeight="1">
      <c r="B116" s="31"/>
      <c r="C116" s="26" t="s">
        <v>19</v>
      </c>
      <c r="F116" s="24" t="str">
        <f>F14</f>
        <v>parc.č.182/1 Zvolen</v>
      </c>
      <c r="I116" s="26" t="s">
        <v>21</v>
      </c>
      <c r="J116" s="54" t="str">
        <f>IF(J14="","",J14)</f>
        <v>17. 1. 2025</v>
      </c>
      <c r="L116" s="31"/>
    </row>
    <row r="117" spans="2:65" s="1" customFormat="1" ht="6.9" customHeight="1">
      <c r="B117" s="31"/>
      <c r="L117" s="31"/>
    </row>
    <row r="118" spans="2:65" s="1" customFormat="1" ht="15.15" customHeight="1">
      <c r="B118" s="31"/>
      <c r="C118" s="26" t="s">
        <v>23</v>
      </c>
      <c r="F118" s="24" t="str">
        <f>E17</f>
        <v>Banskobystrický samosprávny kraj</v>
      </c>
      <c r="I118" s="26" t="s">
        <v>29</v>
      </c>
      <c r="J118" s="29" t="str">
        <f>E23</f>
        <v>Ing. Marek Mečír</v>
      </c>
      <c r="L118" s="31"/>
    </row>
    <row r="119" spans="2:65" s="1" customFormat="1" ht="15.15" customHeight="1">
      <c r="B119" s="31"/>
      <c r="C119" s="26" t="s">
        <v>27</v>
      </c>
      <c r="F119" s="24" t="str">
        <f>IF(E20="","",E20)</f>
        <v>Vyplň údaj</v>
      </c>
      <c r="I119" s="26" t="s">
        <v>32</v>
      </c>
      <c r="J119" s="29" t="str">
        <f>E26</f>
        <v>Stanislav Hlubina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21"/>
      <c r="C121" s="122" t="s">
        <v>139</v>
      </c>
      <c r="D121" s="123" t="s">
        <v>61</v>
      </c>
      <c r="E121" s="123" t="s">
        <v>57</v>
      </c>
      <c r="F121" s="123" t="s">
        <v>58</v>
      </c>
      <c r="G121" s="123" t="s">
        <v>140</v>
      </c>
      <c r="H121" s="123" t="s">
        <v>141</v>
      </c>
      <c r="I121" s="123" t="s">
        <v>142</v>
      </c>
      <c r="J121" s="124" t="s">
        <v>120</v>
      </c>
      <c r="K121" s="125" t="s">
        <v>143</v>
      </c>
      <c r="L121" s="121"/>
      <c r="M121" s="61" t="s">
        <v>1</v>
      </c>
      <c r="N121" s="62" t="s">
        <v>40</v>
      </c>
      <c r="O121" s="62" t="s">
        <v>144</v>
      </c>
      <c r="P121" s="62" t="s">
        <v>145</v>
      </c>
      <c r="Q121" s="62" t="s">
        <v>146</v>
      </c>
      <c r="R121" s="62" t="s">
        <v>147</v>
      </c>
      <c r="S121" s="62" t="s">
        <v>148</v>
      </c>
      <c r="T121" s="63" t="s">
        <v>149</v>
      </c>
    </row>
    <row r="122" spans="2:65" s="1" customFormat="1" ht="22.95" customHeight="1">
      <c r="B122" s="31"/>
      <c r="C122" s="66" t="s">
        <v>121</v>
      </c>
      <c r="J122" s="126">
        <f>BK122</f>
        <v>0</v>
      </c>
      <c r="L122" s="31"/>
      <c r="M122" s="64"/>
      <c r="N122" s="55"/>
      <c r="O122" s="55"/>
      <c r="P122" s="127">
        <f>P123</f>
        <v>0</v>
      </c>
      <c r="Q122" s="55"/>
      <c r="R122" s="127">
        <f>R123</f>
        <v>0</v>
      </c>
      <c r="S122" s="55"/>
      <c r="T122" s="128">
        <f>T123</f>
        <v>0</v>
      </c>
      <c r="AT122" s="16" t="s">
        <v>75</v>
      </c>
      <c r="AU122" s="16" t="s">
        <v>122</v>
      </c>
      <c r="BK122" s="129">
        <f>BK123</f>
        <v>0</v>
      </c>
    </row>
    <row r="123" spans="2:65" s="11" customFormat="1" ht="25.95" customHeight="1">
      <c r="B123" s="130"/>
      <c r="D123" s="131" t="s">
        <v>75</v>
      </c>
      <c r="E123" s="132" t="s">
        <v>257</v>
      </c>
      <c r="F123" s="132" t="s">
        <v>257</v>
      </c>
      <c r="I123" s="133"/>
      <c r="J123" s="134">
        <f>BK123</f>
        <v>0</v>
      </c>
      <c r="L123" s="130"/>
      <c r="M123" s="135"/>
      <c r="P123" s="136">
        <f>P124</f>
        <v>0</v>
      </c>
      <c r="R123" s="136">
        <f>R124</f>
        <v>0</v>
      </c>
      <c r="T123" s="137">
        <f>T124</f>
        <v>0</v>
      </c>
      <c r="AR123" s="131" t="s">
        <v>88</v>
      </c>
      <c r="AT123" s="138" t="s">
        <v>75</v>
      </c>
      <c r="AU123" s="138" t="s">
        <v>76</v>
      </c>
      <c r="AY123" s="131" t="s">
        <v>152</v>
      </c>
      <c r="BK123" s="139">
        <f>BK124</f>
        <v>0</v>
      </c>
    </row>
    <row r="124" spans="2:65" s="11" customFormat="1" ht="22.95" customHeight="1">
      <c r="B124" s="130"/>
      <c r="D124" s="131" t="s">
        <v>75</v>
      </c>
      <c r="E124" s="140" t="s">
        <v>509</v>
      </c>
      <c r="F124" s="140" t="s">
        <v>510</v>
      </c>
      <c r="I124" s="133"/>
      <c r="J124" s="141">
        <f>BK124</f>
        <v>0</v>
      </c>
      <c r="L124" s="130"/>
      <c r="M124" s="135"/>
      <c r="P124" s="136">
        <f>SUM(P125:P210)</f>
        <v>0</v>
      </c>
      <c r="R124" s="136">
        <f>SUM(R125:R210)</f>
        <v>0</v>
      </c>
      <c r="T124" s="137">
        <f>SUM(T125:T210)</f>
        <v>0</v>
      </c>
      <c r="AR124" s="131" t="s">
        <v>88</v>
      </c>
      <c r="AT124" s="138" t="s">
        <v>75</v>
      </c>
      <c r="AU124" s="138" t="s">
        <v>83</v>
      </c>
      <c r="AY124" s="131" t="s">
        <v>152</v>
      </c>
      <c r="BK124" s="139">
        <f>SUM(BK125:BK210)</f>
        <v>0</v>
      </c>
    </row>
    <row r="125" spans="2:65" s="1" customFormat="1" ht="16.5" customHeight="1">
      <c r="B125" s="142"/>
      <c r="C125" s="143" t="s">
        <v>83</v>
      </c>
      <c r="D125" s="143" t="s">
        <v>155</v>
      </c>
      <c r="E125" s="144" t="s">
        <v>511</v>
      </c>
      <c r="F125" s="145" t="s">
        <v>512</v>
      </c>
      <c r="G125" s="146" t="s">
        <v>362</v>
      </c>
      <c r="H125" s="147">
        <v>5</v>
      </c>
      <c r="I125" s="148"/>
      <c r="J125" s="149">
        <f t="shared" ref="J125:J156" si="0">ROUND(I125*H125,2)</f>
        <v>0</v>
      </c>
      <c r="K125" s="150"/>
      <c r="L125" s="31"/>
      <c r="M125" s="151" t="s">
        <v>1</v>
      </c>
      <c r="N125" s="152" t="s">
        <v>42</v>
      </c>
      <c r="P125" s="153">
        <f t="shared" ref="P125:P156" si="1">O125*H125</f>
        <v>0</v>
      </c>
      <c r="Q125" s="153">
        <v>0</v>
      </c>
      <c r="R125" s="153">
        <f t="shared" ref="R125:R156" si="2">Q125*H125</f>
        <v>0</v>
      </c>
      <c r="S125" s="153">
        <v>0</v>
      </c>
      <c r="T125" s="154">
        <f t="shared" ref="T125:T156" si="3">S125*H125</f>
        <v>0</v>
      </c>
      <c r="AR125" s="155" t="s">
        <v>159</v>
      </c>
      <c r="AT125" s="155" t="s">
        <v>155</v>
      </c>
      <c r="AU125" s="155" t="s">
        <v>88</v>
      </c>
      <c r="AY125" s="16" t="s">
        <v>152</v>
      </c>
      <c r="BE125" s="156">
        <f t="shared" ref="BE125:BE156" si="4">IF(N125="základná",J125,0)</f>
        <v>0</v>
      </c>
      <c r="BF125" s="156">
        <f t="shared" ref="BF125:BF156" si="5">IF(N125="znížená",J125,0)</f>
        <v>0</v>
      </c>
      <c r="BG125" s="156">
        <f t="shared" ref="BG125:BG156" si="6">IF(N125="zákl. prenesená",J125,0)</f>
        <v>0</v>
      </c>
      <c r="BH125" s="156">
        <f t="shared" ref="BH125:BH156" si="7">IF(N125="zníž. prenesená",J125,0)</f>
        <v>0</v>
      </c>
      <c r="BI125" s="156">
        <f t="shared" ref="BI125:BI156" si="8">IF(N125="nulová",J125,0)</f>
        <v>0</v>
      </c>
      <c r="BJ125" s="16" t="s">
        <v>88</v>
      </c>
      <c r="BK125" s="156">
        <f t="shared" ref="BK125:BK156" si="9">ROUND(I125*H125,2)</f>
        <v>0</v>
      </c>
      <c r="BL125" s="16" t="s">
        <v>159</v>
      </c>
      <c r="BM125" s="155" t="s">
        <v>88</v>
      </c>
    </row>
    <row r="126" spans="2:65" s="1" customFormat="1" ht="16.5" customHeight="1">
      <c r="B126" s="142"/>
      <c r="C126" s="143" t="s">
        <v>88</v>
      </c>
      <c r="D126" s="143" t="s">
        <v>155</v>
      </c>
      <c r="E126" s="144" t="s">
        <v>513</v>
      </c>
      <c r="F126" s="145" t="s">
        <v>514</v>
      </c>
      <c r="G126" s="146" t="s">
        <v>362</v>
      </c>
      <c r="H126" s="147">
        <v>2</v>
      </c>
      <c r="I126" s="148"/>
      <c r="J126" s="149">
        <f t="shared" si="0"/>
        <v>0</v>
      </c>
      <c r="K126" s="150"/>
      <c r="L126" s="31"/>
      <c r="M126" s="151" t="s">
        <v>1</v>
      </c>
      <c r="N126" s="152" t="s">
        <v>42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AR126" s="155" t="s">
        <v>159</v>
      </c>
      <c r="AT126" s="155" t="s">
        <v>155</v>
      </c>
      <c r="AU126" s="155" t="s">
        <v>88</v>
      </c>
      <c r="AY126" s="16" t="s">
        <v>152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6" t="s">
        <v>88</v>
      </c>
      <c r="BK126" s="156">
        <f t="shared" si="9"/>
        <v>0</v>
      </c>
      <c r="BL126" s="16" t="s">
        <v>159</v>
      </c>
      <c r="BM126" s="155" t="s">
        <v>159</v>
      </c>
    </row>
    <row r="127" spans="2:65" s="1" customFormat="1" ht="16.5" customHeight="1">
      <c r="B127" s="142"/>
      <c r="C127" s="143" t="s">
        <v>168</v>
      </c>
      <c r="D127" s="143" t="s">
        <v>155</v>
      </c>
      <c r="E127" s="144" t="s">
        <v>515</v>
      </c>
      <c r="F127" s="145" t="s">
        <v>516</v>
      </c>
      <c r="G127" s="146" t="s">
        <v>362</v>
      </c>
      <c r="H127" s="147">
        <v>2</v>
      </c>
      <c r="I127" s="148"/>
      <c r="J127" s="149">
        <f t="shared" si="0"/>
        <v>0</v>
      </c>
      <c r="K127" s="150"/>
      <c r="L127" s="31"/>
      <c r="M127" s="151" t="s">
        <v>1</v>
      </c>
      <c r="N127" s="152" t="s">
        <v>42</v>
      </c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AR127" s="155" t="s">
        <v>159</v>
      </c>
      <c r="AT127" s="155" t="s">
        <v>155</v>
      </c>
      <c r="AU127" s="155" t="s">
        <v>88</v>
      </c>
      <c r="AY127" s="16" t="s">
        <v>152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6" t="s">
        <v>88</v>
      </c>
      <c r="BK127" s="156">
        <f t="shared" si="9"/>
        <v>0</v>
      </c>
      <c r="BL127" s="16" t="s">
        <v>159</v>
      </c>
      <c r="BM127" s="155" t="s">
        <v>153</v>
      </c>
    </row>
    <row r="128" spans="2:65" s="1" customFormat="1" ht="24.15" customHeight="1">
      <c r="B128" s="142"/>
      <c r="C128" s="143" t="s">
        <v>159</v>
      </c>
      <c r="D128" s="143" t="s">
        <v>155</v>
      </c>
      <c r="E128" s="144" t="s">
        <v>517</v>
      </c>
      <c r="F128" s="145" t="s">
        <v>518</v>
      </c>
      <c r="G128" s="146" t="s">
        <v>158</v>
      </c>
      <c r="H128" s="147">
        <v>2.39</v>
      </c>
      <c r="I128" s="148"/>
      <c r="J128" s="149">
        <f t="shared" si="0"/>
        <v>0</v>
      </c>
      <c r="K128" s="150"/>
      <c r="L128" s="31"/>
      <c r="M128" s="151" t="s">
        <v>1</v>
      </c>
      <c r="N128" s="152" t="s">
        <v>42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AR128" s="155" t="s">
        <v>159</v>
      </c>
      <c r="AT128" s="155" t="s">
        <v>155</v>
      </c>
      <c r="AU128" s="155" t="s">
        <v>88</v>
      </c>
      <c r="AY128" s="16" t="s">
        <v>152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6" t="s">
        <v>88</v>
      </c>
      <c r="BK128" s="156">
        <f t="shared" si="9"/>
        <v>0</v>
      </c>
      <c r="BL128" s="16" t="s">
        <v>159</v>
      </c>
      <c r="BM128" s="155" t="s">
        <v>173</v>
      </c>
    </row>
    <row r="129" spans="2:65" s="1" customFormat="1" ht="24.15" customHeight="1">
      <c r="B129" s="142"/>
      <c r="C129" s="143" t="s">
        <v>178</v>
      </c>
      <c r="D129" s="143" t="s">
        <v>155</v>
      </c>
      <c r="E129" s="144" t="s">
        <v>519</v>
      </c>
      <c r="F129" s="145" t="s">
        <v>520</v>
      </c>
      <c r="G129" s="146" t="s">
        <v>158</v>
      </c>
      <c r="H129" s="147">
        <v>8.4600000000000009</v>
      </c>
      <c r="I129" s="148"/>
      <c r="J129" s="149">
        <f t="shared" si="0"/>
        <v>0</v>
      </c>
      <c r="K129" s="150"/>
      <c r="L129" s="31"/>
      <c r="M129" s="151" t="s">
        <v>1</v>
      </c>
      <c r="N129" s="152" t="s">
        <v>42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AR129" s="155" t="s">
        <v>159</v>
      </c>
      <c r="AT129" s="155" t="s">
        <v>155</v>
      </c>
      <c r="AU129" s="155" t="s">
        <v>88</v>
      </c>
      <c r="AY129" s="16" t="s">
        <v>152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6" t="s">
        <v>88</v>
      </c>
      <c r="BK129" s="156">
        <f t="shared" si="9"/>
        <v>0</v>
      </c>
      <c r="BL129" s="16" t="s">
        <v>159</v>
      </c>
      <c r="BM129" s="155" t="s">
        <v>220</v>
      </c>
    </row>
    <row r="130" spans="2:65" s="1" customFormat="1" ht="24.15" customHeight="1">
      <c r="B130" s="142"/>
      <c r="C130" s="143" t="s">
        <v>153</v>
      </c>
      <c r="D130" s="143" t="s">
        <v>155</v>
      </c>
      <c r="E130" s="144" t="s">
        <v>521</v>
      </c>
      <c r="F130" s="145" t="s">
        <v>522</v>
      </c>
      <c r="G130" s="146" t="s">
        <v>158</v>
      </c>
      <c r="H130" s="147">
        <v>2.66</v>
      </c>
      <c r="I130" s="148"/>
      <c r="J130" s="149">
        <f t="shared" si="0"/>
        <v>0</v>
      </c>
      <c r="K130" s="150"/>
      <c r="L130" s="31"/>
      <c r="M130" s="151" t="s">
        <v>1</v>
      </c>
      <c r="N130" s="152" t="s">
        <v>42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AR130" s="155" t="s">
        <v>159</v>
      </c>
      <c r="AT130" s="155" t="s">
        <v>155</v>
      </c>
      <c r="AU130" s="155" t="s">
        <v>88</v>
      </c>
      <c r="AY130" s="16" t="s">
        <v>152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6" t="s">
        <v>88</v>
      </c>
      <c r="BK130" s="156">
        <f t="shared" si="9"/>
        <v>0</v>
      </c>
      <c r="BL130" s="16" t="s">
        <v>159</v>
      </c>
      <c r="BM130" s="155" t="s">
        <v>230</v>
      </c>
    </row>
    <row r="131" spans="2:65" s="1" customFormat="1" ht="24.15" customHeight="1">
      <c r="B131" s="142"/>
      <c r="C131" s="143" t="s">
        <v>189</v>
      </c>
      <c r="D131" s="143" t="s">
        <v>155</v>
      </c>
      <c r="E131" s="144" t="s">
        <v>523</v>
      </c>
      <c r="F131" s="145" t="s">
        <v>524</v>
      </c>
      <c r="G131" s="146" t="s">
        <v>158</v>
      </c>
      <c r="H131" s="147">
        <v>58.22</v>
      </c>
      <c r="I131" s="148"/>
      <c r="J131" s="149">
        <f t="shared" si="0"/>
        <v>0</v>
      </c>
      <c r="K131" s="150"/>
      <c r="L131" s="31"/>
      <c r="M131" s="151" t="s">
        <v>1</v>
      </c>
      <c r="N131" s="152" t="s">
        <v>42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159</v>
      </c>
      <c r="AT131" s="155" t="s">
        <v>155</v>
      </c>
      <c r="AU131" s="155" t="s">
        <v>88</v>
      </c>
      <c r="AY131" s="16" t="s">
        <v>152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6" t="s">
        <v>88</v>
      </c>
      <c r="BK131" s="156">
        <f t="shared" si="9"/>
        <v>0</v>
      </c>
      <c r="BL131" s="16" t="s">
        <v>159</v>
      </c>
      <c r="BM131" s="155" t="s">
        <v>239</v>
      </c>
    </row>
    <row r="132" spans="2:65" s="1" customFormat="1" ht="24.15" customHeight="1">
      <c r="B132" s="142"/>
      <c r="C132" s="143" t="s">
        <v>173</v>
      </c>
      <c r="D132" s="143" t="s">
        <v>155</v>
      </c>
      <c r="E132" s="144" t="s">
        <v>525</v>
      </c>
      <c r="F132" s="145" t="s">
        <v>526</v>
      </c>
      <c r="G132" s="146" t="s">
        <v>158</v>
      </c>
      <c r="H132" s="147">
        <v>27.02</v>
      </c>
      <c r="I132" s="148"/>
      <c r="J132" s="149">
        <f t="shared" si="0"/>
        <v>0</v>
      </c>
      <c r="K132" s="150"/>
      <c r="L132" s="31"/>
      <c r="M132" s="151" t="s">
        <v>1</v>
      </c>
      <c r="N132" s="152" t="s">
        <v>42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159</v>
      </c>
      <c r="AT132" s="155" t="s">
        <v>155</v>
      </c>
      <c r="AU132" s="155" t="s">
        <v>88</v>
      </c>
      <c r="AY132" s="16" t="s">
        <v>152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6" t="s">
        <v>88</v>
      </c>
      <c r="BK132" s="156">
        <f t="shared" si="9"/>
        <v>0</v>
      </c>
      <c r="BL132" s="16" t="s">
        <v>159</v>
      </c>
      <c r="BM132" s="155" t="s">
        <v>247</v>
      </c>
    </row>
    <row r="133" spans="2:65" s="1" customFormat="1" ht="21.75" customHeight="1">
      <c r="B133" s="142"/>
      <c r="C133" s="143" t="s">
        <v>187</v>
      </c>
      <c r="D133" s="143" t="s">
        <v>155</v>
      </c>
      <c r="E133" s="144" t="s">
        <v>527</v>
      </c>
      <c r="F133" s="145" t="s">
        <v>528</v>
      </c>
      <c r="G133" s="146" t="s">
        <v>362</v>
      </c>
      <c r="H133" s="147">
        <v>2</v>
      </c>
      <c r="I133" s="148"/>
      <c r="J133" s="149">
        <f t="shared" si="0"/>
        <v>0</v>
      </c>
      <c r="K133" s="150"/>
      <c r="L133" s="31"/>
      <c r="M133" s="151" t="s">
        <v>1</v>
      </c>
      <c r="N133" s="152" t="s">
        <v>42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159</v>
      </c>
      <c r="AT133" s="155" t="s">
        <v>155</v>
      </c>
      <c r="AU133" s="155" t="s">
        <v>88</v>
      </c>
      <c r="AY133" s="16" t="s">
        <v>152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6" t="s">
        <v>88</v>
      </c>
      <c r="BK133" s="156">
        <f t="shared" si="9"/>
        <v>0</v>
      </c>
      <c r="BL133" s="16" t="s">
        <v>159</v>
      </c>
      <c r="BM133" s="155" t="s">
        <v>261</v>
      </c>
    </row>
    <row r="134" spans="2:65" s="1" customFormat="1" ht="16.5" customHeight="1">
      <c r="B134" s="142"/>
      <c r="C134" s="143" t="s">
        <v>220</v>
      </c>
      <c r="D134" s="143" t="s">
        <v>155</v>
      </c>
      <c r="E134" s="144" t="s">
        <v>529</v>
      </c>
      <c r="F134" s="145" t="s">
        <v>530</v>
      </c>
      <c r="G134" s="146" t="s">
        <v>362</v>
      </c>
      <c r="H134" s="147">
        <v>3</v>
      </c>
      <c r="I134" s="148"/>
      <c r="J134" s="149">
        <f t="shared" si="0"/>
        <v>0</v>
      </c>
      <c r="K134" s="150"/>
      <c r="L134" s="31"/>
      <c r="M134" s="151" t="s">
        <v>1</v>
      </c>
      <c r="N134" s="152" t="s">
        <v>42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159</v>
      </c>
      <c r="AT134" s="155" t="s">
        <v>155</v>
      </c>
      <c r="AU134" s="155" t="s">
        <v>88</v>
      </c>
      <c r="AY134" s="16" t="s">
        <v>152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6" t="s">
        <v>88</v>
      </c>
      <c r="BK134" s="156">
        <f t="shared" si="9"/>
        <v>0</v>
      </c>
      <c r="BL134" s="16" t="s">
        <v>159</v>
      </c>
      <c r="BM134" s="155" t="s">
        <v>294</v>
      </c>
    </row>
    <row r="135" spans="2:65" s="1" customFormat="1" ht="16.5" customHeight="1">
      <c r="B135" s="142"/>
      <c r="C135" s="143" t="s">
        <v>225</v>
      </c>
      <c r="D135" s="143" t="s">
        <v>155</v>
      </c>
      <c r="E135" s="144" t="s">
        <v>531</v>
      </c>
      <c r="F135" s="145" t="s">
        <v>532</v>
      </c>
      <c r="G135" s="146" t="s">
        <v>362</v>
      </c>
      <c r="H135" s="147">
        <v>2</v>
      </c>
      <c r="I135" s="148"/>
      <c r="J135" s="149">
        <f t="shared" si="0"/>
        <v>0</v>
      </c>
      <c r="K135" s="150"/>
      <c r="L135" s="31"/>
      <c r="M135" s="151" t="s">
        <v>1</v>
      </c>
      <c r="N135" s="152" t="s">
        <v>42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159</v>
      </c>
      <c r="AT135" s="155" t="s">
        <v>155</v>
      </c>
      <c r="AU135" s="155" t="s">
        <v>88</v>
      </c>
      <c r="AY135" s="16" t="s">
        <v>152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6" t="s">
        <v>88</v>
      </c>
      <c r="BK135" s="156">
        <f t="shared" si="9"/>
        <v>0</v>
      </c>
      <c r="BL135" s="16" t="s">
        <v>159</v>
      </c>
      <c r="BM135" s="155" t="s">
        <v>305</v>
      </c>
    </row>
    <row r="136" spans="2:65" s="1" customFormat="1" ht="16.5" customHeight="1">
      <c r="B136" s="142"/>
      <c r="C136" s="143" t="s">
        <v>230</v>
      </c>
      <c r="D136" s="143" t="s">
        <v>155</v>
      </c>
      <c r="E136" s="144" t="s">
        <v>533</v>
      </c>
      <c r="F136" s="145" t="s">
        <v>534</v>
      </c>
      <c r="G136" s="146" t="s">
        <v>362</v>
      </c>
      <c r="H136" s="147">
        <v>1</v>
      </c>
      <c r="I136" s="148"/>
      <c r="J136" s="149">
        <f t="shared" si="0"/>
        <v>0</v>
      </c>
      <c r="K136" s="150"/>
      <c r="L136" s="31"/>
      <c r="M136" s="151" t="s">
        <v>1</v>
      </c>
      <c r="N136" s="152" t="s">
        <v>42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159</v>
      </c>
      <c r="AT136" s="155" t="s">
        <v>155</v>
      </c>
      <c r="AU136" s="155" t="s">
        <v>88</v>
      </c>
      <c r="AY136" s="16" t="s">
        <v>152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6" t="s">
        <v>88</v>
      </c>
      <c r="BK136" s="156">
        <f t="shared" si="9"/>
        <v>0</v>
      </c>
      <c r="BL136" s="16" t="s">
        <v>159</v>
      </c>
      <c r="BM136" s="155" t="s">
        <v>316</v>
      </c>
    </row>
    <row r="137" spans="2:65" s="1" customFormat="1" ht="16.5" customHeight="1">
      <c r="B137" s="142"/>
      <c r="C137" s="143" t="s">
        <v>234</v>
      </c>
      <c r="D137" s="143" t="s">
        <v>155</v>
      </c>
      <c r="E137" s="144" t="s">
        <v>535</v>
      </c>
      <c r="F137" s="145" t="s">
        <v>536</v>
      </c>
      <c r="G137" s="146" t="s">
        <v>362</v>
      </c>
      <c r="H137" s="147">
        <v>2</v>
      </c>
      <c r="I137" s="148"/>
      <c r="J137" s="149">
        <f t="shared" si="0"/>
        <v>0</v>
      </c>
      <c r="K137" s="150"/>
      <c r="L137" s="31"/>
      <c r="M137" s="151" t="s">
        <v>1</v>
      </c>
      <c r="N137" s="152" t="s">
        <v>42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159</v>
      </c>
      <c r="AT137" s="155" t="s">
        <v>155</v>
      </c>
      <c r="AU137" s="155" t="s">
        <v>88</v>
      </c>
      <c r="AY137" s="16" t="s">
        <v>152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6" t="s">
        <v>88</v>
      </c>
      <c r="BK137" s="156">
        <f t="shared" si="9"/>
        <v>0</v>
      </c>
      <c r="BL137" s="16" t="s">
        <v>159</v>
      </c>
      <c r="BM137" s="155" t="s">
        <v>324</v>
      </c>
    </row>
    <row r="138" spans="2:65" s="1" customFormat="1" ht="24.15" customHeight="1">
      <c r="B138" s="142"/>
      <c r="C138" s="143" t="s">
        <v>239</v>
      </c>
      <c r="D138" s="143" t="s">
        <v>155</v>
      </c>
      <c r="E138" s="144" t="s">
        <v>537</v>
      </c>
      <c r="F138" s="145" t="s">
        <v>538</v>
      </c>
      <c r="G138" s="146" t="s">
        <v>158</v>
      </c>
      <c r="H138" s="147">
        <v>2.66</v>
      </c>
      <c r="I138" s="148"/>
      <c r="J138" s="149">
        <f t="shared" si="0"/>
        <v>0</v>
      </c>
      <c r="K138" s="150"/>
      <c r="L138" s="31"/>
      <c r="M138" s="151" t="s">
        <v>1</v>
      </c>
      <c r="N138" s="152" t="s">
        <v>42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159</v>
      </c>
      <c r="AT138" s="155" t="s">
        <v>155</v>
      </c>
      <c r="AU138" s="155" t="s">
        <v>88</v>
      </c>
      <c r="AY138" s="16" t="s">
        <v>152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6" t="s">
        <v>88</v>
      </c>
      <c r="BK138" s="156">
        <f t="shared" si="9"/>
        <v>0</v>
      </c>
      <c r="BL138" s="16" t="s">
        <v>159</v>
      </c>
      <c r="BM138" s="155" t="s">
        <v>353</v>
      </c>
    </row>
    <row r="139" spans="2:65" s="1" customFormat="1" ht="24.15" customHeight="1">
      <c r="B139" s="142"/>
      <c r="C139" s="143" t="s">
        <v>243</v>
      </c>
      <c r="D139" s="143" t="s">
        <v>155</v>
      </c>
      <c r="E139" s="144" t="s">
        <v>539</v>
      </c>
      <c r="F139" s="145" t="s">
        <v>540</v>
      </c>
      <c r="G139" s="146" t="s">
        <v>158</v>
      </c>
      <c r="H139" s="147">
        <v>58.22</v>
      </c>
      <c r="I139" s="148"/>
      <c r="J139" s="149">
        <f t="shared" si="0"/>
        <v>0</v>
      </c>
      <c r="K139" s="150"/>
      <c r="L139" s="31"/>
      <c r="M139" s="151" t="s">
        <v>1</v>
      </c>
      <c r="N139" s="152" t="s">
        <v>42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159</v>
      </c>
      <c r="AT139" s="155" t="s">
        <v>155</v>
      </c>
      <c r="AU139" s="155" t="s">
        <v>88</v>
      </c>
      <c r="AY139" s="16" t="s">
        <v>152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6" t="s">
        <v>88</v>
      </c>
      <c r="BK139" s="156">
        <f t="shared" si="9"/>
        <v>0</v>
      </c>
      <c r="BL139" s="16" t="s">
        <v>159</v>
      </c>
      <c r="BM139" s="155" t="s">
        <v>366</v>
      </c>
    </row>
    <row r="140" spans="2:65" s="1" customFormat="1" ht="24.15" customHeight="1">
      <c r="B140" s="142"/>
      <c r="C140" s="143" t="s">
        <v>247</v>
      </c>
      <c r="D140" s="143" t="s">
        <v>155</v>
      </c>
      <c r="E140" s="144" t="s">
        <v>541</v>
      </c>
      <c r="F140" s="145" t="s">
        <v>542</v>
      </c>
      <c r="G140" s="146" t="s">
        <v>158</v>
      </c>
      <c r="H140" s="147">
        <v>27.02</v>
      </c>
      <c r="I140" s="148"/>
      <c r="J140" s="149">
        <f t="shared" si="0"/>
        <v>0</v>
      </c>
      <c r="K140" s="150"/>
      <c r="L140" s="31"/>
      <c r="M140" s="151" t="s">
        <v>1</v>
      </c>
      <c r="N140" s="152" t="s">
        <v>42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159</v>
      </c>
      <c r="AT140" s="155" t="s">
        <v>155</v>
      </c>
      <c r="AU140" s="155" t="s">
        <v>88</v>
      </c>
      <c r="AY140" s="16" t="s">
        <v>152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6" t="s">
        <v>88</v>
      </c>
      <c r="BK140" s="156">
        <f t="shared" si="9"/>
        <v>0</v>
      </c>
      <c r="BL140" s="16" t="s">
        <v>159</v>
      </c>
      <c r="BM140" s="155" t="s">
        <v>297</v>
      </c>
    </row>
    <row r="141" spans="2:65" s="1" customFormat="1" ht="24.15" customHeight="1">
      <c r="B141" s="142"/>
      <c r="C141" s="143" t="s">
        <v>253</v>
      </c>
      <c r="D141" s="143" t="s">
        <v>155</v>
      </c>
      <c r="E141" s="144" t="s">
        <v>543</v>
      </c>
      <c r="F141" s="145" t="s">
        <v>544</v>
      </c>
      <c r="G141" s="146" t="s">
        <v>158</v>
      </c>
      <c r="H141" s="147">
        <v>8.4600000000000009</v>
      </c>
      <c r="I141" s="148"/>
      <c r="J141" s="149">
        <f t="shared" si="0"/>
        <v>0</v>
      </c>
      <c r="K141" s="150"/>
      <c r="L141" s="31"/>
      <c r="M141" s="151" t="s">
        <v>1</v>
      </c>
      <c r="N141" s="152" t="s">
        <v>42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159</v>
      </c>
      <c r="AT141" s="155" t="s">
        <v>155</v>
      </c>
      <c r="AU141" s="155" t="s">
        <v>88</v>
      </c>
      <c r="AY141" s="16" t="s">
        <v>152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6" t="s">
        <v>88</v>
      </c>
      <c r="BK141" s="156">
        <f t="shared" si="9"/>
        <v>0</v>
      </c>
      <c r="BL141" s="16" t="s">
        <v>159</v>
      </c>
      <c r="BM141" s="155" t="s">
        <v>386</v>
      </c>
    </row>
    <row r="142" spans="2:65" s="1" customFormat="1" ht="24.15" customHeight="1">
      <c r="B142" s="142"/>
      <c r="C142" s="143" t="s">
        <v>261</v>
      </c>
      <c r="D142" s="143" t="s">
        <v>155</v>
      </c>
      <c r="E142" s="144" t="s">
        <v>545</v>
      </c>
      <c r="F142" s="145" t="s">
        <v>546</v>
      </c>
      <c r="G142" s="146" t="s">
        <v>158</v>
      </c>
      <c r="H142" s="147">
        <v>2.39</v>
      </c>
      <c r="I142" s="148"/>
      <c r="J142" s="149">
        <f t="shared" si="0"/>
        <v>0</v>
      </c>
      <c r="K142" s="150"/>
      <c r="L142" s="31"/>
      <c r="M142" s="151" t="s">
        <v>1</v>
      </c>
      <c r="N142" s="152" t="s">
        <v>42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159</v>
      </c>
      <c r="AT142" s="155" t="s">
        <v>155</v>
      </c>
      <c r="AU142" s="155" t="s">
        <v>88</v>
      </c>
      <c r="AY142" s="16" t="s">
        <v>152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6" t="s">
        <v>88</v>
      </c>
      <c r="BK142" s="156">
        <f t="shared" si="9"/>
        <v>0</v>
      </c>
      <c r="BL142" s="16" t="s">
        <v>159</v>
      </c>
      <c r="BM142" s="155" t="s">
        <v>397</v>
      </c>
    </row>
    <row r="143" spans="2:65" s="1" customFormat="1" ht="16.5" customHeight="1">
      <c r="B143" s="142"/>
      <c r="C143" s="143" t="s">
        <v>269</v>
      </c>
      <c r="D143" s="143" t="s">
        <v>155</v>
      </c>
      <c r="E143" s="144" t="s">
        <v>547</v>
      </c>
      <c r="F143" s="145" t="s">
        <v>548</v>
      </c>
      <c r="G143" s="146" t="s">
        <v>362</v>
      </c>
      <c r="H143" s="147">
        <v>2</v>
      </c>
      <c r="I143" s="148"/>
      <c r="J143" s="149">
        <f t="shared" si="0"/>
        <v>0</v>
      </c>
      <c r="K143" s="150"/>
      <c r="L143" s="31"/>
      <c r="M143" s="151" t="s">
        <v>1</v>
      </c>
      <c r="N143" s="152" t="s">
        <v>42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159</v>
      </c>
      <c r="AT143" s="155" t="s">
        <v>155</v>
      </c>
      <c r="AU143" s="155" t="s">
        <v>88</v>
      </c>
      <c r="AY143" s="16" t="s">
        <v>152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6" t="s">
        <v>88</v>
      </c>
      <c r="BK143" s="156">
        <f t="shared" si="9"/>
        <v>0</v>
      </c>
      <c r="BL143" s="16" t="s">
        <v>159</v>
      </c>
      <c r="BM143" s="155" t="s">
        <v>405</v>
      </c>
    </row>
    <row r="144" spans="2:65" s="1" customFormat="1" ht="21.75" customHeight="1">
      <c r="B144" s="142"/>
      <c r="C144" s="143" t="s">
        <v>294</v>
      </c>
      <c r="D144" s="143" t="s">
        <v>155</v>
      </c>
      <c r="E144" s="144" t="s">
        <v>549</v>
      </c>
      <c r="F144" s="145" t="s">
        <v>550</v>
      </c>
      <c r="G144" s="146" t="s">
        <v>362</v>
      </c>
      <c r="H144" s="147">
        <v>4</v>
      </c>
      <c r="I144" s="148"/>
      <c r="J144" s="149">
        <f t="shared" si="0"/>
        <v>0</v>
      </c>
      <c r="K144" s="150"/>
      <c r="L144" s="31"/>
      <c r="M144" s="151" t="s">
        <v>1</v>
      </c>
      <c r="N144" s="152" t="s">
        <v>42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159</v>
      </c>
      <c r="AT144" s="155" t="s">
        <v>155</v>
      </c>
      <c r="AU144" s="155" t="s">
        <v>88</v>
      </c>
      <c r="AY144" s="16" t="s">
        <v>152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6" t="s">
        <v>88</v>
      </c>
      <c r="BK144" s="156">
        <f t="shared" si="9"/>
        <v>0</v>
      </c>
      <c r="BL144" s="16" t="s">
        <v>159</v>
      </c>
      <c r="BM144" s="155" t="s">
        <v>415</v>
      </c>
    </row>
    <row r="145" spans="2:65" s="1" customFormat="1" ht="21.75" customHeight="1">
      <c r="B145" s="142"/>
      <c r="C145" s="143" t="s">
        <v>300</v>
      </c>
      <c r="D145" s="143" t="s">
        <v>155</v>
      </c>
      <c r="E145" s="144" t="s">
        <v>551</v>
      </c>
      <c r="F145" s="145" t="s">
        <v>552</v>
      </c>
      <c r="G145" s="146" t="s">
        <v>362</v>
      </c>
      <c r="H145" s="147">
        <v>6</v>
      </c>
      <c r="I145" s="148"/>
      <c r="J145" s="149">
        <f t="shared" si="0"/>
        <v>0</v>
      </c>
      <c r="K145" s="150"/>
      <c r="L145" s="31"/>
      <c r="M145" s="151" t="s">
        <v>1</v>
      </c>
      <c r="N145" s="152" t="s">
        <v>42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159</v>
      </c>
      <c r="AT145" s="155" t="s">
        <v>155</v>
      </c>
      <c r="AU145" s="155" t="s">
        <v>88</v>
      </c>
      <c r="AY145" s="16" t="s">
        <v>152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6" t="s">
        <v>88</v>
      </c>
      <c r="BK145" s="156">
        <f t="shared" si="9"/>
        <v>0</v>
      </c>
      <c r="BL145" s="16" t="s">
        <v>159</v>
      </c>
      <c r="BM145" s="155" t="s">
        <v>444</v>
      </c>
    </row>
    <row r="146" spans="2:65" s="1" customFormat="1" ht="21.75" customHeight="1">
      <c r="B146" s="142"/>
      <c r="C146" s="143" t="s">
        <v>305</v>
      </c>
      <c r="D146" s="143" t="s">
        <v>155</v>
      </c>
      <c r="E146" s="144" t="s">
        <v>553</v>
      </c>
      <c r="F146" s="145" t="s">
        <v>554</v>
      </c>
      <c r="G146" s="146" t="s">
        <v>362</v>
      </c>
      <c r="H146" s="147">
        <v>8</v>
      </c>
      <c r="I146" s="148"/>
      <c r="J146" s="149">
        <f t="shared" si="0"/>
        <v>0</v>
      </c>
      <c r="K146" s="150"/>
      <c r="L146" s="31"/>
      <c r="M146" s="151" t="s">
        <v>1</v>
      </c>
      <c r="N146" s="152" t="s">
        <v>42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159</v>
      </c>
      <c r="AT146" s="155" t="s">
        <v>155</v>
      </c>
      <c r="AU146" s="155" t="s">
        <v>88</v>
      </c>
      <c r="AY146" s="16" t="s">
        <v>152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6" t="s">
        <v>88</v>
      </c>
      <c r="BK146" s="156">
        <f t="shared" si="9"/>
        <v>0</v>
      </c>
      <c r="BL146" s="16" t="s">
        <v>159</v>
      </c>
      <c r="BM146" s="155" t="s">
        <v>452</v>
      </c>
    </row>
    <row r="147" spans="2:65" s="1" customFormat="1" ht="21.75" customHeight="1">
      <c r="B147" s="142"/>
      <c r="C147" s="143" t="s">
        <v>7</v>
      </c>
      <c r="D147" s="143" t="s">
        <v>155</v>
      </c>
      <c r="E147" s="144" t="s">
        <v>555</v>
      </c>
      <c r="F147" s="145" t="s">
        <v>556</v>
      </c>
      <c r="G147" s="146" t="s">
        <v>362</v>
      </c>
      <c r="H147" s="147">
        <v>12</v>
      </c>
      <c r="I147" s="148"/>
      <c r="J147" s="149">
        <f t="shared" si="0"/>
        <v>0</v>
      </c>
      <c r="K147" s="150"/>
      <c r="L147" s="31"/>
      <c r="M147" s="151" t="s">
        <v>1</v>
      </c>
      <c r="N147" s="152" t="s">
        <v>42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159</v>
      </c>
      <c r="AT147" s="155" t="s">
        <v>155</v>
      </c>
      <c r="AU147" s="155" t="s">
        <v>88</v>
      </c>
      <c r="AY147" s="16" t="s">
        <v>152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6" t="s">
        <v>88</v>
      </c>
      <c r="BK147" s="156">
        <f t="shared" si="9"/>
        <v>0</v>
      </c>
      <c r="BL147" s="16" t="s">
        <v>159</v>
      </c>
      <c r="BM147" s="155" t="s">
        <v>464</v>
      </c>
    </row>
    <row r="148" spans="2:65" s="1" customFormat="1" ht="21.75" customHeight="1">
      <c r="B148" s="142"/>
      <c r="C148" s="143" t="s">
        <v>316</v>
      </c>
      <c r="D148" s="143" t="s">
        <v>155</v>
      </c>
      <c r="E148" s="144" t="s">
        <v>557</v>
      </c>
      <c r="F148" s="145" t="s">
        <v>558</v>
      </c>
      <c r="G148" s="146" t="s">
        <v>362</v>
      </c>
      <c r="H148" s="147">
        <v>4</v>
      </c>
      <c r="I148" s="148"/>
      <c r="J148" s="149">
        <f t="shared" si="0"/>
        <v>0</v>
      </c>
      <c r="K148" s="150"/>
      <c r="L148" s="31"/>
      <c r="M148" s="151" t="s">
        <v>1</v>
      </c>
      <c r="N148" s="152" t="s">
        <v>42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159</v>
      </c>
      <c r="AT148" s="155" t="s">
        <v>155</v>
      </c>
      <c r="AU148" s="155" t="s">
        <v>88</v>
      </c>
      <c r="AY148" s="16" t="s">
        <v>152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6" t="s">
        <v>88</v>
      </c>
      <c r="BK148" s="156">
        <f t="shared" si="9"/>
        <v>0</v>
      </c>
      <c r="BL148" s="16" t="s">
        <v>159</v>
      </c>
      <c r="BM148" s="155" t="s">
        <v>474</v>
      </c>
    </row>
    <row r="149" spans="2:65" s="1" customFormat="1" ht="21.75" customHeight="1">
      <c r="B149" s="142"/>
      <c r="C149" s="143" t="s">
        <v>320</v>
      </c>
      <c r="D149" s="143" t="s">
        <v>155</v>
      </c>
      <c r="E149" s="144" t="s">
        <v>559</v>
      </c>
      <c r="F149" s="145" t="s">
        <v>560</v>
      </c>
      <c r="G149" s="146" t="s">
        <v>362</v>
      </c>
      <c r="H149" s="147">
        <v>6</v>
      </c>
      <c r="I149" s="148"/>
      <c r="J149" s="149">
        <f t="shared" si="0"/>
        <v>0</v>
      </c>
      <c r="K149" s="150"/>
      <c r="L149" s="31"/>
      <c r="M149" s="151" t="s">
        <v>1</v>
      </c>
      <c r="N149" s="152" t="s">
        <v>42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159</v>
      </c>
      <c r="AT149" s="155" t="s">
        <v>155</v>
      </c>
      <c r="AU149" s="155" t="s">
        <v>88</v>
      </c>
      <c r="AY149" s="16" t="s">
        <v>152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6" t="s">
        <v>88</v>
      </c>
      <c r="BK149" s="156">
        <f t="shared" si="9"/>
        <v>0</v>
      </c>
      <c r="BL149" s="16" t="s">
        <v>159</v>
      </c>
      <c r="BM149" s="155" t="s">
        <v>482</v>
      </c>
    </row>
    <row r="150" spans="2:65" s="1" customFormat="1" ht="16.5" customHeight="1">
      <c r="B150" s="142"/>
      <c r="C150" s="143" t="s">
        <v>324</v>
      </c>
      <c r="D150" s="143" t="s">
        <v>155</v>
      </c>
      <c r="E150" s="144" t="s">
        <v>561</v>
      </c>
      <c r="F150" s="145" t="s">
        <v>562</v>
      </c>
      <c r="G150" s="146" t="s">
        <v>362</v>
      </c>
      <c r="H150" s="147">
        <v>4</v>
      </c>
      <c r="I150" s="148"/>
      <c r="J150" s="149">
        <f t="shared" si="0"/>
        <v>0</v>
      </c>
      <c r="K150" s="150"/>
      <c r="L150" s="31"/>
      <c r="M150" s="151" t="s">
        <v>1</v>
      </c>
      <c r="N150" s="152" t="s">
        <v>42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159</v>
      </c>
      <c r="AT150" s="155" t="s">
        <v>155</v>
      </c>
      <c r="AU150" s="155" t="s">
        <v>88</v>
      </c>
      <c r="AY150" s="16" t="s">
        <v>152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6" t="s">
        <v>88</v>
      </c>
      <c r="BK150" s="156">
        <f t="shared" si="9"/>
        <v>0</v>
      </c>
      <c r="BL150" s="16" t="s">
        <v>159</v>
      </c>
      <c r="BM150" s="155" t="s">
        <v>492</v>
      </c>
    </row>
    <row r="151" spans="2:65" s="1" customFormat="1" ht="16.5" customHeight="1">
      <c r="B151" s="142"/>
      <c r="C151" s="143" t="s">
        <v>328</v>
      </c>
      <c r="D151" s="143" t="s">
        <v>155</v>
      </c>
      <c r="E151" s="144" t="s">
        <v>563</v>
      </c>
      <c r="F151" s="145" t="s">
        <v>564</v>
      </c>
      <c r="G151" s="146" t="s">
        <v>362</v>
      </c>
      <c r="H151" s="147">
        <v>1</v>
      </c>
      <c r="I151" s="148"/>
      <c r="J151" s="149">
        <f t="shared" si="0"/>
        <v>0</v>
      </c>
      <c r="K151" s="150"/>
      <c r="L151" s="31"/>
      <c r="M151" s="151" t="s">
        <v>1</v>
      </c>
      <c r="N151" s="152" t="s">
        <v>42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159</v>
      </c>
      <c r="AT151" s="155" t="s">
        <v>155</v>
      </c>
      <c r="AU151" s="155" t="s">
        <v>88</v>
      </c>
      <c r="AY151" s="16" t="s">
        <v>152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6" t="s">
        <v>88</v>
      </c>
      <c r="BK151" s="156">
        <f t="shared" si="9"/>
        <v>0</v>
      </c>
      <c r="BL151" s="16" t="s">
        <v>159</v>
      </c>
      <c r="BM151" s="155" t="s">
        <v>565</v>
      </c>
    </row>
    <row r="152" spans="2:65" s="1" customFormat="1" ht="21.75" customHeight="1">
      <c r="B152" s="142"/>
      <c r="C152" s="143" t="s">
        <v>353</v>
      </c>
      <c r="D152" s="143" t="s">
        <v>155</v>
      </c>
      <c r="E152" s="144" t="s">
        <v>566</v>
      </c>
      <c r="F152" s="145" t="s">
        <v>567</v>
      </c>
      <c r="G152" s="146" t="s">
        <v>362</v>
      </c>
      <c r="H152" s="147">
        <v>6</v>
      </c>
      <c r="I152" s="148"/>
      <c r="J152" s="149">
        <f t="shared" si="0"/>
        <v>0</v>
      </c>
      <c r="K152" s="150"/>
      <c r="L152" s="31"/>
      <c r="M152" s="151" t="s">
        <v>1</v>
      </c>
      <c r="N152" s="152" t="s">
        <v>42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159</v>
      </c>
      <c r="AT152" s="155" t="s">
        <v>155</v>
      </c>
      <c r="AU152" s="155" t="s">
        <v>88</v>
      </c>
      <c r="AY152" s="16" t="s">
        <v>152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6" t="s">
        <v>88</v>
      </c>
      <c r="BK152" s="156">
        <f t="shared" si="9"/>
        <v>0</v>
      </c>
      <c r="BL152" s="16" t="s">
        <v>159</v>
      </c>
      <c r="BM152" s="155" t="s">
        <v>568</v>
      </c>
    </row>
    <row r="153" spans="2:65" s="1" customFormat="1" ht="21.75" customHeight="1">
      <c r="B153" s="142"/>
      <c r="C153" s="143" t="s">
        <v>359</v>
      </c>
      <c r="D153" s="143" t="s">
        <v>155</v>
      </c>
      <c r="E153" s="144" t="s">
        <v>569</v>
      </c>
      <c r="F153" s="145" t="s">
        <v>570</v>
      </c>
      <c r="G153" s="146" t="s">
        <v>362</v>
      </c>
      <c r="H153" s="147">
        <v>2</v>
      </c>
      <c r="I153" s="148"/>
      <c r="J153" s="149">
        <f t="shared" si="0"/>
        <v>0</v>
      </c>
      <c r="K153" s="150"/>
      <c r="L153" s="31"/>
      <c r="M153" s="151" t="s">
        <v>1</v>
      </c>
      <c r="N153" s="152" t="s">
        <v>42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AR153" s="155" t="s">
        <v>159</v>
      </c>
      <c r="AT153" s="155" t="s">
        <v>155</v>
      </c>
      <c r="AU153" s="155" t="s">
        <v>88</v>
      </c>
      <c r="AY153" s="16" t="s">
        <v>152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6" t="s">
        <v>88</v>
      </c>
      <c r="BK153" s="156">
        <f t="shared" si="9"/>
        <v>0</v>
      </c>
      <c r="BL153" s="16" t="s">
        <v>159</v>
      </c>
      <c r="BM153" s="155" t="s">
        <v>571</v>
      </c>
    </row>
    <row r="154" spans="2:65" s="1" customFormat="1" ht="16.5" customHeight="1">
      <c r="B154" s="142"/>
      <c r="C154" s="143" t="s">
        <v>366</v>
      </c>
      <c r="D154" s="143" t="s">
        <v>155</v>
      </c>
      <c r="E154" s="144" t="s">
        <v>572</v>
      </c>
      <c r="F154" s="145" t="s">
        <v>573</v>
      </c>
      <c r="G154" s="146" t="s">
        <v>362</v>
      </c>
      <c r="H154" s="147">
        <v>2</v>
      </c>
      <c r="I154" s="148"/>
      <c r="J154" s="149">
        <f t="shared" si="0"/>
        <v>0</v>
      </c>
      <c r="K154" s="150"/>
      <c r="L154" s="31"/>
      <c r="M154" s="151" t="s">
        <v>1</v>
      </c>
      <c r="N154" s="152" t="s">
        <v>42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159</v>
      </c>
      <c r="AT154" s="155" t="s">
        <v>155</v>
      </c>
      <c r="AU154" s="155" t="s">
        <v>88</v>
      </c>
      <c r="AY154" s="16" t="s">
        <v>152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6" t="s">
        <v>88</v>
      </c>
      <c r="BK154" s="156">
        <f t="shared" si="9"/>
        <v>0</v>
      </c>
      <c r="BL154" s="16" t="s">
        <v>159</v>
      </c>
      <c r="BM154" s="155" t="s">
        <v>574</v>
      </c>
    </row>
    <row r="155" spans="2:65" s="1" customFormat="1" ht="24.15" customHeight="1">
      <c r="B155" s="142"/>
      <c r="C155" s="143" t="s">
        <v>372</v>
      </c>
      <c r="D155" s="143" t="s">
        <v>155</v>
      </c>
      <c r="E155" s="144" t="s">
        <v>575</v>
      </c>
      <c r="F155" s="145" t="s">
        <v>576</v>
      </c>
      <c r="G155" s="146" t="s">
        <v>362</v>
      </c>
      <c r="H155" s="147">
        <v>1</v>
      </c>
      <c r="I155" s="148"/>
      <c r="J155" s="149">
        <f t="shared" si="0"/>
        <v>0</v>
      </c>
      <c r="K155" s="150"/>
      <c r="L155" s="31"/>
      <c r="M155" s="151" t="s">
        <v>1</v>
      </c>
      <c r="N155" s="152" t="s">
        <v>42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AR155" s="155" t="s">
        <v>159</v>
      </c>
      <c r="AT155" s="155" t="s">
        <v>155</v>
      </c>
      <c r="AU155" s="155" t="s">
        <v>88</v>
      </c>
      <c r="AY155" s="16" t="s">
        <v>152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6" t="s">
        <v>88</v>
      </c>
      <c r="BK155" s="156">
        <f t="shared" si="9"/>
        <v>0</v>
      </c>
      <c r="BL155" s="16" t="s">
        <v>159</v>
      </c>
      <c r="BM155" s="155" t="s">
        <v>577</v>
      </c>
    </row>
    <row r="156" spans="2:65" s="1" customFormat="1" ht="16.5" customHeight="1">
      <c r="B156" s="142"/>
      <c r="C156" s="143" t="s">
        <v>297</v>
      </c>
      <c r="D156" s="143" t="s">
        <v>155</v>
      </c>
      <c r="E156" s="144" t="s">
        <v>578</v>
      </c>
      <c r="F156" s="145" t="s">
        <v>579</v>
      </c>
      <c r="G156" s="146" t="s">
        <v>580</v>
      </c>
      <c r="H156" s="147">
        <v>1</v>
      </c>
      <c r="I156" s="148"/>
      <c r="J156" s="149">
        <f t="shared" si="0"/>
        <v>0</v>
      </c>
      <c r="K156" s="150"/>
      <c r="L156" s="31"/>
      <c r="M156" s="151" t="s">
        <v>1</v>
      </c>
      <c r="N156" s="152" t="s">
        <v>42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AR156" s="155" t="s">
        <v>159</v>
      </c>
      <c r="AT156" s="155" t="s">
        <v>155</v>
      </c>
      <c r="AU156" s="155" t="s">
        <v>88</v>
      </c>
      <c r="AY156" s="16" t="s">
        <v>152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6" t="s">
        <v>88</v>
      </c>
      <c r="BK156" s="156">
        <f t="shared" si="9"/>
        <v>0</v>
      </c>
      <c r="BL156" s="16" t="s">
        <v>159</v>
      </c>
      <c r="BM156" s="155" t="s">
        <v>581</v>
      </c>
    </row>
    <row r="157" spans="2:65" s="1" customFormat="1" ht="24.15" customHeight="1">
      <c r="B157" s="142"/>
      <c r="C157" s="143" t="s">
        <v>380</v>
      </c>
      <c r="D157" s="143" t="s">
        <v>155</v>
      </c>
      <c r="E157" s="144" t="s">
        <v>582</v>
      </c>
      <c r="F157" s="145" t="s">
        <v>583</v>
      </c>
      <c r="G157" s="146" t="s">
        <v>158</v>
      </c>
      <c r="H157" s="147">
        <v>40</v>
      </c>
      <c r="I157" s="148"/>
      <c r="J157" s="149">
        <f t="shared" ref="J157:J210" si="10">ROUND(I157*H157,2)</f>
        <v>0</v>
      </c>
      <c r="K157" s="150"/>
      <c r="L157" s="31"/>
      <c r="M157" s="151" t="s">
        <v>1</v>
      </c>
      <c r="N157" s="152" t="s">
        <v>42</v>
      </c>
      <c r="P157" s="153">
        <f t="shared" ref="P157:P210" si="11">O157*H157</f>
        <v>0</v>
      </c>
      <c r="Q157" s="153">
        <v>0</v>
      </c>
      <c r="R157" s="153">
        <f t="shared" ref="R157:R210" si="12">Q157*H157</f>
        <v>0</v>
      </c>
      <c r="S157" s="153">
        <v>0</v>
      </c>
      <c r="T157" s="154">
        <f t="shared" ref="T157:T210" si="13">S157*H157</f>
        <v>0</v>
      </c>
      <c r="AR157" s="155" t="s">
        <v>159</v>
      </c>
      <c r="AT157" s="155" t="s">
        <v>155</v>
      </c>
      <c r="AU157" s="155" t="s">
        <v>88</v>
      </c>
      <c r="AY157" s="16" t="s">
        <v>152</v>
      </c>
      <c r="BE157" s="156">
        <f t="shared" ref="BE157:BE210" si="14">IF(N157="základná",J157,0)</f>
        <v>0</v>
      </c>
      <c r="BF157" s="156">
        <f t="shared" ref="BF157:BF210" si="15">IF(N157="znížená",J157,0)</f>
        <v>0</v>
      </c>
      <c r="BG157" s="156">
        <f t="shared" ref="BG157:BG210" si="16">IF(N157="zákl. prenesená",J157,0)</f>
        <v>0</v>
      </c>
      <c r="BH157" s="156">
        <f t="shared" ref="BH157:BH210" si="17">IF(N157="zníž. prenesená",J157,0)</f>
        <v>0</v>
      </c>
      <c r="BI157" s="156">
        <f t="shared" ref="BI157:BI210" si="18">IF(N157="nulová",J157,0)</f>
        <v>0</v>
      </c>
      <c r="BJ157" s="16" t="s">
        <v>88</v>
      </c>
      <c r="BK157" s="156">
        <f t="shared" ref="BK157:BK210" si="19">ROUND(I157*H157,2)</f>
        <v>0</v>
      </c>
      <c r="BL157" s="16" t="s">
        <v>159</v>
      </c>
      <c r="BM157" s="155" t="s">
        <v>584</v>
      </c>
    </row>
    <row r="158" spans="2:65" s="1" customFormat="1" ht="24.15" customHeight="1">
      <c r="B158" s="142"/>
      <c r="C158" s="143" t="s">
        <v>386</v>
      </c>
      <c r="D158" s="143" t="s">
        <v>155</v>
      </c>
      <c r="E158" s="144" t="s">
        <v>585</v>
      </c>
      <c r="F158" s="145" t="s">
        <v>586</v>
      </c>
      <c r="G158" s="146" t="s">
        <v>158</v>
      </c>
      <c r="H158" s="147">
        <v>880</v>
      </c>
      <c r="I158" s="148"/>
      <c r="J158" s="149">
        <f t="shared" si="10"/>
        <v>0</v>
      </c>
      <c r="K158" s="150"/>
      <c r="L158" s="31"/>
      <c r="M158" s="151" t="s">
        <v>1</v>
      </c>
      <c r="N158" s="152" t="s">
        <v>42</v>
      </c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AR158" s="155" t="s">
        <v>159</v>
      </c>
      <c r="AT158" s="155" t="s">
        <v>155</v>
      </c>
      <c r="AU158" s="155" t="s">
        <v>88</v>
      </c>
      <c r="AY158" s="16" t="s">
        <v>152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6" t="s">
        <v>88</v>
      </c>
      <c r="BK158" s="156">
        <f t="shared" si="19"/>
        <v>0</v>
      </c>
      <c r="BL158" s="16" t="s">
        <v>159</v>
      </c>
      <c r="BM158" s="155" t="s">
        <v>587</v>
      </c>
    </row>
    <row r="159" spans="2:65" s="1" customFormat="1" ht="24.15" customHeight="1">
      <c r="B159" s="142"/>
      <c r="C159" s="143" t="s">
        <v>392</v>
      </c>
      <c r="D159" s="143" t="s">
        <v>155</v>
      </c>
      <c r="E159" s="144" t="s">
        <v>588</v>
      </c>
      <c r="F159" s="145" t="s">
        <v>589</v>
      </c>
      <c r="G159" s="146" t="s">
        <v>362</v>
      </c>
      <c r="H159" s="147">
        <v>3</v>
      </c>
      <c r="I159" s="148"/>
      <c r="J159" s="149">
        <f t="shared" si="10"/>
        <v>0</v>
      </c>
      <c r="K159" s="150"/>
      <c r="L159" s="31"/>
      <c r="M159" s="151" t="s">
        <v>1</v>
      </c>
      <c r="N159" s="152" t="s">
        <v>42</v>
      </c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AR159" s="155" t="s">
        <v>159</v>
      </c>
      <c r="AT159" s="155" t="s">
        <v>155</v>
      </c>
      <c r="AU159" s="155" t="s">
        <v>88</v>
      </c>
      <c r="AY159" s="16" t="s">
        <v>152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6" t="s">
        <v>88</v>
      </c>
      <c r="BK159" s="156">
        <f t="shared" si="19"/>
        <v>0</v>
      </c>
      <c r="BL159" s="16" t="s">
        <v>159</v>
      </c>
      <c r="BM159" s="155" t="s">
        <v>590</v>
      </c>
    </row>
    <row r="160" spans="2:65" s="1" customFormat="1" ht="24.15" customHeight="1">
      <c r="B160" s="142"/>
      <c r="C160" s="143" t="s">
        <v>397</v>
      </c>
      <c r="D160" s="143" t="s">
        <v>155</v>
      </c>
      <c r="E160" s="144" t="s">
        <v>591</v>
      </c>
      <c r="F160" s="145" t="s">
        <v>592</v>
      </c>
      <c r="G160" s="146" t="s">
        <v>362</v>
      </c>
      <c r="H160" s="147">
        <v>15</v>
      </c>
      <c r="I160" s="148"/>
      <c r="J160" s="149">
        <f t="shared" si="10"/>
        <v>0</v>
      </c>
      <c r="K160" s="150"/>
      <c r="L160" s="31"/>
      <c r="M160" s="151" t="s">
        <v>1</v>
      </c>
      <c r="N160" s="152" t="s">
        <v>42</v>
      </c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AR160" s="155" t="s">
        <v>159</v>
      </c>
      <c r="AT160" s="155" t="s">
        <v>155</v>
      </c>
      <c r="AU160" s="155" t="s">
        <v>88</v>
      </c>
      <c r="AY160" s="16" t="s">
        <v>152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6" t="s">
        <v>88</v>
      </c>
      <c r="BK160" s="156">
        <f t="shared" si="19"/>
        <v>0</v>
      </c>
      <c r="BL160" s="16" t="s">
        <v>159</v>
      </c>
      <c r="BM160" s="155" t="s">
        <v>593</v>
      </c>
    </row>
    <row r="161" spans="2:65" s="1" customFormat="1" ht="24.15" customHeight="1">
      <c r="B161" s="142"/>
      <c r="C161" s="143" t="s">
        <v>401</v>
      </c>
      <c r="D161" s="143" t="s">
        <v>155</v>
      </c>
      <c r="E161" s="144" t="s">
        <v>594</v>
      </c>
      <c r="F161" s="145" t="s">
        <v>595</v>
      </c>
      <c r="G161" s="146" t="s">
        <v>362</v>
      </c>
      <c r="H161" s="147">
        <v>96</v>
      </c>
      <c r="I161" s="148"/>
      <c r="J161" s="149">
        <f t="shared" si="10"/>
        <v>0</v>
      </c>
      <c r="K161" s="150"/>
      <c r="L161" s="31"/>
      <c r="M161" s="151" t="s">
        <v>1</v>
      </c>
      <c r="N161" s="152" t="s">
        <v>42</v>
      </c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AR161" s="155" t="s">
        <v>159</v>
      </c>
      <c r="AT161" s="155" t="s">
        <v>155</v>
      </c>
      <c r="AU161" s="155" t="s">
        <v>88</v>
      </c>
      <c r="AY161" s="16" t="s">
        <v>152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6" t="s">
        <v>88</v>
      </c>
      <c r="BK161" s="156">
        <f t="shared" si="19"/>
        <v>0</v>
      </c>
      <c r="BL161" s="16" t="s">
        <v>159</v>
      </c>
      <c r="BM161" s="155" t="s">
        <v>596</v>
      </c>
    </row>
    <row r="162" spans="2:65" s="1" customFormat="1" ht="24.15" customHeight="1">
      <c r="B162" s="142"/>
      <c r="C162" s="143" t="s">
        <v>405</v>
      </c>
      <c r="D162" s="143" t="s">
        <v>155</v>
      </c>
      <c r="E162" s="144" t="s">
        <v>597</v>
      </c>
      <c r="F162" s="145" t="s">
        <v>598</v>
      </c>
      <c r="G162" s="146" t="s">
        <v>362</v>
      </c>
      <c r="H162" s="147">
        <v>44</v>
      </c>
      <c r="I162" s="148"/>
      <c r="J162" s="149">
        <f t="shared" si="10"/>
        <v>0</v>
      </c>
      <c r="K162" s="150"/>
      <c r="L162" s="31"/>
      <c r="M162" s="151" t="s">
        <v>1</v>
      </c>
      <c r="N162" s="152" t="s">
        <v>42</v>
      </c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AR162" s="155" t="s">
        <v>159</v>
      </c>
      <c r="AT162" s="155" t="s">
        <v>155</v>
      </c>
      <c r="AU162" s="155" t="s">
        <v>88</v>
      </c>
      <c r="AY162" s="16" t="s">
        <v>152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6" t="s">
        <v>88</v>
      </c>
      <c r="BK162" s="156">
        <f t="shared" si="19"/>
        <v>0</v>
      </c>
      <c r="BL162" s="16" t="s">
        <v>159</v>
      </c>
      <c r="BM162" s="155" t="s">
        <v>599</v>
      </c>
    </row>
    <row r="163" spans="2:65" s="1" customFormat="1" ht="24.15" customHeight="1">
      <c r="B163" s="142"/>
      <c r="C163" s="143" t="s">
        <v>409</v>
      </c>
      <c r="D163" s="143" t="s">
        <v>155</v>
      </c>
      <c r="E163" s="144" t="s">
        <v>600</v>
      </c>
      <c r="F163" s="145" t="s">
        <v>601</v>
      </c>
      <c r="G163" s="146" t="s">
        <v>362</v>
      </c>
      <c r="H163" s="147">
        <v>16</v>
      </c>
      <c r="I163" s="148"/>
      <c r="J163" s="149">
        <f t="shared" si="10"/>
        <v>0</v>
      </c>
      <c r="K163" s="150"/>
      <c r="L163" s="31"/>
      <c r="M163" s="151" t="s">
        <v>1</v>
      </c>
      <c r="N163" s="152" t="s">
        <v>42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AR163" s="155" t="s">
        <v>159</v>
      </c>
      <c r="AT163" s="155" t="s">
        <v>155</v>
      </c>
      <c r="AU163" s="155" t="s">
        <v>88</v>
      </c>
      <c r="AY163" s="16" t="s">
        <v>152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6" t="s">
        <v>88</v>
      </c>
      <c r="BK163" s="156">
        <f t="shared" si="19"/>
        <v>0</v>
      </c>
      <c r="BL163" s="16" t="s">
        <v>159</v>
      </c>
      <c r="BM163" s="155" t="s">
        <v>602</v>
      </c>
    </row>
    <row r="164" spans="2:65" s="1" customFormat="1" ht="16.5" customHeight="1">
      <c r="B164" s="142"/>
      <c r="C164" s="143" t="s">
        <v>415</v>
      </c>
      <c r="D164" s="143" t="s">
        <v>155</v>
      </c>
      <c r="E164" s="144" t="s">
        <v>603</v>
      </c>
      <c r="F164" s="145" t="s">
        <v>604</v>
      </c>
      <c r="G164" s="146" t="s">
        <v>580</v>
      </c>
      <c r="H164" s="147">
        <v>1</v>
      </c>
      <c r="I164" s="148"/>
      <c r="J164" s="149">
        <f t="shared" si="10"/>
        <v>0</v>
      </c>
      <c r="K164" s="150"/>
      <c r="L164" s="31"/>
      <c r="M164" s="151" t="s">
        <v>1</v>
      </c>
      <c r="N164" s="152" t="s">
        <v>42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AR164" s="155" t="s">
        <v>159</v>
      </c>
      <c r="AT164" s="155" t="s">
        <v>155</v>
      </c>
      <c r="AU164" s="155" t="s">
        <v>88</v>
      </c>
      <c r="AY164" s="16" t="s">
        <v>152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6" t="s">
        <v>88</v>
      </c>
      <c r="BK164" s="156">
        <f t="shared" si="19"/>
        <v>0</v>
      </c>
      <c r="BL164" s="16" t="s">
        <v>159</v>
      </c>
      <c r="BM164" s="155" t="s">
        <v>605</v>
      </c>
    </row>
    <row r="165" spans="2:65" s="1" customFormat="1" ht="24.15" customHeight="1">
      <c r="B165" s="142"/>
      <c r="C165" s="143" t="s">
        <v>440</v>
      </c>
      <c r="D165" s="143" t="s">
        <v>155</v>
      </c>
      <c r="E165" s="144" t="s">
        <v>606</v>
      </c>
      <c r="F165" s="145" t="s">
        <v>607</v>
      </c>
      <c r="G165" s="146" t="s">
        <v>362</v>
      </c>
      <c r="H165" s="147">
        <v>2</v>
      </c>
      <c r="I165" s="148"/>
      <c r="J165" s="149">
        <f t="shared" si="10"/>
        <v>0</v>
      </c>
      <c r="K165" s="150"/>
      <c r="L165" s="31"/>
      <c r="M165" s="151" t="s">
        <v>1</v>
      </c>
      <c r="N165" s="152" t="s">
        <v>42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AR165" s="155" t="s">
        <v>159</v>
      </c>
      <c r="AT165" s="155" t="s">
        <v>155</v>
      </c>
      <c r="AU165" s="155" t="s">
        <v>88</v>
      </c>
      <c r="AY165" s="16" t="s">
        <v>152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6" t="s">
        <v>88</v>
      </c>
      <c r="BK165" s="156">
        <f t="shared" si="19"/>
        <v>0</v>
      </c>
      <c r="BL165" s="16" t="s">
        <v>159</v>
      </c>
      <c r="BM165" s="155" t="s">
        <v>608</v>
      </c>
    </row>
    <row r="166" spans="2:65" s="1" customFormat="1" ht="24.15" customHeight="1">
      <c r="B166" s="142"/>
      <c r="C166" s="143" t="s">
        <v>444</v>
      </c>
      <c r="D166" s="143" t="s">
        <v>155</v>
      </c>
      <c r="E166" s="144" t="s">
        <v>609</v>
      </c>
      <c r="F166" s="145" t="s">
        <v>610</v>
      </c>
      <c r="G166" s="146" t="s">
        <v>362</v>
      </c>
      <c r="H166" s="147">
        <v>1</v>
      </c>
      <c r="I166" s="148"/>
      <c r="J166" s="149">
        <f t="shared" si="10"/>
        <v>0</v>
      </c>
      <c r="K166" s="150"/>
      <c r="L166" s="31"/>
      <c r="M166" s="151" t="s">
        <v>1</v>
      </c>
      <c r="N166" s="152" t="s">
        <v>42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AR166" s="155" t="s">
        <v>159</v>
      </c>
      <c r="AT166" s="155" t="s">
        <v>155</v>
      </c>
      <c r="AU166" s="155" t="s">
        <v>88</v>
      </c>
      <c r="AY166" s="16" t="s">
        <v>152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6" t="s">
        <v>88</v>
      </c>
      <c r="BK166" s="156">
        <f t="shared" si="19"/>
        <v>0</v>
      </c>
      <c r="BL166" s="16" t="s">
        <v>159</v>
      </c>
      <c r="BM166" s="155" t="s">
        <v>611</v>
      </c>
    </row>
    <row r="167" spans="2:65" s="1" customFormat="1" ht="24.15" customHeight="1">
      <c r="B167" s="142"/>
      <c r="C167" s="143" t="s">
        <v>448</v>
      </c>
      <c r="D167" s="143" t="s">
        <v>155</v>
      </c>
      <c r="E167" s="144" t="s">
        <v>612</v>
      </c>
      <c r="F167" s="145" t="s">
        <v>613</v>
      </c>
      <c r="G167" s="146" t="s">
        <v>362</v>
      </c>
      <c r="H167" s="147">
        <v>1</v>
      </c>
      <c r="I167" s="148"/>
      <c r="J167" s="149">
        <f t="shared" si="10"/>
        <v>0</v>
      </c>
      <c r="K167" s="150"/>
      <c r="L167" s="31"/>
      <c r="M167" s="151" t="s">
        <v>1</v>
      </c>
      <c r="N167" s="152" t="s">
        <v>42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AR167" s="155" t="s">
        <v>159</v>
      </c>
      <c r="AT167" s="155" t="s">
        <v>155</v>
      </c>
      <c r="AU167" s="155" t="s">
        <v>88</v>
      </c>
      <c r="AY167" s="16" t="s">
        <v>152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6" t="s">
        <v>88</v>
      </c>
      <c r="BK167" s="156">
        <f t="shared" si="19"/>
        <v>0</v>
      </c>
      <c r="BL167" s="16" t="s">
        <v>159</v>
      </c>
      <c r="BM167" s="155" t="s">
        <v>614</v>
      </c>
    </row>
    <row r="168" spans="2:65" s="1" customFormat="1" ht="24.15" customHeight="1">
      <c r="B168" s="142"/>
      <c r="C168" s="143" t="s">
        <v>452</v>
      </c>
      <c r="D168" s="143" t="s">
        <v>155</v>
      </c>
      <c r="E168" s="144" t="s">
        <v>615</v>
      </c>
      <c r="F168" s="145" t="s">
        <v>616</v>
      </c>
      <c r="G168" s="146" t="s">
        <v>362</v>
      </c>
      <c r="H168" s="147">
        <v>1</v>
      </c>
      <c r="I168" s="148"/>
      <c r="J168" s="149">
        <f t="shared" si="10"/>
        <v>0</v>
      </c>
      <c r="K168" s="150"/>
      <c r="L168" s="31"/>
      <c r="M168" s="151" t="s">
        <v>1</v>
      </c>
      <c r="N168" s="152" t="s">
        <v>42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AR168" s="155" t="s">
        <v>159</v>
      </c>
      <c r="AT168" s="155" t="s">
        <v>155</v>
      </c>
      <c r="AU168" s="155" t="s">
        <v>88</v>
      </c>
      <c r="AY168" s="16" t="s">
        <v>152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6" t="s">
        <v>88</v>
      </c>
      <c r="BK168" s="156">
        <f t="shared" si="19"/>
        <v>0</v>
      </c>
      <c r="BL168" s="16" t="s">
        <v>159</v>
      </c>
      <c r="BM168" s="155" t="s">
        <v>617</v>
      </c>
    </row>
    <row r="169" spans="2:65" s="1" customFormat="1" ht="24.15" customHeight="1">
      <c r="B169" s="142"/>
      <c r="C169" s="143" t="s">
        <v>458</v>
      </c>
      <c r="D169" s="143" t="s">
        <v>155</v>
      </c>
      <c r="E169" s="144" t="s">
        <v>618</v>
      </c>
      <c r="F169" s="145" t="s">
        <v>619</v>
      </c>
      <c r="G169" s="146" t="s">
        <v>362</v>
      </c>
      <c r="H169" s="147">
        <v>58</v>
      </c>
      <c r="I169" s="148"/>
      <c r="J169" s="149">
        <f t="shared" si="10"/>
        <v>0</v>
      </c>
      <c r="K169" s="150"/>
      <c r="L169" s="31"/>
      <c r="M169" s="151" t="s">
        <v>1</v>
      </c>
      <c r="N169" s="152" t="s">
        <v>42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AR169" s="155" t="s">
        <v>159</v>
      </c>
      <c r="AT169" s="155" t="s">
        <v>155</v>
      </c>
      <c r="AU169" s="155" t="s">
        <v>88</v>
      </c>
      <c r="AY169" s="16" t="s">
        <v>152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6" t="s">
        <v>88</v>
      </c>
      <c r="BK169" s="156">
        <f t="shared" si="19"/>
        <v>0</v>
      </c>
      <c r="BL169" s="16" t="s">
        <v>159</v>
      </c>
      <c r="BM169" s="155" t="s">
        <v>620</v>
      </c>
    </row>
    <row r="170" spans="2:65" s="1" customFormat="1" ht="24.15" customHeight="1">
      <c r="B170" s="142"/>
      <c r="C170" s="143" t="s">
        <v>464</v>
      </c>
      <c r="D170" s="143" t="s">
        <v>155</v>
      </c>
      <c r="E170" s="144" t="s">
        <v>621</v>
      </c>
      <c r="F170" s="145" t="s">
        <v>622</v>
      </c>
      <c r="G170" s="146" t="s">
        <v>623</v>
      </c>
      <c r="H170" s="147">
        <v>5</v>
      </c>
      <c r="I170" s="148"/>
      <c r="J170" s="149">
        <f t="shared" si="10"/>
        <v>0</v>
      </c>
      <c r="K170" s="150"/>
      <c r="L170" s="31"/>
      <c r="M170" s="151" t="s">
        <v>1</v>
      </c>
      <c r="N170" s="152" t="s">
        <v>42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AR170" s="155" t="s">
        <v>159</v>
      </c>
      <c r="AT170" s="155" t="s">
        <v>155</v>
      </c>
      <c r="AU170" s="155" t="s">
        <v>88</v>
      </c>
      <c r="AY170" s="16" t="s">
        <v>152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6" t="s">
        <v>88</v>
      </c>
      <c r="BK170" s="156">
        <f t="shared" si="19"/>
        <v>0</v>
      </c>
      <c r="BL170" s="16" t="s">
        <v>159</v>
      </c>
      <c r="BM170" s="155" t="s">
        <v>624</v>
      </c>
    </row>
    <row r="171" spans="2:65" s="1" customFormat="1" ht="34.5" customHeight="1">
      <c r="B171" s="142"/>
      <c r="C171" s="254" t="s">
        <v>470</v>
      </c>
      <c r="D171" s="254" t="s">
        <v>155</v>
      </c>
      <c r="E171" s="255" t="s">
        <v>625</v>
      </c>
      <c r="F171" s="256" t="s">
        <v>2017</v>
      </c>
      <c r="G171" s="257" t="s">
        <v>362</v>
      </c>
      <c r="H171" s="258">
        <v>1</v>
      </c>
      <c r="I171" s="259"/>
      <c r="J171" s="259">
        <f t="shared" si="10"/>
        <v>0</v>
      </c>
      <c r="K171" s="150"/>
      <c r="L171" s="31"/>
      <c r="M171" s="151" t="s">
        <v>1</v>
      </c>
      <c r="N171" s="152" t="s">
        <v>42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AR171" s="155" t="s">
        <v>159</v>
      </c>
      <c r="AT171" s="155" t="s">
        <v>155</v>
      </c>
      <c r="AU171" s="155" t="s">
        <v>88</v>
      </c>
      <c r="AY171" s="16" t="s">
        <v>152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6" t="s">
        <v>88</v>
      </c>
      <c r="BK171" s="156">
        <f t="shared" si="19"/>
        <v>0</v>
      </c>
      <c r="BL171" s="16" t="s">
        <v>159</v>
      </c>
      <c r="BM171" s="155" t="s">
        <v>626</v>
      </c>
    </row>
    <row r="172" spans="2:65" s="1" customFormat="1" ht="33.75" customHeight="1">
      <c r="B172" s="142"/>
      <c r="C172" s="254" t="s">
        <v>474</v>
      </c>
      <c r="D172" s="254" t="s">
        <v>155</v>
      </c>
      <c r="E172" s="255" t="s">
        <v>627</v>
      </c>
      <c r="F172" s="260" t="s">
        <v>2018</v>
      </c>
      <c r="G172" s="257" t="s">
        <v>362</v>
      </c>
      <c r="H172" s="258">
        <v>1</v>
      </c>
      <c r="I172" s="259"/>
      <c r="J172" s="259">
        <f t="shared" si="10"/>
        <v>0</v>
      </c>
      <c r="K172" s="150"/>
      <c r="L172" s="31"/>
      <c r="M172" s="151" t="s">
        <v>1</v>
      </c>
      <c r="N172" s="152" t="s">
        <v>42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AR172" s="155" t="s">
        <v>159</v>
      </c>
      <c r="AT172" s="155" t="s">
        <v>155</v>
      </c>
      <c r="AU172" s="155" t="s">
        <v>88</v>
      </c>
      <c r="AY172" s="16" t="s">
        <v>152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6" t="s">
        <v>88</v>
      </c>
      <c r="BK172" s="156">
        <f t="shared" si="19"/>
        <v>0</v>
      </c>
      <c r="BL172" s="16" t="s">
        <v>159</v>
      </c>
      <c r="BM172" s="155" t="s">
        <v>628</v>
      </c>
    </row>
    <row r="173" spans="2:65" s="1" customFormat="1" ht="16.5" customHeight="1">
      <c r="B173" s="142"/>
      <c r="C173" s="143" t="s">
        <v>478</v>
      </c>
      <c r="D173" s="143" t="s">
        <v>155</v>
      </c>
      <c r="E173" s="144" t="s">
        <v>629</v>
      </c>
      <c r="F173" s="145" t="s">
        <v>630</v>
      </c>
      <c r="G173" s="146" t="s">
        <v>362</v>
      </c>
      <c r="H173" s="147">
        <v>1</v>
      </c>
      <c r="I173" s="148"/>
      <c r="J173" s="149">
        <f t="shared" si="10"/>
        <v>0</v>
      </c>
      <c r="K173" s="150"/>
      <c r="L173" s="31"/>
      <c r="M173" s="151" t="s">
        <v>1</v>
      </c>
      <c r="N173" s="152" t="s">
        <v>42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AR173" s="155" t="s">
        <v>159</v>
      </c>
      <c r="AT173" s="155" t="s">
        <v>155</v>
      </c>
      <c r="AU173" s="155" t="s">
        <v>88</v>
      </c>
      <c r="AY173" s="16" t="s">
        <v>152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6" t="s">
        <v>88</v>
      </c>
      <c r="BK173" s="156">
        <f t="shared" si="19"/>
        <v>0</v>
      </c>
      <c r="BL173" s="16" t="s">
        <v>159</v>
      </c>
      <c r="BM173" s="155" t="s">
        <v>631</v>
      </c>
    </row>
    <row r="174" spans="2:65" s="1" customFormat="1" ht="16.5" customHeight="1">
      <c r="B174" s="142"/>
      <c r="C174" s="143" t="s">
        <v>482</v>
      </c>
      <c r="D174" s="143" t="s">
        <v>155</v>
      </c>
      <c r="E174" s="144" t="s">
        <v>632</v>
      </c>
      <c r="F174" s="145" t="s">
        <v>633</v>
      </c>
      <c r="G174" s="146" t="s">
        <v>362</v>
      </c>
      <c r="H174" s="147">
        <v>1</v>
      </c>
      <c r="I174" s="148"/>
      <c r="J174" s="149">
        <f t="shared" si="10"/>
        <v>0</v>
      </c>
      <c r="K174" s="150"/>
      <c r="L174" s="31"/>
      <c r="M174" s="151" t="s">
        <v>1</v>
      </c>
      <c r="N174" s="152" t="s">
        <v>42</v>
      </c>
      <c r="P174" s="153">
        <f t="shared" si="11"/>
        <v>0</v>
      </c>
      <c r="Q174" s="153">
        <v>0</v>
      </c>
      <c r="R174" s="153">
        <f t="shared" si="12"/>
        <v>0</v>
      </c>
      <c r="S174" s="153">
        <v>0</v>
      </c>
      <c r="T174" s="154">
        <f t="shared" si="13"/>
        <v>0</v>
      </c>
      <c r="AR174" s="155" t="s">
        <v>159</v>
      </c>
      <c r="AT174" s="155" t="s">
        <v>155</v>
      </c>
      <c r="AU174" s="155" t="s">
        <v>88</v>
      </c>
      <c r="AY174" s="16" t="s">
        <v>152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6" t="s">
        <v>88</v>
      </c>
      <c r="BK174" s="156">
        <f t="shared" si="19"/>
        <v>0</v>
      </c>
      <c r="BL174" s="16" t="s">
        <v>159</v>
      </c>
      <c r="BM174" s="155" t="s">
        <v>634</v>
      </c>
    </row>
    <row r="175" spans="2:65" s="1" customFormat="1" ht="16.5" customHeight="1">
      <c r="B175" s="142"/>
      <c r="C175" s="143" t="s">
        <v>486</v>
      </c>
      <c r="D175" s="143" t="s">
        <v>155</v>
      </c>
      <c r="E175" s="144" t="s">
        <v>635</v>
      </c>
      <c r="F175" s="145" t="s">
        <v>636</v>
      </c>
      <c r="G175" s="146" t="s">
        <v>362</v>
      </c>
      <c r="H175" s="147">
        <v>1</v>
      </c>
      <c r="I175" s="148"/>
      <c r="J175" s="149">
        <f t="shared" si="10"/>
        <v>0</v>
      </c>
      <c r="K175" s="150"/>
      <c r="L175" s="31"/>
      <c r="M175" s="151" t="s">
        <v>1</v>
      </c>
      <c r="N175" s="152" t="s">
        <v>42</v>
      </c>
      <c r="P175" s="153">
        <f t="shared" si="11"/>
        <v>0</v>
      </c>
      <c r="Q175" s="153">
        <v>0</v>
      </c>
      <c r="R175" s="153">
        <f t="shared" si="12"/>
        <v>0</v>
      </c>
      <c r="S175" s="153">
        <v>0</v>
      </c>
      <c r="T175" s="154">
        <f t="shared" si="13"/>
        <v>0</v>
      </c>
      <c r="AR175" s="155" t="s">
        <v>159</v>
      </c>
      <c r="AT175" s="155" t="s">
        <v>155</v>
      </c>
      <c r="AU175" s="155" t="s">
        <v>88</v>
      </c>
      <c r="AY175" s="16" t="s">
        <v>152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6" t="s">
        <v>88</v>
      </c>
      <c r="BK175" s="156">
        <f t="shared" si="19"/>
        <v>0</v>
      </c>
      <c r="BL175" s="16" t="s">
        <v>159</v>
      </c>
      <c r="BM175" s="155" t="s">
        <v>637</v>
      </c>
    </row>
    <row r="176" spans="2:65" s="1" customFormat="1" ht="35.4" customHeight="1">
      <c r="B176" s="142"/>
      <c r="C176" s="254" t="s">
        <v>492</v>
      </c>
      <c r="D176" s="254" t="s">
        <v>155</v>
      </c>
      <c r="E176" s="255" t="s">
        <v>638</v>
      </c>
      <c r="F176" s="260" t="s">
        <v>2019</v>
      </c>
      <c r="G176" s="257" t="s">
        <v>362</v>
      </c>
      <c r="H176" s="258">
        <v>1</v>
      </c>
      <c r="I176" s="259"/>
      <c r="J176" s="259">
        <f t="shared" si="10"/>
        <v>0</v>
      </c>
      <c r="K176" s="150"/>
      <c r="L176" s="31"/>
      <c r="M176" s="151" t="s">
        <v>1</v>
      </c>
      <c r="N176" s="152" t="s">
        <v>42</v>
      </c>
      <c r="P176" s="153">
        <f t="shared" si="11"/>
        <v>0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AR176" s="155" t="s">
        <v>159</v>
      </c>
      <c r="AT176" s="155" t="s">
        <v>155</v>
      </c>
      <c r="AU176" s="155" t="s">
        <v>88</v>
      </c>
      <c r="AY176" s="16" t="s">
        <v>152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6" t="s">
        <v>88</v>
      </c>
      <c r="BK176" s="156">
        <f t="shared" si="19"/>
        <v>0</v>
      </c>
      <c r="BL176" s="16" t="s">
        <v>159</v>
      </c>
      <c r="BM176" s="155" t="s">
        <v>639</v>
      </c>
    </row>
    <row r="177" spans="2:65" s="1" customFormat="1" ht="24.15" customHeight="1">
      <c r="B177" s="142"/>
      <c r="C177" s="143" t="s">
        <v>500</v>
      </c>
      <c r="D177" s="143" t="s">
        <v>155</v>
      </c>
      <c r="E177" s="144" t="s">
        <v>640</v>
      </c>
      <c r="F177" s="145" t="s">
        <v>641</v>
      </c>
      <c r="G177" s="146" t="s">
        <v>362</v>
      </c>
      <c r="H177" s="147">
        <v>1</v>
      </c>
      <c r="I177" s="148"/>
      <c r="J177" s="149">
        <f t="shared" si="10"/>
        <v>0</v>
      </c>
      <c r="K177" s="150"/>
      <c r="L177" s="31"/>
      <c r="M177" s="151" t="s">
        <v>1</v>
      </c>
      <c r="N177" s="152" t="s">
        <v>42</v>
      </c>
      <c r="P177" s="153">
        <f t="shared" si="11"/>
        <v>0</v>
      </c>
      <c r="Q177" s="153">
        <v>0</v>
      </c>
      <c r="R177" s="153">
        <f t="shared" si="12"/>
        <v>0</v>
      </c>
      <c r="S177" s="153">
        <v>0</v>
      </c>
      <c r="T177" s="154">
        <f t="shared" si="13"/>
        <v>0</v>
      </c>
      <c r="AR177" s="155" t="s">
        <v>159</v>
      </c>
      <c r="AT177" s="155" t="s">
        <v>155</v>
      </c>
      <c r="AU177" s="155" t="s">
        <v>88</v>
      </c>
      <c r="AY177" s="16" t="s">
        <v>152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6" t="s">
        <v>88</v>
      </c>
      <c r="BK177" s="156">
        <f t="shared" si="19"/>
        <v>0</v>
      </c>
      <c r="BL177" s="16" t="s">
        <v>159</v>
      </c>
      <c r="BM177" s="155" t="s">
        <v>642</v>
      </c>
    </row>
    <row r="178" spans="2:65" s="1" customFormat="1" ht="35.4" customHeight="1">
      <c r="B178" s="142"/>
      <c r="C178" s="254" t="s">
        <v>565</v>
      </c>
      <c r="D178" s="254" t="s">
        <v>155</v>
      </c>
      <c r="E178" s="255" t="s">
        <v>643</v>
      </c>
      <c r="F178" s="260" t="s">
        <v>2020</v>
      </c>
      <c r="G178" s="257" t="s">
        <v>362</v>
      </c>
      <c r="H178" s="258">
        <v>1</v>
      </c>
      <c r="I178" s="259"/>
      <c r="J178" s="259">
        <f t="shared" si="10"/>
        <v>0</v>
      </c>
      <c r="K178" s="150"/>
      <c r="L178" s="31"/>
      <c r="M178" s="151" t="s">
        <v>1</v>
      </c>
      <c r="N178" s="152" t="s">
        <v>42</v>
      </c>
      <c r="P178" s="153">
        <f t="shared" si="11"/>
        <v>0</v>
      </c>
      <c r="Q178" s="153">
        <v>0</v>
      </c>
      <c r="R178" s="153">
        <f t="shared" si="12"/>
        <v>0</v>
      </c>
      <c r="S178" s="153">
        <v>0</v>
      </c>
      <c r="T178" s="154">
        <f t="shared" si="13"/>
        <v>0</v>
      </c>
      <c r="AR178" s="155" t="s">
        <v>159</v>
      </c>
      <c r="AT178" s="155" t="s">
        <v>155</v>
      </c>
      <c r="AU178" s="155" t="s">
        <v>88</v>
      </c>
      <c r="AY178" s="16" t="s">
        <v>152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6" t="s">
        <v>88</v>
      </c>
      <c r="BK178" s="156">
        <f t="shared" si="19"/>
        <v>0</v>
      </c>
      <c r="BL178" s="16" t="s">
        <v>159</v>
      </c>
      <c r="BM178" s="155" t="s">
        <v>644</v>
      </c>
    </row>
    <row r="179" spans="2:65" s="1" customFormat="1" ht="26.4" customHeight="1">
      <c r="B179" s="142"/>
      <c r="C179" s="254" t="s">
        <v>645</v>
      </c>
      <c r="D179" s="254" t="s">
        <v>155</v>
      </c>
      <c r="E179" s="255" t="s">
        <v>646</v>
      </c>
      <c r="F179" s="260" t="s">
        <v>2021</v>
      </c>
      <c r="G179" s="261" t="s">
        <v>2022</v>
      </c>
      <c r="H179" s="258">
        <v>1</v>
      </c>
      <c r="I179" s="262"/>
      <c r="J179" s="259">
        <f t="shared" si="10"/>
        <v>0</v>
      </c>
      <c r="K179" s="150"/>
      <c r="L179" s="31"/>
      <c r="M179" s="151" t="s">
        <v>1</v>
      </c>
      <c r="N179" s="152" t="s">
        <v>42</v>
      </c>
      <c r="P179" s="153">
        <f t="shared" si="11"/>
        <v>0</v>
      </c>
      <c r="Q179" s="153">
        <v>0</v>
      </c>
      <c r="R179" s="153">
        <f t="shared" si="12"/>
        <v>0</v>
      </c>
      <c r="S179" s="153">
        <v>0</v>
      </c>
      <c r="T179" s="154">
        <f t="shared" si="13"/>
        <v>0</v>
      </c>
      <c r="AR179" s="155" t="s">
        <v>159</v>
      </c>
      <c r="AT179" s="155" t="s">
        <v>155</v>
      </c>
      <c r="AU179" s="155" t="s">
        <v>88</v>
      </c>
      <c r="AY179" s="16" t="s">
        <v>152</v>
      </c>
      <c r="BE179" s="156">
        <f t="shared" si="14"/>
        <v>0</v>
      </c>
      <c r="BF179" s="156">
        <f t="shared" si="15"/>
        <v>0</v>
      </c>
      <c r="BG179" s="156">
        <f t="shared" si="16"/>
        <v>0</v>
      </c>
      <c r="BH179" s="156">
        <f t="shared" si="17"/>
        <v>0</v>
      </c>
      <c r="BI179" s="156">
        <f t="shared" si="18"/>
        <v>0</v>
      </c>
      <c r="BJ179" s="16" t="s">
        <v>88</v>
      </c>
      <c r="BK179" s="156">
        <f t="shared" si="19"/>
        <v>0</v>
      </c>
      <c r="BL179" s="16" t="s">
        <v>159</v>
      </c>
      <c r="BM179" s="155" t="s">
        <v>647</v>
      </c>
    </row>
    <row r="180" spans="2:65" s="1" customFormat="1" ht="16.5" customHeight="1">
      <c r="B180" s="142"/>
      <c r="C180" s="143" t="s">
        <v>568</v>
      </c>
      <c r="D180" s="143" t="s">
        <v>155</v>
      </c>
      <c r="E180" s="144" t="s">
        <v>648</v>
      </c>
      <c r="F180" s="145" t="s">
        <v>649</v>
      </c>
      <c r="G180" s="146" t="s">
        <v>650</v>
      </c>
      <c r="H180" s="147">
        <v>1</v>
      </c>
      <c r="I180" s="148"/>
      <c r="J180" s="149">
        <f t="shared" si="10"/>
        <v>0</v>
      </c>
      <c r="K180" s="150"/>
      <c r="L180" s="31"/>
      <c r="M180" s="151" t="s">
        <v>1</v>
      </c>
      <c r="N180" s="152" t="s">
        <v>42</v>
      </c>
      <c r="P180" s="153">
        <f t="shared" si="11"/>
        <v>0</v>
      </c>
      <c r="Q180" s="153">
        <v>0</v>
      </c>
      <c r="R180" s="153">
        <f t="shared" si="12"/>
        <v>0</v>
      </c>
      <c r="S180" s="153">
        <v>0</v>
      </c>
      <c r="T180" s="154">
        <f t="shared" si="13"/>
        <v>0</v>
      </c>
      <c r="AR180" s="155" t="s">
        <v>159</v>
      </c>
      <c r="AT180" s="155" t="s">
        <v>155</v>
      </c>
      <c r="AU180" s="155" t="s">
        <v>88</v>
      </c>
      <c r="AY180" s="16" t="s">
        <v>152</v>
      </c>
      <c r="BE180" s="156">
        <f t="shared" si="14"/>
        <v>0</v>
      </c>
      <c r="BF180" s="156">
        <f t="shared" si="15"/>
        <v>0</v>
      </c>
      <c r="BG180" s="156">
        <f t="shared" si="16"/>
        <v>0</v>
      </c>
      <c r="BH180" s="156">
        <f t="shared" si="17"/>
        <v>0</v>
      </c>
      <c r="BI180" s="156">
        <f t="shared" si="18"/>
        <v>0</v>
      </c>
      <c r="BJ180" s="16" t="s">
        <v>88</v>
      </c>
      <c r="BK180" s="156">
        <f t="shared" si="19"/>
        <v>0</v>
      </c>
      <c r="BL180" s="16" t="s">
        <v>159</v>
      </c>
      <c r="BM180" s="155" t="s">
        <v>651</v>
      </c>
    </row>
    <row r="181" spans="2:65" s="1" customFormat="1" ht="31.5" customHeight="1">
      <c r="B181" s="142"/>
      <c r="C181" s="254" t="s">
        <v>652</v>
      </c>
      <c r="D181" s="254" t="s">
        <v>155</v>
      </c>
      <c r="E181" s="255" t="s">
        <v>653</v>
      </c>
      <c r="F181" s="260" t="s">
        <v>2023</v>
      </c>
      <c r="G181" s="257" t="s">
        <v>362</v>
      </c>
      <c r="H181" s="258">
        <v>1</v>
      </c>
      <c r="I181" s="259"/>
      <c r="J181" s="259">
        <f t="shared" si="10"/>
        <v>0</v>
      </c>
      <c r="K181" s="150"/>
      <c r="L181" s="31"/>
      <c r="M181" s="151" t="s">
        <v>1</v>
      </c>
      <c r="N181" s="152" t="s">
        <v>42</v>
      </c>
      <c r="P181" s="153">
        <f t="shared" si="11"/>
        <v>0</v>
      </c>
      <c r="Q181" s="153">
        <v>0</v>
      </c>
      <c r="R181" s="153">
        <f t="shared" si="12"/>
        <v>0</v>
      </c>
      <c r="S181" s="153">
        <v>0</v>
      </c>
      <c r="T181" s="154">
        <f t="shared" si="13"/>
        <v>0</v>
      </c>
      <c r="AR181" s="155" t="s">
        <v>159</v>
      </c>
      <c r="AT181" s="155" t="s">
        <v>155</v>
      </c>
      <c r="AU181" s="155" t="s">
        <v>88</v>
      </c>
      <c r="AY181" s="16" t="s">
        <v>152</v>
      </c>
      <c r="BE181" s="156">
        <f t="shared" si="14"/>
        <v>0</v>
      </c>
      <c r="BF181" s="156">
        <f t="shared" si="15"/>
        <v>0</v>
      </c>
      <c r="BG181" s="156">
        <f t="shared" si="16"/>
        <v>0</v>
      </c>
      <c r="BH181" s="156">
        <f t="shared" si="17"/>
        <v>0</v>
      </c>
      <c r="BI181" s="156">
        <f t="shared" si="18"/>
        <v>0</v>
      </c>
      <c r="BJ181" s="16" t="s">
        <v>88</v>
      </c>
      <c r="BK181" s="156">
        <f t="shared" si="19"/>
        <v>0</v>
      </c>
      <c r="BL181" s="16" t="s">
        <v>159</v>
      </c>
      <c r="BM181" s="155" t="s">
        <v>654</v>
      </c>
    </row>
    <row r="182" spans="2:65" s="1" customFormat="1" ht="28.5" customHeight="1">
      <c r="B182" s="142"/>
      <c r="C182" s="254" t="s">
        <v>571</v>
      </c>
      <c r="D182" s="254" t="s">
        <v>155</v>
      </c>
      <c r="E182" s="255" t="s">
        <v>655</v>
      </c>
      <c r="F182" s="260" t="s">
        <v>2024</v>
      </c>
      <c r="G182" s="257" t="s">
        <v>362</v>
      </c>
      <c r="H182" s="258">
        <v>1</v>
      </c>
      <c r="I182" s="259"/>
      <c r="J182" s="259">
        <f t="shared" si="10"/>
        <v>0</v>
      </c>
      <c r="K182" s="150"/>
      <c r="L182" s="31"/>
      <c r="M182" s="151" t="s">
        <v>1</v>
      </c>
      <c r="N182" s="152" t="s">
        <v>42</v>
      </c>
      <c r="P182" s="153">
        <f t="shared" si="11"/>
        <v>0</v>
      </c>
      <c r="Q182" s="153">
        <v>0</v>
      </c>
      <c r="R182" s="153">
        <f t="shared" si="12"/>
        <v>0</v>
      </c>
      <c r="S182" s="153">
        <v>0</v>
      </c>
      <c r="T182" s="154">
        <f t="shared" si="13"/>
        <v>0</v>
      </c>
      <c r="AR182" s="155" t="s">
        <v>159</v>
      </c>
      <c r="AT182" s="155" t="s">
        <v>155</v>
      </c>
      <c r="AU182" s="155" t="s">
        <v>88</v>
      </c>
      <c r="AY182" s="16" t="s">
        <v>152</v>
      </c>
      <c r="BE182" s="156">
        <f t="shared" si="14"/>
        <v>0</v>
      </c>
      <c r="BF182" s="156">
        <f t="shared" si="15"/>
        <v>0</v>
      </c>
      <c r="BG182" s="156">
        <f t="shared" si="16"/>
        <v>0</v>
      </c>
      <c r="BH182" s="156">
        <f t="shared" si="17"/>
        <v>0</v>
      </c>
      <c r="BI182" s="156">
        <f t="shared" si="18"/>
        <v>0</v>
      </c>
      <c r="BJ182" s="16" t="s">
        <v>88</v>
      </c>
      <c r="BK182" s="156">
        <f t="shared" si="19"/>
        <v>0</v>
      </c>
      <c r="BL182" s="16" t="s">
        <v>159</v>
      </c>
      <c r="BM182" s="155" t="s">
        <v>656</v>
      </c>
    </row>
    <row r="183" spans="2:65" s="1" customFormat="1" ht="24" customHeight="1">
      <c r="B183" s="142"/>
      <c r="C183" s="254" t="s">
        <v>657</v>
      </c>
      <c r="D183" s="254" t="s">
        <v>155</v>
      </c>
      <c r="E183" s="255" t="s">
        <v>658</v>
      </c>
      <c r="F183" s="260" t="s">
        <v>2025</v>
      </c>
      <c r="G183" s="257" t="s">
        <v>362</v>
      </c>
      <c r="H183" s="258">
        <v>1</v>
      </c>
      <c r="I183" s="259"/>
      <c r="J183" s="259">
        <f t="shared" si="10"/>
        <v>0</v>
      </c>
      <c r="K183" s="150"/>
      <c r="L183" s="31"/>
      <c r="M183" s="151" t="s">
        <v>1</v>
      </c>
      <c r="N183" s="152" t="s">
        <v>42</v>
      </c>
      <c r="P183" s="153">
        <f t="shared" si="11"/>
        <v>0</v>
      </c>
      <c r="Q183" s="153">
        <v>0</v>
      </c>
      <c r="R183" s="153">
        <f t="shared" si="12"/>
        <v>0</v>
      </c>
      <c r="S183" s="153">
        <v>0</v>
      </c>
      <c r="T183" s="154">
        <f t="shared" si="13"/>
        <v>0</v>
      </c>
      <c r="AR183" s="155" t="s">
        <v>159</v>
      </c>
      <c r="AT183" s="155" t="s">
        <v>155</v>
      </c>
      <c r="AU183" s="155" t="s">
        <v>88</v>
      </c>
      <c r="AY183" s="16" t="s">
        <v>152</v>
      </c>
      <c r="BE183" s="156">
        <f t="shared" si="14"/>
        <v>0</v>
      </c>
      <c r="BF183" s="156">
        <f t="shared" si="15"/>
        <v>0</v>
      </c>
      <c r="BG183" s="156">
        <f t="shared" si="16"/>
        <v>0</v>
      </c>
      <c r="BH183" s="156">
        <f t="shared" si="17"/>
        <v>0</v>
      </c>
      <c r="BI183" s="156">
        <f t="shared" si="18"/>
        <v>0</v>
      </c>
      <c r="BJ183" s="16" t="s">
        <v>88</v>
      </c>
      <c r="BK183" s="156">
        <f t="shared" si="19"/>
        <v>0</v>
      </c>
      <c r="BL183" s="16" t="s">
        <v>159</v>
      </c>
      <c r="BM183" s="155" t="s">
        <v>659</v>
      </c>
    </row>
    <row r="184" spans="2:65" s="1" customFormat="1" ht="25.5" customHeight="1">
      <c r="B184" s="142"/>
      <c r="C184" s="254" t="s">
        <v>574</v>
      </c>
      <c r="D184" s="254" t="s">
        <v>155</v>
      </c>
      <c r="E184" s="255" t="s">
        <v>660</v>
      </c>
      <c r="F184" s="260" t="s">
        <v>2026</v>
      </c>
      <c r="G184" s="257" t="s">
        <v>362</v>
      </c>
      <c r="H184" s="258">
        <v>1</v>
      </c>
      <c r="I184" s="259"/>
      <c r="J184" s="259">
        <f t="shared" si="10"/>
        <v>0</v>
      </c>
      <c r="K184" s="150"/>
      <c r="L184" s="31"/>
      <c r="M184" s="151" t="s">
        <v>1</v>
      </c>
      <c r="N184" s="152" t="s">
        <v>42</v>
      </c>
      <c r="P184" s="153">
        <f t="shared" si="11"/>
        <v>0</v>
      </c>
      <c r="Q184" s="153">
        <v>0</v>
      </c>
      <c r="R184" s="153">
        <f t="shared" si="12"/>
        <v>0</v>
      </c>
      <c r="S184" s="153">
        <v>0</v>
      </c>
      <c r="T184" s="154">
        <f t="shared" si="13"/>
        <v>0</v>
      </c>
      <c r="AR184" s="155" t="s">
        <v>159</v>
      </c>
      <c r="AT184" s="155" t="s">
        <v>155</v>
      </c>
      <c r="AU184" s="155" t="s">
        <v>88</v>
      </c>
      <c r="AY184" s="16" t="s">
        <v>152</v>
      </c>
      <c r="BE184" s="156">
        <f t="shared" si="14"/>
        <v>0</v>
      </c>
      <c r="BF184" s="156">
        <f t="shared" si="15"/>
        <v>0</v>
      </c>
      <c r="BG184" s="156">
        <f t="shared" si="16"/>
        <v>0</v>
      </c>
      <c r="BH184" s="156">
        <f t="shared" si="17"/>
        <v>0</v>
      </c>
      <c r="BI184" s="156">
        <f t="shared" si="18"/>
        <v>0</v>
      </c>
      <c r="BJ184" s="16" t="s">
        <v>88</v>
      </c>
      <c r="BK184" s="156">
        <f t="shared" si="19"/>
        <v>0</v>
      </c>
      <c r="BL184" s="16" t="s">
        <v>159</v>
      </c>
      <c r="BM184" s="155" t="s">
        <v>661</v>
      </c>
    </row>
    <row r="185" spans="2:65" s="1" customFormat="1" ht="24.75" customHeight="1">
      <c r="B185" s="142"/>
      <c r="C185" s="254" t="s">
        <v>662</v>
      </c>
      <c r="D185" s="254" t="s">
        <v>155</v>
      </c>
      <c r="E185" s="255" t="s">
        <v>663</v>
      </c>
      <c r="F185" s="260" t="s">
        <v>1990</v>
      </c>
      <c r="G185" s="257" t="s">
        <v>362</v>
      </c>
      <c r="H185" s="258">
        <v>1</v>
      </c>
      <c r="I185" s="259"/>
      <c r="J185" s="259">
        <f t="shared" si="10"/>
        <v>0</v>
      </c>
      <c r="K185" s="150"/>
      <c r="L185" s="31"/>
      <c r="M185" s="151"/>
      <c r="N185" s="152" t="s">
        <v>42</v>
      </c>
      <c r="P185" s="153">
        <f t="shared" ref="P185:P204" si="20">O185*H185</f>
        <v>0</v>
      </c>
      <c r="Q185" s="153">
        <v>0</v>
      </c>
      <c r="R185" s="153">
        <f t="shared" ref="R185:R204" si="21">Q185*H185</f>
        <v>0</v>
      </c>
      <c r="S185" s="153">
        <v>0</v>
      </c>
      <c r="T185" s="154">
        <f t="shared" ref="T185:T204" si="22">S185*H185</f>
        <v>0</v>
      </c>
      <c r="AR185" s="155" t="s">
        <v>159</v>
      </c>
      <c r="AT185" s="155" t="s">
        <v>155</v>
      </c>
      <c r="AU185" s="155" t="s">
        <v>88</v>
      </c>
      <c r="AY185" s="16" t="s">
        <v>152</v>
      </c>
      <c r="BE185" s="156">
        <f t="shared" ref="BE185:BE191" si="23">IF(N185="základná",J185,0)</f>
        <v>0</v>
      </c>
      <c r="BF185" s="156">
        <f t="shared" ref="BF185:BF191" si="24">IF(N185="znížená",J185,0)</f>
        <v>0</v>
      </c>
      <c r="BG185" s="156">
        <f t="shared" ref="BG185:BG191" si="25">IF(N185="zákl. prenesená",J185,0)</f>
        <v>0</v>
      </c>
      <c r="BH185" s="156">
        <f t="shared" ref="BH185:BH191" si="26">IF(N185="zníž. prenesená",J185,0)</f>
        <v>0</v>
      </c>
      <c r="BI185" s="156">
        <f t="shared" ref="BI185:BI191" si="27">IF(N185="nulová",J185,0)</f>
        <v>0</v>
      </c>
      <c r="BJ185" s="16" t="s">
        <v>88</v>
      </c>
      <c r="BK185" s="156">
        <f t="shared" ref="BK185:BK191" si="28">ROUND(I185*H185,2)</f>
        <v>0</v>
      </c>
      <c r="BL185" s="16" t="s">
        <v>159</v>
      </c>
      <c r="BM185" s="155" t="s">
        <v>664</v>
      </c>
    </row>
    <row r="186" spans="2:65" s="1" customFormat="1" ht="16.5" customHeight="1">
      <c r="B186" s="142"/>
      <c r="C186" s="254" t="s">
        <v>577</v>
      </c>
      <c r="D186" s="254" t="s">
        <v>155</v>
      </c>
      <c r="E186" s="255" t="s">
        <v>665</v>
      </c>
      <c r="F186" s="260" t="s">
        <v>1969</v>
      </c>
      <c r="G186" s="257" t="s">
        <v>362</v>
      </c>
      <c r="H186" s="258">
        <v>1</v>
      </c>
      <c r="I186" s="259"/>
      <c r="J186" s="259">
        <f t="shared" si="10"/>
        <v>0</v>
      </c>
      <c r="K186" s="150"/>
      <c r="L186" s="31"/>
      <c r="M186" s="151"/>
      <c r="N186" s="152" t="s">
        <v>42</v>
      </c>
      <c r="P186" s="153">
        <f t="shared" si="20"/>
        <v>0</v>
      </c>
      <c r="Q186" s="153">
        <v>0</v>
      </c>
      <c r="R186" s="153">
        <f t="shared" si="21"/>
        <v>0</v>
      </c>
      <c r="S186" s="153">
        <v>0</v>
      </c>
      <c r="T186" s="154">
        <f t="shared" si="22"/>
        <v>0</v>
      </c>
      <c r="AR186" s="155" t="s">
        <v>159</v>
      </c>
      <c r="AT186" s="155" t="s">
        <v>155</v>
      </c>
      <c r="AU186" s="155" t="s">
        <v>88</v>
      </c>
      <c r="AY186" s="16" t="s">
        <v>152</v>
      </c>
      <c r="BE186" s="156">
        <f t="shared" si="23"/>
        <v>0</v>
      </c>
      <c r="BF186" s="156">
        <f t="shared" si="24"/>
        <v>0</v>
      </c>
      <c r="BG186" s="156">
        <f t="shared" si="25"/>
        <v>0</v>
      </c>
      <c r="BH186" s="156">
        <f t="shared" si="26"/>
        <v>0</v>
      </c>
      <c r="BI186" s="156">
        <f t="shared" si="27"/>
        <v>0</v>
      </c>
      <c r="BJ186" s="16" t="s">
        <v>88</v>
      </c>
      <c r="BK186" s="156">
        <f t="shared" si="28"/>
        <v>0</v>
      </c>
      <c r="BL186" s="16" t="s">
        <v>159</v>
      </c>
      <c r="BM186" s="155" t="s">
        <v>1371</v>
      </c>
    </row>
    <row r="187" spans="2:65" s="1" customFormat="1" ht="16.5" customHeight="1">
      <c r="B187" s="142"/>
      <c r="C187" s="254" t="s">
        <v>1118</v>
      </c>
      <c r="D187" s="254" t="s">
        <v>155</v>
      </c>
      <c r="E187" s="255" t="s">
        <v>1991</v>
      </c>
      <c r="F187" s="260" t="s">
        <v>1970</v>
      </c>
      <c r="G187" s="257" t="s">
        <v>158</v>
      </c>
      <c r="H187" s="258">
        <v>20</v>
      </c>
      <c r="I187" s="259"/>
      <c r="J187" s="259">
        <f t="shared" si="10"/>
        <v>0</v>
      </c>
      <c r="K187" s="150"/>
      <c r="L187" s="31"/>
      <c r="M187" s="151"/>
      <c r="N187" s="152" t="s">
        <v>42</v>
      </c>
      <c r="P187" s="153">
        <f t="shared" si="20"/>
        <v>0</v>
      </c>
      <c r="Q187" s="153">
        <v>0</v>
      </c>
      <c r="R187" s="153">
        <f t="shared" si="21"/>
        <v>0</v>
      </c>
      <c r="S187" s="153">
        <v>0</v>
      </c>
      <c r="T187" s="154">
        <f t="shared" si="22"/>
        <v>0</v>
      </c>
      <c r="AR187" s="155" t="s">
        <v>159</v>
      </c>
      <c r="AT187" s="155" t="s">
        <v>155</v>
      </c>
      <c r="AU187" s="155" t="s">
        <v>88</v>
      </c>
      <c r="AY187" s="16" t="s">
        <v>152</v>
      </c>
      <c r="BE187" s="156">
        <f t="shared" si="23"/>
        <v>0</v>
      </c>
      <c r="BF187" s="156">
        <f t="shared" si="24"/>
        <v>0</v>
      </c>
      <c r="BG187" s="156">
        <f t="shared" si="25"/>
        <v>0</v>
      </c>
      <c r="BH187" s="156">
        <f t="shared" si="26"/>
        <v>0</v>
      </c>
      <c r="BI187" s="156">
        <f t="shared" si="27"/>
        <v>0</v>
      </c>
      <c r="BJ187" s="16" t="s">
        <v>88</v>
      </c>
      <c r="BK187" s="156">
        <f t="shared" si="28"/>
        <v>0</v>
      </c>
      <c r="BL187" s="16" t="s">
        <v>159</v>
      </c>
      <c r="BM187" s="155" t="s">
        <v>1380</v>
      </c>
    </row>
    <row r="188" spans="2:65" s="1" customFormat="1" ht="16.5" customHeight="1">
      <c r="B188" s="142"/>
      <c r="C188" s="254" t="s">
        <v>581</v>
      </c>
      <c r="D188" s="254" t="s">
        <v>155</v>
      </c>
      <c r="E188" s="255" t="s">
        <v>1992</v>
      </c>
      <c r="F188" s="260" t="s">
        <v>1971</v>
      </c>
      <c r="G188" s="257" t="s">
        <v>158</v>
      </c>
      <c r="H188" s="258">
        <v>10</v>
      </c>
      <c r="I188" s="259"/>
      <c r="J188" s="259">
        <f t="shared" si="10"/>
        <v>0</v>
      </c>
      <c r="K188" s="150"/>
      <c r="L188" s="31"/>
      <c r="M188" s="151"/>
      <c r="N188" s="152" t="s">
        <v>42</v>
      </c>
      <c r="P188" s="153">
        <f t="shared" si="20"/>
        <v>0</v>
      </c>
      <c r="Q188" s="153">
        <v>0</v>
      </c>
      <c r="R188" s="153">
        <f t="shared" si="21"/>
        <v>0</v>
      </c>
      <c r="S188" s="153">
        <v>0</v>
      </c>
      <c r="T188" s="154">
        <f t="shared" si="22"/>
        <v>0</v>
      </c>
      <c r="AR188" s="155" t="s">
        <v>159</v>
      </c>
      <c r="AT188" s="155" t="s">
        <v>155</v>
      </c>
      <c r="AU188" s="155" t="s">
        <v>88</v>
      </c>
      <c r="AY188" s="16" t="s">
        <v>152</v>
      </c>
      <c r="BE188" s="156">
        <f t="shared" si="23"/>
        <v>0</v>
      </c>
      <c r="BF188" s="156">
        <f t="shared" si="24"/>
        <v>0</v>
      </c>
      <c r="BG188" s="156">
        <f t="shared" si="25"/>
        <v>0</v>
      </c>
      <c r="BH188" s="156">
        <f t="shared" si="26"/>
        <v>0</v>
      </c>
      <c r="BI188" s="156">
        <f t="shared" si="27"/>
        <v>0</v>
      </c>
      <c r="BJ188" s="16" t="s">
        <v>88</v>
      </c>
      <c r="BK188" s="156">
        <f t="shared" si="28"/>
        <v>0</v>
      </c>
      <c r="BL188" s="16" t="s">
        <v>159</v>
      </c>
      <c r="BM188" s="155" t="s">
        <v>1387</v>
      </c>
    </row>
    <row r="189" spans="2:65" s="1" customFormat="1" ht="16.5" customHeight="1">
      <c r="B189" s="142"/>
      <c r="C189" s="254" t="s">
        <v>1128</v>
      </c>
      <c r="D189" s="254" t="s">
        <v>155</v>
      </c>
      <c r="E189" s="255" t="s">
        <v>1993</v>
      </c>
      <c r="F189" s="260" t="s">
        <v>1985</v>
      </c>
      <c r="G189" s="257" t="s">
        <v>362</v>
      </c>
      <c r="H189" s="258">
        <v>2</v>
      </c>
      <c r="I189" s="259"/>
      <c r="J189" s="259">
        <f t="shared" si="10"/>
        <v>0</v>
      </c>
      <c r="K189" s="150"/>
      <c r="L189" s="31"/>
      <c r="M189" s="151"/>
      <c r="N189" s="152" t="s">
        <v>42</v>
      </c>
      <c r="P189" s="153">
        <f t="shared" si="20"/>
        <v>0</v>
      </c>
      <c r="Q189" s="153">
        <v>0</v>
      </c>
      <c r="R189" s="153">
        <f t="shared" si="21"/>
        <v>0</v>
      </c>
      <c r="S189" s="153">
        <v>0</v>
      </c>
      <c r="T189" s="154">
        <f t="shared" si="22"/>
        <v>0</v>
      </c>
      <c r="AR189" s="155" t="s">
        <v>159</v>
      </c>
      <c r="AT189" s="155" t="s">
        <v>155</v>
      </c>
      <c r="AU189" s="155" t="s">
        <v>88</v>
      </c>
      <c r="AY189" s="16" t="s">
        <v>152</v>
      </c>
      <c r="BE189" s="156">
        <f t="shared" si="23"/>
        <v>0</v>
      </c>
      <c r="BF189" s="156">
        <f t="shared" si="24"/>
        <v>0</v>
      </c>
      <c r="BG189" s="156">
        <f t="shared" si="25"/>
        <v>0</v>
      </c>
      <c r="BH189" s="156">
        <f t="shared" si="26"/>
        <v>0</v>
      </c>
      <c r="BI189" s="156">
        <f t="shared" si="27"/>
        <v>0</v>
      </c>
      <c r="BJ189" s="16" t="s">
        <v>88</v>
      </c>
      <c r="BK189" s="156">
        <f t="shared" si="28"/>
        <v>0</v>
      </c>
      <c r="BL189" s="16" t="s">
        <v>159</v>
      </c>
      <c r="BM189" s="155" t="s">
        <v>1395</v>
      </c>
    </row>
    <row r="190" spans="2:65" s="1" customFormat="1" ht="16.5" customHeight="1">
      <c r="B190" s="142"/>
      <c r="C190" s="254" t="s">
        <v>584</v>
      </c>
      <c r="D190" s="254" t="s">
        <v>155</v>
      </c>
      <c r="E190" s="255" t="s">
        <v>1994</v>
      </c>
      <c r="F190" s="260" t="s">
        <v>1986</v>
      </c>
      <c r="G190" s="257" t="s">
        <v>362</v>
      </c>
      <c r="H190" s="258">
        <v>3</v>
      </c>
      <c r="I190" s="259"/>
      <c r="J190" s="259">
        <f t="shared" si="10"/>
        <v>0</v>
      </c>
      <c r="K190" s="150"/>
      <c r="L190" s="31"/>
      <c r="M190" s="151"/>
      <c r="N190" s="152" t="s">
        <v>42</v>
      </c>
      <c r="P190" s="153">
        <f t="shared" si="20"/>
        <v>0</v>
      </c>
      <c r="Q190" s="153">
        <v>0</v>
      </c>
      <c r="R190" s="153">
        <f t="shared" si="21"/>
        <v>0</v>
      </c>
      <c r="S190" s="153">
        <v>0</v>
      </c>
      <c r="T190" s="154">
        <f t="shared" si="22"/>
        <v>0</v>
      </c>
      <c r="AR190" s="155" t="s">
        <v>159</v>
      </c>
      <c r="AT190" s="155" t="s">
        <v>155</v>
      </c>
      <c r="AU190" s="155" t="s">
        <v>88</v>
      </c>
      <c r="AY190" s="16" t="s">
        <v>152</v>
      </c>
      <c r="BE190" s="156">
        <f t="shared" si="23"/>
        <v>0</v>
      </c>
      <c r="BF190" s="156">
        <f t="shared" si="24"/>
        <v>0</v>
      </c>
      <c r="BG190" s="156">
        <f t="shared" si="25"/>
        <v>0</v>
      </c>
      <c r="BH190" s="156">
        <f t="shared" si="26"/>
        <v>0</v>
      </c>
      <c r="BI190" s="156">
        <f t="shared" si="27"/>
        <v>0</v>
      </c>
      <c r="BJ190" s="16" t="s">
        <v>88</v>
      </c>
      <c r="BK190" s="156">
        <f t="shared" si="28"/>
        <v>0</v>
      </c>
      <c r="BL190" s="16" t="s">
        <v>159</v>
      </c>
      <c r="BM190" s="155" t="s">
        <v>1403</v>
      </c>
    </row>
    <row r="191" spans="2:65" s="1" customFormat="1" ht="16.5" customHeight="1">
      <c r="B191" s="142"/>
      <c r="C191" s="254" t="s">
        <v>1137</v>
      </c>
      <c r="D191" s="254" t="s">
        <v>155</v>
      </c>
      <c r="E191" s="255" t="s">
        <v>1995</v>
      </c>
      <c r="F191" s="260" t="s">
        <v>1972</v>
      </c>
      <c r="G191" s="257" t="s">
        <v>362</v>
      </c>
      <c r="H191" s="258">
        <v>1</v>
      </c>
      <c r="I191" s="259"/>
      <c r="J191" s="259">
        <f t="shared" si="10"/>
        <v>0</v>
      </c>
      <c r="K191" s="150"/>
      <c r="L191" s="31"/>
      <c r="M191" s="151"/>
      <c r="N191" s="152" t="s">
        <v>42</v>
      </c>
      <c r="P191" s="153">
        <f t="shared" si="20"/>
        <v>0</v>
      </c>
      <c r="Q191" s="153">
        <v>0</v>
      </c>
      <c r="R191" s="153">
        <f t="shared" si="21"/>
        <v>0</v>
      </c>
      <c r="S191" s="153">
        <v>0</v>
      </c>
      <c r="T191" s="154">
        <f t="shared" si="22"/>
        <v>0</v>
      </c>
      <c r="AR191" s="155" t="s">
        <v>159</v>
      </c>
      <c r="AT191" s="155" t="s">
        <v>155</v>
      </c>
      <c r="AU191" s="155" t="s">
        <v>88</v>
      </c>
      <c r="AY191" s="16" t="s">
        <v>152</v>
      </c>
      <c r="BE191" s="156">
        <f t="shared" si="23"/>
        <v>0</v>
      </c>
      <c r="BF191" s="156">
        <f t="shared" si="24"/>
        <v>0</v>
      </c>
      <c r="BG191" s="156">
        <f t="shared" si="25"/>
        <v>0</v>
      </c>
      <c r="BH191" s="156">
        <f t="shared" si="26"/>
        <v>0</v>
      </c>
      <c r="BI191" s="156">
        <f t="shared" si="27"/>
        <v>0</v>
      </c>
      <c r="BJ191" s="16" t="s">
        <v>88</v>
      </c>
      <c r="BK191" s="156">
        <f t="shared" si="28"/>
        <v>0</v>
      </c>
      <c r="BL191" s="16" t="s">
        <v>159</v>
      </c>
      <c r="BM191" s="155" t="s">
        <v>1411</v>
      </c>
    </row>
    <row r="192" spans="2:65" s="1" customFormat="1" ht="16.5" customHeight="1">
      <c r="B192" s="142"/>
      <c r="C192" s="254" t="s">
        <v>587</v>
      </c>
      <c r="D192" s="254" t="s">
        <v>155</v>
      </c>
      <c r="E192" s="255" t="s">
        <v>1996</v>
      </c>
      <c r="F192" s="260" t="s">
        <v>1973</v>
      </c>
      <c r="G192" s="257" t="s">
        <v>362</v>
      </c>
      <c r="H192" s="258">
        <v>1</v>
      </c>
      <c r="I192" s="259"/>
      <c r="J192" s="259">
        <f t="shared" si="10"/>
        <v>0</v>
      </c>
      <c r="K192" s="150"/>
      <c r="L192" s="31"/>
      <c r="M192" s="151"/>
      <c r="N192" s="152" t="s">
        <v>42</v>
      </c>
      <c r="P192" s="153">
        <f t="shared" si="20"/>
        <v>0</v>
      </c>
      <c r="Q192" s="153">
        <v>0</v>
      </c>
      <c r="R192" s="153">
        <f t="shared" si="21"/>
        <v>0</v>
      </c>
      <c r="S192" s="153">
        <v>0</v>
      </c>
      <c r="T192" s="154">
        <f t="shared" si="22"/>
        <v>0</v>
      </c>
      <c r="AR192" s="155" t="s">
        <v>159</v>
      </c>
      <c r="AT192" s="155" t="s">
        <v>155</v>
      </c>
      <c r="AU192" s="155" t="s">
        <v>88</v>
      </c>
      <c r="AY192" s="16" t="s">
        <v>152</v>
      </c>
      <c r="BE192" s="156">
        <f t="shared" ref="BE192:BE205" si="29">IF(N192="základná",J192,0)</f>
        <v>0</v>
      </c>
      <c r="BF192" s="156">
        <f t="shared" ref="BF192:BF205" si="30">IF(N192="znížená",J192,0)</f>
        <v>0</v>
      </c>
      <c r="BG192" s="156">
        <f t="shared" ref="BG192:BG205" si="31">IF(N192="zákl. prenesená",J192,0)</f>
        <v>0</v>
      </c>
      <c r="BH192" s="156">
        <f t="shared" ref="BH192:BH205" si="32">IF(N192="zníž. prenesená",J192,0)</f>
        <v>0</v>
      </c>
      <c r="BI192" s="156">
        <f t="shared" ref="BI192:BI205" si="33">IF(N192="nulová",J192,0)</f>
        <v>0</v>
      </c>
      <c r="BJ192" s="16" t="s">
        <v>88</v>
      </c>
      <c r="BK192" s="156">
        <f t="shared" ref="BK192:BK205" si="34">ROUND(I192*H192,2)</f>
        <v>0</v>
      </c>
      <c r="BL192" s="16"/>
      <c r="BM192" s="155" t="s">
        <v>1421</v>
      </c>
    </row>
    <row r="193" spans="2:65" s="1" customFormat="1" ht="16.5" customHeight="1">
      <c r="B193" s="142"/>
      <c r="C193" s="254" t="s">
        <v>1148</v>
      </c>
      <c r="D193" s="254" t="s">
        <v>155</v>
      </c>
      <c r="E193" s="255" t="s">
        <v>1997</v>
      </c>
      <c r="F193" s="260" t="s">
        <v>1982</v>
      </c>
      <c r="G193" s="257" t="s">
        <v>362</v>
      </c>
      <c r="H193" s="258">
        <v>4</v>
      </c>
      <c r="I193" s="259"/>
      <c r="J193" s="259">
        <f t="shared" si="10"/>
        <v>0</v>
      </c>
      <c r="K193" s="150"/>
      <c r="L193" s="31"/>
      <c r="M193" s="151"/>
      <c r="N193" s="152" t="s">
        <v>42</v>
      </c>
      <c r="P193" s="153">
        <f t="shared" si="20"/>
        <v>0</v>
      </c>
      <c r="Q193" s="153">
        <v>0</v>
      </c>
      <c r="R193" s="153">
        <f t="shared" si="21"/>
        <v>0</v>
      </c>
      <c r="S193" s="153">
        <v>0</v>
      </c>
      <c r="T193" s="154">
        <f t="shared" si="22"/>
        <v>0</v>
      </c>
      <c r="AR193" s="155" t="s">
        <v>159</v>
      </c>
      <c r="AT193" s="155" t="s">
        <v>155</v>
      </c>
      <c r="AU193" s="155" t="s">
        <v>88</v>
      </c>
      <c r="AY193" s="16" t="s">
        <v>152</v>
      </c>
      <c r="BE193" s="156">
        <f t="shared" si="29"/>
        <v>0</v>
      </c>
      <c r="BF193" s="156">
        <f t="shared" si="30"/>
        <v>0</v>
      </c>
      <c r="BG193" s="156">
        <f t="shared" si="31"/>
        <v>0</v>
      </c>
      <c r="BH193" s="156">
        <f t="shared" si="32"/>
        <v>0</v>
      </c>
      <c r="BI193" s="156">
        <f t="shared" si="33"/>
        <v>0</v>
      </c>
      <c r="BJ193" s="16" t="s">
        <v>88</v>
      </c>
      <c r="BK193" s="156">
        <f t="shared" si="34"/>
        <v>0</v>
      </c>
      <c r="BL193" s="16"/>
      <c r="BM193" s="155" t="s">
        <v>1430</v>
      </c>
    </row>
    <row r="194" spans="2:65" s="1" customFormat="1" ht="16.5" customHeight="1">
      <c r="B194" s="142"/>
      <c r="C194" s="254" t="s">
        <v>590</v>
      </c>
      <c r="D194" s="254" t="s">
        <v>155</v>
      </c>
      <c r="E194" s="255" t="s">
        <v>1998</v>
      </c>
      <c r="F194" s="260" t="s">
        <v>1981</v>
      </c>
      <c r="G194" s="257" t="s">
        <v>362</v>
      </c>
      <c r="H194" s="258">
        <v>8</v>
      </c>
      <c r="I194" s="259"/>
      <c r="J194" s="259">
        <f t="shared" si="10"/>
        <v>0</v>
      </c>
      <c r="K194" s="150"/>
      <c r="L194" s="31"/>
      <c r="M194" s="151"/>
      <c r="N194" s="152" t="s">
        <v>42</v>
      </c>
      <c r="P194" s="153">
        <f t="shared" si="20"/>
        <v>0</v>
      </c>
      <c r="Q194" s="153">
        <v>0</v>
      </c>
      <c r="R194" s="153">
        <f t="shared" si="21"/>
        <v>0</v>
      </c>
      <c r="S194" s="153">
        <v>0</v>
      </c>
      <c r="T194" s="154">
        <f t="shared" si="22"/>
        <v>0</v>
      </c>
      <c r="AR194" s="155" t="s">
        <v>159</v>
      </c>
      <c r="AT194" s="155" t="s">
        <v>155</v>
      </c>
      <c r="AU194" s="155" t="s">
        <v>88</v>
      </c>
      <c r="AY194" s="16" t="s">
        <v>152</v>
      </c>
      <c r="BE194" s="156">
        <f t="shared" si="29"/>
        <v>0</v>
      </c>
      <c r="BF194" s="156">
        <f t="shared" si="30"/>
        <v>0</v>
      </c>
      <c r="BG194" s="156">
        <f t="shared" si="31"/>
        <v>0</v>
      </c>
      <c r="BH194" s="156">
        <f t="shared" si="32"/>
        <v>0</v>
      </c>
      <c r="BI194" s="156">
        <f t="shared" si="33"/>
        <v>0</v>
      </c>
      <c r="BJ194" s="16" t="s">
        <v>88</v>
      </c>
      <c r="BK194" s="156">
        <f t="shared" si="34"/>
        <v>0</v>
      </c>
      <c r="BL194" s="16"/>
      <c r="BM194" s="155" t="s">
        <v>1438</v>
      </c>
    </row>
    <row r="195" spans="2:65" s="1" customFormat="1" ht="16.5" customHeight="1">
      <c r="B195" s="142"/>
      <c r="C195" s="254" t="s">
        <v>1161</v>
      </c>
      <c r="D195" s="254" t="s">
        <v>155</v>
      </c>
      <c r="E195" s="255" t="s">
        <v>1999</v>
      </c>
      <c r="F195" s="260" t="s">
        <v>1980</v>
      </c>
      <c r="G195" s="257" t="s">
        <v>362</v>
      </c>
      <c r="H195" s="258">
        <v>3</v>
      </c>
      <c r="I195" s="259"/>
      <c r="J195" s="259">
        <f t="shared" si="10"/>
        <v>0</v>
      </c>
      <c r="K195" s="150"/>
      <c r="L195" s="31"/>
      <c r="M195" s="151"/>
      <c r="N195" s="152" t="s">
        <v>42</v>
      </c>
      <c r="P195" s="153">
        <f t="shared" si="20"/>
        <v>0</v>
      </c>
      <c r="Q195" s="153">
        <v>0</v>
      </c>
      <c r="R195" s="153">
        <f t="shared" si="21"/>
        <v>0</v>
      </c>
      <c r="S195" s="153">
        <v>0</v>
      </c>
      <c r="T195" s="154">
        <f t="shared" si="22"/>
        <v>0</v>
      </c>
      <c r="AR195" s="155" t="s">
        <v>159</v>
      </c>
      <c r="AT195" s="155" t="s">
        <v>155</v>
      </c>
      <c r="AU195" s="155" t="s">
        <v>88</v>
      </c>
      <c r="AY195" s="16" t="s">
        <v>152</v>
      </c>
      <c r="BE195" s="156">
        <f t="shared" si="29"/>
        <v>0</v>
      </c>
      <c r="BF195" s="156">
        <f t="shared" si="30"/>
        <v>0</v>
      </c>
      <c r="BG195" s="156">
        <f t="shared" si="31"/>
        <v>0</v>
      </c>
      <c r="BH195" s="156">
        <f t="shared" si="32"/>
        <v>0</v>
      </c>
      <c r="BI195" s="156">
        <f t="shared" si="33"/>
        <v>0</v>
      </c>
      <c r="BJ195" s="16" t="s">
        <v>88</v>
      </c>
      <c r="BK195" s="156">
        <f t="shared" si="34"/>
        <v>0</v>
      </c>
      <c r="BL195" s="16"/>
      <c r="BM195" s="155" t="s">
        <v>1446</v>
      </c>
    </row>
    <row r="196" spans="2:65" s="1" customFormat="1" ht="16.5" customHeight="1">
      <c r="B196" s="142"/>
      <c r="C196" s="254" t="s">
        <v>593</v>
      </c>
      <c r="D196" s="254" t="s">
        <v>155</v>
      </c>
      <c r="E196" s="255" t="s">
        <v>2000</v>
      </c>
      <c r="F196" s="260" t="s">
        <v>1979</v>
      </c>
      <c r="G196" s="257" t="s">
        <v>362</v>
      </c>
      <c r="H196" s="258">
        <v>7</v>
      </c>
      <c r="I196" s="259"/>
      <c r="J196" s="259">
        <f t="shared" si="10"/>
        <v>0</v>
      </c>
      <c r="K196" s="150"/>
      <c r="L196" s="31"/>
      <c r="M196" s="151"/>
      <c r="N196" s="152" t="s">
        <v>42</v>
      </c>
      <c r="P196" s="153">
        <f t="shared" si="20"/>
        <v>0</v>
      </c>
      <c r="Q196" s="153">
        <v>0</v>
      </c>
      <c r="R196" s="153">
        <f t="shared" si="21"/>
        <v>0</v>
      </c>
      <c r="S196" s="153">
        <v>0</v>
      </c>
      <c r="T196" s="154">
        <f t="shared" si="22"/>
        <v>0</v>
      </c>
      <c r="AR196" s="155" t="s">
        <v>159</v>
      </c>
      <c r="AT196" s="155" t="s">
        <v>155</v>
      </c>
      <c r="AU196" s="155" t="s">
        <v>88</v>
      </c>
      <c r="AY196" s="16" t="s">
        <v>152</v>
      </c>
      <c r="BE196" s="156">
        <f t="shared" si="29"/>
        <v>0</v>
      </c>
      <c r="BF196" s="156">
        <f t="shared" si="30"/>
        <v>0</v>
      </c>
      <c r="BG196" s="156">
        <f t="shared" si="31"/>
        <v>0</v>
      </c>
      <c r="BH196" s="156">
        <f t="shared" si="32"/>
        <v>0</v>
      </c>
      <c r="BI196" s="156">
        <f t="shared" si="33"/>
        <v>0</v>
      </c>
      <c r="BJ196" s="16" t="s">
        <v>88</v>
      </c>
      <c r="BK196" s="156">
        <f t="shared" si="34"/>
        <v>0</v>
      </c>
      <c r="BL196" s="16"/>
      <c r="BM196" s="155" t="s">
        <v>1456</v>
      </c>
    </row>
    <row r="197" spans="2:65" s="1" customFormat="1" ht="16.5" customHeight="1">
      <c r="B197" s="142"/>
      <c r="C197" s="254" t="s">
        <v>1173</v>
      </c>
      <c r="D197" s="254" t="s">
        <v>155</v>
      </c>
      <c r="E197" s="255" t="s">
        <v>2001</v>
      </c>
      <c r="F197" s="260" t="s">
        <v>1978</v>
      </c>
      <c r="G197" s="257" t="s">
        <v>362</v>
      </c>
      <c r="H197" s="258">
        <v>2</v>
      </c>
      <c r="I197" s="259"/>
      <c r="J197" s="259">
        <f t="shared" si="10"/>
        <v>0</v>
      </c>
      <c r="K197" s="150"/>
      <c r="L197" s="31"/>
      <c r="M197" s="151"/>
      <c r="N197" s="152" t="s">
        <v>42</v>
      </c>
      <c r="P197" s="153">
        <f t="shared" si="20"/>
        <v>0</v>
      </c>
      <c r="Q197" s="153">
        <v>0</v>
      </c>
      <c r="R197" s="153">
        <f t="shared" si="21"/>
        <v>0</v>
      </c>
      <c r="S197" s="153">
        <v>0</v>
      </c>
      <c r="T197" s="154">
        <f t="shared" si="22"/>
        <v>0</v>
      </c>
      <c r="AR197" s="155" t="s">
        <v>159</v>
      </c>
      <c r="AT197" s="155" t="s">
        <v>155</v>
      </c>
      <c r="AU197" s="155" t="s">
        <v>88</v>
      </c>
      <c r="AY197" s="16" t="s">
        <v>152</v>
      </c>
      <c r="BE197" s="156">
        <f t="shared" si="29"/>
        <v>0</v>
      </c>
      <c r="BF197" s="156">
        <f t="shared" si="30"/>
        <v>0</v>
      </c>
      <c r="BG197" s="156">
        <f t="shared" si="31"/>
        <v>0</v>
      </c>
      <c r="BH197" s="156">
        <f t="shared" si="32"/>
        <v>0</v>
      </c>
      <c r="BI197" s="156">
        <f t="shared" si="33"/>
        <v>0</v>
      </c>
      <c r="BJ197" s="16" t="s">
        <v>88</v>
      </c>
      <c r="BK197" s="156">
        <f t="shared" si="34"/>
        <v>0</v>
      </c>
      <c r="BL197" s="16"/>
      <c r="BM197" s="155" t="s">
        <v>1465</v>
      </c>
    </row>
    <row r="198" spans="2:65" s="1" customFormat="1" ht="16.5" customHeight="1">
      <c r="B198" s="142"/>
      <c r="C198" s="254" t="s">
        <v>596</v>
      </c>
      <c r="D198" s="254" t="s">
        <v>155</v>
      </c>
      <c r="E198" s="255" t="s">
        <v>2002</v>
      </c>
      <c r="F198" s="260" t="s">
        <v>1977</v>
      </c>
      <c r="G198" s="257" t="s">
        <v>362</v>
      </c>
      <c r="H198" s="258">
        <v>8</v>
      </c>
      <c r="I198" s="259"/>
      <c r="J198" s="259">
        <f t="shared" si="10"/>
        <v>0</v>
      </c>
      <c r="K198" s="150"/>
      <c r="L198" s="31"/>
      <c r="M198" s="151"/>
      <c r="N198" s="152" t="s">
        <v>42</v>
      </c>
      <c r="P198" s="153">
        <f t="shared" si="20"/>
        <v>0</v>
      </c>
      <c r="Q198" s="153">
        <v>0</v>
      </c>
      <c r="R198" s="153">
        <f t="shared" si="21"/>
        <v>0</v>
      </c>
      <c r="S198" s="153">
        <v>0</v>
      </c>
      <c r="T198" s="154">
        <f t="shared" si="22"/>
        <v>0</v>
      </c>
      <c r="AR198" s="155" t="s">
        <v>159</v>
      </c>
      <c r="AT198" s="155" t="s">
        <v>155</v>
      </c>
      <c r="AU198" s="155" t="s">
        <v>88</v>
      </c>
      <c r="AY198" s="16" t="s">
        <v>152</v>
      </c>
      <c r="BE198" s="156">
        <f t="shared" si="29"/>
        <v>0</v>
      </c>
      <c r="BF198" s="156">
        <f t="shared" si="30"/>
        <v>0</v>
      </c>
      <c r="BG198" s="156">
        <f t="shared" si="31"/>
        <v>0</v>
      </c>
      <c r="BH198" s="156">
        <f t="shared" si="32"/>
        <v>0</v>
      </c>
      <c r="BI198" s="156">
        <f t="shared" si="33"/>
        <v>0</v>
      </c>
      <c r="BJ198" s="16" t="s">
        <v>88</v>
      </c>
      <c r="BK198" s="156">
        <f t="shared" si="34"/>
        <v>0</v>
      </c>
      <c r="BL198" s="16"/>
      <c r="BM198" s="155" t="s">
        <v>1473</v>
      </c>
    </row>
    <row r="199" spans="2:65" s="1" customFormat="1" ht="16.5" customHeight="1">
      <c r="B199" s="142"/>
      <c r="C199" s="254" t="s">
        <v>1184</v>
      </c>
      <c r="D199" s="254" t="s">
        <v>155</v>
      </c>
      <c r="E199" s="255" t="s">
        <v>2003</v>
      </c>
      <c r="F199" s="260" t="s">
        <v>1974</v>
      </c>
      <c r="G199" s="257" t="s">
        <v>362</v>
      </c>
      <c r="H199" s="258">
        <v>1</v>
      </c>
      <c r="I199" s="259"/>
      <c r="J199" s="259">
        <f t="shared" si="10"/>
        <v>0</v>
      </c>
      <c r="K199" s="150"/>
      <c r="L199" s="31"/>
      <c r="M199" s="151"/>
      <c r="N199" s="152" t="s">
        <v>42</v>
      </c>
      <c r="P199" s="153">
        <f t="shared" si="20"/>
        <v>0</v>
      </c>
      <c r="Q199" s="153">
        <v>0</v>
      </c>
      <c r="R199" s="153">
        <f t="shared" si="21"/>
        <v>0</v>
      </c>
      <c r="S199" s="153">
        <v>0</v>
      </c>
      <c r="T199" s="154">
        <f t="shared" si="22"/>
        <v>0</v>
      </c>
      <c r="AR199" s="155" t="s">
        <v>159</v>
      </c>
      <c r="AT199" s="155" t="s">
        <v>155</v>
      </c>
      <c r="AU199" s="155" t="s">
        <v>88</v>
      </c>
      <c r="AY199" s="16" t="s">
        <v>152</v>
      </c>
      <c r="BE199" s="156">
        <f t="shared" si="29"/>
        <v>0</v>
      </c>
      <c r="BF199" s="156">
        <f t="shared" si="30"/>
        <v>0</v>
      </c>
      <c r="BG199" s="156">
        <f t="shared" si="31"/>
        <v>0</v>
      </c>
      <c r="BH199" s="156">
        <f t="shared" si="32"/>
        <v>0</v>
      </c>
      <c r="BI199" s="156">
        <f t="shared" si="33"/>
        <v>0</v>
      </c>
      <c r="BJ199" s="16" t="s">
        <v>88</v>
      </c>
      <c r="BK199" s="156">
        <f t="shared" si="34"/>
        <v>0</v>
      </c>
      <c r="BL199" s="16"/>
      <c r="BM199" s="155" t="s">
        <v>1481</v>
      </c>
    </row>
    <row r="200" spans="2:65" s="1" customFormat="1" ht="16.5" customHeight="1">
      <c r="B200" s="142"/>
      <c r="C200" s="254" t="s">
        <v>599</v>
      </c>
      <c r="D200" s="254" t="s">
        <v>155</v>
      </c>
      <c r="E200" s="255" t="s">
        <v>2004</v>
      </c>
      <c r="F200" s="260" t="s">
        <v>1975</v>
      </c>
      <c r="G200" s="257" t="s">
        <v>362</v>
      </c>
      <c r="H200" s="258">
        <v>1</v>
      </c>
      <c r="I200" s="259"/>
      <c r="J200" s="259">
        <f t="shared" si="10"/>
        <v>0</v>
      </c>
      <c r="K200" s="150"/>
      <c r="L200" s="31"/>
      <c r="M200" s="151"/>
      <c r="N200" s="152" t="s">
        <v>42</v>
      </c>
      <c r="P200" s="153">
        <f t="shared" si="20"/>
        <v>0</v>
      </c>
      <c r="Q200" s="153">
        <v>0</v>
      </c>
      <c r="R200" s="153">
        <f t="shared" si="21"/>
        <v>0</v>
      </c>
      <c r="S200" s="153">
        <v>0</v>
      </c>
      <c r="T200" s="154">
        <f t="shared" si="22"/>
        <v>0</v>
      </c>
      <c r="AR200" s="155" t="s">
        <v>159</v>
      </c>
      <c r="AT200" s="155" t="s">
        <v>155</v>
      </c>
      <c r="AU200" s="155" t="s">
        <v>88</v>
      </c>
      <c r="AY200" s="16" t="s">
        <v>152</v>
      </c>
      <c r="BE200" s="156">
        <f t="shared" si="29"/>
        <v>0</v>
      </c>
      <c r="BF200" s="156">
        <f t="shared" si="30"/>
        <v>0</v>
      </c>
      <c r="BG200" s="156">
        <f t="shared" si="31"/>
        <v>0</v>
      </c>
      <c r="BH200" s="156">
        <f t="shared" si="32"/>
        <v>0</v>
      </c>
      <c r="BI200" s="156">
        <f t="shared" si="33"/>
        <v>0</v>
      </c>
      <c r="BJ200" s="16" t="s">
        <v>88</v>
      </c>
      <c r="BK200" s="156">
        <f t="shared" si="34"/>
        <v>0</v>
      </c>
      <c r="BL200" s="16"/>
      <c r="BM200" s="155" t="s">
        <v>1489</v>
      </c>
    </row>
    <row r="201" spans="2:65" s="1" customFormat="1" ht="16.5" customHeight="1">
      <c r="B201" s="142"/>
      <c r="C201" s="254" t="s">
        <v>1193</v>
      </c>
      <c r="D201" s="254" t="s">
        <v>155</v>
      </c>
      <c r="E201" s="255" t="s">
        <v>2005</v>
      </c>
      <c r="F201" s="260" t="s">
        <v>1976</v>
      </c>
      <c r="G201" s="257" t="s">
        <v>362</v>
      </c>
      <c r="H201" s="258">
        <v>1</v>
      </c>
      <c r="I201" s="259"/>
      <c r="J201" s="259">
        <f t="shared" si="10"/>
        <v>0</v>
      </c>
      <c r="K201" s="150"/>
      <c r="L201" s="31"/>
      <c r="M201" s="151"/>
      <c r="N201" s="152" t="s">
        <v>42</v>
      </c>
      <c r="P201" s="153">
        <f t="shared" si="20"/>
        <v>0</v>
      </c>
      <c r="Q201" s="153">
        <v>0</v>
      </c>
      <c r="R201" s="153">
        <f t="shared" si="21"/>
        <v>0</v>
      </c>
      <c r="S201" s="153">
        <v>0</v>
      </c>
      <c r="T201" s="154">
        <f t="shared" si="22"/>
        <v>0</v>
      </c>
      <c r="AR201" s="155" t="s">
        <v>159</v>
      </c>
      <c r="AT201" s="155" t="s">
        <v>155</v>
      </c>
      <c r="AU201" s="155" t="s">
        <v>88</v>
      </c>
      <c r="AY201" s="16" t="s">
        <v>152</v>
      </c>
      <c r="BE201" s="156">
        <f t="shared" si="29"/>
        <v>0</v>
      </c>
      <c r="BF201" s="156">
        <f t="shared" si="30"/>
        <v>0</v>
      </c>
      <c r="BG201" s="156">
        <f t="shared" si="31"/>
        <v>0</v>
      </c>
      <c r="BH201" s="156">
        <f t="shared" si="32"/>
        <v>0</v>
      </c>
      <c r="BI201" s="156">
        <f t="shared" si="33"/>
        <v>0</v>
      </c>
      <c r="BJ201" s="16" t="s">
        <v>88</v>
      </c>
      <c r="BK201" s="156">
        <f t="shared" si="34"/>
        <v>0</v>
      </c>
      <c r="BL201" s="16"/>
      <c r="BM201" s="155" t="s">
        <v>1497</v>
      </c>
    </row>
    <row r="202" spans="2:65" s="1" customFormat="1" ht="16.5" customHeight="1">
      <c r="B202" s="142"/>
      <c r="C202" s="254" t="s">
        <v>602</v>
      </c>
      <c r="D202" s="254" t="s">
        <v>155</v>
      </c>
      <c r="E202" s="255" t="s">
        <v>2006</v>
      </c>
      <c r="F202" s="260" t="s">
        <v>1983</v>
      </c>
      <c r="G202" s="257" t="s">
        <v>362</v>
      </c>
      <c r="H202" s="258">
        <v>2</v>
      </c>
      <c r="I202" s="259"/>
      <c r="J202" s="259">
        <f t="shared" si="10"/>
        <v>0</v>
      </c>
      <c r="K202" s="150"/>
      <c r="L202" s="31"/>
      <c r="M202" s="151"/>
      <c r="N202" s="152" t="s">
        <v>42</v>
      </c>
      <c r="P202" s="153">
        <f t="shared" si="20"/>
        <v>0</v>
      </c>
      <c r="Q202" s="153">
        <v>0</v>
      </c>
      <c r="R202" s="153">
        <f t="shared" si="21"/>
        <v>0</v>
      </c>
      <c r="S202" s="153">
        <v>0</v>
      </c>
      <c r="T202" s="154">
        <f t="shared" si="22"/>
        <v>0</v>
      </c>
      <c r="AR202" s="155" t="s">
        <v>159</v>
      </c>
      <c r="AT202" s="155" t="s">
        <v>155</v>
      </c>
      <c r="AU202" s="155" t="s">
        <v>88</v>
      </c>
      <c r="AY202" s="16" t="s">
        <v>152</v>
      </c>
      <c r="BE202" s="156">
        <f t="shared" si="29"/>
        <v>0</v>
      </c>
      <c r="BF202" s="156">
        <f t="shared" si="30"/>
        <v>0</v>
      </c>
      <c r="BG202" s="156">
        <f t="shared" si="31"/>
        <v>0</v>
      </c>
      <c r="BH202" s="156">
        <f t="shared" si="32"/>
        <v>0</v>
      </c>
      <c r="BI202" s="156">
        <f t="shared" si="33"/>
        <v>0</v>
      </c>
      <c r="BJ202" s="16" t="s">
        <v>88</v>
      </c>
      <c r="BK202" s="156">
        <f t="shared" si="34"/>
        <v>0</v>
      </c>
      <c r="BL202" s="16"/>
      <c r="BM202" s="155" t="s">
        <v>1505</v>
      </c>
    </row>
    <row r="203" spans="2:65" s="1" customFormat="1" ht="16.5" customHeight="1">
      <c r="B203" s="142"/>
      <c r="C203" s="254" t="s">
        <v>1203</v>
      </c>
      <c r="D203" s="254" t="s">
        <v>155</v>
      </c>
      <c r="E203" s="255" t="s">
        <v>2007</v>
      </c>
      <c r="F203" s="260" t="s">
        <v>1984</v>
      </c>
      <c r="G203" s="257" t="s">
        <v>362</v>
      </c>
      <c r="H203" s="258">
        <v>3</v>
      </c>
      <c r="I203" s="259"/>
      <c r="J203" s="259">
        <f t="shared" si="10"/>
        <v>0</v>
      </c>
      <c r="K203" s="150"/>
      <c r="L203" s="31"/>
      <c r="M203" s="151"/>
      <c r="N203" s="152" t="s">
        <v>42</v>
      </c>
      <c r="P203" s="153">
        <f t="shared" si="20"/>
        <v>0</v>
      </c>
      <c r="Q203" s="153">
        <v>0</v>
      </c>
      <c r="R203" s="153">
        <f t="shared" si="21"/>
        <v>0</v>
      </c>
      <c r="S203" s="153">
        <v>0</v>
      </c>
      <c r="T203" s="154">
        <f t="shared" si="22"/>
        <v>0</v>
      </c>
      <c r="AR203" s="155" t="s">
        <v>159</v>
      </c>
      <c r="AT203" s="155" t="s">
        <v>155</v>
      </c>
      <c r="AU203" s="155" t="s">
        <v>88</v>
      </c>
      <c r="AY203" s="16" t="s">
        <v>152</v>
      </c>
      <c r="BE203" s="156">
        <f t="shared" si="29"/>
        <v>0</v>
      </c>
      <c r="BF203" s="156">
        <f t="shared" si="30"/>
        <v>0</v>
      </c>
      <c r="BG203" s="156">
        <f t="shared" si="31"/>
        <v>0</v>
      </c>
      <c r="BH203" s="156">
        <f t="shared" si="32"/>
        <v>0</v>
      </c>
      <c r="BI203" s="156">
        <f t="shared" si="33"/>
        <v>0</v>
      </c>
      <c r="BJ203" s="16" t="s">
        <v>88</v>
      </c>
      <c r="BK203" s="156">
        <f t="shared" si="34"/>
        <v>0</v>
      </c>
      <c r="BL203" s="16"/>
      <c r="BM203" s="155" t="s">
        <v>1513</v>
      </c>
    </row>
    <row r="204" spans="2:65" s="1" customFormat="1" ht="16.5" customHeight="1">
      <c r="B204" s="142"/>
      <c r="C204" s="254" t="s">
        <v>605</v>
      </c>
      <c r="D204" s="254" t="s">
        <v>155</v>
      </c>
      <c r="E204" s="255" t="s">
        <v>2008</v>
      </c>
      <c r="F204" s="260" t="s">
        <v>1987</v>
      </c>
      <c r="G204" s="257" t="s">
        <v>362</v>
      </c>
      <c r="H204" s="258">
        <v>1</v>
      </c>
      <c r="I204" s="259"/>
      <c r="J204" s="259">
        <f t="shared" si="10"/>
        <v>0</v>
      </c>
      <c r="K204" s="150"/>
      <c r="L204" s="31"/>
      <c r="M204" s="151"/>
      <c r="N204" s="152" t="s">
        <v>42</v>
      </c>
      <c r="P204" s="153">
        <f t="shared" si="20"/>
        <v>0</v>
      </c>
      <c r="Q204" s="153">
        <v>0</v>
      </c>
      <c r="R204" s="153">
        <f t="shared" si="21"/>
        <v>0</v>
      </c>
      <c r="S204" s="153">
        <v>0</v>
      </c>
      <c r="T204" s="154">
        <f t="shared" si="22"/>
        <v>0</v>
      </c>
      <c r="AR204" s="155" t="s">
        <v>159</v>
      </c>
      <c r="AT204" s="155" t="s">
        <v>155</v>
      </c>
      <c r="AU204" s="155" t="s">
        <v>88</v>
      </c>
      <c r="AY204" s="16" t="s">
        <v>152</v>
      </c>
      <c r="BE204" s="156">
        <f t="shared" si="29"/>
        <v>0</v>
      </c>
      <c r="BF204" s="156">
        <f t="shared" si="30"/>
        <v>0</v>
      </c>
      <c r="BG204" s="156">
        <f t="shared" si="31"/>
        <v>0</v>
      </c>
      <c r="BH204" s="156">
        <f t="shared" si="32"/>
        <v>0</v>
      </c>
      <c r="BI204" s="156">
        <f t="shared" si="33"/>
        <v>0</v>
      </c>
      <c r="BJ204" s="16" t="s">
        <v>88</v>
      </c>
      <c r="BK204" s="156">
        <f t="shared" si="34"/>
        <v>0</v>
      </c>
      <c r="BL204" s="16"/>
      <c r="BM204" s="155" t="s">
        <v>1521</v>
      </c>
    </row>
    <row r="205" spans="2:65" s="1" customFormat="1" ht="16.5" customHeight="1">
      <c r="B205" s="142"/>
      <c r="C205" s="254" t="s">
        <v>1207</v>
      </c>
      <c r="D205" s="254" t="s">
        <v>155</v>
      </c>
      <c r="E205" s="255" t="s">
        <v>2009</v>
      </c>
      <c r="F205" s="260" t="s">
        <v>1988</v>
      </c>
      <c r="G205" s="257" t="s">
        <v>362</v>
      </c>
      <c r="H205" s="258">
        <v>1</v>
      </c>
      <c r="I205" s="259"/>
      <c r="J205" s="259">
        <f t="shared" si="10"/>
        <v>0</v>
      </c>
      <c r="K205" s="150"/>
      <c r="L205" s="31"/>
      <c r="M205" s="151"/>
      <c r="N205" s="152" t="s">
        <v>42</v>
      </c>
      <c r="P205" s="153">
        <f t="shared" ref="P205:P206" si="35">O205*H205</f>
        <v>0</v>
      </c>
      <c r="Q205" s="153">
        <v>0</v>
      </c>
      <c r="R205" s="153">
        <f t="shared" ref="R205:R206" si="36">Q205*H205</f>
        <v>0</v>
      </c>
      <c r="S205" s="153">
        <v>0</v>
      </c>
      <c r="T205" s="154">
        <f t="shared" ref="T205:T206" si="37">S205*H205</f>
        <v>0</v>
      </c>
      <c r="AR205" s="155" t="s">
        <v>159</v>
      </c>
      <c r="AT205" s="155" t="s">
        <v>155</v>
      </c>
      <c r="AU205" s="155" t="s">
        <v>88</v>
      </c>
      <c r="AY205" s="16" t="s">
        <v>152</v>
      </c>
      <c r="BE205" s="156">
        <f t="shared" si="29"/>
        <v>0</v>
      </c>
      <c r="BF205" s="156">
        <f t="shared" si="30"/>
        <v>0</v>
      </c>
      <c r="BG205" s="156">
        <f t="shared" si="31"/>
        <v>0</v>
      </c>
      <c r="BH205" s="156">
        <f t="shared" si="32"/>
        <v>0</v>
      </c>
      <c r="BI205" s="156">
        <f t="shared" si="33"/>
        <v>0</v>
      </c>
      <c r="BJ205" s="16" t="s">
        <v>88</v>
      </c>
      <c r="BK205" s="156">
        <f t="shared" si="34"/>
        <v>0</v>
      </c>
      <c r="BL205" s="16"/>
      <c r="BM205" s="155" t="s">
        <v>1529</v>
      </c>
    </row>
    <row r="206" spans="2:65" s="1" customFormat="1" ht="16.5" customHeight="1">
      <c r="B206" s="142"/>
      <c r="C206" s="254" t="s">
        <v>608</v>
      </c>
      <c r="D206" s="254" t="s">
        <v>155</v>
      </c>
      <c r="E206" s="255" t="s">
        <v>2010</v>
      </c>
      <c r="F206" s="260" t="s">
        <v>1989</v>
      </c>
      <c r="G206" s="257" t="s">
        <v>362</v>
      </c>
      <c r="H206" s="258">
        <v>3</v>
      </c>
      <c r="I206" s="259"/>
      <c r="J206" s="259">
        <f t="shared" si="10"/>
        <v>0</v>
      </c>
      <c r="K206" s="150"/>
      <c r="L206" s="31"/>
      <c r="M206" s="151"/>
      <c r="N206" s="152" t="s">
        <v>42</v>
      </c>
      <c r="P206" s="153">
        <f t="shared" si="35"/>
        <v>0</v>
      </c>
      <c r="Q206" s="153">
        <v>0</v>
      </c>
      <c r="R206" s="153">
        <f t="shared" si="36"/>
        <v>0</v>
      </c>
      <c r="S206" s="153">
        <v>0</v>
      </c>
      <c r="T206" s="154">
        <f t="shared" si="37"/>
        <v>0</v>
      </c>
      <c r="AR206" s="155" t="s">
        <v>159</v>
      </c>
      <c r="AT206" s="155" t="s">
        <v>155</v>
      </c>
      <c r="AU206" s="155" t="s">
        <v>88</v>
      </c>
      <c r="AY206" s="16" t="s">
        <v>152</v>
      </c>
      <c r="BE206" s="156">
        <f t="shared" ref="BE206" si="38">IF(N206="základná",J206,0)</f>
        <v>0</v>
      </c>
      <c r="BF206" s="156">
        <f t="shared" ref="BF206" si="39">IF(N206="znížená",J206,0)</f>
        <v>0</v>
      </c>
      <c r="BG206" s="156">
        <f t="shared" ref="BG206" si="40">IF(N206="zákl. prenesená",J206,0)</f>
        <v>0</v>
      </c>
      <c r="BH206" s="156">
        <f t="shared" ref="BH206" si="41">IF(N206="zníž. prenesená",J206,0)</f>
        <v>0</v>
      </c>
      <c r="BI206" s="156">
        <f t="shared" ref="BI206" si="42">IF(N206="nulová",J206,0)</f>
        <v>0</v>
      </c>
      <c r="BJ206" s="16" t="s">
        <v>88</v>
      </c>
      <c r="BK206" s="156">
        <f t="shared" ref="BK206" si="43">ROUND(I206*H206,2)</f>
        <v>0</v>
      </c>
      <c r="BL206" s="16"/>
      <c r="BM206" s="155" t="s">
        <v>1537</v>
      </c>
    </row>
    <row r="207" spans="2:65" s="1" customFormat="1" ht="22.5" customHeight="1">
      <c r="B207" s="142"/>
      <c r="C207" s="254" t="s">
        <v>1211</v>
      </c>
      <c r="D207" s="254" t="s">
        <v>155</v>
      </c>
      <c r="E207" s="255" t="s">
        <v>2011</v>
      </c>
      <c r="F207" s="260" t="s">
        <v>2013</v>
      </c>
      <c r="G207" s="257" t="s">
        <v>362</v>
      </c>
      <c r="H207" s="258">
        <v>1</v>
      </c>
      <c r="I207" s="259"/>
      <c r="J207" s="259">
        <f t="shared" ref="J207" si="44">ROUND(I207*H207,2)</f>
        <v>0</v>
      </c>
      <c r="K207" s="150"/>
      <c r="L207" s="31"/>
      <c r="M207" s="151"/>
      <c r="N207" s="152" t="s">
        <v>42</v>
      </c>
      <c r="P207" s="153">
        <f t="shared" ref="P207" si="45">O207*H207</f>
        <v>0</v>
      </c>
      <c r="Q207" s="153">
        <v>0</v>
      </c>
      <c r="R207" s="153">
        <f t="shared" ref="R207" si="46">Q207*H207</f>
        <v>0</v>
      </c>
      <c r="S207" s="153">
        <v>0</v>
      </c>
      <c r="T207" s="154">
        <f t="shared" ref="T207" si="47">S207*H207</f>
        <v>0</v>
      </c>
      <c r="AR207" s="155" t="s">
        <v>159</v>
      </c>
      <c r="AT207" s="155" t="s">
        <v>155</v>
      </c>
      <c r="AU207" s="155" t="s">
        <v>88</v>
      </c>
      <c r="AY207" s="16" t="s">
        <v>152</v>
      </c>
      <c r="BE207" s="156">
        <f t="shared" ref="BE207" si="48">IF(N207="základná",J207,0)</f>
        <v>0</v>
      </c>
      <c r="BF207" s="156">
        <f t="shared" ref="BF207" si="49">IF(N207="znížená",J207,0)</f>
        <v>0</v>
      </c>
      <c r="BG207" s="156">
        <f t="shared" ref="BG207" si="50">IF(N207="zákl. prenesená",J207,0)</f>
        <v>0</v>
      </c>
      <c r="BH207" s="156">
        <f t="shared" ref="BH207" si="51">IF(N207="zníž. prenesená",J207,0)</f>
        <v>0</v>
      </c>
      <c r="BI207" s="156">
        <f t="shared" ref="BI207" si="52">IF(N207="nulová",J207,0)</f>
        <v>0</v>
      </c>
      <c r="BJ207" s="16" t="s">
        <v>88</v>
      </c>
      <c r="BK207" s="156">
        <f t="shared" ref="BK207" si="53">ROUND(I207*H207,2)</f>
        <v>0</v>
      </c>
      <c r="BL207" s="16"/>
      <c r="BM207" s="155" t="s">
        <v>1537</v>
      </c>
    </row>
    <row r="208" spans="2:65" s="1" customFormat="1" ht="22.5" customHeight="1">
      <c r="B208" s="142"/>
      <c r="C208" s="254" t="s">
        <v>611</v>
      </c>
      <c r="D208" s="254" t="s">
        <v>155</v>
      </c>
      <c r="E208" s="255" t="s">
        <v>2012</v>
      </c>
      <c r="F208" s="260" t="s">
        <v>2014</v>
      </c>
      <c r="G208" s="257" t="s">
        <v>362</v>
      </c>
      <c r="H208" s="258">
        <v>3</v>
      </c>
      <c r="I208" s="259"/>
      <c r="J208" s="259">
        <f>ROUND(I208*H208,2)</f>
        <v>0</v>
      </c>
      <c r="K208" s="150"/>
      <c r="L208" s="31"/>
      <c r="M208" s="151"/>
      <c r="N208" s="152" t="s">
        <v>42</v>
      </c>
      <c r="P208" s="153">
        <f t="shared" ref="P208:P209" si="54">O208*H208</f>
        <v>0</v>
      </c>
      <c r="Q208" s="153">
        <v>0</v>
      </c>
      <c r="R208" s="153">
        <f t="shared" ref="R208:R209" si="55">Q208*H208</f>
        <v>0</v>
      </c>
      <c r="S208" s="153">
        <v>0</v>
      </c>
      <c r="T208" s="154">
        <f t="shared" ref="T208" si="56">S208*H208</f>
        <v>0</v>
      </c>
      <c r="AR208" s="155" t="s">
        <v>159</v>
      </c>
      <c r="AT208" s="155" t="s">
        <v>155</v>
      </c>
      <c r="AU208" s="155" t="s">
        <v>88</v>
      </c>
      <c r="AY208" s="16" t="s">
        <v>152</v>
      </c>
      <c r="BE208" s="156">
        <f t="shared" ref="BE208:BE209" si="57">IF(N208="základná",J208,0)</f>
        <v>0</v>
      </c>
      <c r="BF208" s="156">
        <f t="shared" ref="BF208:BF209" si="58">IF(N208="znížená",J208,0)</f>
        <v>0</v>
      </c>
      <c r="BG208" s="156">
        <f t="shared" ref="BG208:BG209" si="59">IF(N208="zákl. prenesená",J208,0)</f>
        <v>0</v>
      </c>
      <c r="BH208" s="156">
        <f t="shared" ref="BH208:BH209" si="60">IF(N208="zníž. prenesená",J208,0)</f>
        <v>0</v>
      </c>
      <c r="BI208" s="156">
        <f t="shared" ref="BI208" si="61">IF(N208="nulová",J208,0)</f>
        <v>0</v>
      </c>
      <c r="BJ208" s="16" t="s">
        <v>88</v>
      </c>
      <c r="BK208" s="156">
        <f t="shared" ref="BK208:BK209" si="62">ROUND(I208*H208,2)</f>
        <v>0</v>
      </c>
      <c r="BL208" s="16"/>
      <c r="BM208" s="155" t="s">
        <v>1537</v>
      </c>
    </row>
    <row r="209" spans="2:65" s="1" customFormat="1" ht="22.5" customHeight="1">
      <c r="B209" s="142"/>
      <c r="C209" s="254" t="s">
        <v>1214</v>
      </c>
      <c r="D209" s="254" t="s">
        <v>155</v>
      </c>
      <c r="E209" s="255" t="s">
        <v>2016</v>
      </c>
      <c r="F209" s="260" t="s">
        <v>2015</v>
      </c>
      <c r="G209" s="257" t="s">
        <v>362</v>
      </c>
      <c r="H209" s="258">
        <v>2</v>
      </c>
      <c r="I209" s="259"/>
      <c r="J209" s="259">
        <f>ROUND(I209*H209,2)</f>
        <v>0</v>
      </c>
      <c r="K209" s="150"/>
      <c r="L209" s="31"/>
      <c r="M209" s="151"/>
      <c r="N209" s="152" t="s">
        <v>42</v>
      </c>
      <c r="P209" s="153">
        <f t="shared" si="54"/>
        <v>0</v>
      </c>
      <c r="Q209" s="153">
        <v>0</v>
      </c>
      <c r="R209" s="153">
        <f t="shared" si="55"/>
        <v>0</v>
      </c>
      <c r="S209" s="153">
        <v>0</v>
      </c>
      <c r="T209" s="154">
        <f>S209*H209</f>
        <v>0</v>
      </c>
      <c r="AR209" s="155" t="s">
        <v>159</v>
      </c>
      <c r="AT209" s="155" t="s">
        <v>155</v>
      </c>
      <c r="AU209" s="155" t="s">
        <v>88</v>
      </c>
      <c r="AY209" s="16" t="s">
        <v>152</v>
      </c>
      <c r="BE209" s="156">
        <f t="shared" si="57"/>
        <v>0</v>
      </c>
      <c r="BF209" s="156">
        <f t="shared" si="58"/>
        <v>0</v>
      </c>
      <c r="BG209" s="156">
        <f t="shared" si="59"/>
        <v>0</v>
      </c>
      <c r="BH209" s="156">
        <f t="shared" si="60"/>
        <v>0</v>
      </c>
      <c r="BI209" s="156">
        <f>IF(N209="nulová",J209,0)</f>
        <v>0</v>
      </c>
      <c r="BJ209" s="16" t="s">
        <v>88</v>
      </c>
      <c r="BK209" s="156">
        <f t="shared" si="62"/>
        <v>0</v>
      </c>
      <c r="BL209" s="16"/>
      <c r="BM209" s="155" t="s">
        <v>1537</v>
      </c>
    </row>
    <row r="210" spans="2:65" s="1" customFormat="1" ht="24.15" customHeight="1">
      <c r="B210" s="142"/>
      <c r="C210" s="197" t="s">
        <v>611</v>
      </c>
      <c r="D210" s="197" t="s">
        <v>155</v>
      </c>
      <c r="E210" s="198" t="s">
        <v>2012</v>
      </c>
      <c r="F210" s="199" t="s">
        <v>666</v>
      </c>
      <c r="G210" s="200" t="s">
        <v>362</v>
      </c>
      <c r="H210" s="201">
        <v>1</v>
      </c>
      <c r="I210" s="202"/>
      <c r="J210" s="202">
        <f t="shared" si="10"/>
        <v>0</v>
      </c>
      <c r="K210" s="150"/>
      <c r="L210" s="31"/>
      <c r="M210" s="190" t="s">
        <v>1</v>
      </c>
      <c r="N210" s="191" t="s">
        <v>42</v>
      </c>
      <c r="O210" s="192"/>
      <c r="P210" s="193">
        <f t="shared" si="11"/>
        <v>0</v>
      </c>
      <c r="Q210" s="193">
        <v>0</v>
      </c>
      <c r="R210" s="193">
        <f t="shared" si="12"/>
        <v>0</v>
      </c>
      <c r="S210" s="193">
        <v>0</v>
      </c>
      <c r="T210" s="194">
        <f t="shared" si="13"/>
        <v>0</v>
      </c>
      <c r="AR210" s="155" t="s">
        <v>159</v>
      </c>
      <c r="AT210" s="155" t="s">
        <v>155</v>
      </c>
      <c r="AU210" s="155" t="s">
        <v>88</v>
      </c>
      <c r="AY210" s="16" t="s">
        <v>152</v>
      </c>
      <c r="BE210" s="156">
        <f t="shared" si="14"/>
        <v>0</v>
      </c>
      <c r="BF210" s="156">
        <f t="shared" si="15"/>
        <v>0</v>
      </c>
      <c r="BG210" s="156">
        <f t="shared" si="16"/>
        <v>0</v>
      </c>
      <c r="BH210" s="156">
        <f t="shared" si="17"/>
        <v>0</v>
      </c>
      <c r="BI210" s="156">
        <f t="shared" si="18"/>
        <v>0</v>
      </c>
      <c r="BJ210" s="16" t="s">
        <v>88</v>
      </c>
      <c r="BK210" s="156">
        <f t="shared" si="19"/>
        <v>0</v>
      </c>
      <c r="BL210" s="16" t="s">
        <v>159</v>
      </c>
      <c r="BM210" s="155" t="s">
        <v>667</v>
      </c>
    </row>
    <row r="211" spans="2:65" s="1" customFormat="1" ht="6.9" customHeight="1">
      <c r="B211" s="46"/>
      <c r="C211" s="47"/>
      <c r="D211" s="47"/>
      <c r="E211" s="47"/>
      <c r="F211" s="47"/>
      <c r="G211" s="47"/>
      <c r="H211" s="47"/>
      <c r="I211" s="47"/>
      <c r="J211" s="47"/>
      <c r="K211" s="47"/>
      <c r="L211" s="31"/>
    </row>
    <row r="212" spans="2:65" ht="11.4">
      <c r="F212" s="263"/>
    </row>
    <row r="213" spans="2:65" ht="11.4">
      <c r="F213" s="195"/>
      <c r="H213" s="196"/>
    </row>
    <row r="214" spans="2:65" ht="11.4">
      <c r="F214" s="195"/>
      <c r="H214" s="196"/>
    </row>
    <row r="215" spans="2:65" ht="11.4">
      <c r="F215" s="195"/>
      <c r="H215" s="196"/>
    </row>
    <row r="216" spans="2:65" ht="11.4">
      <c r="F216" s="195"/>
      <c r="H216" s="196"/>
    </row>
    <row r="217" spans="2:65" ht="11.4">
      <c r="F217" s="195"/>
      <c r="H217" s="196"/>
    </row>
    <row r="218" spans="2:65" ht="11.4">
      <c r="F218" s="195"/>
      <c r="H218" s="196"/>
    </row>
    <row r="219" spans="2:65" ht="11.4">
      <c r="F219" s="195"/>
      <c r="H219" s="196"/>
    </row>
    <row r="220" spans="2:65" ht="11.4">
      <c r="F220" s="195"/>
      <c r="H220" s="196"/>
    </row>
    <row r="221" spans="2:65" ht="11.4">
      <c r="F221" s="195"/>
      <c r="H221" s="196"/>
    </row>
    <row r="222" spans="2:65" ht="11.4">
      <c r="F222" s="195"/>
      <c r="H222" s="196"/>
    </row>
    <row r="223" spans="2:65" ht="11.4">
      <c r="F223" s="195"/>
      <c r="H223" s="196"/>
    </row>
    <row r="224" spans="2:65" ht="11.4">
      <c r="F224" s="195"/>
      <c r="H224" s="196"/>
    </row>
    <row r="225" spans="6:8" ht="11.4">
      <c r="F225" s="195"/>
      <c r="H225" s="196"/>
    </row>
    <row r="226" spans="6:8" ht="11.4">
      <c r="F226" s="195"/>
      <c r="H226" s="196"/>
    </row>
    <row r="227" spans="6:8" ht="11.4">
      <c r="F227" s="195"/>
      <c r="H227" s="196"/>
    </row>
    <row r="228" spans="6:8" ht="11.4">
      <c r="F228" s="195"/>
      <c r="H228" s="196"/>
    </row>
    <row r="229" spans="6:8" ht="11.4">
      <c r="F229" s="195"/>
      <c r="H229" s="196"/>
    </row>
    <row r="230" spans="6:8" ht="11.4">
      <c r="F230" s="195"/>
      <c r="H230" s="196"/>
    </row>
    <row r="231" spans="6:8" ht="11.4">
      <c r="F231" s="195"/>
      <c r="H231" s="196"/>
    </row>
    <row r="232" spans="6:8" ht="11.4">
      <c r="F232" s="195"/>
      <c r="H232" s="196"/>
    </row>
    <row r="233" spans="6:8" ht="11.4">
      <c r="F233" s="195"/>
      <c r="H233" s="196"/>
    </row>
    <row r="234" spans="6:8" ht="11.4">
      <c r="F234" s="195"/>
      <c r="H234" s="196"/>
    </row>
    <row r="235" spans="6:8" ht="11.4">
      <c r="F235" s="203"/>
      <c r="H235" s="196"/>
    </row>
    <row r="236" spans="6:8" ht="11.4">
      <c r="F236" s="203"/>
      <c r="H236" s="196"/>
    </row>
    <row r="237" spans="6:8" ht="11.4">
      <c r="F237" s="203"/>
    </row>
    <row r="238" spans="6:8" ht="11.4">
      <c r="F238" s="203"/>
    </row>
  </sheetData>
  <autoFilter ref="C121:K210" xr:uid="{00000000-0009-0000-0000-000002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61"/>
  <sheetViews>
    <sheetView showGridLines="0" tabSelected="1" topLeftCell="A242" workbookViewId="0">
      <selection activeCell="G253" sqref="G25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94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" customHeight="1">
      <c r="B4" s="19"/>
      <c r="D4" s="20" t="s">
        <v>113</v>
      </c>
      <c r="L4" s="19"/>
      <c r="M4" s="95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51" t="str">
        <f>'Rekapitulácia stavby'!K6</f>
        <v>Stavebné úpravy a rekonštrukcia priestorov Strednej zdravotníckej školy vo Zvolene</v>
      </c>
      <c r="F7" s="252"/>
      <c r="G7" s="252"/>
      <c r="H7" s="252"/>
      <c r="L7" s="19"/>
    </row>
    <row r="8" spans="2:46" s="1" customFormat="1" ht="12" customHeight="1">
      <c r="B8" s="31"/>
      <c r="D8" s="26" t="s">
        <v>114</v>
      </c>
      <c r="L8" s="31"/>
    </row>
    <row r="9" spans="2:46" s="1" customFormat="1" ht="16.5" customHeight="1">
      <c r="B9" s="31"/>
      <c r="E9" s="235" t="s">
        <v>668</v>
      </c>
      <c r="F9" s="250"/>
      <c r="G9" s="250"/>
      <c r="H9" s="25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17. 1. 2025</v>
      </c>
      <c r="L12" s="31"/>
    </row>
    <row r="13" spans="2:46" s="1" customFormat="1" ht="10.95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53" t="str">
        <f>'Rekapitulácia stavby'!E14</f>
        <v>Vyplň údaj</v>
      </c>
      <c r="F18" s="240"/>
      <c r="G18" s="240"/>
      <c r="H18" s="240"/>
      <c r="I18" s="26" t="s">
        <v>26</v>
      </c>
      <c r="J18" s="27" t="str">
        <f>'Rekapitulácia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33</v>
      </c>
      <c r="I24" s="26" t="s">
        <v>26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47.25" customHeight="1">
      <c r="B27" s="96"/>
      <c r="E27" s="244" t="s">
        <v>35</v>
      </c>
      <c r="F27" s="244"/>
      <c r="G27" s="244"/>
      <c r="H27" s="244"/>
      <c r="L27" s="96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7" t="s">
        <v>36</v>
      </c>
      <c r="J30" s="68">
        <f>ROUND(J130, 2)</f>
        <v>0</v>
      </c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" customHeight="1">
      <c r="B33" s="31"/>
      <c r="D33" s="57" t="s">
        <v>40</v>
      </c>
      <c r="E33" s="36" t="s">
        <v>41</v>
      </c>
      <c r="F33" s="98">
        <f>ROUND((SUM(BE130:BE260)),  2)</f>
        <v>0</v>
      </c>
      <c r="G33" s="99"/>
      <c r="H33" s="99"/>
      <c r="I33" s="100">
        <v>0.23</v>
      </c>
      <c r="J33" s="98">
        <f>ROUND(((SUM(BE130:BE260))*I33),  2)</f>
        <v>0</v>
      </c>
      <c r="L33" s="31"/>
    </row>
    <row r="34" spans="2:12" s="1" customFormat="1" ht="14.4" customHeight="1">
      <c r="B34" s="31"/>
      <c r="E34" s="36" t="s">
        <v>42</v>
      </c>
      <c r="F34" s="98">
        <f>ROUND((SUM(BF130:BF260)),  2)</f>
        <v>0</v>
      </c>
      <c r="G34" s="99"/>
      <c r="H34" s="99"/>
      <c r="I34" s="100">
        <v>0.23</v>
      </c>
      <c r="J34" s="98">
        <f>ROUND(((SUM(BF130:BF260))*I34),  2)</f>
        <v>0</v>
      </c>
      <c r="L34" s="31"/>
    </row>
    <row r="35" spans="2:12" s="1" customFormat="1" ht="14.4" hidden="1" customHeight="1">
      <c r="B35" s="31"/>
      <c r="E35" s="26" t="s">
        <v>43</v>
      </c>
      <c r="F35" s="88">
        <f>ROUND((SUM(BG130:BG260)),  2)</f>
        <v>0</v>
      </c>
      <c r="I35" s="101">
        <v>0.23</v>
      </c>
      <c r="J35" s="88">
        <f>0</f>
        <v>0</v>
      </c>
      <c r="L35" s="31"/>
    </row>
    <row r="36" spans="2:12" s="1" customFormat="1" ht="14.4" hidden="1" customHeight="1">
      <c r="B36" s="31"/>
      <c r="E36" s="26" t="s">
        <v>44</v>
      </c>
      <c r="F36" s="88">
        <f>ROUND((SUM(BH130:BH260)),  2)</f>
        <v>0</v>
      </c>
      <c r="I36" s="101">
        <v>0.23</v>
      </c>
      <c r="J36" s="88">
        <f>0</f>
        <v>0</v>
      </c>
      <c r="L36" s="31"/>
    </row>
    <row r="37" spans="2:12" s="1" customFormat="1" ht="14.4" hidden="1" customHeight="1">
      <c r="B37" s="31"/>
      <c r="E37" s="36" t="s">
        <v>45</v>
      </c>
      <c r="F37" s="98">
        <f>ROUND((SUM(BI130:BI260)),  2)</f>
        <v>0</v>
      </c>
      <c r="G37" s="99"/>
      <c r="H37" s="99"/>
      <c r="I37" s="100">
        <v>0</v>
      </c>
      <c r="J37" s="98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102"/>
      <c r="D39" s="103" t="s">
        <v>46</v>
      </c>
      <c r="E39" s="59"/>
      <c r="F39" s="59"/>
      <c r="G39" s="104" t="s">
        <v>47</v>
      </c>
      <c r="H39" s="105" t="s">
        <v>48</v>
      </c>
      <c r="I39" s="59"/>
      <c r="J39" s="106">
        <f>SUM(J30:J37)</f>
        <v>0</v>
      </c>
      <c r="K39" s="10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51</v>
      </c>
      <c r="E61" s="33"/>
      <c r="F61" s="108" t="s">
        <v>52</v>
      </c>
      <c r="G61" s="45" t="s">
        <v>51</v>
      </c>
      <c r="H61" s="33"/>
      <c r="I61" s="33"/>
      <c r="J61" s="10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51</v>
      </c>
      <c r="E76" s="33"/>
      <c r="F76" s="108" t="s">
        <v>52</v>
      </c>
      <c r="G76" s="45" t="s">
        <v>51</v>
      </c>
      <c r="H76" s="33"/>
      <c r="I76" s="33"/>
      <c r="J76" s="109" t="s">
        <v>52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" customHeight="1">
      <c r="B82" s="31"/>
      <c r="C82" s="20" t="s">
        <v>118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51" t="str">
        <f>E7</f>
        <v>Stavebné úpravy a rekonštrukcia priestorov Strednej zdravotníckej školy vo Zvolene</v>
      </c>
      <c r="F85" s="252"/>
      <c r="G85" s="252"/>
      <c r="H85" s="252"/>
      <c r="L85" s="31"/>
    </row>
    <row r="86" spans="2:47" s="1" customFormat="1" ht="12" customHeight="1">
      <c r="B86" s="31"/>
      <c r="C86" s="26" t="s">
        <v>114</v>
      </c>
      <c r="L86" s="31"/>
    </row>
    <row r="87" spans="2:47" s="1" customFormat="1" ht="16.5" customHeight="1">
      <c r="B87" s="31"/>
      <c r="E87" s="235" t="str">
        <f>E9</f>
        <v>SO-02 - Rekonštrukcia časti suterénu</v>
      </c>
      <c r="F87" s="250"/>
      <c r="G87" s="250"/>
      <c r="H87" s="250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parc.č.182/1 Zvolen</v>
      </c>
      <c r="I89" s="26" t="s">
        <v>21</v>
      </c>
      <c r="J89" s="54" t="str">
        <f>IF(J12="","",J12)</f>
        <v>17. 1. 2025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23</v>
      </c>
      <c r="F91" s="24" t="str">
        <f>E15</f>
        <v>Banskobystrický samosprávny kraj</v>
      </c>
      <c r="I91" s="26" t="s">
        <v>29</v>
      </c>
      <c r="J91" s="29" t="str">
        <f>E21</f>
        <v>Ing. Marek Mečír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10" t="s">
        <v>119</v>
      </c>
      <c r="D94" s="102"/>
      <c r="E94" s="102"/>
      <c r="F94" s="102"/>
      <c r="G94" s="102"/>
      <c r="H94" s="102"/>
      <c r="I94" s="102"/>
      <c r="J94" s="111" t="s">
        <v>120</v>
      </c>
      <c r="K94" s="102"/>
      <c r="L94" s="31"/>
    </row>
    <row r="95" spans="2:47" s="1" customFormat="1" ht="10.35" customHeight="1">
      <c r="B95" s="31"/>
      <c r="L95" s="31"/>
    </row>
    <row r="96" spans="2:47" s="1" customFormat="1" ht="22.95" customHeight="1">
      <c r="B96" s="31"/>
      <c r="C96" s="112" t="s">
        <v>121</v>
      </c>
      <c r="J96" s="68">
        <f>J130</f>
        <v>0</v>
      </c>
      <c r="L96" s="31"/>
      <c r="AU96" s="16" t="s">
        <v>122</v>
      </c>
    </row>
    <row r="97" spans="2:12" s="8" customFormat="1" ht="24.9" customHeight="1">
      <c r="B97" s="113"/>
      <c r="D97" s="114" t="s">
        <v>123</v>
      </c>
      <c r="E97" s="115"/>
      <c r="F97" s="115"/>
      <c r="G97" s="115"/>
      <c r="H97" s="115"/>
      <c r="I97" s="115"/>
      <c r="J97" s="116">
        <f>J131</f>
        <v>0</v>
      </c>
      <c r="L97" s="113"/>
    </row>
    <row r="98" spans="2:12" s="9" customFormat="1" ht="19.95" customHeight="1">
      <c r="B98" s="117"/>
      <c r="D98" s="118" t="s">
        <v>669</v>
      </c>
      <c r="E98" s="119"/>
      <c r="F98" s="119"/>
      <c r="G98" s="119"/>
      <c r="H98" s="119"/>
      <c r="I98" s="119"/>
      <c r="J98" s="120">
        <f>J132</f>
        <v>0</v>
      </c>
      <c r="L98" s="117"/>
    </row>
    <row r="99" spans="2:12" s="9" customFormat="1" ht="19.95" customHeight="1">
      <c r="B99" s="117"/>
      <c r="D99" s="118" t="s">
        <v>124</v>
      </c>
      <c r="E99" s="119"/>
      <c r="F99" s="119"/>
      <c r="G99" s="119"/>
      <c r="H99" s="119"/>
      <c r="I99" s="119"/>
      <c r="J99" s="120">
        <f>J137</f>
        <v>0</v>
      </c>
      <c r="L99" s="117"/>
    </row>
    <row r="100" spans="2:12" s="9" customFormat="1" ht="19.95" customHeight="1">
      <c r="B100" s="117"/>
      <c r="D100" s="118" t="s">
        <v>125</v>
      </c>
      <c r="E100" s="119"/>
      <c r="F100" s="119"/>
      <c r="G100" s="119"/>
      <c r="H100" s="119"/>
      <c r="I100" s="119"/>
      <c r="J100" s="120">
        <f>J163</f>
        <v>0</v>
      </c>
      <c r="L100" s="117"/>
    </row>
    <row r="101" spans="2:12" s="9" customFormat="1" ht="19.95" customHeight="1">
      <c r="B101" s="117"/>
      <c r="D101" s="118" t="s">
        <v>126</v>
      </c>
      <c r="E101" s="119"/>
      <c r="F101" s="119"/>
      <c r="G101" s="119"/>
      <c r="H101" s="119"/>
      <c r="I101" s="119"/>
      <c r="J101" s="120">
        <f>J196</f>
        <v>0</v>
      </c>
      <c r="L101" s="117"/>
    </row>
    <row r="102" spans="2:12" s="8" customFormat="1" ht="24.9" customHeight="1">
      <c r="B102" s="113"/>
      <c r="D102" s="114" t="s">
        <v>127</v>
      </c>
      <c r="E102" s="115"/>
      <c r="F102" s="115"/>
      <c r="G102" s="115"/>
      <c r="H102" s="115"/>
      <c r="I102" s="115"/>
      <c r="J102" s="116">
        <f>J198</f>
        <v>0</v>
      </c>
      <c r="L102" s="113"/>
    </row>
    <row r="103" spans="2:12" s="9" customFormat="1" ht="19.95" customHeight="1">
      <c r="B103" s="117"/>
      <c r="D103" s="118" t="s">
        <v>670</v>
      </c>
      <c r="E103" s="119"/>
      <c r="F103" s="119"/>
      <c r="G103" s="119"/>
      <c r="H103" s="119"/>
      <c r="I103" s="119"/>
      <c r="J103" s="120">
        <f>J199</f>
        <v>0</v>
      </c>
      <c r="L103" s="117"/>
    </row>
    <row r="104" spans="2:12" s="9" customFormat="1" ht="19.95" customHeight="1">
      <c r="B104" s="117"/>
      <c r="D104" s="118" t="s">
        <v>671</v>
      </c>
      <c r="E104" s="119"/>
      <c r="F104" s="119"/>
      <c r="G104" s="119"/>
      <c r="H104" s="119"/>
      <c r="I104" s="119"/>
      <c r="J104" s="120">
        <f>J209</f>
        <v>0</v>
      </c>
      <c r="L104" s="117"/>
    </row>
    <row r="105" spans="2:12" s="9" customFormat="1" ht="19.95" customHeight="1">
      <c r="B105" s="117"/>
      <c r="D105" s="118" t="s">
        <v>132</v>
      </c>
      <c r="E105" s="119"/>
      <c r="F105" s="119"/>
      <c r="G105" s="119"/>
      <c r="H105" s="119"/>
      <c r="I105" s="119"/>
      <c r="J105" s="120">
        <f>J225</f>
        <v>0</v>
      </c>
      <c r="L105" s="117"/>
    </row>
    <row r="106" spans="2:12" s="9" customFormat="1" ht="19.95" customHeight="1">
      <c r="B106" s="117"/>
      <c r="D106" s="118" t="s">
        <v>134</v>
      </c>
      <c r="E106" s="119"/>
      <c r="F106" s="119"/>
      <c r="G106" s="119"/>
      <c r="H106" s="119"/>
      <c r="I106" s="119"/>
      <c r="J106" s="120">
        <f>J235</f>
        <v>0</v>
      </c>
      <c r="L106" s="117"/>
    </row>
    <row r="107" spans="2:12" s="8" customFormat="1" ht="24.9" customHeight="1">
      <c r="B107" s="113"/>
      <c r="D107" s="114" t="s">
        <v>672</v>
      </c>
      <c r="E107" s="115"/>
      <c r="F107" s="115"/>
      <c r="G107" s="115"/>
      <c r="H107" s="115"/>
      <c r="I107" s="115"/>
      <c r="J107" s="116">
        <f>J251</f>
        <v>0</v>
      </c>
      <c r="L107" s="113"/>
    </row>
    <row r="108" spans="2:12" s="9" customFormat="1" ht="19.95" customHeight="1">
      <c r="B108" s="117"/>
      <c r="D108" s="118" t="s">
        <v>673</v>
      </c>
      <c r="E108" s="119"/>
      <c r="F108" s="119"/>
      <c r="G108" s="119"/>
      <c r="H108" s="119"/>
      <c r="I108" s="119"/>
      <c r="J108" s="120">
        <f>J252</f>
        <v>0</v>
      </c>
      <c r="L108" s="117"/>
    </row>
    <row r="109" spans="2:12" s="8" customFormat="1" ht="24.9" customHeight="1">
      <c r="B109" s="113"/>
      <c r="D109" s="114" t="s">
        <v>136</v>
      </c>
      <c r="E109" s="115"/>
      <c r="F109" s="115"/>
      <c r="G109" s="115"/>
      <c r="H109" s="115"/>
      <c r="I109" s="115"/>
      <c r="J109" s="116">
        <f>J257</f>
        <v>0</v>
      </c>
      <c r="L109" s="113"/>
    </row>
    <row r="110" spans="2:12" s="8" customFormat="1" ht="24.9" customHeight="1">
      <c r="B110" s="113"/>
      <c r="D110" s="114" t="s">
        <v>137</v>
      </c>
      <c r="E110" s="115"/>
      <c r="F110" s="115"/>
      <c r="G110" s="115"/>
      <c r="H110" s="115"/>
      <c r="I110" s="115"/>
      <c r="J110" s="116">
        <f>J259</f>
        <v>0</v>
      </c>
      <c r="L110" s="113"/>
    </row>
    <row r="111" spans="2:12" s="1" customFormat="1" ht="21.75" customHeight="1">
      <c r="B111" s="31"/>
      <c r="L111" s="31"/>
    </row>
    <row r="112" spans="2:12" s="1" customFormat="1" ht="6.9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1"/>
    </row>
    <row r="116" spans="2:12" s="1" customFormat="1" ht="6.9" customHeight="1"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31"/>
    </row>
    <row r="117" spans="2:12" s="1" customFormat="1" ht="24.9" customHeight="1">
      <c r="B117" s="31"/>
      <c r="C117" s="20" t="s">
        <v>138</v>
      </c>
      <c r="L117" s="31"/>
    </row>
    <row r="118" spans="2:12" s="1" customFormat="1" ht="6.9" customHeight="1">
      <c r="B118" s="31"/>
      <c r="L118" s="31"/>
    </row>
    <row r="119" spans="2:12" s="1" customFormat="1" ht="12" customHeight="1">
      <c r="B119" s="31"/>
      <c r="C119" s="26" t="s">
        <v>15</v>
      </c>
      <c r="L119" s="31"/>
    </row>
    <row r="120" spans="2:12" s="1" customFormat="1" ht="26.25" customHeight="1">
      <c r="B120" s="31"/>
      <c r="E120" s="251" t="str">
        <f>E7</f>
        <v>Stavebné úpravy a rekonštrukcia priestorov Strednej zdravotníckej školy vo Zvolene</v>
      </c>
      <c r="F120" s="252"/>
      <c r="G120" s="252"/>
      <c r="H120" s="252"/>
      <c r="L120" s="31"/>
    </row>
    <row r="121" spans="2:12" s="1" customFormat="1" ht="12" customHeight="1">
      <c r="B121" s="31"/>
      <c r="C121" s="26" t="s">
        <v>114</v>
      </c>
      <c r="L121" s="31"/>
    </row>
    <row r="122" spans="2:12" s="1" customFormat="1" ht="16.5" customHeight="1">
      <c r="B122" s="31"/>
      <c r="E122" s="235" t="str">
        <f>E9</f>
        <v>SO-02 - Rekonštrukcia časti suterénu</v>
      </c>
      <c r="F122" s="250"/>
      <c r="G122" s="250"/>
      <c r="H122" s="250"/>
      <c r="L122" s="31"/>
    </row>
    <row r="123" spans="2:12" s="1" customFormat="1" ht="6.9" customHeight="1">
      <c r="B123" s="31"/>
      <c r="L123" s="31"/>
    </row>
    <row r="124" spans="2:12" s="1" customFormat="1" ht="12" customHeight="1">
      <c r="B124" s="31"/>
      <c r="C124" s="26" t="s">
        <v>19</v>
      </c>
      <c r="F124" s="24" t="str">
        <f>F12</f>
        <v>parc.č.182/1 Zvolen</v>
      </c>
      <c r="I124" s="26" t="s">
        <v>21</v>
      </c>
      <c r="J124" s="54" t="str">
        <f>IF(J12="","",J12)</f>
        <v>17. 1. 2025</v>
      </c>
      <c r="L124" s="31"/>
    </row>
    <row r="125" spans="2:12" s="1" customFormat="1" ht="6.9" customHeight="1">
      <c r="B125" s="31"/>
      <c r="L125" s="31"/>
    </row>
    <row r="126" spans="2:12" s="1" customFormat="1" ht="15.15" customHeight="1">
      <c r="B126" s="31"/>
      <c r="C126" s="26" t="s">
        <v>23</v>
      </c>
      <c r="F126" s="24" t="str">
        <f>E15</f>
        <v>Banskobystrický samosprávny kraj</v>
      </c>
      <c r="I126" s="26" t="s">
        <v>29</v>
      </c>
      <c r="J126" s="29" t="str">
        <f>E21</f>
        <v>Ing. Marek Mečír</v>
      </c>
      <c r="L126" s="31"/>
    </row>
    <row r="127" spans="2:12" s="1" customFormat="1" ht="15.15" customHeight="1">
      <c r="B127" s="31"/>
      <c r="C127" s="26" t="s">
        <v>27</v>
      </c>
      <c r="F127" s="24" t="str">
        <f>IF(E18="","",E18)</f>
        <v>Vyplň údaj</v>
      </c>
      <c r="I127" s="26" t="s">
        <v>32</v>
      </c>
      <c r="J127" s="29" t="str">
        <f>E24</f>
        <v>Stanislav Hlubina</v>
      </c>
      <c r="L127" s="31"/>
    </row>
    <row r="128" spans="2:12" s="1" customFormat="1" ht="10.35" customHeight="1">
      <c r="B128" s="31"/>
      <c r="L128" s="31"/>
    </row>
    <row r="129" spans="2:65" s="10" customFormat="1" ht="29.25" customHeight="1">
      <c r="B129" s="121"/>
      <c r="C129" s="122" t="s">
        <v>139</v>
      </c>
      <c r="D129" s="123" t="s">
        <v>61</v>
      </c>
      <c r="E129" s="123" t="s">
        <v>57</v>
      </c>
      <c r="F129" s="123" t="s">
        <v>58</v>
      </c>
      <c r="G129" s="123" t="s">
        <v>140</v>
      </c>
      <c r="H129" s="123" t="s">
        <v>141</v>
      </c>
      <c r="I129" s="123" t="s">
        <v>142</v>
      </c>
      <c r="J129" s="124" t="s">
        <v>120</v>
      </c>
      <c r="K129" s="125" t="s">
        <v>143</v>
      </c>
      <c r="L129" s="121"/>
      <c r="M129" s="61" t="s">
        <v>1</v>
      </c>
      <c r="N129" s="62" t="s">
        <v>40</v>
      </c>
      <c r="O129" s="62" t="s">
        <v>144</v>
      </c>
      <c r="P129" s="62" t="s">
        <v>145</v>
      </c>
      <c r="Q129" s="62" t="s">
        <v>146</v>
      </c>
      <c r="R129" s="62" t="s">
        <v>147</v>
      </c>
      <c r="S129" s="62" t="s">
        <v>148</v>
      </c>
      <c r="T129" s="63" t="s">
        <v>149</v>
      </c>
    </row>
    <row r="130" spans="2:65" s="1" customFormat="1" ht="22.95" customHeight="1">
      <c r="B130" s="31"/>
      <c r="C130" s="66" t="s">
        <v>121</v>
      </c>
      <c r="J130" s="126">
        <f>BK130</f>
        <v>0</v>
      </c>
      <c r="L130" s="31"/>
      <c r="M130" s="64"/>
      <c r="N130" s="55"/>
      <c r="O130" s="55"/>
      <c r="P130" s="127">
        <f>P131+P198+P251+P257+P259</f>
        <v>0</v>
      </c>
      <c r="Q130" s="55"/>
      <c r="R130" s="127">
        <f>R131+R198+R251+R257+R259</f>
        <v>4.5741353544200001</v>
      </c>
      <c r="S130" s="55"/>
      <c r="T130" s="128">
        <f>T131+T198+T251+T257+T259</f>
        <v>4.6326997000000008</v>
      </c>
      <c r="AT130" s="16" t="s">
        <v>75</v>
      </c>
      <c r="AU130" s="16" t="s">
        <v>122</v>
      </c>
      <c r="BK130" s="129">
        <f>BK131+BK198+BK251+BK257+BK259</f>
        <v>0</v>
      </c>
    </row>
    <row r="131" spans="2:65" s="11" customFormat="1" ht="25.95" customHeight="1">
      <c r="B131" s="130"/>
      <c r="D131" s="131" t="s">
        <v>75</v>
      </c>
      <c r="E131" s="132" t="s">
        <v>150</v>
      </c>
      <c r="F131" s="132" t="s">
        <v>151</v>
      </c>
      <c r="I131" s="133"/>
      <c r="J131" s="134">
        <f>BK131</f>
        <v>0</v>
      </c>
      <c r="L131" s="130"/>
      <c r="M131" s="135"/>
      <c r="P131" s="136">
        <f>P132+P137+P163+P196</f>
        <v>0</v>
      </c>
      <c r="R131" s="136">
        <f>R132+R137+R163+R196</f>
        <v>3.8571143071999998</v>
      </c>
      <c r="T131" s="137">
        <f>T132+T137+T163+T196</f>
        <v>4.4520820000000008</v>
      </c>
      <c r="AR131" s="131" t="s">
        <v>83</v>
      </c>
      <c r="AT131" s="138" t="s">
        <v>75</v>
      </c>
      <c r="AU131" s="138" t="s">
        <v>76</v>
      </c>
      <c r="AY131" s="131" t="s">
        <v>152</v>
      </c>
      <c r="BK131" s="139">
        <f>BK132+BK137+BK163+BK196</f>
        <v>0</v>
      </c>
    </row>
    <row r="132" spans="2:65" s="11" customFormat="1" ht="22.95" customHeight="1">
      <c r="B132" s="130"/>
      <c r="D132" s="131" t="s">
        <v>75</v>
      </c>
      <c r="E132" s="140" t="s">
        <v>168</v>
      </c>
      <c r="F132" s="140" t="s">
        <v>674</v>
      </c>
      <c r="I132" s="133"/>
      <c r="J132" s="141">
        <f>BK132</f>
        <v>0</v>
      </c>
      <c r="L132" s="130"/>
      <c r="M132" s="135"/>
      <c r="P132" s="136">
        <f>SUM(P133:P136)</f>
        <v>0</v>
      </c>
      <c r="R132" s="136">
        <f>SUM(R133:R136)</f>
        <v>0.35795451</v>
      </c>
      <c r="T132" s="137">
        <f>SUM(T133:T136)</f>
        <v>0</v>
      </c>
      <c r="AR132" s="131" t="s">
        <v>83</v>
      </c>
      <c r="AT132" s="138" t="s">
        <v>75</v>
      </c>
      <c r="AU132" s="138" t="s">
        <v>83</v>
      </c>
      <c r="AY132" s="131" t="s">
        <v>152</v>
      </c>
      <c r="BK132" s="139">
        <f>SUM(BK133:BK136)</f>
        <v>0</v>
      </c>
    </row>
    <row r="133" spans="2:65" s="1" customFormat="1" ht="24.15" customHeight="1">
      <c r="B133" s="142"/>
      <c r="C133" s="143" t="s">
        <v>83</v>
      </c>
      <c r="D133" s="143" t="s">
        <v>155</v>
      </c>
      <c r="E133" s="144" t="s">
        <v>675</v>
      </c>
      <c r="F133" s="145" t="s">
        <v>676</v>
      </c>
      <c r="G133" s="146" t="s">
        <v>362</v>
      </c>
      <c r="H133" s="147">
        <v>1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42</v>
      </c>
      <c r="P133" s="153">
        <f>O133*H133</f>
        <v>0</v>
      </c>
      <c r="Q133" s="153">
        <v>2.6579999999999999E-2</v>
      </c>
      <c r="R133" s="153">
        <f>Q133*H133</f>
        <v>2.6579999999999999E-2</v>
      </c>
      <c r="S133" s="153">
        <v>0</v>
      </c>
      <c r="T133" s="154">
        <f>S133*H133</f>
        <v>0</v>
      </c>
      <c r="AR133" s="155" t="s">
        <v>159</v>
      </c>
      <c r="AT133" s="155" t="s">
        <v>155</v>
      </c>
      <c r="AU133" s="155" t="s">
        <v>88</v>
      </c>
      <c r="AY133" s="16" t="s">
        <v>152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88</v>
      </c>
      <c r="BK133" s="156">
        <f>ROUND(I133*H133,2)</f>
        <v>0</v>
      </c>
      <c r="BL133" s="16" t="s">
        <v>159</v>
      </c>
      <c r="BM133" s="155" t="s">
        <v>677</v>
      </c>
    </row>
    <row r="134" spans="2:65" s="1" customFormat="1" ht="33" customHeight="1">
      <c r="B134" s="142"/>
      <c r="C134" s="143" t="s">
        <v>88</v>
      </c>
      <c r="D134" s="143" t="s">
        <v>155</v>
      </c>
      <c r="E134" s="144" t="s">
        <v>678</v>
      </c>
      <c r="F134" s="145" t="s">
        <v>679</v>
      </c>
      <c r="G134" s="146" t="s">
        <v>165</v>
      </c>
      <c r="H134" s="147">
        <v>4.47</v>
      </c>
      <c r="I134" s="148"/>
      <c r="J134" s="149">
        <f>ROUND(I134*H134,2)</f>
        <v>0</v>
      </c>
      <c r="K134" s="150"/>
      <c r="L134" s="31"/>
      <c r="M134" s="151" t="s">
        <v>1</v>
      </c>
      <c r="N134" s="152" t="s">
        <v>42</v>
      </c>
      <c r="P134" s="153">
        <f>O134*H134</f>
        <v>0</v>
      </c>
      <c r="Q134" s="153">
        <v>7.4133000000000004E-2</v>
      </c>
      <c r="R134" s="153">
        <f>Q134*H134</f>
        <v>0.33137451000000001</v>
      </c>
      <c r="S134" s="153">
        <v>0</v>
      </c>
      <c r="T134" s="154">
        <f>S134*H134</f>
        <v>0</v>
      </c>
      <c r="AR134" s="155" t="s">
        <v>159</v>
      </c>
      <c r="AT134" s="155" t="s">
        <v>155</v>
      </c>
      <c r="AU134" s="155" t="s">
        <v>88</v>
      </c>
      <c r="AY134" s="16" t="s">
        <v>152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88</v>
      </c>
      <c r="BK134" s="156">
        <f>ROUND(I134*H134,2)</f>
        <v>0</v>
      </c>
      <c r="BL134" s="16" t="s">
        <v>159</v>
      </c>
      <c r="BM134" s="155" t="s">
        <v>680</v>
      </c>
    </row>
    <row r="135" spans="2:65" s="14" customFormat="1">
      <c r="B135" s="183"/>
      <c r="D135" s="158" t="s">
        <v>161</v>
      </c>
      <c r="E135" s="184" t="s">
        <v>1</v>
      </c>
      <c r="F135" s="185" t="s">
        <v>681</v>
      </c>
      <c r="H135" s="184" t="s">
        <v>1</v>
      </c>
      <c r="I135" s="186"/>
      <c r="L135" s="183"/>
      <c r="M135" s="187"/>
      <c r="T135" s="188"/>
      <c r="AT135" s="184" t="s">
        <v>161</v>
      </c>
      <c r="AU135" s="184" t="s">
        <v>88</v>
      </c>
      <c r="AV135" s="14" t="s">
        <v>83</v>
      </c>
      <c r="AW135" s="14" t="s">
        <v>31</v>
      </c>
      <c r="AX135" s="14" t="s">
        <v>76</v>
      </c>
      <c r="AY135" s="184" t="s">
        <v>152</v>
      </c>
    </row>
    <row r="136" spans="2:65" s="12" customFormat="1">
      <c r="B136" s="157"/>
      <c r="D136" s="158" t="s">
        <v>161</v>
      </c>
      <c r="E136" s="159" t="s">
        <v>1</v>
      </c>
      <c r="F136" s="160" t="s">
        <v>682</v>
      </c>
      <c r="H136" s="161">
        <v>4.47</v>
      </c>
      <c r="I136" s="162"/>
      <c r="L136" s="157"/>
      <c r="M136" s="163"/>
      <c r="T136" s="164"/>
      <c r="AT136" s="159" t="s">
        <v>161</v>
      </c>
      <c r="AU136" s="159" t="s">
        <v>88</v>
      </c>
      <c r="AV136" s="12" t="s">
        <v>88</v>
      </c>
      <c r="AW136" s="12" t="s">
        <v>31</v>
      </c>
      <c r="AX136" s="12" t="s">
        <v>83</v>
      </c>
      <c r="AY136" s="159" t="s">
        <v>152</v>
      </c>
    </row>
    <row r="137" spans="2:65" s="11" customFormat="1" ht="22.95" customHeight="1">
      <c r="B137" s="130"/>
      <c r="D137" s="131" t="s">
        <v>75</v>
      </c>
      <c r="E137" s="140" t="s">
        <v>153</v>
      </c>
      <c r="F137" s="140" t="s">
        <v>154</v>
      </c>
      <c r="I137" s="133"/>
      <c r="J137" s="141">
        <f>BK137</f>
        <v>0</v>
      </c>
      <c r="L137" s="130"/>
      <c r="M137" s="135"/>
      <c r="P137" s="136">
        <f>SUM(P138:P162)</f>
        <v>0</v>
      </c>
      <c r="R137" s="136">
        <f>SUM(R138:R162)</f>
        <v>2.6773556315999998</v>
      </c>
      <c r="T137" s="137">
        <f>SUM(T138:T162)</f>
        <v>0</v>
      </c>
      <c r="AR137" s="131" t="s">
        <v>83</v>
      </c>
      <c r="AT137" s="138" t="s">
        <v>75</v>
      </c>
      <c r="AU137" s="138" t="s">
        <v>83</v>
      </c>
      <c r="AY137" s="131" t="s">
        <v>152</v>
      </c>
      <c r="BK137" s="139">
        <f>SUM(BK138:BK162)</f>
        <v>0</v>
      </c>
    </row>
    <row r="138" spans="2:65" s="1" customFormat="1" ht="37.950000000000003" customHeight="1">
      <c r="B138" s="142"/>
      <c r="C138" s="143" t="s">
        <v>168</v>
      </c>
      <c r="D138" s="143" t="s">
        <v>155</v>
      </c>
      <c r="E138" s="144" t="s">
        <v>683</v>
      </c>
      <c r="F138" s="145" t="s">
        <v>684</v>
      </c>
      <c r="G138" s="146" t="s">
        <v>165</v>
      </c>
      <c r="H138" s="147">
        <v>15.96</v>
      </c>
      <c r="I138" s="148"/>
      <c r="J138" s="149">
        <f>ROUND(I138*H138,2)</f>
        <v>0</v>
      </c>
      <c r="K138" s="150"/>
      <c r="L138" s="31"/>
      <c r="M138" s="151" t="s">
        <v>1</v>
      </c>
      <c r="N138" s="152" t="s">
        <v>42</v>
      </c>
      <c r="P138" s="153">
        <f>O138*H138</f>
        <v>0</v>
      </c>
      <c r="Q138" s="153">
        <v>1.2607200000000001E-2</v>
      </c>
      <c r="R138" s="153">
        <f>Q138*H138</f>
        <v>0.20121091200000002</v>
      </c>
      <c r="S138" s="153">
        <v>0</v>
      </c>
      <c r="T138" s="154">
        <f>S138*H138</f>
        <v>0</v>
      </c>
      <c r="AR138" s="155" t="s">
        <v>159</v>
      </c>
      <c r="AT138" s="155" t="s">
        <v>155</v>
      </c>
      <c r="AU138" s="155" t="s">
        <v>88</v>
      </c>
      <c r="AY138" s="16" t="s">
        <v>152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6" t="s">
        <v>88</v>
      </c>
      <c r="BK138" s="156">
        <f>ROUND(I138*H138,2)</f>
        <v>0</v>
      </c>
      <c r="BL138" s="16" t="s">
        <v>159</v>
      </c>
      <c r="BM138" s="155" t="s">
        <v>685</v>
      </c>
    </row>
    <row r="139" spans="2:65" s="14" customFormat="1">
      <c r="B139" s="183"/>
      <c r="D139" s="158" t="s">
        <v>161</v>
      </c>
      <c r="E139" s="184" t="s">
        <v>1</v>
      </c>
      <c r="F139" s="185" t="s">
        <v>686</v>
      </c>
      <c r="H139" s="184" t="s">
        <v>1</v>
      </c>
      <c r="I139" s="186"/>
      <c r="L139" s="183"/>
      <c r="M139" s="187"/>
      <c r="T139" s="188"/>
      <c r="AT139" s="184" t="s">
        <v>161</v>
      </c>
      <c r="AU139" s="184" t="s">
        <v>88</v>
      </c>
      <c r="AV139" s="14" t="s">
        <v>83</v>
      </c>
      <c r="AW139" s="14" t="s">
        <v>31</v>
      </c>
      <c r="AX139" s="14" t="s">
        <v>76</v>
      </c>
      <c r="AY139" s="184" t="s">
        <v>152</v>
      </c>
    </row>
    <row r="140" spans="2:65" s="12" customFormat="1">
      <c r="B140" s="157"/>
      <c r="D140" s="158" t="s">
        <v>161</v>
      </c>
      <c r="E140" s="159" t="s">
        <v>1</v>
      </c>
      <c r="F140" s="160" t="s">
        <v>687</v>
      </c>
      <c r="H140" s="161">
        <v>15.96</v>
      </c>
      <c r="I140" s="162"/>
      <c r="L140" s="157"/>
      <c r="M140" s="163"/>
      <c r="T140" s="164"/>
      <c r="AT140" s="159" t="s">
        <v>161</v>
      </c>
      <c r="AU140" s="159" t="s">
        <v>88</v>
      </c>
      <c r="AV140" s="12" t="s">
        <v>88</v>
      </c>
      <c r="AW140" s="12" t="s">
        <v>31</v>
      </c>
      <c r="AX140" s="12" t="s">
        <v>83</v>
      </c>
      <c r="AY140" s="159" t="s">
        <v>152</v>
      </c>
    </row>
    <row r="141" spans="2:65" s="1" customFormat="1" ht="37.950000000000003" customHeight="1">
      <c r="B141" s="142"/>
      <c r="C141" s="143" t="s">
        <v>159</v>
      </c>
      <c r="D141" s="143" t="s">
        <v>155</v>
      </c>
      <c r="E141" s="144" t="s">
        <v>688</v>
      </c>
      <c r="F141" s="145" t="s">
        <v>689</v>
      </c>
      <c r="G141" s="146" t="s">
        <v>165</v>
      </c>
      <c r="H141" s="147">
        <v>15.96</v>
      </c>
      <c r="I141" s="148"/>
      <c r="J141" s="149">
        <f>ROUND(I141*H141,2)</f>
        <v>0</v>
      </c>
      <c r="K141" s="150"/>
      <c r="L141" s="31"/>
      <c r="M141" s="151" t="s">
        <v>1</v>
      </c>
      <c r="N141" s="152" t="s">
        <v>42</v>
      </c>
      <c r="P141" s="153">
        <f>O141*H141</f>
        <v>0</v>
      </c>
      <c r="Q141" s="153">
        <v>1.4999999999999999E-4</v>
      </c>
      <c r="R141" s="153">
        <f>Q141*H141</f>
        <v>2.3939999999999999E-3</v>
      </c>
      <c r="S141" s="153">
        <v>0</v>
      </c>
      <c r="T141" s="154">
        <f>S141*H141</f>
        <v>0</v>
      </c>
      <c r="AR141" s="155" t="s">
        <v>159</v>
      </c>
      <c r="AT141" s="155" t="s">
        <v>155</v>
      </c>
      <c r="AU141" s="155" t="s">
        <v>88</v>
      </c>
      <c r="AY141" s="16" t="s">
        <v>152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6" t="s">
        <v>88</v>
      </c>
      <c r="BK141" s="156">
        <f>ROUND(I141*H141,2)</f>
        <v>0</v>
      </c>
      <c r="BL141" s="16" t="s">
        <v>159</v>
      </c>
      <c r="BM141" s="155" t="s">
        <v>690</v>
      </c>
    </row>
    <row r="142" spans="2:65" s="1" customFormat="1" ht="24.15" customHeight="1">
      <c r="B142" s="142"/>
      <c r="C142" s="143" t="s">
        <v>178</v>
      </c>
      <c r="D142" s="143" t="s">
        <v>155</v>
      </c>
      <c r="E142" s="144" t="s">
        <v>156</v>
      </c>
      <c r="F142" s="145" t="s">
        <v>157</v>
      </c>
      <c r="G142" s="146" t="s">
        <v>158</v>
      </c>
      <c r="H142" s="147">
        <v>7.601</v>
      </c>
      <c r="I142" s="148"/>
      <c r="J142" s="149">
        <f>ROUND(I142*H142,2)</f>
        <v>0</v>
      </c>
      <c r="K142" s="150"/>
      <c r="L142" s="31"/>
      <c r="M142" s="151" t="s">
        <v>1</v>
      </c>
      <c r="N142" s="152" t="s">
        <v>42</v>
      </c>
      <c r="P142" s="153">
        <f>O142*H142</f>
        <v>0</v>
      </c>
      <c r="Q142" s="153">
        <v>2.7980000000000001E-3</v>
      </c>
      <c r="R142" s="153">
        <f>Q142*H142</f>
        <v>2.1267598000000002E-2</v>
      </c>
      <c r="S142" s="153">
        <v>0</v>
      </c>
      <c r="T142" s="154">
        <f>S142*H142</f>
        <v>0</v>
      </c>
      <c r="AR142" s="155" t="s">
        <v>159</v>
      </c>
      <c r="AT142" s="155" t="s">
        <v>155</v>
      </c>
      <c r="AU142" s="155" t="s">
        <v>88</v>
      </c>
      <c r="AY142" s="16" t="s">
        <v>152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6" t="s">
        <v>88</v>
      </c>
      <c r="BK142" s="156">
        <f>ROUND(I142*H142,2)</f>
        <v>0</v>
      </c>
      <c r="BL142" s="16" t="s">
        <v>159</v>
      </c>
      <c r="BM142" s="155" t="s">
        <v>691</v>
      </c>
    </row>
    <row r="143" spans="2:65" s="14" customFormat="1">
      <c r="B143" s="183"/>
      <c r="D143" s="158" t="s">
        <v>161</v>
      </c>
      <c r="E143" s="184" t="s">
        <v>1</v>
      </c>
      <c r="F143" s="185" t="s">
        <v>692</v>
      </c>
      <c r="H143" s="184" t="s">
        <v>1</v>
      </c>
      <c r="I143" s="186"/>
      <c r="L143" s="183"/>
      <c r="M143" s="187"/>
      <c r="T143" s="188"/>
      <c r="AT143" s="184" t="s">
        <v>161</v>
      </c>
      <c r="AU143" s="184" t="s">
        <v>88</v>
      </c>
      <c r="AV143" s="14" t="s">
        <v>83</v>
      </c>
      <c r="AW143" s="14" t="s">
        <v>31</v>
      </c>
      <c r="AX143" s="14" t="s">
        <v>76</v>
      </c>
      <c r="AY143" s="184" t="s">
        <v>152</v>
      </c>
    </row>
    <row r="144" spans="2:65" s="12" customFormat="1">
      <c r="B144" s="157"/>
      <c r="D144" s="158" t="s">
        <v>161</v>
      </c>
      <c r="E144" s="159" t="s">
        <v>1</v>
      </c>
      <c r="F144" s="160" t="s">
        <v>693</v>
      </c>
      <c r="H144" s="161">
        <v>7.601</v>
      </c>
      <c r="I144" s="162"/>
      <c r="L144" s="157"/>
      <c r="M144" s="163"/>
      <c r="T144" s="164"/>
      <c r="AT144" s="159" t="s">
        <v>161</v>
      </c>
      <c r="AU144" s="159" t="s">
        <v>88</v>
      </c>
      <c r="AV144" s="12" t="s">
        <v>88</v>
      </c>
      <c r="AW144" s="12" t="s">
        <v>31</v>
      </c>
      <c r="AX144" s="12" t="s">
        <v>83</v>
      </c>
      <c r="AY144" s="159" t="s">
        <v>152</v>
      </c>
    </row>
    <row r="145" spans="2:65" s="1" customFormat="1" ht="33" customHeight="1">
      <c r="B145" s="142"/>
      <c r="C145" s="143" t="s">
        <v>153</v>
      </c>
      <c r="D145" s="143" t="s">
        <v>155</v>
      </c>
      <c r="E145" s="144" t="s">
        <v>694</v>
      </c>
      <c r="F145" s="145" t="s">
        <v>695</v>
      </c>
      <c r="G145" s="146" t="s">
        <v>165</v>
      </c>
      <c r="H145" s="147">
        <v>40.063000000000002</v>
      </c>
      <c r="I145" s="148"/>
      <c r="J145" s="149">
        <f>ROUND(I145*H145,2)</f>
        <v>0</v>
      </c>
      <c r="K145" s="150"/>
      <c r="L145" s="31"/>
      <c r="M145" s="151" t="s">
        <v>1</v>
      </c>
      <c r="N145" s="152" t="s">
        <v>42</v>
      </c>
      <c r="P145" s="153">
        <f>O145*H145</f>
        <v>0</v>
      </c>
      <c r="Q145" s="153">
        <v>1.119E-2</v>
      </c>
      <c r="R145" s="153">
        <f>Q145*H145</f>
        <v>0.44830497000000002</v>
      </c>
      <c r="S145" s="153">
        <v>0</v>
      </c>
      <c r="T145" s="154">
        <f>S145*H145</f>
        <v>0</v>
      </c>
      <c r="AR145" s="155" t="s">
        <v>159</v>
      </c>
      <c r="AT145" s="155" t="s">
        <v>155</v>
      </c>
      <c r="AU145" s="155" t="s">
        <v>88</v>
      </c>
      <c r="AY145" s="16" t="s">
        <v>152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6" t="s">
        <v>88</v>
      </c>
      <c r="BK145" s="156">
        <f>ROUND(I145*H145,2)</f>
        <v>0</v>
      </c>
      <c r="BL145" s="16" t="s">
        <v>159</v>
      </c>
      <c r="BM145" s="155" t="s">
        <v>696</v>
      </c>
    </row>
    <row r="146" spans="2:65" s="14" customFormat="1">
      <c r="B146" s="183"/>
      <c r="D146" s="158" t="s">
        <v>161</v>
      </c>
      <c r="E146" s="184" t="s">
        <v>1</v>
      </c>
      <c r="F146" s="185" t="s">
        <v>686</v>
      </c>
      <c r="H146" s="184" t="s">
        <v>1</v>
      </c>
      <c r="I146" s="186"/>
      <c r="L146" s="183"/>
      <c r="M146" s="187"/>
      <c r="T146" s="188"/>
      <c r="AT146" s="184" t="s">
        <v>161</v>
      </c>
      <c r="AU146" s="184" t="s">
        <v>88</v>
      </c>
      <c r="AV146" s="14" t="s">
        <v>83</v>
      </c>
      <c r="AW146" s="14" t="s">
        <v>31</v>
      </c>
      <c r="AX146" s="14" t="s">
        <v>76</v>
      </c>
      <c r="AY146" s="184" t="s">
        <v>152</v>
      </c>
    </row>
    <row r="147" spans="2:65" s="12" customFormat="1">
      <c r="B147" s="157"/>
      <c r="D147" s="158" t="s">
        <v>161</v>
      </c>
      <c r="E147" s="159" t="s">
        <v>1</v>
      </c>
      <c r="F147" s="160" t="s">
        <v>697</v>
      </c>
      <c r="H147" s="161">
        <v>40.063000000000002</v>
      </c>
      <c r="I147" s="162"/>
      <c r="L147" s="157"/>
      <c r="M147" s="163"/>
      <c r="T147" s="164"/>
      <c r="AT147" s="159" t="s">
        <v>161</v>
      </c>
      <c r="AU147" s="159" t="s">
        <v>88</v>
      </c>
      <c r="AV147" s="12" t="s">
        <v>88</v>
      </c>
      <c r="AW147" s="12" t="s">
        <v>31</v>
      </c>
      <c r="AX147" s="12" t="s">
        <v>83</v>
      </c>
      <c r="AY147" s="159" t="s">
        <v>152</v>
      </c>
    </row>
    <row r="148" spans="2:65" s="1" customFormat="1" ht="24.15" customHeight="1">
      <c r="B148" s="142"/>
      <c r="C148" s="143" t="s">
        <v>189</v>
      </c>
      <c r="D148" s="143" t="s">
        <v>155</v>
      </c>
      <c r="E148" s="144" t="s">
        <v>698</v>
      </c>
      <c r="F148" s="145" t="s">
        <v>699</v>
      </c>
      <c r="G148" s="146" t="s">
        <v>165</v>
      </c>
      <c r="H148" s="147">
        <v>49.002000000000002</v>
      </c>
      <c r="I148" s="148"/>
      <c r="J148" s="149">
        <f>ROUND(I148*H148,2)</f>
        <v>0</v>
      </c>
      <c r="K148" s="150"/>
      <c r="L148" s="31"/>
      <c r="M148" s="151" t="s">
        <v>1</v>
      </c>
      <c r="N148" s="152" t="s">
        <v>42</v>
      </c>
      <c r="P148" s="153">
        <f>O148*H148</f>
        <v>0</v>
      </c>
      <c r="Q148" s="153">
        <v>2.3000000000000001E-4</v>
      </c>
      <c r="R148" s="153">
        <f>Q148*H148</f>
        <v>1.1270460000000001E-2</v>
      </c>
      <c r="S148" s="153">
        <v>0</v>
      </c>
      <c r="T148" s="154">
        <f>S148*H148</f>
        <v>0</v>
      </c>
      <c r="AR148" s="155" t="s">
        <v>159</v>
      </c>
      <c r="AT148" s="155" t="s">
        <v>155</v>
      </c>
      <c r="AU148" s="155" t="s">
        <v>88</v>
      </c>
      <c r="AY148" s="16" t="s">
        <v>152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6" t="s">
        <v>88</v>
      </c>
      <c r="BK148" s="156">
        <f>ROUND(I148*H148,2)</f>
        <v>0</v>
      </c>
      <c r="BL148" s="16" t="s">
        <v>159</v>
      </c>
      <c r="BM148" s="155" t="s">
        <v>700</v>
      </c>
    </row>
    <row r="149" spans="2:65" s="12" customFormat="1">
      <c r="B149" s="157"/>
      <c r="D149" s="158" t="s">
        <v>161</v>
      </c>
      <c r="E149" s="159" t="s">
        <v>1</v>
      </c>
      <c r="F149" s="160" t="s">
        <v>701</v>
      </c>
      <c r="H149" s="161">
        <v>49.002000000000002</v>
      </c>
      <c r="I149" s="162"/>
      <c r="L149" s="157"/>
      <c r="M149" s="163"/>
      <c r="T149" s="164"/>
      <c r="AT149" s="159" t="s">
        <v>161</v>
      </c>
      <c r="AU149" s="159" t="s">
        <v>88</v>
      </c>
      <c r="AV149" s="12" t="s">
        <v>88</v>
      </c>
      <c r="AW149" s="12" t="s">
        <v>31</v>
      </c>
      <c r="AX149" s="12" t="s">
        <v>83</v>
      </c>
      <c r="AY149" s="159" t="s">
        <v>152</v>
      </c>
    </row>
    <row r="150" spans="2:65" s="1" customFormat="1" ht="24.15" customHeight="1">
      <c r="B150" s="142"/>
      <c r="C150" s="143" t="s">
        <v>173</v>
      </c>
      <c r="D150" s="143" t="s">
        <v>155</v>
      </c>
      <c r="E150" s="144" t="s">
        <v>702</v>
      </c>
      <c r="F150" s="145" t="s">
        <v>703</v>
      </c>
      <c r="G150" s="146" t="s">
        <v>165</v>
      </c>
      <c r="H150" s="147">
        <v>8.9390000000000001</v>
      </c>
      <c r="I150" s="148"/>
      <c r="J150" s="149">
        <f>ROUND(I150*H150,2)</f>
        <v>0</v>
      </c>
      <c r="K150" s="150"/>
      <c r="L150" s="31"/>
      <c r="M150" s="151" t="s">
        <v>1</v>
      </c>
      <c r="N150" s="152" t="s">
        <v>42</v>
      </c>
      <c r="P150" s="153">
        <f>O150*H150</f>
        <v>0</v>
      </c>
      <c r="Q150" s="153">
        <v>7.0000000000000001E-3</v>
      </c>
      <c r="R150" s="153">
        <f>Q150*H150</f>
        <v>6.2573000000000004E-2</v>
      </c>
      <c r="S150" s="153">
        <v>0</v>
      </c>
      <c r="T150" s="154">
        <f>S150*H150</f>
        <v>0</v>
      </c>
      <c r="AR150" s="155" t="s">
        <v>159</v>
      </c>
      <c r="AT150" s="155" t="s">
        <v>155</v>
      </c>
      <c r="AU150" s="155" t="s">
        <v>88</v>
      </c>
      <c r="AY150" s="16" t="s">
        <v>152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6" t="s">
        <v>88</v>
      </c>
      <c r="BK150" s="156">
        <f>ROUND(I150*H150,2)</f>
        <v>0</v>
      </c>
      <c r="BL150" s="16" t="s">
        <v>159</v>
      </c>
      <c r="BM150" s="155" t="s">
        <v>704</v>
      </c>
    </row>
    <row r="151" spans="2:65" s="1" customFormat="1" ht="24.15" customHeight="1">
      <c r="B151" s="142"/>
      <c r="C151" s="143" t="s">
        <v>187</v>
      </c>
      <c r="D151" s="143" t="s">
        <v>155</v>
      </c>
      <c r="E151" s="144" t="s">
        <v>705</v>
      </c>
      <c r="F151" s="145" t="s">
        <v>706</v>
      </c>
      <c r="G151" s="146" t="s">
        <v>165</v>
      </c>
      <c r="H151" s="147">
        <v>8.9390000000000001</v>
      </c>
      <c r="I151" s="148"/>
      <c r="J151" s="149">
        <f>ROUND(I151*H151,2)</f>
        <v>0</v>
      </c>
      <c r="K151" s="150"/>
      <c r="L151" s="31"/>
      <c r="M151" s="151" t="s">
        <v>1</v>
      </c>
      <c r="N151" s="152" t="s">
        <v>42</v>
      </c>
      <c r="P151" s="153">
        <f>O151*H151</f>
        <v>0</v>
      </c>
      <c r="Q151" s="153">
        <v>5.1539999999999997E-3</v>
      </c>
      <c r="R151" s="153">
        <f>Q151*H151</f>
        <v>4.6071606000000001E-2</v>
      </c>
      <c r="S151" s="153">
        <v>0</v>
      </c>
      <c r="T151" s="154">
        <f>S151*H151</f>
        <v>0</v>
      </c>
      <c r="AR151" s="155" t="s">
        <v>159</v>
      </c>
      <c r="AT151" s="155" t="s">
        <v>155</v>
      </c>
      <c r="AU151" s="155" t="s">
        <v>88</v>
      </c>
      <c r="AY151" s="16" t="s">
        <v>152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6" t="s">
        <v>88</v>
      </c>
      <c r="BK151" s="156">
        <f>ROUND(I151*H151,2)</f>
        <v>0</v>
      </c>
      <c r="BL151" s="16" t="s">
        <v>159</v>
      </c>
      <c r="BM151" s="155" t="s">
        <v>707</v>
      </c>
    </row>
    <row r="152" spans="2:65" s="14" customFormat="1">
      <c r="B152" s="183"/>
      <c r="D152" s="158" t="s">
        <v>161</v>
      </c>
      <c r="E152" s="184" t="s">
        <v>1</v>
      </c>
      <c r="F152" s="185" t="s">
        <v>681</v>
      </c>
      <c r="H152" s="184" t="s">
        <v>1</v>
      </c>
      <c r="I152" s="186"/>
      <c r="L152" s="183"/>
      <c r="M152" s="187"/>
      <c r="T152" s="188"/>
      <c r="AT152" s="184" t="s">
        <v>161</v>
      </c>
      <c r="AU152" s="184" t="s">
        <v>88</v>
      </c>
      <c r="AV152" s="14" t="s">
        <v>83</v>
      </c>
      <c r="AW152" s="14" t="s">
        <v>31</v>
      </c>
      <c r="AX152" s="14" t="s">
        <v>76</v>
      </c>
      <c r="AY152" s="184" t="s">
        <v>152</v>
      </c>
    </row>
    <row r="153" spans="2:65" s="12" customFormat="1">
      <c r="B153" s="157"/>
      <c r="D153" s="158" t="s">
        <v>161</v>
      </c>
      <c r="E153" s="159" t="s">
        <v>1</v>
      </c>
      <c r="F153" s="160" t="s">
        <v>708</v>
      </c>
      <c r="H153" s="161">
        <v>8.9390000000000001</v>
      </c>
      <c r="I153" s="162"/>
      <c r="L153" s="157"/>
      <c r="M153" s="163"/>
      <c r="T153" s="164"/>
      <c r="AT153" s="159" t="s">
        <v>161</v>
      </c>
      <c r="AU153" s="159" t="s">
        <v>88</v>
      </c>
      <c r="AV153" s="12" t="s">
        <v>88</v>
      </c>
      <c r="AW153" s="12" t="s">
        <v>31</v>
      </c>
      <c r="AX153" s="12" t="s">
        <v>83</v>
      </c>
      <c r="AY153" s="159" t="s">
        <v>152</v>
      </c>
    </row>
    <row r="154" spans="2:65" s="1" customFormat="1" ht="24.15" customHeight="1">
      <c r="B154" s="142"/>
      <c r="C154" s="143" t="s">
        <v>220</v>
      </c>
      <c r="D154" s="143" t="s">
        <v>155</v>
      </c>
      <c r="E154" s="144" t="s">
        <v>709</v>
      </c>
      <c r="F154" s="145" t="s">
        <v>710</v>
      </c>
      <c r="G154" s="146" t="s">
        <v>711</v>
      </c>
      <c r="H154" s="147">
        <v>3.9E-2</v>
      </c>
      <c r="I154" s="148"/>
      <c r="J154" s="149">
        <f>ROUND(I154*H154,2)</f>
        <v>0</v>
      </c>
      <c r="K154" s="150"/>
      <c r="L154" s="31"/>
      <c r="M154" s="151" t="s">
        <v>1</v>
      </c>
      <c r="N154" s="152" t="s">
        <v>42</v>
      </c>
      <c r="P154" s="153">
        <f>O154*H154</f>
        <v>0</v>
      </c>
      <c r="Q154" s="153">
        <v>2.0952500000000001</v>
      </c>
      <c r="R154" s="153">
        <f>Q154*H154</f>
        <v>8.1714750000000003E-2</v>
      </c>
      <c r="S154" s="153">
        <v>0</v>
      </c>
      <c r="T154" s="154">
        <f>S154*H154</f>
        <v>0</v>
      </c>
      <c r="AR154" s="155" t="s">
        <v>159</v>
      </c>
      <c r="AT154" s="155" t="s">
        <v>155</v>
      </c>
      <c r="AU154" s="155" t="s">
        <v>88</v>
      </c>
      <c r="AY154" s="16" t="s">
        <v>152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6" t="s">
        <v>88</v>
      </c>
      <c r="BK154" s="156">
        <f>ROUND(I154*H154,2)</f>
        <v>0</v>
      </c>
      <c r="BL154" s="16" t="s">
        <v>159</v>
      </c>
      <c r="BM154" s="155" t="s">
        <v>712</v>
      </c>
    </row>
    <row r="155" spans="2:65" s="14" customFormat="1">
      <c r="B155" s="183"/>
      <c r="D155" s="158" t="s">
        <v>161</v>
      </c>
      <c r="E155" s="184" t="s">
        <v>1</v>
      </c>
      <c r="F155" s="185" t="s">
        <v>713</v>
      </c>
      <c r="H155" s="184" t="s">
        <v>1</v>
      </c>
      <c r="I155" s="186"/>
      <c r="L155" s="183"/>
      <c r="M155" s="187"/>
      <c r="T155" s="188"/>
      <c r="AT155" s="184" t="s">
        <v>161</v>
      </c>
      <c r="AU155" s="184" t="s">
        <v>88</v>
      </c>
      <c r="AV155" s="14" t="s">
        <v>83</v>
      </c>
      <c r="AW155" s="14" t="s">
        <v>31</v>
      </c>
      <c r="AX155" s="14" t="s">
        <v>76</v>
      </c>
      <c r="AY155" s="184" t="s">
        <v>152</v>
      </c>
    </row>
    <row r="156" spans="2:65" s="12" customFormat="1">
      <c r="B156" s="157"/>
      <c r="D156" s="158" t="s">
        <v>161</v>
      </c>
      <c r="E156" s="159" t="s">
        <v>1</v>
      </c>
      <c r="F156" s="160" t="s">
        <v>714</v>
      </c>
      <c r="H156" s="161">
        <v>3.9E-2</v>
      </c>
      <c r="I156" s="162"/>
      <c r="L156" s="157"/>
      <c r="M156" s="163"/>
      <c r="T156" s="164"/>
      <c r="AT156" s="159" t="s">
        <v>161</v>
      </c>
      <c r="AU156" s="159" t="s">
        <v>88</v>
      </c>
      <c r="AV156" s="12" t="s">
        <v>88</v>
      </c>
      <c r="AW156" s="12" t="s">
        <v>31</v>
      </c>
      <c r="AX156" s="12" t="s">
        <v>83</v>
      </c>
      <c r="AY156" s="159" t="s">
        <v>152</v>
      </c>
    </row>
    <row r="157" spans="2:65" s="1" customFormat="1" ht="24.15" customHeight="1">
      <c r="B157" s="142"/>
      <c r="C157" s="143" t="s">
        <v>225</v>
      </c>
      <c r="D157" s="143" t="s">
        <v>155</v>
      </c>
      <c r="E157" s="144" t="s">
        <v>163</v>
      </c>
      <c r="F157" s="145" t="s">
        <v>164</v>
      </c>
      <c r="G157" s="146" t="s">
        <v>165</v>
      </c>
      <c r="H157" s="147">
        <v>15.96</v>
      </c>
      <c r="I157" s="148"/>
      <c r="J157" s="149">
        <f>ROUND(I157*H157,2)</f>
        <v>0</v>
      </c>
      <c r="K157" s="150"/>
      <c r="L157" s="31"/>
      <c r="M157" s="151" t="s">
        <v>1</v>
      </c>
      <c r="N157" s="152" t="s">
        <v>42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AR157" s="155" t="s">
        <v>159</v>
      </c>
      <c r="AT157" s="155" t="s">
        <v>155</v>
      </c>
      <c r="AU157" s="155" t="s">
        <v>88</v>
      </c>
      <c r="AY157" s="16" t="s">
        <v>152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6" t="s">
        <v>88</v>
      </c>
      <c r="BK157" s="156">
        <f>ROUND(I157*H157,2)</f>
        <v>0</v>
      </c>
      <c r="BL157" s="16" t="s">
        <v>159</v>
      </c>
      <c r="BM157" s="155" t="s">
        <v>715</v>
      </c>
    </row>
    <row r="158" spans="2:65" s="1" customFormat="1" ht="24.15" customHeight="1">
      <c r="B158" s="142"/>
      <c r="C158" s="165" t="s">
        <v>230</v>
      </c>
      <c r="D158" s="165" t="s">
        <v>169</v>
      </c>
      <c r="E158" s="166" t="s">
        <v>170</v>
      </c>
      <c r="F158" s="167" t="s">
        <v>171</v>
      </c>
      <c r="G158" s="168" t="s">
        <v>172</v>
      </c>
      <c r="H158" s="169">
        <v>3.2879999999999998</v>
      </c>
      <c r="I158" s="170"/>
      <c r="J158" s="171">
        <f>ROUND(I158*H158,2)</f>
        <v>0</v>
      </c>
      <c r="K158" s="172"/>
      <c r="L158" s="173"/>
      <c r="M158" s="174" t="s">
        <v>1</v>
      </c>
      <c r="N158" s="175" t="s">
        <v>42</v>
      </c>
      <c r="P158" s="153">
        <f>O158*H158</f>
        <v>0</v>
      </c>
      <c r="Q158" s="153">
        <v>1E-3</v>
      </c>
      <c r="R158" s="153">
        <f>Q158*H158</f>
        <v>3.2879999999999997E-3</v>
      </c>
      <c r="S158" s="153">
        <v>0</v>
      </c>
      <c r="T158" s="154">
        <f>S158*H158</f>
        <v>0</v>
      </c>
      <c r="AR158" s="155" t="s">
        <v>173</v>
      </c>
      <c r="AT158" s="155" t="s">
        <v>169</v>
      </c>
      <c r="AU158" s="155" t="s">
        <v>88</v>
      </c>
      <c r="AY158" s="16" t="s">
        <v>152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6" t="s">
        <v>88</v>
      </c>
      <c r="BK158" s="156">
        <f>ROUND(I158*H158,2)</f>
        <v>0</v>
      </c>
      <c r="BL158" s="16" t="s">
        <v>159</v>
      </c>
      <c r="BM158" s="155" t="s">
        <v>716</v>
      </c>
    </row>
    <row r="159" spans="2:65" s="1" customFormat="1" ht="21.75" customHeight="1">
      <c r="B159" s="142"/>
      <c r="C159" s="143" t="s">
        <v>234</v>
      </c>
      <c r="D159" s="143" t="s">
        <v>155</v>
      </c>
      <c r="E159" s="144" t="s">
        <v>717</v>
      </c>
      <c r="F159" s="145" t="s">
        <v>718</v>
      </c>
      <c r="G159" s="146" t="s">
        <v>165</v>
      </c>
      <c r="H159" s="147">
        <v>15.96</v>
      </c>
      <c r="I159" s="148"/>
      <c r="J159" s="149">
        <f>ROUND(I159*H159,2)</f>
        <v>0</v>
      </c>
      <c r="K159" s="150"/>
      <c r="L159" s="31"/>
      <c r="M159" s="151" t="s">
        <v>1</v>
      </c>
      <c r="N159" s="152" t="s">
        <v>42</v>
      </c>
      <c r="P159" s="153">
        <f>O159*H159</f>
        <v>0</v>
      </c>
      <c r="Q159" s="153">
        <v>0.10299999999999999</v>
      </c>
      <c r="R159" s="153">
        <f>Q159*H159</f>
        <v>1.64388</v>
      </c>
      <c r="S159" s="153">
        <v>0</v>
      </c>
      <c r="T159" s="154">
        <f>S159*H159</f>
        <v>0</v>
      </c>
      <c r="AR159" s="155" t="s">
        <v>159</v>
      </c>
      <c r="AT159" s="155" t="s">
        <v>155</v>
      </c>
      <c r="AU159" s="155" t="s">
        <v>88</v>
      </c>
      <c r="AY159" s="16" t="s">
        <v>152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6" t="s">
        <v>88</v>
      </c>
      <c r="BK159" s="156">
        <f>ROUND(I159*H159,2)</f>
        <v>0</v>
      </c>
      <c r="BL159" s="16" t="s">
        <v>159</v>
      </c>
      <c r="BM159" s="155" t="s">
        <v>719</v>
      </c>
    </row>
    <row r="160" spans="2:65" s="12" customFormat="1">
      <c r="B160" s="157"/>
      <c r="D160" s="158" t="s">
        <v>161</v>
      </c>
      <c r="E160" s="159" t="s">
        <v>1</v>
      </c>
      <c r="F160" s="160" t="s">
        <v>687</v>
      </c>
      <c r="H160" s="161">
        <v>15.96</v>
      </c>
      <c r="I160" s="162"/>
      <c r="L160" s="157"/>
      <c r="M160" s="163"/>
      <c r="T160" s="164"/>
      <c r="AT160" s="159" t="s">
        <v>161</v>
      </c>
      <c r="AU160" s="159" t="s">
        <v>88</v>
      </c>
      <c r="AV160" s="12" t="s">
        <v>88</v>
      </c>
      <c r="AW160" s="12" t="s">
        <v>31</v>
      </c>
      <c r="AX160" s="12" t="s">
        <v>83</v>
      </c>
      <c r="AY160" s="159" t="s">
        <v>152</v>
      </c>
    </row>
    <row r="161" spans="2:65" s="1" customFormat="1" ht="37.950000000000003" customHeight="1">
      <c r="B161" s="142"/>
      <c r="C161" s="143" t="s">
        <v>239</v>
      </c>
      <c r="D161" s="143" t="s">
        <v>155</v>
      </c>
      <c r="E161" s="144" t="s">
        <v>720</v>
      </c>
      <c r="F161" s="145" t="s">
        <v>721</v>
      </c>
      <c r="G161" s="146" t="s">
        <v>165</v>
      </c>
      <c r="H161" s="147">
        <v>15.96</v>
      </c>
      <c r="I161" s="148"/>
      <c r="J161" s="149">
        <f>ROUND(I161*H161,2)</f>
        <v>0</v>
      </c>
      <c r="K161" s="150"/>
      <c r="L161" s="31"/>
      <c r="M161" s="151" t="s">
        <v>1</v>
      </c>
      <c r="N161" s="152" t="s">
        <v>42</v>
      </c>
      <c r="P161" s="153">
        <f>O161*H161</f>
        <v>0</v>
      </c>
      <c r="Q161" s="153">
        <v>1.5756100000000001E-3</v>
      </c>
      <c r="R161" s="153">
        <f>Q161*H161</f>
        <v>2.5146735600000001E-2</v>
      </c>
      <c r="S161" s="153">
        <v>0</v>
      </c>
      <c r="T161" s="154">
        <f>S161*H161</f>
        <v>0</v>
      </c>
      <c r="AR161" s="155" t="s">
        <v>159</v>
      </c>
      <c r="AT161" s="155" t="s">
        <v>155</v>
      </c>
      <c r="AU161" s="155" t="s">
        <v>88</v>
      </c>
      <c r="AY161" s="16" t="s">
        <v>152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6" t="s">
        <v>88</v>
      </c>
      <c r="BK161" s="156">
        <f>ROUND(I161*H161,2)</f>
        <v>0</v>
      </c>
      <c r="BL161" s="16" t="s">
        <v>159</v>
      </c>
      <c r="BM161" s="155" t="s">
        <v>722</v>
      </c>
    </row>
    <row r="162" spans="2:65" s="1" customFormat="1" ht="24.15" customHeight="1">
      <c r="B162" s="142"/>
      <c r="C162" s="143" t="s">
        <v>243</v>
      </c>
      <c r="D162" s="143" t="s">
        <v>155</v>
      </c>
      <c r="E162" s="144" t="s">
        <v>723</v>
      </c>
      <c r="F162" s="145" t="s">
        <v>724</v>
      </c>
      <c r="G162" s="146" t="s">
        <v>165</v>
      </c>
      <c r="H162" s="147">
        <v>15.96</v>
      </c>
      <c r="I162" s="148"/>
      <c r="J162" s="149">
        <f>ROUND(I162*H162,2)</f>
        <v>0</v>
      </c>
      <c r="K162" s="150"/>
      <c r="L162" s="31"/>
      <c r="M162" s="151" t="s">
        <v>1</v>
      </c>
      <c r="N162" s="152" t="s">
        <v>42</v>
      </c>
      <c r="P162" s="153">
        <f>O162*H162</f>
        <v>0</v>
      </c>
      <c r="Q162" s="153">
        <v>8.1600000000000006E-3</v>
      </c>
      <c r="R162" s="153">
        <f>Q162*H162</f>
        <v>0.1302336</v>
      </c>
      <c r="S162" s="153">
        <v>0</v>
      </c>
      <c r="T162" s="154">
        <f>S162*H162</f>
        <v>0</v>
      </c>
      <c r="AR162" s="155" t="s">
        <v>159</v>
      </c>
      <c r="AT162" s="155" t="s">
        <v>155</v>
      </c>
      <c r="AU162" s="155" t="s">
        <v>88</v>
      </c>
      <c r="AY162" s="16" t="s">
        <v>152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6" t="s">
        <v>88</v>
      </c>
      <c r="BK162" s="156">
        <f>ROUND(I162*H162,2)</f>
        <v>0</v>
      </c>
      <c r="BL162" s="16" t="s">
        <v>159</v>
      </c>
      <c r="BM162" s="155" t="s">
        <v>725</v>
      </c>
    </row>
    <row r="163" spans="2:65" s="11" customFormat="1" ht="22.95" customHeight="1">
      <c r="B163" s="130"/>
      <c r="D163" s="131" t="s">
        <v>75</v>
      </c>
      <c r="E163" s="140" t="s">
        <v>187</v>
      </c>
      <c r="F163" s="140" t="s">
        <v>188</v>
      </c>
      <c r="I163" s="133"/>
      <c r="J163" s="141">
        <f>BK163</f>
        <v>0</v>
      </c>
      <c r="L163" s="130"/>
      <c r="M163" s="135"/>
      <c r="P163" s="136">
        <f>SUM(P164:P195)</f>
        <v>0</v>
      </c>
      <c r="R163" s="136">
        <f>SUM(R164:R195)</f>
        <v>0.82180416560000003</v>
      </c>
      <c r="T163" s="137">
        <f>SUM(T164:T195)</f>
        <v>4.4520820000000008</v>
      </c>
      <c r="AR163" s="131" t="s">
        <v>83</v>
      </c>
      <c r="AT163" s="138" t="s">
        <v>75</v>
      </c>
      <c r="AU163" s="138" t="s">
        <v>83</v>
      </c>
      <c r="AY163" s="131" t="s">
        <v>152</v>
      </c>
      <c r="BK163" s="139">
        <f>SUM(BK164:BK195)</f>
        <v>0</v>
      </c>
    </row>
    <row r="164" spans="2:65" s="1" customFormat="1" ht="24.15" customHeight="1">
      <c r="B164" s="142"/>
      <c r="C164" s="143" t="s">
        <v>247</v>
      </c>
      <c r="D164" s="143" t="s">
        <v>155</v>
      </c>
      <c r="E164" s="144" t="s">
        <v>190</v>
      </c>
      <c r="F164" s="145" t="s">
        <v>191</v>
      </c>
      <c r="G164" s="146" t="s">
        <v>165</v>
      </c>
      <c r="H164" s="147">
        <v>15.96</v>
      </c>
      <c r="I164" s="148"/>
      <c r="J164" s="149">
        <f>ROUND(I164*H164,2)</f>
        <v>0</v>
      </c>
      <c r="K164" s="150"/>
      <c r="L164" s="31"/>
      <c r="M164" s="151" t="s">
        <v>1</v>
      </c>
      <c r="N164" s="152" t="s">
        <v>42</v>
      </c>
      <c r="P164" s="153">
        <f>O164*H164</f>
        <v>0</v>
      </c>
      <c r="Q164" s="153">
        <v>5.1385979999999998E-2</v>
      </c>
      <c r="R164" s="153">
        <f>Q164*H164</f>
        <v>0.82012024080000001</v>
      </c>
      <c r="S164" s="153">
        <v>0</v>
      </c>
      <c r="T164" s="154">
        <f>S164*H164</f>
        <v>0</v>
      </c>
      <c r="AR164" s="155" t="s">
        <v>159</v>
      </c>
      <c r="AT164" s="155" t="s">
        <v>155</v>
      </c>
      <c r="AU164" s="155" t="s">
        <v>88</v>
      </c>
      <c r="AY164" s="16" t="s">
        <v>152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6" t="s">
        <v>88</v>
      </c>
      <c r="BK164" s="156">
        <f>ROUND(I164*H164,2)</f>
        <v>0</v>
      </c>
      <c r="BL164" s="16" t="s">
        <v>159</v>
      </c>
      <c r="BM164" s="155" t="s">
        <v>726</v>
      </c>
    </row>
    <row r="165" spans="2:65" s="12" customFormat="1">
      <c r="B165" s="157"/>
      <c r="D165" s="158" t="s">
        <v>161</v>
      </c>
      <c r="E165" s="159" t="s">
        <v>1</v>
      </c>
      <c r="F165" s="160" t="s">
        <v>687</v>
      </c>
      <c r="H165" s="161">
        <v>15.96</v>
      </c>
      <c r="I165" s="162"/>
      <c r="L165" s="157"/>
      <c r="M165" s="163"/>
      <c r="T165" s="164"/>
      <c r="AT165" s="159" t="s">
        <v>161</v>
      </c>
      <c r="AU165" s="159" t="s">
        <v>88</v>
      </c>
      <c r="AV165" s="12" t="s">
        <v>88</v>
      </c>
      <c r="AW165" s="12" t="s">
        <v>31</v>
      </c>
      <c r="AX165" s="12" t="s">
        <v>83</v>
      </c>
      <c r="AY165" s="159" t="s">
        <v>152</v>
      </c>
    </row>
    <row r="166" spans="2:65" s="1" customFormat="1" ht="16.5" customHeight="1">
      <c r="B166" s="142"/>
      <c r="C166" s="143" t="s">
        <v>253</v>
      </c>
      <c r="D166" s="143" t="s">
        <v>155</v>
      </c>
      <c r="E166" s="144" t="s">
        <v>216</v>
      </c>
      <c r="F166" s="145" t="s">
        <v>727</v>
      </c>
      <c r="G166" s="146" t="s">
        <v>165</v>
      </c>
      <c r="H166" s="147">
        <v>20.96</v>
      </c>
      <c r="I166" s="148"/>
      <c r="J166" s="149">
        <f>ROUND(I166*H166,2)</f>
        <v>0</v>
      </c>
      <c r="K166" s="150"/>
      <c r="L166" s="31"/>
      <c r="M166" s="151" t="s">
        <v>1</v>
      </c>
      <c r="N166" s="152" t="s">
        <v>42</v>
      </c>
      <c r="P166" s="153">
        <f>O166*H166</f>
        <v>0</v>
      </c>
      <c r="Q166" s="153">
        <v>4.8999999999999998E-5</v>
      </c>
      <c r="R166" s="153">
        <f>Q166*H166</f>
        <v>1.0270400000000001E-3</v>
      </c>
      <c r="S166" s="153">
        <v>0</v>
      </c>
      <c r="T166" s="154">
        <f>S166*H166</f>
        <v>0</v>
      </c>
      <c r="AR166" s="155" t="s">
        <v>159</v>
      </c>
      <c r="AT166" s="155" t="s">
        <v>155</v>
      </c>
      <c r="AU166" s="155" t="s">
        <v>88</v>
      </c>
      <c r="AY166" s="16" t="s">
        <v>152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6" t="s">
        <v>88</v>
      </c>
      <c r="BK166" s="156">
        <f>ROUND(I166*H166,2)</f>
        <v>0</v>
      </c>
      <c r="BL166" s="16" t="s">
        <v>159</v>
      </c>
      <c r="BM166" s="155" t="s">
        <v>728</v>
      </c>
    </row>
    <row r="167" spans="2:65" s="12" customFormat="1">
      <c r="B167" s="157"/>
      <c r="D167" s="158" t="s">
        <v>161</v>
      </c>
      <c r="E167" s="159" t="s">
        <v>1</v>
      </c>
      <c r="F167" s="160" t="s">
        <v>687</v>
      </c>
      <c r="H167" s="161">
        <v>15.96</v>
      </c>
      <c r="I167" s="162"/>
      <c r="L167" s="157"/>
      <c r="M167" s="163"/>
      <c r="T167" s="164"/>
      <c r="AT167" s="159" t="s">
        <v>161</v>
      </c>
      <c r="AU167" s="159" t="s">
        <v>88</v>
      </c>
      <c r="AV167" s="12" t="s">
        <v>88</v>
      </c>
      <c r="AW167" s="12" t="s">
        <v>31</v>
      </c>
      <c r="AX167" s="12" t="s">
        <v>76</v>
      </c>
      <c r="AY167" s="159" t="s">
        <v>152</v>
      </c>
    </row>
    <row r="168" spans="2:65" s="12" customFormat="1">
      <c r="B168" s="157"/>
      <c r="D168" s="158" t="s">
        <v>161</v>
      </c>
      <c r="E168" s="159" t="s">
        <v>1</v>
      </c>
      <c r="F168" s="160" t="s">
        <v>729</v>
      </c>
      <c r="H168" s="161">
        <v>5</v>
      </c>
      <c r="I168" s="162"/>
      <c r="L168" s="157"/>
      <c r="M168" s="163"/>
      <c r="T168" s="164"/>
      <c r="AT168" s="159" t="s">
        <v>161</v>
      </c>
      <c r="AU168" s="159" t="s">
        <v>88</v>
      </c>
      <c r="AV168" s="12" t="s">
        <v>88</v>
      </c>
      <c r="AW168" s="12" t="s">
        <v>31</v>
      </c>
      <c r="AX168" s="12" t="s">
        <v>76</v>
      </c>
      <c r="AY168" s="159" t="s">
        <v>152</v>
      </c>
    </row>
    <row r="169" spans="2:65" s="13" customFormat="1">
      <c r="B169" s="176"/>
      <c r="D169" s="158" t="s">
        <v>161</v>
      </c>
      <c r="E169" s="177" t="s">
        <v>1</v>
      </c>
      <c r="F169" s="178" t="s">
        <v>183</v>
      </c>
      <c r="H169" s="179">
        <v>20.96</v>
      </c>
      <c r="I169" s="180"/>
      <c r="L169" s="176"/>
      <c r="M169" s="181"/>
      <c r="T169" s="182"/>
      <c r="AT169" s="177" t="s">
        <v>161</v>
      </c>
      <c r="AU169" s="177" t="s">
        <v>88</v>
      </c>
      <c r="AV169" s="13" t="s">
        <v>159</v>
      </c>
      <c r="AW169" s="13" t="s">
        <v>31</v>
      </c>
      <c r="AX169" s="13" t="s">
        <v>83</v>
      </c>
      <c r="AY169" s="177" t="s">
        <v>152</v>
      </c>
    </row>
    <row r="170" spans="2:65" s="1" customFormat="1" ht="37.950000000000003" customHeight="1">
      <c r="B170" s="142"/>
      <c r="C170" s="143" t="s">
        <v>261</v>
      </c>
      <c r="D170" s="143" t="s">
        <v>155</v>
      </c>
      <c r="E170" s="144" t="s">
        <v>730</v>
      </c>
      <c r="F170" s="145" t="s">
        <v>731</v>
      </c>
      <c r="G170" s="146" t="s">
        <v>165</v>
      </c>
      <c r="H170" s="147">
        <v>12.987</v>
      </c>
      <c r="I170" s="148"/>
      <c r="J170" s="149">
        <f>ROUND(I170*H170,2)</f>
        <v>0</v>
      </c>
      <c r="K170" s="150"/>
      <c r="L170" s="31"/>
      <c r="M170" s="151" t="s">
        <v>1</v>
      </c>
      <c r="N170" s="152" t="s">
        <v>42</v>
      </c>
      <c r="P170" s="153">
        <f>O170*H170</f>
        <v>0</v>
      </c>
      <c r="Q170" s="153">
        <v>0</v>
      </c>
      <c r="R170" s="153">
        <f>Q170*H170</f>
        <v>0</v>
      </c>
      <c r="S170" s="153">
        <v>0.19600000000000001</v>
      </c>
      <c r="T170" s="154">
        <f>S170*H170</f>
        <v>2.545452</v>
      </c>
      <c r="AR170" s="155" t="s">
        <v>159</v>
      </c>
      <c r="AT170" s="155" t="s">
        <v>155</v>
      </c>
      <c r="AU170" s="155" t="s">
        <v>88</v>
      </c>
      <c r="AY170" s="16" t="s">
        <v>152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6" t="s">
        <v>88</v>
      </c>
      <c r="BK170" s="156">
        <f>ROUND(I170*H170,2)</f>
        <v>0</v>
      </c>
      <c r="BL170" s="16" t="s">
        <v>159</v>
      </c>
      <c r="BM170" s="155" t="s">
        <v>732</v>
      </c>
    </row>
    <row r="171" spans="2:65" s="14" customFormat="1">
      <c r="B171" s="183"/>
      <c r="D171" s="158" t="s">
        <v>161</v>
      </c>
      <c r="E171" s="184" t="s">
        <v>1</v>
      </c>
      <c r="F171" s="185" t="s">
        <v>733</v>
      </c>
      <c r="H171" s="184" t="s">
        <v>1</v>
      </c>
      <c r="I171" s="186"/>
      <c r="L171" s="183"/>
      <c r="M171" s="187"/>
      <c r="T171" s="188"/>
      <c r="AT171" s="184" t="s">
        <v>161</v>
      </c>
      <c r="AU171" s="184" t="s">
        <v>88</v>
      </c>
      <c r="AV171" s="14" t="s">
        <v>83</v>
      </c>
      <c r="AW171" s="14" t="s">
        <v>31</v>
      </c>
      <c r="AX171" s="14" t="s">
        <v>76</v>
      </c>
      <c r="AY171" s="184" t="s">
        <v>152</v>
      </c>
    </row>
    <row r="172" spans="2:65" s="12" customFormat="1">
      <c r="B172" s="157"/>
      <c r="D172" s="158" t="s">
        <v>161</v>
      </c>
      <c r="E172" s="159" t="s">
        <v>1</v>
      </c>
      <c r="F172" s="160" t="s">
        <v>734</v>
      </c>
      <c r="H172" s="161">
        <v>6.2270000000000003</v>
      </c>
      <c r="I172" s="162"/>
      <c r="L172" s="157"/>
      <c r="M172" s="163"/>
      <c r="T172" s="164"/>
      <c r="AT172" s="159" t="s">
        <v>161</v>
      </c>
      <c r="AU172" s="159" t="s">
        <v>88</v>
      </c>
      <c r="AV172" s="12" t="s">
        <v>88</v>
      </c>
      <c r="AW172" s="12" t="s">
        <v>31</v>
      </c>
      <c r="AX172" s="12" t="s">
        <v>76</v>
      </c>
      <c r="AY172" s="159" t="s">
        <v>152</v>
      </c>
    </row>
    <row r="173" spans="2:65" s="14" customFormat="1">
      <c r="B173" s="183"/>
      <c r="D173" s="158" t="s">
        <v>161</v>
      </c>
      <c r="E173" s="184" t="s">
        <v>1</v>
      </c>
      <c r="F173" s="185" t="s">
        <v>735</v>
      </c>
      <c r="H173" s="184" t="s">
        <v>1</v>
      </c>
      <c r="I173" s="186"/>
      <c r="L173" s="183"/>
      <c r="M173" s="187"/>
      <c r="T173" s="188"/>
      <c r="AT173" s="184" t="s">
        <v>161</v>
      </c>
      <c r="AU173" s="184" t="s">
        <v>88</v>
      </c>
      <c r="AV173" s="14" t="s">
        <v>83</v>
      </c>
      <c r="AW173" s="14" t="s">
        <v>31</v>
      </c>
      <c r="AX173" s="14" t="s">
        <v>76</v>
      </c>
      <c r="AY173" s="184" t="s">
        <v>152</v>
      </c>
    </row>
    <row r="174" spans="2:65" s="12" customFormat="1">
      <c r="B174" s="157"/>
      <c r="D174" s="158" t="s">
        <v>161</v>
      </c>
      <c r="E174" s="159" t="s">
        <v>1</v>
      </c>
      <c r="F174" s="160" t="s">
        <v>736</v>
      </c>
      <c r="H174" s="161">
        <v>6.76</v>
      </c>
      <c r="I174" s="162"/>
      <c r="L174" s="157"/>
      <c r="M174" s="163"/>
      <c r="T174" s="164"/>
      <c r="AT174" s="159" t="s">
        <v>161</v>
      </c>
      <c r="AU174" s="159" t="s">
        <v>88</v>
      </c>
      <c r="AV174" s="12" t="s">
        <v>88</v>
      </c>
      <c r="AW174" s="12" t="s">
        <v>31</v>
      </c>
      <c r="AX174" s="12" t="s">
        <v>76</v>
      </c>
      <c r="AY174" s="159" t="s">
        <v>152</v>
      </c>
    </row>
    <row r="175" spans="2:65" s="13" customFormat="1">
      <c r="B175" s="176"/>
      <c r="D175" s="158" t="s">
        <v>161</v>
      </c>
      <c r="E175" s="177" t="s">
        <v>1</v>
      </c>
      <c r="F175" s="178" t="s">
        <v>183</v>
      </c>
      <c r="H175" s="179">
        <v>12.987</v>
      </c>
      <c r="I175" s="180"/>
      <c r="L175" s="176"/>
      <c r="M175" s="181"/>
      <c r="T175" s="182"/>
      <c r="AT175" s="177" t="s">
        <v>161</v>
      </c>
      <c r="AU175" s="177" t="s">
        <v>88</v>
      </c>
      <c r="AV175" s="13" t="s">
        <v>159</v>
      </c>
      <c r="AW175" s="13" t="s">
        <v>31</v>
      </c>
      <c r="AX175" s="13" t="s">
        <v>83</v>
      </c>
      <c r="AY175" s="177" t="s">
        <v>152</v>
      </c>
    </row>
    <row r="176" spans="2:65" s="1" customFormat="1" ht="24.15" customHeight="1">
      <c r="B176" s="142"/>
      <c r="C176" s="143" t="s">
        <v>269</v>
      </c>
      <c r="D176" s="143" t="s">
        <v>155</v>
      </c>
      <c r="E176" s="144" t="s">
        <v>737</v>
      </c>
      <c r="F176" s="145" t="s">
        <v>738</v>
      </c>
      <c r="G176" s="146" t="s">
        <v>165</v>
      </c>
      <c r="H176" s="147">
        <v>15.84</v>
      </c>
      <c r="I176" s="148"/>
      <c r="J176" s="149">
        <f>ROUND(I176*H176,2)</f>
        <v>0</v>
      </c>
      <c r="K176" s="150"/>
      <c r="L176" s="31"/>
      <c r="M176" s="151" t="s">
        <v>1</v>
      </c>
      <c r="N176" s="152" t="s">
        <v>42</v>
      </c>
      <c r="P176" s="153">
        <f>O176*H176</f>
        <v>0</v>
      </c>
      <c r="Q176" s="153">
        <v>1.102E-5</v>
      </c>
      <c r="R176" s="153">
        <f>Q176*H176</f>
        <v>1.745568E-4</v>
      </c>
      <c r="S176" s="153">
        <v>6.0000000000000001E-3</v>
      </c>
      <c r="T176" s="154">
        <f>S176*H176</f>
        <v>9.5039999999999999E-2</v>
      </c>
      <c r="AR176" s="155" t="s">
        <v>159</v>
      </c>
      <c r="AT176" s="155" t="s">
        <v>155</v>
      </c>
      <c r="AU176" s="155" t="s">
        <v>88</v>
      </c>
      <c r="AY176" s="16" t="s">
        <v>152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6" t="s">
        <v>88</v>
      </c>
      <c r="BK176" s="156">
        <f>ROUND(I176*H176,2)</f>
        <v>0</v>
      </c>
      <c r="BL176" s="16" t="s">
        <v>159</v>
      </c>
      <c r="BM176" s="155" t="s">
        <v>739</v>
      </c>
    </row>
    <row r="177" spans="2:65" s="14" customFormat="1">
      <c r="B177" s="183"/>
      <c r="D177" s="158" t="s">
        <v>161</v>
      </c>
      <c r="E177" s="184" t="s">
        <v>1</v>
      </c>
      <c r="F177" s="185" t="s">
        <v>740</v>
      </c>
      <c r="H177" s="184" t="s">
        <v>1</v>
      </c>
      <c r="I177" s="186"/>
      <c r="L177" s="183"/>
      <c r="M177" s="187"/>
      <c r="T177" s="188"/>
      <c r="AT177" s="184" t="s">
        <v>161</v>
      </c>
      <c r="AU177" s="184" t="s">
        <v>88</v>
      </c>
      <c r="AV177" s="14" t="s">
        <v>83</v>
      </c>
      <c r="AW177" s="14" t="s">
        <v>31</v>
      </c>
      <c r="AX177" s="14" t="s">
        <v>76</v>
      </c>
      <c r="AY177" s="184" t="s">
        <v>152</v>
      </c>
    </row>
    <row r="178" spans="2:65" s="12" customFormat="1">
      <c r="B178" s="157"/>
      <c r="D178" s="158" t="s">
        <v>161</v>
      </c>
      <c r="E178" s="159" t="s">
        <v>1</v>
      </c>
      <c r="F178" s="160" t="s">
        <v>741</v>
      </c>
      <c r="H178" s="161">
        <v>15.84</v>
      </c>
      <c r="I178" s="162"/>
      <c r="L178" s="157"/>
      <c r="M178" s="163"/>
      <c r="T178" s="164"/>
      <c r="AT178" s="159" t="s">
        <v>161</v>
      </c>
      <c r="AU178" s="159" t="s">
        <v>88</v>
      </c>
      <c r="AV178" s="12" t="s">
        <v>88</v>
      </c>
      <c r="AW178" s="12" t="s">
        <v>31</v>
      </c>
      <c r="AX178" s="12" t="s">
        <v>83</v>
      </c>
      <c r="AY178" s="159" t="s">
        <v>152</v>
      </c>
    </row>
    <row r="179" spans="2:65" s="1" customFormat="1" ht="24.15" customHeight="1">
      <c r="B179" s="142"/>
      <c r="C179" s="143" t="s">
        <v>294</v>
      </c>
      <c r="D179" s="143" t="s">
        <v>155</v>
      </c>
      <c r="E179" s="144" t="s">
        <v>742</v>
      </c>
      <c r="F179" s="145" t="s">
        <v>743</v>
      </c>
      <c r="G179" s="146" t="s">
        <v>165</v>
      </c>
      <c r="H179" s="147">
        <v>110.88</v>
      </c>
      <c r="I179" s="148"/>
      <c r="J179" s="149">
        <f>ROUND(I179*H179,2)</f>
        <v>0</v>
      </c>
      <c r="K179" s="150"/>
      <c r="L179" s="31"/>
      <c r="M179" s="151" t="s">
        <v>1</v>
      </c>
      <c r="N179" s="152" t="s">
        <v>42</v>
      </c>
      <c r="P179" s="153">
        <f>O179*H179</f>
        <v>0</v>
      </c>
      <c r="Q179" s="153">
        <v>4.3499999999999999E-6</v>
      </c>
      <c r="R179" s="153">
        <f>Q179*H179</f>
        <v>4.8232799999999997E-4</v>
      </c>
      <c r="S179" s="153">
        <v>2E-3</v>
      </c>
      <c r="T179" s="154">
        <f>S179*H179</f>
        <v>0.22175999999999998</v>
      </c>
      <c r="AR179" s="155" t="s">
        <v>159</v>
      </c>
      <c r="AT179" s="155" t="s">
        <v>155</v>
      </c>
      <c r="AU179" s="155" t="s">
        <v>88</v>
      </c>
      <c r="AY179" s="16" t="s">
        <v>152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6" t="s">
        <v>88</v>
      </c>
      <c r="BK179" s="156">
        <f>ROUND(I179*H179,2)</f>
        <v>0</v>
      </c>
      <c r="BL179" s="16" t="s">
        <v>159</v>
      </c>
      <c r="BM179" s="155" t="s">
        <v>744</v>
      </c>
    </row>
    <row r="180" spans="2:65" s="12" customFormat="1">
      <c r="B180" s="157"/>
      <c r="D180" s="158" t="s">
        <v>161</v>
      </c>
      <c r="E180" s="159" t="s">
        <v>1</v>
      </c>
      <c r="F180" s="160" t="s">
        <v>745</v>
      </c>
      <c r="H180" s="161">
        <v>110.88</v>
      </c>
      <c r="I180" s="162"/>
      <c r="L180" s="157"/>
      <c r="M180" s="163"/>
      <c r="T180" s="164"/>
      <c r="AT180" s="159" t="s">
        <v>161</v>
      </c>
      <c r="AU180" s="159" t="s">
        <v>88</v>
      </c>
      <c r="AV180" s="12" t="s">
        <v>88</v>
      </c>
      <c r="AW180" s="12" t="s">
        <v>31</v>
      </c>
      <c r="AX180" s="12" t="s">
        <v>83</v>
      </c>
      <c r="AY180" s="159" t="s">
        <v>152</v>
      </c>
    </row>
    <row r="181" spans="2:65" s="1" customFormat="1" ht="37.950000000000003" customHeight="1">
      <c r="B181" s="142"/>
      <c r="C181" s="143" t="s">
        <v>300</v>
      </c>
      <c r="D181" s="143" t="s">
        <v>155</v>
      </c>
      <c r="E181" s="144" t="s">
        <v>746</v>
      </c>
      <c r="F181" s="145" t="s">
        <v>747</v>
      </c>
      <c r="G181" s="146" t="s">
        <v>165</v>
      </c>
      <c r="H181" s="147">
        <v>15.84</v>
      </c>
      <c r="I181" s="148"/>
      <c r="J181" s="149">
        <f>ROUND(I181*H181,2)</f>
        <v>0</v>
      </c>
      <c r="K181" s="150"/>
      <c r="L181" s="31"/>
      <c r="M181" s="151" t="s">
        <v>1</v>
      </c>
      <c r="N181" s="152" t="s">
        <v>42</v>
      </c>
      <c r="P181" s="153">
        <f>O181*H181</f>
        <v>0</v>
      </c>
      <c r="Q181" s="153">
        <v>0</v>
      </c>
      <c r="R181" s="153">
        <f>Q181*H181</f>
        <v>0</v>
      </c>
      <c r="S181" s="153">
        <v>6.5000000000000002E-2</v>
      </c>
      <c r="T181" s="154">
        <f>S181*H181</f>
        <v>1.0296000000000001</v>
      </c>
      <c r="AR181" s="155" t="s">
        <v>159</v>
      </c>
      <c r="AT181" s="155" t="s">
        <v>155</v>
      </c>
      <c r="AU181" s="155" t="s">
        <v>88</v>
      </c>
      <c r="AY181" s="16" t="s">
        <v>152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6" t="s">
        <v>88</v>
      </c>
      <c r="BK181" s="156">
        <f>ROUND(I181*H181,2)</f>
        <v>0</v>
      </c>
      <c r="BL181" s="16" t="s">
        <v>159</v>
      </c>
      <c r="BM181" s="155" t="s">
        <v>748</v>
      </c>
    </row>
    <row r="182" spans="2:65" s="1" customFormat="1" ht="33" customHeight="1">
      <c r="B182" s="142"/>
      <c r="C182" s="143" t="s">
        <v>305</v>
      </c>
      <c r="D182" s="143" t="s">
        <v>155</v>
      </c>
      <c r="E182" s="144" t="s">
        <v>749</v>
      </c>
      <c r="F182" s="145" t="s">
        <v>750</v>
      </c>
      <c r="G182" s="146" t="s">
        <v>165</v>
      </c>
      <c r="H182" s="147">
        <v>15.96</v>
      </c>
      <c r="I182" s="148"/>
      <c r="J182" s="149">
        <f>ROUND(I182*H182,2)</f>
        <v>0</v>
      </c>
      <c r="K182" s="150"/>
      <c r="L182" s="31"/>
      <c r="M182" s="151" t="s">
        <v>1</v>
      </c>
      <c r="N182" s="152" t="s">
        <v>42</v>
      </c>
      <c r="P182" s="153">
        <f>O182*H182</f>
        <v>0</v>
      </c>
      <c r="Q182" s="153">
        <v>0</v>
      </c>
      <c r="R182" s="153">
        <f>Q182*H182</f>
        <v>0</v>
      </c>
      <c r="S182" s="153">
        <v>0.01</v>
      </c>
      <c r="T182" s="154">
        <f>S182*H182</f>
        <v>0.15960000000000002</v>
      </c>
      <c r="AR182" s="155" t="s">
        <v>159</v>
      </c>
      <c r="AT182" s="155" t="s">
        <v>155</v>
      </c>
      <c r="AU182" s="155" t="s">
        <v>88</v>
      </c>
      <c r="AY182" s="16" t="s">
        <v>152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6" t="s">
        <v>88</v>
      </c>
      <c r="BK182" s="156">
        <f>ROUND(I182*H182,2)</f>
        <v>0</v>
      </c>
      <c r="BL182" s="16" t="s">
        <v>159</v>
      </c>
      <c r="BM182" s="155" t="s">
        <v>751</v>
      </c>
    </row>
    <row r="183" spans="2:65" s="14" customFormat="1">
      <c r="B183" s="183"/>
      <c r="D183" s="158" t="s">
        <v>161</v>
      </c>
      <c r="E183" s="184" t="s">
        <v>1</v>
      </c>
      <c r="F183" s="185" t="s">
        <v>686</v>
      </c>
      <c r="H183" s="184" t="s">
        <v>1</v>
      </c>
      <c r="I183" s="186"/>
      <c r="L183" s="183"/>
      <c r="M183" s="187"/>
      <c r="T183" s="188"/>
      <c r="AT183" s="184" t="s">
        <v>161</v>
      </c>
      <c r="AU183" s="184" t="s">
        <v>88</v>
      </c>
      <c r="AV183" s="14" t="s">
        <v>83</v>
      </c>
      <c r="AW183" s="14" t="s">
        <v>31</v>
      </c>
      <c r="AX183" s="14" t="s">
        <v>76</v>
      </c>
      <c r="AY183" s="184" t="s">
        <v>152</v>
      </c>
    </row>
    <row r="184" spans="2:65" s="12" customFormat="1">
      <c r="B184" s="157"/>
      <c r="D184" s="158" t="s">
        <v>161</v>
      </c>
      <c r="E184" s="159" t="s">
        <v>1</v>
      </c>
      <c r="F184" s="160" t="s">
        <v>687</v>
      </c>
      <c r="H184" s="161">
        <v>15.96</v>
      </c>
      <c r="I184" s="162"/>
      <c r="L184" s="157"/>
      <c r="M184" s="163"/>
      <c r="T184" s="164"/>
      <c r="AT184" s="159" t="s">
        <v>161</v>
      </c>
      <c r="AU184" s="159" t="s">
        <v>88</v>
      </c>
      <c r="AV184" s="12" t="s">
        <v>88</v>
      </c>
      <c r="AW184" s="12" t="s">
        <v>31</v>
      </c>
      <c r="AX184" s="12" t="s">
        <v>83</v>
      </c>
      <c r="AY184" s="159" t="s">
        <v>152</v>
      </c>
    </row>
    <row r="185" spans="2:65" s="1" customFormat="1" ht="33" customHeight="1">
      <c r="B185" s="142"/>
      <c r="C185" s="143" t="s">
        <v>7</v>
      </c>
      <c r="D185" s="143" t="s">
        <v>155</v>
      </c>
      <c r="E185" s="144" t="s">
        <v>752</v>
      </c>
      <c r="F185" s="145" t="s">
        <v>753</v>
      </c>
      <c r="G185" s="146" t="s">
        <v>165</v>
      </c>
      <c r="H185" s="147">
        <v>40.063000000000002</v>
      </c>
      <c r="I185" s="148"/>
      <c r="J185" s="149">
        <f>ROUND(I185*H185,2)</f>
        <v>0</v>
      </c>
      <c r="K185" s="150"/>
      <c r="L185" s="31"/>
      <c r="M185" s="151" t="s">
        <v>1</v>
      </c>
      <c r="N185" s="152" t="s">
        <v>42</v>
      </c>
      <c r="P185" s="153">
        <f>O185*H185</f>
        <v>0</v>
      </c>
      <c r="Q185" s="153">
        <v>0</v>
      </c>
      <c r="R185" s="153">
        <f>Q185*H185</f>
        <v>0</v>
      </c>
      <c r="S185" s="153">
        <v>0.01</v>
      </c>
      <c r="T185" s="154">
        <f>S185*H185</f>
        <v>0.40063000000000004</v>
      </c>
      <c r="AR185" s="155" t="s">
        <v>159</v>
      </c>
      <c r="AT185" s="155" t="s">
        <v>155</v>
      </c>
      <c r="AU185" s="155" t="s">
        <v>88</v>
      </c>
      <c r="AY185" s="16" t="s">
        <v>152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6" t="s">
        <v>88</v>
      </c>
      <c r="BK185" s="156">
        <f>ROUND(I185*H185,2)</f>
        <v>0</v>
      </c>
      <c r="BL185" s="16" t="s">
        <v>159</v>
      </c>
      <c r="BM185" s="155" t="s">
        <v>754</v>
      </c>
    </row>
    <row r="186" spans="2:65" s="14" customFormat="1">
      <c r="B186" s="183"/>
      <c r="D186" s="158" t="s">
        <v>161</v>
      </c>
      <c r="E186" s="184" t="s">
        <v>1</v>
      </c>
      <c r="F186" s="185" t="s">
        <v>686</v>
      </c>
      <c r="H186" s="184" t="s">
        <v>1</v>
      </c>
      <c r="I186" s="186"/>
      <c r="L186" s="183"/>
      <c r="M186" s="187"/>
      <c r="T186" s="188"/>
      <c r="AT186" s="184" t="s">
        <v>161</v>
      </c>
      <c r="AU186" s="184" t="s">
        <v>88</v>
      </c>
      <c r="AV186" s="14" t="s">
        <v>83</v>
      </c>
      <c r="AW186" s="14" t="s">
        <v>31</v>
      </c>
      <c r="AX186" s="14" t="s">
        <v>76</v>
      </c>
      <c r="AY186" s="184" t="s">
        <v>152</v>
      </c>
    </row>
    <row r="187" spans="2:65" s="12" customFormat="1">
      <c r="B187" s="157"/>
      <c r="D187" s="158" t="s">
        <v>161</v>
      </c>
      <c r="E187" s="159" t="s">
        <v>1</v>
      </c>
      <c r="F187" s="160" t="s">
        <v>697</v>
      </c>
      <c r="H187" s="161">
        <v>40.063000000000002</v>
      </c>
      <c r="I187" s="162"/>
      <c r="L187" s="157"/>
      <c r="M187" s="163"/>
      <c r="T187" s="164"/>
      <c r="AT187" s="159" t="s">
        <v>161</v>
      </c>
      <c r="AU187" s="159" t="s">
        <v>88</v>
      </c>
      <c r="AV187" s="12" t="s">
        <v>88</v>
      </c>
      <c r="AW187" s="12" t="s">
        <v>31</v>
      </c>
      <c r="AX187" s="12" t="s">
        <v>83</v>
      </c>
      <c r="AY187" s="159" t="s">
        <v>152</v>
      </c>
    </row>
    <row r="188" spans="2:65" s="1" customFormat="1" ht="24.15" customHeight="1">
      <c r="B188" s="142"/>
      <c r="C188" s="143" t="s">
        <v>316</v>
      </c>
      <c r="D188" s="143" t="s">
        <v>155</v>
      </c>
      <c r="E188" s="144" t="s">
        <v>221</v>
      </c>
      <c r="F188" s="145" t="s">
        <v>222</v>
      </c>
      <c r="G188" s="146" t="s">
        <v>223</v>
      </c>
      <c r="H188" s="147">
        <v>4.633</v>
      </c>
      <c r="I188" s="148"/>
      <c r="J188" s="149">
        <f>ROUND(I188*H188,2)</f>
        <v>0</v>
      </c>
      <c r="K188" s="150"/>
      <c r="L188" s="31"/>
      <c r="M188" s="151" t="s">
        <v>1</v>
      </c>
      <c r="N188" s="152" t="s">
        <v>42</v>
      </c>
      <c r="P188" s="153">
        <f>O188*H188</f>
        <v>0</v>
      </c>
      <c r="Q188" s="153">
        <v>0</v>
      </c>
      <c r="R188" s="153">
        <f>Q188*H188</f>
        <v>0</v>
      </c>
      <c r="S188" s="153">
        <v>0</v>
      </c>
      <c r="T188" s="154">
        <f>S188*H188</f>
        <v>0</v>
      </c>
      <c r="AR188" s="155" t="s">
        <v>159</v>
      </c>
      <c r="AT188" s="155" t="s">
        <v>155</v>
      </c>
      <c r="AU188" s="155" t="s">
        <v>88</v>
      </c>
      <c r="AY188" s="16" t="s">
        <v>152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6" t="s">
        <v>88</v>
      </c>
      <c r="BK188" s="156">
        <f>ROUND(I188*H188,2)</f>
        <v>0</v>
      </c>
      <c r="BL188" s="16" t="s">
        <v>159</v>
      </c>
      <c r="BM188" s="155" t="s">
        <v>755</v>
      </c>
    </row>
    <row r="189" spans="2:65" s="1" customFormat="1" ht="24.15" customHeight="1">
      <c r="B189" s="142"/>
      <c r="C189" s="143" t="s">
        <v>320</v>
      </c>
      <c r="D189" s="143" t="s">
        <v>155</v>
      </c>
      <c r="E189" s="144" t="s">
        <v>226</v>
      </c>
      <c r="F189" s="145" t="s">
        <v>227</v>
      </c>
      <c r="G189" s="146" t="s">
        <v>223</v>
      </c>
      <c r="H189" s="147">
        <v>4.633</v>
      </c>
      <c r="I189" s="148"/>
      <c r="J189" s="149">
        <f>ROUND(I189*H189,2)</f>
        <v>0</v>
      </c>
      <c r="K189" s="150"/>
      <c r="L189" s="31"/>
      <c r="M189" s="151" t="s">
        <v>1</v>
      </c>
      <c r="N189" s="152" t="s">
        <v>42</v>
      </c>
      <c r="P189" s="153">
        <f>O189*H189</f>
        <v>0</v>
      </c>
      <c r="Q189" s="153">
        <v>0</v>
      </c>
      <c r="R189" s="153">
        <f>Q189*H189</f>
        <v>0</v>
      </c>
      <c r="S189" s="153">
        <v>0</v>
      </c>
      <c r="T189" s="154">
        <f>S189*H189</f>
        <v>0</v>
      </c>
      <c r="AR189" s="155" t="s">
        <v>159</v>
      </c>
      <c r="AT189" s="155" t="s">
        <v>155</v>
      </c>
      <c r="AU189" s="155" t="s">
        <v>88</v>
      </c>
      <c r="AY189" s="16" t="s">
        <v>152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6" t="s">
        <v>88</v>
      </c>
      <c r="BK189" s="156">
        <f>ROUND(I189*H189,2)</f>
        <v>0</v>
      </c>
      <c r="BL189" s="16" t="s">
        <v>159</v>
      </c>
      <c r="BM189" s="155" t="s">
        <v>756</v>
      </c>
    </row>
    <row r="190" spans="2:65" s="1" customFormat="1" ht="21.75" customHeight="1">
      <c r="B190" s="142"/>
      <c r="C190" s="143" t="s">
        <v>324</v>
      </c>
      <c r="D190" s="143" t="s">
        <v>155</v>
      </c>
      <c r="E190" s="144" t="s">
        <v>231</v>
      </c>
      <c r="F190" s="145" t="s">
        <v>232</v>
      </c>
      <c r="G190" s="146" t="s">
        <v>223</v>
      </c>
      <c r="H190" s="147">
        <v>4.633</v>
      </c>
      <c r="I190" s="148"/>
      <c r="J190" s="149">
        <f>ROUND(I190*H190,2)</f>
        <v>0</v>
      </c>
      <c r="K190" s="150"/>
      <c r="L190" s="31"/>
      <c r="M190" s="151" t="s">
        <v>1</v>
      </c>
      <c r="N190" s="152" t="s">
        <v>42</v>
      </c>
      <c r="P190" s="153">
        <f>O190*H190</f>
        <v>0</v>
      </c>
      <c r="Q190" s="153">
        <v>0</v>
      </c>
      <c r="R190" s="153">
        <f>Q190*H190</f>
        <v>0</v>
      </c>
      <c r="S190" s="153">
        <v>0</v>
      </c>
      <c r="T190" s="154">
        <f>S190*H190</f>
        <v>0</v>
      </c>
      <c r="AR190" s="155" t="s">
        <v>159</v>
      </c>
      <c r="AT190" s="155" t="s">
        <v>155</v>
      </c>
      <c r="AU190" s="155" t="s">
        <v>88</v>
      </c>
      <c r="AY190" s="16" t="s">
        <v>152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6" t="s">
        <v>88</v>
      </c>
      <c r="BK190" s="156">
        <f>ROUND(I190*H190,2)</f>
        <v>0</v>
      </c>
      <c r="BL190" s="16" t="s">
        <v>159</v>
      </c>
      <c r="BM190" s="155" t="s">
        <v>757</v>
      </c>
    </row>
    <row r="191" spans="2:65" s="1" customFormat="1" ht="24.15" customHeight="1">
      <c r="B191" s="142"/>
      <c r="C191" s="143" t="s">
        <v>328</v>
      </c>
      <c r="D191" s="143" t="s">
        <v>155</v>
      </c>
      <c r="E191" s="144" t="s">
        <v>235</v>
      </c>
      <c r="F191" s="145" t="s">
        <v>236</v>
      </c>
      <c r="G191" s="146" t="s">
        <v>223</v>
      </c>
      <c r="H191" s="147">
        <v>41.697000000000003</v>
      </c>
      <c r="I191" s="148"/>
      <c r="J191" s="149">
        <f>ROUND(I191*H191,2)</f>
        <v>0</v>
      </c>
      <c r="K191" s="150"/>
      <c r="L191" s="31"/>
      <c r="M191" s="151" t="s">
        <v>1</v>
      </c>
      <c r="N191" s="152" t="s">
        <v>42</v>
      </c>
      <c r="P191" s="153">
        <f>O191*H191</f>
        <v>0</v>
      </c>
      <c r="Q191" s="153">
        <v>0</v>
      </c>
      <c r="R191" s="153">
        <f>Q191*H191</f>
        <v>0</v>
      </c>
      <c r="S191" s="153">
        <v>0</v>
      </c>
      <c r="T191" s="154">
        <f>S191*H191</f>
        <v>0</v>
      </c>
      <c r="AR191" s="155" t="s">
        <v>159</v>
      </c>
      <c r="AT191" s="155" t="s">
        <v>155</v>
      </c>
      <c r="AU191" s="155" t="s">
        <v>88</v>
      </c>
      <c r="AY191" s="16" t="s">
        <v>152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6" t="s">
        <v>88</v>
      </c>
      <c r="BK191" s="156">
        <f>ROUND(I191*H191,2)</f>
        <v>0</v>
      </c>
      <c r="BL191" s="16" t="s">
        <v>159</v>
      </c>
      <c r="BM191" s="155" t="s">
        <v>758</v>
      </c>
    </row>
    <row r="192" spans="2:65" s="12" customFormat="1">
      <c r="B192" s="157"/>
      <c r="D192" s="158" t="s">
        <v>161</v>
      </c>
      <c r="E192" s="159" t="s">
        <v>1</v>
      </c>
      <c r="F192" s="160" t="s">
        <v>759</v>
      </c>
      <c r="H192" s="161">
        <v>41.697000000000003</v>
      </c>
      <c r="I192" s="162"/>
      <c r="L192" s="157"/>
      <c r="M192" s="163"/>
      <c r="T192" s="164"/>
      <c r="AT192" s="159" t="s">
        <v>161</v>
      </c>
      <c r="AU192" s="159" t="s">
        <v>88</v>
      </c>
      <c r="AV192" s="12" t="s">
        <v>88</v>
      </c>
      <c r="AW192" s="12" t="s">
        <v>31</v>
      </c>
      <c r="AX192" s="12" t="s">
        <v>83</v>
      </c>
      <c r="AY192" s="159" t="s">
        <v>152</v>
      </c>
    </row>
    <row r="193" spans="2:65" s="1" customFormat="1" ht="24.15" customHeight="1">
      <c r="B193" s="142"/>
      <c r="C193" s="143" t="s">
        <v>353</v>
      </c>
      <c r="D193" s="143" t="s">
        <v>155</v>
      </c>
      <c r="E193" s="144" t="s">
        <v>240</v>
      </c>
      <c r="F193" s="145" t="s">
        <v>241</v>
      </c>
      <c r="G193" s="146" t="s">
        <v>223</v>
      </c>
      <c r="H193" s="147">
        <v>4.633</v>
      </c>
      <c r="I193" s="148"/>
      <c r="J193" s="149">
        <f>ROUND(I193*H193,2)</f>
        <v>0</v>
      </c>
      <c r="K193" s="150"/>
      <c r="L193" s="31"/>
      <c r="M193" s="151" t="s">
        <v>1</v>
      </c>
      <c r="N193" s="152" t="s">
        <v>42</v>
      </c>
      <c r="P193" s="153">
        <f>O193*H193</f>
        <v>0</v>
      </c>
      <c r="Q193" s="153">
        <v>0</v>
      </c>
      <c r="R193" s="153">
        <f>Q193*H193</f>
        <v>0</v>
      </c>
      <c r="S193" s="153">
        <v>0</v>
      </c>
      <c r="T193" s="154">
        <f>S193*H193</f>
        <v>0</v>
      </c>
      <c r="AR193" s="155" t="s">
        <v>159</v>
      </c>
      <c r="AT193" s="155" t="s">
        <v>155</v>
      </c>
      <c r="AU193" s="155" t="s">
        <v>88</v>
      </c>
      <c r="AY193" s="16" t="s">
        <v>152</v>
      </c>
      <c r="BE193" s="156">
        <f>IF(N193="základná",J193,0)</f>
        <v>0</v>
      </c>
      <c r="BF193" s="156">
        <f>IF(N193="znížená",J193,0)</f>
        <v>0</v>
      </c>
      <c r="BG193" s="156">
        <f>IF(N193="zákl. prenesená",J193,0)</f>
        <v>0</v>
      </c>
      <c r="BH193" s="156">
        <f>IF(N193="zníž. prenesená",J193,0)</f>
        <v>0</v>
      </c>
      <c r="BI193" s="156">
        <f>IF(N193="nulová",J193,0)</f>
        <v>0</v>
      </c>
      <c r="BJ193" s="16" t="s">
        <v>88</v>
      </c>
      <c r="BK193" s="156">
        <f>ROUND(I193*H193,2)</f>
        <v>0</v>
      </c>
      <c r="BL193" s="16" t="s">
        <v>159</v>
      </c>
      <c r="BM193" s="155" t="s">
        <v>760</v>
      </c>
    </row>
    <row r="194" spans="2:65" s="1" customFormat="1" ht="24.15" customHeight="1">
      <c r="B194" s="142"/>
      <c r="C194" s="143" t="s">
        <v>359</v>
      </c>
      <c r="D194" s="143" t="s">
        <v>155</v>
      </c>
      <c r="E194" s="144" t="s">
        <v>244</v>
      </c>
      <c r="F194" s="145" t="s">
        <v>245</v>
      </c>
      <c r="G194" s="146" t="s">
        <v>223</v>
      </c>
      <c r="H194" s="147">
        <v>4.633</v>
      </c>
      <c r="I194" s="148"/>
      <c r="J194" s="149">
        <f>ROUND(I194*H194,2)</f>
        <v>0</v>
      </c>
      <c r="K194" s="150"/>
      <c r="L194" s="31"/>
      <c r="M194" s="151" t="s">
        <v>1</v>
      </c>
      <c r="N194" s="152" t="s">
        <v>42</v>
      </c>
      <c r="P194" s="153">
        <f>O194*H194</f>
        <v>0</v>
      </c>
      <c r="Q194" s="153">
        <v>0</v>
      </c>
      <c r="R194" s="153">
        <f>Q194*H194</f>
        <v>0</v>
      </c>
      <c r="S194" s="153">
        <v>0</v>
      </c>
      <c r="T194" s="154">
        <f>S194*H194</f>
        <v>0</v>
      </c>
      <c r="AR194" s="155" t="s">
        <v>159</v>
      </c>
      <c r="AT194" s="155" t="s">
        <v>155</v>
      </c>
      <c r="AU194" s="155" t="s">
        <v>88</v>
      </c>
      <c r="AY194" s="16" t="s">
        <v>152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6" t="s">
        <v>88</v>
      </c>
      <c r="BK194" s="156">
        <f>ROUND(I194*H194,2)</f>
        <v>0</v>
      </c>
      <c r="BL194" s="16" t="s">
        <v>159</v>
      </c>
      <c r="BM194" s="155" t="s">
        <v>761</v>
      </c>
    </row>
    <row r="195" spans="2:65" s="1" customFormat="1" ht="24.15" customHeight="1">
      <c r="B195" s="142"/>
      <c r="C195" s="143" t="s">
        <v>366</v>
      </c>
      <c r="D195" s="143" t="s">
        <v>155</v>
      </c>
      <c r="E195" s="144" t="s">
        <v>248</v>
      </c>
      <c r="F195" s="145" t="s">
        <v>249</v>
      </c>
      <c r="G195" s="146" t="s">
        <v>223</v>
      </c>
      <c r="H195" s="147">
        <v>4.633</v>
      </c>
      <c r="I195" s="148"/>
      <c r="J195" s="149">
        <f>ROUND(I195*H195,2)</f>
        <v>0</v>
      </c>
      <c r="K195" s="150"/>
      <c r="L195" s="31"/>
      <c r="M195" s="151" t="s">
        <v>1</v>
      </c>
      <c r="N195" s="152" t="s">
        <v>42</v>
      </c>
      <c r="P195" s="153">
        <f>O195*H195</f>
        <v>0</v>
      </c>
      <c r="Q195" s="153">
        <v>0</v>
      </c>
      <c r="R195" s="153">
        <f>Q195*H195</f>
        <v>0</v>
      </c>
      <c r="S195" s="153">
        <v>0</v>
      </c>
      <c r="T195" s="154">
        <f>S195*H195</f>
        <v>0</v>
      </c>
      <c r="AR195" s="155" t="s">
        <v>159</v>
      </c>
      <c r="AT195" s="155" t="s">
        <v>155</v>
      </c>
      <c r="AU195" s="155" t="s">
        <v>88</v>
      </c>
      <c r="AY195" s="16" t="s">
        <v>152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6" t="s">
        <v>88</v>
      </c>
      <c r="BK195" s="156">
        <f>ROUND(I195*H195,2)</f>
        <v>0</v>
      </c>
      <c r="BL195" s="16" t="s">
        <v>159</v>
      </c>
      <c r="BM195" s="155" t="s">
        <v>762</v>
      </c>
    </row>
    <row r="196" spans="2:65" s="11" customFormat="1" ht="22.95" customHeight="1">
      <c r="B196" s="130"/>
      <c r="D196" s="131" t="s">
        <v>75</v>
      </c>
      <c r="E196" s="140" t="s">
        <v>251</v>
      </c>
      <c r="F196" s="140" t="s">
        <v>252</v>
      </c>
      <c r="I196" s="133"/>
      <c r="J196" s="141">
        <f>BK196</f>
        <v>0</v>
      </c>
      <c r="L196" s="130"/>
      <c r="M196" s="135"/>
      <c r="P196" s="136">
        <f>P197</f>
        <v>0</v>
      </c>
      <c r="R196" s="136">
        <f>R197</f>
        <v>0</v>
      </c>
      <c r="T196" s="137">
        <f>T197</f>
        <v>0</v>
      </c>
      <c r="AR196" s="131" t="s">
        <v>83</v>
      </c>
      <c r="AT196" s="138" t="s">
        <v>75</v>
      </c>
      <c r="AU196" s="138" t="s">
        <v>83</v>
      </c>
      <c r="AY196" s="131" t="s">
        <v>152</v>
      </c>
      <c r="BK196" s="139">
        <f>BK197</f>
        <v>0</v>
      </c>
    </row>
    <row r="197" spans="2:65" s="1" customFormat="1" ht="24.15" customHeight="1">
      <c r="B197" s="142"/>
      <c r="C197" s="143" t="s">
        <v>372</v>
      </c>
      <c r="D197" s="143" t="s">
        <v>155</v>
      </c>
      <c r="E197" s="144" t="s">
        <v>254</v>
      </c>
      <c r="F197" s="145" t="s">
        <v>255</v>
      </c>
      <c r="G197" s="146" t="s">
        <v>223</v>
      </c>
      <c r="H197" s="147">
        <v>3.8570000000000002</v>
      </c>
      <c r="I197" s="148"/>
      <c r="J197" s="149">
        <f>ROUND(I197*H197,2)</f>
        <v>0</v>
      </c>
      <c r="K197" s="150"/>
      <c r="L197" s="31"/>
      <c r="M197" s="151" t="s">
        <v>1</v>
      </c>
      <c r="N197" s="152" t="s">
        <v>42</v>
      </c>
      <c r="P197" s="153">
        <f>O197*H197</f>
        <v>0</v>
      </c>
      <c r="Q197" s="153">
        <v>0</v>
      </c>
      <c r="R197" s="153">
        <f>Q197*H197</f>
        <v>0</v>
      </c>
      <c r="S197" s="153">
        <v>0</v>
      </c>
      <c r="T197" s="154">
        <f>S197*H197</f>
        <v>0</v>
      </c>
      <c r="AR197" s="155" t="s">
        <v>159</v>
      </c>
      <c r="AT197" s="155" t="s">
        <v>155</v>
      </c>
      <c r="AU197" s="155" t="s">
        <v>88</v>
      </c>
      <c r="AY197" s="16" t="s">
        <v>152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6" t="s">
        <v>88</v>
      </c>
      <c r="BK197" s="156">
        <f>ROUND(I197*H197,2)</f>
        <v>0</v>
      </c>
      <c r="BL197" s="16" t="s">
        <v>159</v>
      </c>
      <c r="BM197" s="155" t="s">
        <v>763</v>
      </c>
    </row>
    <row r="198" spans="2:65" s="11" customFormat="1" ht="25.95" customHeight="1">
      <c r="B198" s="130"/>
      <c r="D198" s="131" t="s">
        <v>75</v>
      </c>
      <c r="E198" s="132" t="s">
        <v>257</v>
      </c>
      <c r="F198" s="132" t="s">
        <v>258</v>
      </c>
      <c r="I198" s="133"/>
      <c r="J198" s="134">
        <f>BK198</f>
        <v>0</v>
      </c>
      <c r="L198" s="130"/>
      <c r="M198" s="135"/>
      <c r="P198" s="136">
        <f>P199+P209+P225+P235</f>
        <v>0</v>
      </c>
      <c r="R198" s="136">
        <f>R199+R209+R225+R235</f>
        <v>0.71702104721999993</v>
      </c>
      <c r="T198" s="137">
        <f>T199+T209+T225+T235</f>
        <v>0.18061769999999999</v>
      </c>
      <c r="AR198" s="131" t="s">
        <v>88</v>
      </c>
      <c r="AT198" s="138" t="s">
        <v>75</v>
      </c>
      <c r="AU198" s="138" t="s">
        <v>76</v>
      </c>
      <c r="AY198" s="131" t="s">
        <v>152</v>
      </c>
      <c r="BK198" s="139">
        <f>BK199+BK209+BK225+BK235</f>
        <v>0</v>
      </c>
    </row>
    <row r="199" spans="2:65" s="11" customFormat="1" ht="22.95" customHeight="1">
      <c r="B199" s="130"/>
      <c r="D199" s="131" t="s">
        <v>75</v>
      </c>
      <c r="E199" s="140" t="s">
        <v>764</v>
      </c>
      <c r="F199" s="140" t="s">
        <v>765</v>
      </c>
      <c r="I199" s="133"/>
      <c r="J199" s="141">
        <f>BK199</f>
        <v>0</v>
      </c>
      <c r="L199" s="130"/>
      <c r="M199" s="135"/>
      <c r="P199" s="136">
        <f>SUM(P200:P208)</f>
        <v>0</v>
      </c>
      <c r="R199" s="136">
        <f>SUM(R200:R208)</f>
        <v>9.1325843400000009E-2</v>
      </c>
      <c r="T199" s="137">
        <f>SUM(T200:T208)</f>
        <v>0</v>
      </c>
      <c r="AR199" s="131" t="s">
        <v>88</v>
      </c>
      <c r="AT199" s="138" t="s">
        <v>75</v>
      </c>
      <c r="AU199" s="138" t="s">
        <v>83</v>
      </c>
      <c r="AY199" s="131" t="s">
        <v>152</v>
      </c>
      <c r="BK199" s="139">
        <f>SUM(BK200:BK208)</f>
        <v>0</v>
      </c>
    </row>
    <row r="200" spans="2:65" s="1" customFormat="1" ht="24.15" customHeight="1">
      <c r="B200" s="142"/>
      <c r="C200" s="143" t="s">
        <v>297</v>
      </c>
      <c r="D200" s="143" t="s">
        <v>155</v>
      </c>
      <c r="E200" s="144" t="s">
        <v>766</v>
      </c>
      <c r="F200" s="145" t="s">
        <v>767</v>
      </c>
      <c r="G200" s="146" t="s">
        <v>165</v>
      </c>
      <c r="H200" s="147">
        <v>16.59</v>
      </c>
      <c r="I200" s="148"/>
      <c r="J200" s="149">
        <f>ROUND(I200*H200,2)</f>
        <v>0</v>
      </c>
      <c r="K200" s="150"/>
      <c r="L200" s="31"/>
      <c r="M200" s="151" t="s">
        <v>1</v>
      </c>
      <c r="N200" s="152" t="s">
        <v>42</v>
      </c>
      <c r="P200" s="153">
        <f>O200*H200</f>
        <v>0</v>
      </c>
      <c r="Q200" s="153">
        <v>0</v>
      </c>
      <c r="R200" s="153">
        <f>Q200*H200</f>
        <v>0</v>
      </c>
      <c r="S200" s="153">
        <v>0</v>
      </c>
      <c r="T200" s="154">
        <f>S200*H200</f>
        <v>0</v>
      </c>
      <c r="AR200" s="155" t="s">
        <v>247</v>
      </c>
      <c r="AT200" s="155" t="s">
        <v>155</v>
      </c>
      <c r="AU200" s="155" t="s">
        <v>88</v>
      </c>
      <c r="AY200" s="16" t="s">
        <v>152</v>
      </c>
      <c r="BE200" s="156">
        <f>IF(N200="základná",J200,0)</f>
        <v>0</v>
      </c>
      <c r="BF200" s="156">
        <f>IF(N200="znížená",J200,0)</f>
        <v>0</v>
      </c>
      <c r="BG200" s="156">
        <f>IF(N200="zákl. prenesená",J200,0)</f>
        <v>0</v>
      </c>
      <c r="BH200" s="156">
        <f>IF(N200="zníž. prenesená",J200,0)</f>
        <v>0</v>
      </c>
      <c r="BI200" s="156">
        <f>IF(N200="nulová",J200,0)</f>
        <v>0</v>
      </c>
      <c r="BJ200" s="16" t="s">
        <v>88</v>
      </c>
      <c r="BK200" s="156">
        <f>ROUND(I200*H200,2)</f>
        <v>0</v>
      </c>
      <c r="BL200" s="16" t="s">
        <v>247</v>
      </c>
      <c r="BM200" s="155" t="s">
        <v>768</v>
      </c>
    </row>
    <row r="201" spans="2:65" s="12" customFormat="1">
      <c r="B201" s="157"/>
      <c r="D201" s="158" t="s">
        <v>161</v>
      </c>
      <c r="E201" s="159" t="s">
        <v>1</v>
      </c>
      <c r="F201" s="160" t="s">
        <v>769</v>
      </c>
      <c r="H201" s="161">
        <v>16.59</v>
      </c>
      <c r="I201" s="162"/>
      <c r="L201" s="157"/>
      <c r="M201" s="163"/>
      <c r="T201" s="164"/>
      <c r="AT201" s="159" t="s">
        <v>161</v>
      </c>
      <c r="AU201" s="159" t="s">
        <v>88</v>
      </c>
      <c r="AV201" s="12" t="s">
        <v>88</v>
      </c>
      <c r="AW201" s="12" t="s">
        <v>31</v>
      </c>
      <c r="AX201" s="12" t="s">
        <v>83</v>
      </c>
      <c r="AY201" s="159" t="s">
        <v>152</v>
      </c>
    </row>
    <row r="202" spans="2:65" s="1" customFormat="1" ht="24.15" customHeight="1">
      <c r="B202" s="142"/>
      <c r="C202" s="165" t="s">
        <v>380</v>
      </c>
      <c r="D202" s="165" t="s">
        <v>169</v>
      </c>
      <c r="E202" s="166" t="s">
        <v>770</v>
      </c>
      <c r="F202" s="167" t="s">
        <v>771</v>
      </c>
      <c r="G202" s="168" t="s">
        <v>772</v>
      </c>
      <c r="H202" s="169">
        <v>1.244</v>
      </c>
      <c r="I202" s="170"/>
      <c r="J202" s="171">
        <f>ROUND(I202*H202,2)</f>
        <v>0</v>
      </c>
      <c r="K202" s="172"/>
      <c r="L202" s="173"/>
      <c r="M202" s="174" t="s">
        <v>1</v>
      </c>
      <c r="N202" s="175" t="s">
        <v>42</v>
      </c>
      <c r="P202" s="153">
        <f>O202*H202</f>
        <v>0</v>
      </c>
      <c r="Q202" s="153">
        <v>1E-3</v>
      </c>
      <c r="R202" s="153">
        <f>Q202*H202</f>
        <v>1.2440000000000001E-3</v>
      </c>
      <c r="S202" s="153">
        <v>0</v>
      </c>
      <c r="T202" s="154">
        <f>S202*H202</f>
        <v>0</v>
      </c>
      <c r="AR202" s="155" t="s">
        <v>297</v>
      </c>
      <c r="AT202" s="155" t="s">
        <v>169</v>
      </c>
      <c r="AU202" s="155" t="s">
        <v>88</v>
      </c>
      <c r="AY202" s="16" t="s">
        <v>152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6" t="s">
        <v>88</v>
      </c>
      <c r="BK202" s="156">
        <f>ROUND(I202*H202,2)</f>
        <v>0</v>
      </c>
      <c r="BL202" s="16" t="s">
        <v>247</v>
      </c>
      <c r="BM202" s="155" t="s">
        <v>773</v>
      </c>
    </row>
    <row r="203" spans="2:65" s="12" customFormat="1">
      <c r="B203" s="157"/>
      <c r="D203" s="158" t="s">
        <v>161</v>
      </c>
      <c r="E203" s="159" t="s">
        <v>1</v>
      </c>
      <c r="F203" s="160" t="s">
        <v>774</v>
      </c>
      <c r="H203" s="161">
        <v>4.9770000000000003</v>
      </c>
      <c r="I203" s="162"/>
      <c r="L203" s="157"/>
      <c r="M203" s="163"/>
      <c r="T203" s="164"/>
      <c r="AT203" s="159" t="s">
        <v>161</v>
      </c>
      <c r="AU203" s="159" t="s">
        <v>88</v>
      </c>
      <c r="AV203" s="12" t="s">
        <v>88</v>
      </c>
      <c r="AW203" s="12" t="s">
        <v>31</v>
      </c>
      <c r="AX203" s="12" t="s">
        <v>83</v>
      </c>
      <c r="AY203" s="159" t="s">
        <v>152</v>
      </c>
    </row>
    <row r="204" spans="2:65" s="12" customFormat="1">
      <c r="B204" s="157"/>
      <c r="D204" s="158" t="s">
        <v>161</v>
      </c>
      <c r="F204" s="160" t="s">
        <v>775</v>
      </c>
      <c r="H204" s="161">
        <v>1.244</v>
      </c>
      <c r="I204" s="162"/>
      <c r="L204" s="157"/>
      <c r="M204" s="163"/>
      <c r="T204" s="164"/>
      <c r="AT204" s="159" t="s">
        <v>161</v>
      </c>
      <c r="AU204" s="159" t="s">
        <v>88</v>
      </c>
      <c r="AV204" s="12" t="s">
        <v>88</v>
      </c>
      <c r="AW204" s="12" t="s">
        <v>3</v>
      </c>
      <c r="AX204" s="12" t="s">
        <v>83</v>
      </c>
      <c r="AY204" s="159" t="s">
        <v>152</v>
      </c>
    </row>
    <row r="205" spans="2:65" s="1" customFormat="1" ht="24.15" customHeight="1">
      <c r="B205" s="142"/>
      <c r="C205" s="143" t="s">
        <v>386</v>
      </c>
      <c r="D205" s="143" t="s">
        <v>155</v>
      </c>
      <c r="E205" s="144" t="s">
        <v>776</v>
      </c>
      <c r="F205" s="145" t="s">
        <v>777</v>
      </c>
      <c r="G205" s="146" t="s">
        <v>165</v>
      </c>
      <c r="H205" s="147">
        <v>16.59</v>
      </c>
      <c r="I205" s="148"/>
      <c r="J205" s="149">
        <f>ROUND(I205*H205,2)</f>
        <v>0</v>
      </c>
      <c r="K205" s="150"/>
      <c r="L205" s="31"/>
      <c r="M205" s="151" t="s">
        <v>1</v>
      </c>
      <c r="N205" s="152" t="s">
        <v>42</v>
      </c>
      <c r="P205" s="153">
        <f>O205*H205</f>
        <v>0</v>
      </c>
      <c r="Q205" s="153">
        <v>5.4226000000000003E-4</v>
      </c>
      <c r="R205" s="153">
        <f>Q205*H205</f>
        <v>8.9960934000000003E-3</v>
      </c>
      <c r="S205" s="153">
        <v>0</v>
      </c>
      <c r="T205" s="154">
        <f>S205*H205</f>
        <v>0</v>
      </c>
      <c r="AR205" s="155" t="s">
        <v>247</v>
      </c>
      <c r="AT205" s="155" t="s">
        <v>155</v>
      </c>
      <c r="AU205" s="155" t="s">
        <v>88</v>
      </c>
      <c r="AY205" s="16" t="s">
        <v>152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6" t="s">
        <v>88</v>
      </c>
      <c r="BK205" s="156">
        <f>ROUND(I205*H205,2)</f>
        <v>0</v>
      </c>
      <c r="BL205" s="16" t="s">
        <v>247</v>
      </c>
      <c r="BM205" s="155" t="s">
        <v>778</v>
      </c>
    </row>
    <row r="206" spans="2:65" s="1" customFormat="1" ht="24.15" customHeight="1">
      <c r="B206" s="142"/>
      <c r="C206" s="165" t="s">
        <v>392</v>
      </c>
      <c r="D206" s="165" t="s">
        <v>169</v>
      </c>
      <c r="E206" s="166" t="s">
        <v>779</v>
      </c>
      <c r="F206" s="167" t="s">
        <v>780</v>
      </c>
      <c r="G206" s="168" t="s">
        <v>165</v>
      </c>
      <c r="H206" s="169">
        <v>19.079000000000001</v>
      </c>
      <c r="I206" s="170"/>
      <c r="J206" s="171">
        <f>ROUND(I206*H206,2)</f>
        <v>0</v>
      </c>
      <c r="K206" s="172"/>
      <c r="L206" s="173"/>
      <c r="M206" s="174" t="s">
        <v>1</v>
      </c>
      <c r="N206" s="175" t="s">
        <v>42</v>
      </c>
      <c r="P206" s="153">
        <f>O206*H206</f>
        <v>0</v>
      </c>
      <c r="Q206" s="153">
        <v>4.2500000000000003E-3</v>
      </c>
      <c r="R206" s="153">
        <f>Q206*H206</f>
        <v>8.1085750000000012E-2</v>
      </c>
      <c r="S206" s="153">
        <v>0</v>
      </c>
      <c r="T206" s="154">
        <f>S206*H206</f>
        <v>0</v>
      </c>
      <c r="AR206" s="155" t="s">
        <v>297</v>
      </c>
      <c r="AT206" s="155" t="s">
        <v>169</v>
      </c>
      <c r="AU206" s="155" t="s">
        <v>88</v>
      </c>
      <c r="AY206" s="16" t="s">
        <v>152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6" t="s">
        <v>88</v>
      </c>
      <c r="BK206" s="156">
        <f>ROUND(I206*H206,2)</f>
        <v>0</v>
      </c>
      <c r="BL206" s="16" t="s">
        <v>247</v>
      </c>
      <c r="BM206" s="155" t="s">
        <v>781</v>
      </c>
    </row>
    <row r="207" spans="2:65" s="12" customFormat="1">
      <c r="B207" s="157"/>
      <c r="D207" s="158" t="s">
        <v>161</v>
      </c>
      <c r="F207" s="160" t="s">
        <v>782</v>
      </c>
      <c r="H207" s="161">
        <v>19.079000000000001</v>
      </c>
      <c r="I207" s="162"/>
      <c r="L207" s="157"/>
      <c r="M207" s="163"/>
      <c r="T207" s="164"/>
      <c r="AT207" s="159" t="s">
        <v>161</v>
      </c>
      <c r="AU207" s="159" t="s">
        <v>88</v>
      </c>
      <c r="AV207" s="12" t="s">
        <v>88</v>
      </c>
      <c r="AW207" s="12" t="s">
        <v>3</v>
      </c>
      <c r="AX207" s="12" t="s">
        <v>83</v>
      </c>
      <c r="AY207" s="159" t="s">
        <v>152</v>
      </c>
    </row>
    <row r="208" spans="2:65" s="1" customFormat="1" ht="24.15" customHeight="1">
      <c r="B208" s="142"/>
      <c r="C208" s="143" t="s">
        <v>397</v>
      </c>
      <c r="D208" s="143" t="s">
        <v>155</v>
      </c>
      <c r="E208" s="144" t="s">
        <v>783</v>
      </c>
      <c r="F208" s="145" t="s">
        <v>784</v>
      </c>
      <c r="G208" s="146" t="s">
        <v>312</v>
      </c>
      <c r="H208" s="189"/>
      <c r="I208" s="148"/>
      <c r="J208" s="149">
        <f>ROUND(I208*H208,2)</f>
        <v>0</v>
      </c>
      <c r="K208" s="150"/>
      <c r="L208" s="31"/>
      <c r="M208" s="151" t="s">
        <v>1</v>
      </c>
      <c r="N208" s="152" t="s">
        <v>42</v>
      </c>
      <c r="P208" s="153">
        <f>O208*H208</f>
        <v>0</v>
      </c>
      <c r="Q208" s="153">
        <v>0</v>
      </c>
      <c r="R208" s="153">
        <f>Q208*H208</f>
        <v>0</v>
      </c>
      <c r="S208" s="153">
        <v>0</v>
      </c>
      <c r="T208" s="154">
        <f>S208*H208</f>
        <v>0</v>
      </c>
      <c r="AR208" s="155" t="s">
        <v>247</v>
      </c>
      <c r="AT208" s="155" t="s">
        <v>155</v>
      </c>
      <c r="AU208" s="155" t="s">
        <v>88</v>
      </c>
      <c r="AY208" s="16" t="s">
        <v>152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6" t="s">
        <v>88</v>
      </c>
      <c r="BK208" s="156">
        <f>ROUND(I208*H208,2)</f>
        <v>0</v>
      </c>
      <c r="BL208" s="16" t="s">
        <v>247</v>
      </c>
      <c r="BM208" s="155" t="s">
        <v>785</v>
      </c>
    </row>
    <row r="209" spans="2:65" s="11" customFormat="1" ht="22.95" customHeight="1">
      <c r="B209" s="130"/>
      <c r="D209" s="131" t="s">
        <v>75</v>
      </c>
      <c r="E209" s="140" t="s">
        <v>786</v>
      </c>
      <c r="F209" s="140" t="s">
        <v>787</v>
      </c>
      <c r="I209" s="133"/>
      <c r="J209" s="141">
        <f>BK209</f>
        <v>0</v>
      </c>
      <c r="L209" s="130"/>
      <c r="M209" s="135"/>
      <c r="P209" s="136">
        <f>SUM(P210:P224)</f>
        <v>0</v>
      </c>
      <c r="R209" s="136">
        <f>SUM(R210:R224)</f>
        <v>0.16514579999999998</v>
      </c>
      <c r="T209" s="137">
        <f>SUM(T210:T224)</f>
        <v>0.16384199999999999</v>
      </c>
      <c r="AR209" s="131" t="s">
        <v>88</v>
      </c>
      <c r="AT209" s="138" t="s">
        <v>75</v>
      </c>
      <c r="AU209" s="138" t="s">
        <v>83</v>
      </c>
      <c r="AY209" s="131" t="s">
        <v>152</v>
      </c>
      <c r="BK209" s="139">
        <f>SUM(BK210:BK224)</f>
        <v>0</v>
      </c>
    </row>
    <row r="210" spans="2:65" s="1" customFormat="1" ht="33" customHeight="1">
      <c r="B210" s="142"/>
      <c r="C210" s="143" t="s">
        <v>401</v>
      </c>
      <c r="D210" s="143" t="s">
        <v>155</v>
      </c>
      <c r="E210" s="144" t="s">
        <v>788</v>
      </c>
      <c r="F210" s="145" t="s">
        <v>789</v>
      </c>
      <c r="G210" s="146" t="s">
        <v>165</v>
      </c>
      <c r="H210" s="147">
        <v>11.702999999999999</v>
      </c>
      <c r="I210" s="148"/>
      <c r="J210" s="149">
        <f>ROUND(I210*H210,2)</f>
        <v>0</v>
      </c>
      <c r="K210" s="150"/>
      <c r="L210" s="31"/>
      <c r="M210" s="151" t="s">
        <v>1</v>
      </c>
      <c r="N210" s="152" t="s">
        <v>42</v>
      </c>
      <c r="P210" s="153">
        <f>O210*H210</f>
        <v>0</v>
      </c>
      <c r="Q210" s="153">
        <v>0</v>
      </c>
      <c r="R210" s="153">
        <f>Q210*H210</f>
        <v>0</v>
      </c>
      <c r="S210" s="153">
        <v>1.4E-2</v>
      </c>
      <c r="T210" s="154">
        <f>S210*H210</f>
        <v>0.16384199999999999</v>
      </c>
      <c r="AR210" s="155" t="s">
        <v>247</v>
      </c>
      <c r="AT210" s="155" t="s">
        <v>155</v>
      </c>
      <c r="AU210" s="155" t="s">
        <v>88</v>
      </c>
      <c r="AY210" s="16" t="s">
        <v>152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6" t="s">
        <v>88</v>
      </c>
      <c r="BK210" s="156">
        <f>ROUND(I210*H210,2)</f>
        <v>0</v>
      </c>
      <c r="BL210" s="16" t="s">
        <v>247</v>
      </c>
      <c r="BM210" s="155" t="s">
        <v>790</v>
      </c>
    </row>
    <row r="211" spans="2:65" s="14" customFormat="1">
      <c r="B211" s="183"/>
      <c r="D211" s="158" t="s">
        <v>161</v>
      </c>
      <c r="E211" s="184" t="s">
        <v>1</v>
      </c>
      <c r="F211" s="185" t="s">
        <v>791</v>
      </c>
      <c r="H211" s="184" t="s">
        <v>1</v>
      </c>
      <c r="I211" s="186"/>
      <c r="L211" s="183"/>
      <c r="M211" s="187"/>
      <c r="T211" s="188"/>
      <c r="AT211" s="184" t="s">
        <v>161</v>
      </c>
      <c r="AU211" s="184" t="s">
        <v>88</v>
      </c>
      <c r="AV211" s="14" t="s">
        <v>83</v>
      </c>
      <c r="AW211" s="14" t="s">
        <v>31</v>
      </c>
      <c r="AX211" s="14" t="s">
        <v>76</v>
      </c>
      <c r="AY211" s="184" t="s">
        <v>152</v>
      </c>
    </row>
    <row r="212" spans="2:65" s="12" customFormat="1">
      <c r="B212" s="157"/>
      <c r="D212" s="158" t="s">
        <v>161</v>
      </c>
      <c r="E212" s="159" t="s">
        <v>1</v>
      </c>
      <c r="F212" s="160" t="s">
        <v>792</v>
      </c>
      <c r="H212" s="161">
        <v>11.702999999999999</v>
      </c>
      <c r="I212" s="162"/>
      <c r="L212" s="157"/>
      <c r="M212" s="163"/>
      <c r="T212" s="164"/>
      <c r="AT212" s="159" t="s">
        <v>161</v>
      </c>
      <c r="AU212" s="159" t="s">
        <v>88</v>
      </c>
      <c r="AV212" s="12" t="s">
        <v>88</v>
      </c>
      <c r="AW212" s="12" t="s">
        <v>31</v>
      </c>
      <c r="AX212" s="12" t="s">
        <v>83</v>
      </c>
      <c r="AY212" s="159" t="s">
        <v>152</v>
      </c>
    </row>
    <row r="213" spans="2:65" s="1" customFormat="1" ht="24.15" customHeight="1">
      <c r="B213" s="142"/>
      <c r="C213" s="143" t="s">
        <v>405</v>
      </c>
      <c r="D213" s="143" t="s">
        <v>155</v>
      </c>
      <c r="E213" s="144" t="s">
        <v>793</v>
      </c>
      <c r="F213" s="145" t="s">
        <v>794</v>
      </c>
      <c r="G213" s="146" t="s">
        <v>165</v>
      </c>
      <c r="H213" s="147">
        <v>11.702999999999999</v>
      </c>
      <c r="I213" s="148"/>
      <c r="J213" s="149">
        <f>ROUND(I213*H213,2)</f>
        <v>0</v>
      </c>
      <c r="K213" s="150"/>
      <c r="L213" s="31"/>
      <c r="M213" s="151" t="s">
        <v>1</v>
      </c>
      <c r="N213" s="152" t="s">
        <v>42</v>
      </c>
      <c r="P213" s="153">
        <f>O213*H213</f>
        <v>0</v>
      </c>
      <c r="Q213" s="153">
        <v>8.4799999999999997E-3</v>
      </c>
      <c r="R213" s="153">
        <f>Q213*H213</f>
        <v>9.9241439999999986E-2</v>
      </c>
      <c r="S213" s="153">
        <v>0</v>
      </c>
      <c r="T213" s="154">
        <f>S213*H213</f>
        <v>0</v>
      </c>
      <c r="AR213" s="155" t="s">
        <v>247</v>
      </c>
      <c r="AT213" s="155" t="s">
        <v>155</v>
      </c>
      <c r="AU213" s="155" t="s">
        <v>88</v>
      </c>
      <c r="AY213" s="16" t="s">
        <v>152</v>
      </c>
      <c r="BE213" s="156">
        <f>IF(N213="základná",J213,0)</f>
        <v>0</v>
      </c>
      <c r="BF213" s="156">
        <f>IF(N213="znížená",J213,0)</f>
        <v>0</v>
      </c>
      <c r="BG213" s="156">
        <f>IF(N213="zákl. prenesená",J213,0)</f>
        <v>0</v>
      </c>
      <c r="BH213" s="156">
        <f>IF(N213="zníž. prenesená",J213,0)</f>
        <v>0</v>
      </c>
      <c r="BI213" s="156">
        <f>IF(N213="nulová",J213,0)</f>
        <v>0</v>
      </c>
      <c r="BJ213" s="16" t="s">
        <v>88</v>
      </c>
      <c r="BK213" s="156">
        <f>ROUND(I213*H213,2)</f>
        <v>0</v>
      </c>
      <c r="BL213" s="16" t="s">
        <v>247</v>
      </c>
      <c r="BM213" s="155" t="s">
        <v>795</v>
      </c>
    </row>
    <row r="214" spans="2:65" s="14" customFormat="1">
      <c r="B214" s="183"/>
      <c r="D214" s="158" t="s">
        <v>161</v>
      </c>
      <c r="E214" s="184" t="s">
        <v>1</v>
      </c>
      <c r="F214" s="185" t="s">
        <v>796</v>
      </c>
      <c r="H214" s="184" t="s">
        <v>1</v>
      </c>
      <c r="I214" s="186"/>
      <c r="L214" s="183"/>
      <c r="M214" s="187"/>
      <c r="T214" s="188"/>
      <c r="AT214" s="184" t="s">
        <v>161</v>
      </c>
      <c r="AU214" s="184" t="s">
        <v>88</v>
      </c>
      <c r="AV214" s="14" t="s">
        <v>83</v>
      </c>
      <c r="AW214" s="14" t="s">
        <v>31</v>
      </c>
      <c r="AX214" s="14" t="s">
        <v>76</v>
      </c>
      <c r="AY214" s="184" t="s">
        <v>152</v>
      </c>
    </row>
    <row r="215" spans="2:65" s="12" customFormat="1">
      <c r="B215" s="157"/>
      <c r="D215" s="158" t="s">
        <v>161</v>
      </c>
      <c r="E215" s="159" t="s">
        <v>1</v>
      </c>
      <c r="F215" s="160" t="s">
        <v>797</v>
      </c>
      <c r="H215" s="161">
        <v>5.46</v>
      </c>
      <c r="I215" s="162"/>
      <c r="L215" s="157"/>
      <c r="M215" s="163"/>
      <c r="T215" s="164"/>
      <c r="AT215" s="159" t="s">
        <v>161</v>
      </c>
      <c r="AU215" s="159" t="s">
        <v>88</v>
      </c>
      <c r="AV215" s="12" t="s">
        <v>88</v>
      </c>
      <c r="AW215" s="12" t="s">
        <v>31</v>
      </c>
      <c r="AX215" s="12" t="s">
        <v>76</v>
      </c>
      <c r="AY215" s="159" t="s">
        <v>152</v>
      </c>
    </row>
    <row r="216" spans="2:65" s="12" customFormat="1">
      <c r="B216" s="157"/>
      <c r="D216" s="158" t="s">
        <v>161</v>
      </c>
      <c r="E216" s="159" t="s">
        <v>1</v>
      </c>
      <c r="F216" s="160" t="s">
        <v>798</v>
      </c>
      <c r="H216" s="161">
        <v>6.2430000000000003</v>
      </c>
      <c r="I216" s="162"/>
      <c r="L216" s="157"/>
      <c r="M216" s="163"/>
      <c r="T216" s="164"/>
      <c r="AT216" s="159" t="s">
        <v>161</v>
      </c>
      <c r="AU216" s="159" t="s">
        <v>88</v>
      </c>
      <c r="AV216" s="12" t="s">
        <v>88</v>
      </c>
      <c r="AW216" s="12" t="s">
        <v>31</v>
      </c>
      <c r="AX216" s="12" t="s">
        <v>76</v>
      </c>
      <c r="AY216" s="159" t="s">
        <v>152</v>
      </c>
    </row>
    <row r="217" spans="2:65" s="13" customFormat="1">
      <c r="B217" s="176"/>
      <c r="D217" s="158" t="s">
        <v>161</v>
      </c>
      <c r="E217" s="177" t="s">
        <v>1</v>
      </c>
      <c r="F217" s="178" t="s">
        <v>183</v>
      </c>
      <c r="H217" s="179">
        <v>11.702999999999999</v>
      </c>
      <c r="I217" s="180"/>
      <c r="L217" s="176"/>
      <c r="M217" s="181"/>
      <c r="T217" s="182"/>
      <c r="AT217" s="177" t="s">
        <v>161</v>
      </c>
      <c r="AU217" s="177" t="s">
        <v>88</v>
      </c>
      <c r="AV217" s="13" t="s">
        <v>159</v>
      </c>
      <c r="AW217" s="13" t="s">
        <v>31</v>
      </c>
      <c r="AX217" s="13" t="s">
        <v>83</v>
      </c>
      <c r="AY217" s="177" t="s">
        <v>152</v>
      </c>
    </row>
    <row r="218" spans="2:65" s="1" customFormat="1" ht="16.5" customHeight="1">
      <c r="B218" s="142"/>
      <c r="C218" s="143" t="s">
        <v>409</v>
      </c>
      <c r="D218" s="143" t="s">
        <v>155</v>
      </c>
      <c r="E218" s="144" t="s">
        <v>799</v>
      </c>
      <c r="F218" s="145" t="s">
        <v>800</v>
      </c>
      <c r="G218" s="146" t="s">
        <v>158</v>
      </c>
      <c r="H218" s="147">
        <v>23.405999999999999</v>
      </c>
      <c r="I218" s="148"/>
      <c r="J218" s="149">
        <f>ROUND(I218*H218,2)</f>
        <v>0</v>
      </c>
      <c r="K218" s="150"/>
      <c r="L218" s="31"/>
      <c r="M218" s="151" t="s">
        <v>1</v>
      </c>
      <c r="N218" s="152" t="s">
        <v>42</v>
      </c>
      <c r="P218" s="153">
        <f>O218*H218</f>
        <v>0</v>
      </c>
      <c r="Q218" s="153">
        <v>6.0000000000000002E-5</v>
      </c>
      <c r="R218" s="153">
        <f>Q218*H218</f>
        <v>1.4043599999999999E-3</v>
      </c>
      <c r="S218" s="153">
        <v>0</v>
      </c>
      <c r="T218" s="154">
        <f>S218*H218</f>
        <v>0</v>
      </c>
      <c r="AR218" s="155" t="s">
        <v>247</v>
      </c>
      <c r="AT218" s="155" t="s">
        <v>155</v>
      </c>
      <c r="AU218" s="155" t="s">
        <v>88</v>
      </c>
      <c r="AY218" s="16" t="s">
        <v>152</v>
      </c>
      <c r="BE218" s="156">
        <f>IF(N218="základná",J218,0)</f>
        <v>0</v>
      </c>
      <c r="BF218" s="156">
        <f>IF(N218="znížená",J218,0)</f>
        <v>0</v>
      </c>
      <c r="BG218" s="156">
        <f>IF(N218="zákl. prenesená",J218,0)</f>
        <v>0</v>
      </c>
      <c r="BH218" s="156">
        <f>IF(N218="zníž. prenesená",J218,0)</f>
        <v>0</v>
      </c>
      <c r="BI218" s="156">
        <f>IF(N218="nulová",J218,0)</f>
        <v>0</v>
      </c>
      <c r="BJ218" s="16" t="s">
        <v>88</v>
      </c>
      <c r="BK218" s="156">
        <f>ROUND(I218*H218,2)</f>
        <v>0</v>
      </c>
      <c r="BL218" s="16" t="s">
        <v>247</v>
      </c>
      <c r="BM218" s="155" t="s">
        <v>801</v>
      </c>
    </row>
    <row r="219" spans="2:65" s="12" customFormat="1">
      <c r="B219" s="157"/>
      <c r="D219" s="158" t="s">
        <v>161</v>
      </c>
      <c r="E219" s="159" t="s">
        <v>1</v>
      </c>
      <c r="F219" s="160" t="s">
        <v>802</v>
      </c>
      <c r="H219" s="161">
        <v>23.405999999999999</v>
      </c>
      <c r="I219" s="162"/>
      <c r="L219" s="157"/>
      <c r="M219" s="163"/>
      <c r="T219" s="164"/>
      <c r="AT219" s="159" t="s">
        <v>161</v>
      </c>
      <c r="AU219" s="159" t="s">
        <v>88</v>
      </c>
      <c r="AV219" s="12" t="s">
        <v>88</v>
      </c>
      <c r="AW219" s="12" t="s">
        <v>31</v>
      </c>
      <c r="AX219" s="12" t="s">
        <v>83</v>
      </c>
      <c r="AY219" s="159" t="s">
        <v>152</v>
      </c>
    </row>
    <row r="220" spans="2:65" s="1" customFormat="1" ht="24.15" customHeight="1">
      <c r="B220" s="142"/>
      <c r="C220" s="165" t="s">
        <v>415</v>
      </c>
      <c r="D220" s="165" t="s">
        <v>169</v>
      </c>
      <c r="E220" s="166" t="s">
        <v>803</v>
      </c>
      <c r="F220" s="167" t="s">
        <v>804</v>
      </c>
      <c r="G220" s="168" t="s">
        <v>711</v>
      </c>
      <c r="H220" s="169">
        <v>0.129</v>
      </c>
      <c r="I220" s="170"/>
      <c r="J220" s="171">
        <f>ROUND(I220*H220,2)</f>
        <v>0</v>
      </c>
      <c r="K220" s="172"/>
      <c r="L220" s="173"/>
      <c r="M220" s="174" t="s">
        <v>1</v>
      </c>
      <c r="N220" s="175" t="s">
        <v>42</v>
      </c>
      <c r="P220" s="153">
        <f>O220*H220</f>
        <v>0</v>
      </c>
      <c r="Q220" s="153">
        <v>0.5</v>
      </c>
      <c r="R220" s="153">
        <f>Q220*H220</f>
        <v>6.4500000000000002E-2</v>
      </c>
      <c r="S220" s="153">
        <v>0</v>
      </c>
      <c r="T220" s="154">
        <f>S220*H220</f>
        <v>0</v>
      </c>
      <c r="AR220" s="155" t="s">
        <v>297</v>
      </c>
      <c r="AT220" s="155" t="s">
        <v>169</v>
      </c>
      <c r="AU220" s="155" t="s">
        <v>88</v>
      </c>
      <c r="AY220" s="16" t="s">
        <v>152</v>
      </c>
      <c r="BE220" s="156">
        <f>IF(N220="základná",J220,0)</f>
        <v>0</v>
      </c>
      <c r="BF220" s="156">
        <f>IF(N220="znížená",J220,0)</f>
        <v>0</v>
      </c>
      <c r="BG220" s="156">
        <f>IF(N220="zákl. prenesená",J220,0)</f>
        <v>0</v>
      </c>
      <c r="BH220" s="156">
        <f>IF(N220="zníž. prenesená",J220,0)</f>
        <v>0</v>
      </c>
      <c r="BI220" s="156">
        <f>IF(N220="nulová",J220,0)</f>
        <v>0</v>
      </c>
      <c r="BJ220" s="16" t="s">
        <v>88</v>
      </c>
      <c r="BK220" s="156">
        <f>ROUND(I220*H220,2)</f>
        <v>0</v>
      </c>
      <c r="BL220" s="16" t="s">
        <v>247</v>
      </c>
      <c r="BM220" s="155" t="s">
        <v>805</v>
      </c>
    </row>
    <row r="221" spans="2:65" s="14" customFormat="1">
      <c r="B221" s="183"/>
      <c r="D221" s="158" t="s">
        <v>161</v>
      </c>
      <c r="E221" s="184" t="s">
        <v>1</v>
      </c>
      <c r="F221" s="185" t="s">
        <v>806</v>
      </c>
      <c r="H221" s="184" t="s">
        <v>1</v>
      </c>
      <c r="I221" s="186"/>
      <c r="L221" s="183"/>
      <c r="M221" s="187"/>
      <c r="T221" s="188"/>
      <c r="AT221" s="184" t="s">
        <v>161</v>
      </c>
      <c r="AU221" s="184" t="s">
        <v>88</v>
      </c>
      <c r="AV221" s="14" t="s">
        <v>83</v>
      </c>
      <c r="AW221" s="14" t="s">
        <v>31</v>
      </c>
      <c r="AX221" s="14" t="s">
        <v>76</v>
      </c>
      <c r="AY221" s="184" t="s">
        <v>152</v>
      </c>
    </row>
    <row r="222" spans="2:65" s="12" customFormat="1">
      <c r="B222" s="157"/>
      <c r="D222" s="158" t="s">
        <v>161</v>
      </c>
      <c r="E222" s="159" t="s">
        <v>1</v>
      </c>
      <c r="F222" s="160" t="s">
        <v>807</v>
      </c>
      <c r="H222" s="161">
        <v>0.129</v>
      </c>
      <c r="I222" s="162"/>
      <c r="L222" s="157"/>
      <c r="M222" s="163"/>
      <c r="T222" s="164"/>
      <c r="AT222" s="159" t="s">
        <v>161</v>
      </c>
      <c r="AU222" s="159" t="s">
        <v>88</v>
      </c>
      <c r="AV222" s="12" t="s">
        <v>88</v>
      </c>
      <c r="AW222" s="12" t="s">
        <v>31</v>
      </c>
      <c r="AX222" s="12" t="s">
        <v>76</v>
      </c>
      <c r="AY222" s="159" t="s">
        <v>152</v>
      </c>
    </row>
    <row r="223" spans="2:65" s="13" customFormat="1">
      <c r="B223" s="176"/>
      <c r="D223" s="158" t="s">
        <v>161</v>
      </c>
      <c r="E223" s="177" t="s">
        <v>1</v>
      </c>
      <c r="F223" s="178" t="s">
        <v>183</v>
      </c>
      <c r="H223" s="179">
        <v>0.129</v>
      </c>
      <c r="I223" s="180"/>
      <c r="L223" s="176"/>
      <c r="M223" s="181"/>
      <c r="T223" s="182"/>
      <c r="AT223" s="177" t="s">
        <v>161</v>
      </c>
      <c r="AU223" s="177" t="s">
        <v>88</v>
      </c>
      <c r="AV223" s="13" t="s">
        <v>159</v>
      </c>
      <c r="AW223" s="13" t="s">
        <v>31</v>
      </c>
      <c r="AX223" s="13" t="s">
        <v>83</v>
      </c>
      <c r="AY223" s="177" t="s">
        <v>152</v>
      </c>
    </row>
    <row r="224" spans="2:65" s="1" customFormat="1" ht="24.15" customHeight="1">
      <c r="B224" s="142"/>
      <c r="C224" s="143" t="s">
        <v>440</v>
      </c>
      <c r="D224" s="143" t="s">
        <v>155</v>
      </c>
      <c r="E224" s="144" t="s">
        <v>808</v>
      </c>
      <c r="F224" s="145" t="s">
        <v>809</v>
      </c>
      <c r="G224" s="146" t="s">
        <v>312</v>
      </c>
      <c r="H224" s="189"/>
      <c r="I224" s="148"/>
      <c r="J224" s="149">
        <f>ROUND(I224*H224,2)</f>
        <v>0</v>
      </c>
      <c r="K224" s="150"/>
      <c r="L224" s="31"/>
      <c r="M224" s="151" t="s">
        <v>1</v>
      </c>
      <c r="N224" s="152" t="s">
        <v>42</v>
      </c>
      <c r="P224" s="153">
        <f>O224*H224</f>
        <v>0</v>
      </c>
      <c r="Q224" s="153">
        <v>0</v>
      </c>
      <c r="R224" s="153">
        <f>Q224*H224</f>
        <v>0</v>
      </c>
      <c r="S224" s="153">
        <v>0</v>
      </c>
      <c r="T224" s="154">
        <f>S224*H224</f>
        <v>0</v>
      </c>
      <c r="AR224" s="155" t="s">
        <v>247</v>
      </c>
      <c r="AT224" s="155" t="s">
        <v>155</v>
      </c>
      <c r="AU224" s="155" t="s">
        <v>88</v>
      </c>
      <c r="AY224" s="16" t="s">
        <v>152</v>
      </c>
      <c r="BE224" s="156">
        <f>IF(N224="základná",J224,0)</f>
        <v>0</v>
      </c>
      <c r="BF224" s="156">
        <f>IF(N224="znížená",J224,0)</f>
        <v>0</v>
      </c>
      <c r="BG224" s="156">
        <f>IF(N224="zákl. prenesená",J224,0)</f>
        <v>0</v>
      </c>
      <c r="BH224" s="156">
        <f>IF(N224="zníž. prenesená",J224,0)</f>
        <v>0</v>
      </c>
      <c r="BI224" s="156">
        <f>IF(N224="nulová",J224,0)</f>
        <v>0</v>
      </c>
      <c r="BJ224" s="16" t="s">
        <v>88</v>
      </c>
      <c r="BK224" s="156">
        <f>ROUND(I224*H224,2)</f>
        <v>0</v>
      </c>
      <c r="BL224" s="16" t="s">
        <v>247</v>
      </c>
      <c r="BM224" s="155" t="s">
        <v>810</v>
      </c>
    </row>
    <row r="225" spans="2:65" s="11" customFormat="1" ht="22.95" customHeight="1">
      <c r="B225" s="130"/>
      <c r="D225" s="131" t="s">
        <v>75</v>
      </c>
      <c r="E225" s="140" t="s">
        <v>370</v>
      </c>
      <c r="F225" s="140" t="s">
        <v>371</v>
      </c>
      <c r="I225" s="133"/>
      <c r="J225" s="141">
        <f>BK225</f>
        <v>0</v>
      </c>
      <c r="L225" s="130"/>
      <c r="M225" s="135"/>
      <c r="P225" s="136">
        <f>SUM(P226:P234)</f>
        <v>0</v>
      </c>
      <c r="R225" s="136">
        <f>SUM(R226:R234)</f>
        <v>0.41143793419999997</v>
      </c>
      <c r="T225" s="137">
        <f>SUM(T226:T234)</f>
        <v>0</v>
      </c>
      <c r="AR225" s="131" t="s">
        <v>88</v>
      </c>
      <c r="AT225" s="138" t="s">
        <v>75</v>
      </c>
      <c r="AU225" s="138" t="s">
        <v>83</v>
      </c>
      <c r="AY225" s="131" t="s">
        <v>152</v>
      </c>
      <c r="BK225" s="139">
        <f>SUM(BK226:BK234)</f>
        <v>0</v>
      </c>
    </row>
    <row r="226" spans="2:65" s="1" customFormat="1" ht="21.75" customHeight="1">
      <c r="B226" s="142"/>
      <c r="C226" s="143" t="s">
        <v>444</v>
      </c>
      <c r="D226" s="143" t="s">
        <v>155</v>
      </c>
      <c r="E226" s="144" t="s">
        <v>373</v>
      </c>
      <c r="F226" s="145" t="s">
        <v>374</v>
      </c>
      <c r="G226" s="146" t="s">
        <v>158</v>
      </c>
      <c r="H226" s="147">
        <v>21.161999999999999</v>
      </c>
      <c r="I226" s="148"/>
      <c r="J226" s="149">
        <f>ROUND(I226*H226,2)</f>
        <v>0</v>
      </c>
      <c r="K226" s="150"/>
      <c r="L226" s="31"/>
      <c r="M226" s="151" t="s">
        <v>1</v>
      </c>
      <c r="N226" s="152" t="s">
        <v>42</v>
      </c>
      <c r="P226" s="153">
        <f>O226*H226</f>
        <v>0</v>
      </c>
      <c r="Q226" s="153">
        <v>6.2909999999999995E-4</v>
      </c>
      <c r="R226" s="153">
        <f>Q226*H226</f>
        <v>1.3313014199999999E-2</v>
      </c>
      <c r="S226" s="153">
        <v>0</v>
      </c>
      <c r="T226" s="154">
        <f>S226*H226</f>
        <v>0</v>
      </c>
      <c r="AR226" s="155" t="s">
        <v>247</v>
      </c>
      <c r="AT226" s="155" t="s">
        <v>155</v>
      </c>
      <c r="AU226" s="155" t="s">
        <v>88</v>
      </c>
      <c r="AY226" s="16" t="s">
        <v>152</v>
      </c>
      <c r="BE226" s="156">
        <f>IF(N226="základná",J226,0)</f>
        <v>0</v>
      </c>
      <c r="BF226" s="156">
        <f>IF(N226="znížená",J226,0)</f>
        <v>0</v>
      </c>
      <c r="BG226" s="156">
        <f>IF(N226="zákl. prenesená",J226,0)</f>
        <v>0</v>
      </c>
      <c r="BH226" s="156">
        <f>IF(N226="zníž. prenesená",J226,0)</f>
        <v>0</v>
      </c>
      <c r="BI226" s="156">
        <f>IF(N226="nulová",J226,0)</f>
        <v>0</v>
      </c>
      <c r="BJ226" s="16" t="s">
        <v>88</v>
      </c>
      <c r="BK226" s="156">
        <f>ROUND(I226*H226,2)</f>
        <v>0</v>
      </c>
      <c r="BL226" s="16" t="s">
        <v>247</v>
      </c>
      <c r="BM226" s="155" t="s">
        <v>811</v>
      </c>
    </row>
    <row r="227" spans="2:65" s="12" customFormat="1">
      <c r="B227" s="157"/>
      <c r="D227" s="158" t="s">
        <v>161</v>
      </c>
      <c r="E227" s="159" t="s">
        <v>1</v>
      </c>
      <c r="F227" s="160" t="s">
        <v>812</v>
      </c>
      <c r="H227" s="161">
        <v>21.161999999999999</v>
      </c>
      <c r="I227" s="162"/>
      <c r="L227" s="157"/>
      <c r="M227" s="163"/>
      <c r="T227" s="164"/>
      <c r="AT227" s="159" t="s">
        <v>161</v>
      </c>
      <c r="AU227" s="159" t="s">
        <v>88</v>
      </c>
      <c r="AV227" s="12" t="s">
        <v>88</v>
      </c>
      <c r="AW227" s="12" t="s">
        <v>31</v>
      </c>
      <c r="AX227" s="12" t="s">
        <v>83</v>
      </c>
      <c r="AY227" s="159" t="s">
        <v>152</v>
      </c>
    </row>
    <row r="228" spans="2:65" s="1" customFormat="1" ht="24.15" customHeight="1">
      <c r="B228" s="142"/>
      <c r="C228" s="143" t="s">
        <v>448</v>
      </c>
      <c r="D228" s="143" t="s">
        <v>155</v>
      </c>
      <c r="E228" s="144" t="s">
        <v>377</v>
      </c>
      <c r="F228" s="145" t="s">
        <v>378</v>
      </c>
      <c r="G228" s="146" t="s">
        <v>165</v>
      </c>
      <c r="H228" s="147">
        <v>15.96</v>
      </c>
      <c r="I228" s="148"/>
      <c r="J228" s="149">
        <f>ROUND(I228*H228,2)</f>
        <v>0</v>
      </c>
      <c r="K228" s="150"/>
      <c r="L228" s="31"/>
      <c r="M228" s="151" t="s">
        <v>1</v>
      </c>
      <c r="N228" s="152" t="s">
        <v>42</v>
      </c>
      <c r="P228" s="153">
        <f>O228*H228</f>
        <v>0</v>
      </c>
      <c r="Q228" s="153">
        <v>3.777E-3</v>
      </c>
      <c r="R228" s="153">
        <f>Q228*H228</f>
        <v>6.0280920000000002E-2</v>
      </c>
      <c r="S228" s="153">
        <v>0</v>
      </c>
      <c r="T228" s="154">
        <f>S228*H228</f>
        <v>0</v>
      </c>
      <c r="AR228" s="155" t="s">
        <v>247</v>
      </c>
      <c r="AT228" s="155" t="s">
        <v>155</v>
      </c>
      <c r="AU228" s="155" t="s">
        <v>88</v>
      </c>
      <c r="AY228" s="16" t="s">
        <v>152</v>
      </c>
      <c r="BE228" s="156">
        <f>IF(N228="základná",J228,0)</f>
        <v>0</v>
      </c>
      <c r="BF228" s="156">
        <f>IF(N228="znížená",J228,0)</f>
        <v>0</v>
      </c>
      <c r="BG228" s="156">
        <f>IF(N228="zákl. prenesená",J228,0)</f>
        <v>0</v>
      </c>
      <c r="BH228" s="156">
        <f>IF(N228="zníž. prenesená",J228,0)</f>
        <v>0</v>
      </c>
      <c r="BI228" s="156">
        <f>IF(N228="nulová",J228,0)</f>
        <v>0</v>
      </c>
      <c r="BJ228" s="16" t="s">
        <v>88</v>
      </c>
      <c r="BK228" s="156">
        <f>ROUND(I228*H228,2)</f>
        <v>0</v>
      </c>
      <c r="BL228" s="16" t="s">
        <v>247</v>
      </c>
      <c r="BM228" s="155" t="s">
        <v>813</v>
      </c>
    </row>
    <row r="229" spans="2:65" s="12" customFormat="1">
      <c r="B229" s="157"/>
      <c r="D229" s="158" t="s">
        <v>161</v>
      </c>
      <c r="E229" s="159" t="s">
        <v>1</v>
      </c>
      <c r="F229" s="160" t="s">
        <v>687</v>
      </c>
      <c r="H229" s="161">
        <v>15.96</v>
      </c>
      <c r="I229" s="162"/>
      <c r="L229" s="157"/>
      <c r="M229" s="163"/>
      <c r="T229" s="164"/>
      <c r="AT229" s="159" t="s">
        <v>161</v>
      </c>
      <c r="AU229" s="159" t="s">
        <v>88</v>
      </c>
      <c r="AV229" s="12" t="s">
        <v>88</v>
      </c>
      <c r="AW229" s="12" t="s">
        <v>31</v>
      </c>
      <c r="AX229" s="12" t="s">
        <v>83</v>
      </c>
      <c r="AY229" s="159" t="s">
        <v>152</v>
      </c>
    </row>
    <row r="230" spans="2:65" s="1" customFormat="1" ht="24.15" customHeight="1">
      <c r="B230" s="142"/>
      <c r="C230" s="165" t="s">
        <v>452</v>
      </c>
      <c r="D230" s="165" t="s">
        <v>169</v>
      </c>
      <c r="E230" s="166" t="s">
        <v>381</v>
      </c>
      <c r="F230" s="167" t="s">
        <v>382</v>
      </c>
      <c r="G230" s="168" t="s">
        <v>165</v>
      </c>
      <c r="H230" s="169">
        <v>18.98</v>
      </c>
      <c r="I230" s="170"/>
      <c r="J230" s="171">
        <f>ROUND(I230*H230,2)</f>
        <v>0</v>
      </c>
      <c r="K230" s="172"/>
      <c r="L230" s="173"/>
      <c r="M230" s="174" t="s">
        <v>1</v>
      </c>
      <c r="N230" s="175" t="s">
        <v>42</v>
      </c>
      <c r="P230" s="153">
        <f>O230*H230</f>
        <v>0</v>
      </c>
      <c r="Q230" s="153">
        <v>1.78E-2</v>
      </c>
      <c r="R230" s="153">
        <f>Q230*H230</f>
        <v>0.33784399999999998</v>
      </c>
      <c r="S230" s="153">
        <v>0</v>
      </c>
      <c r="T230" s="154">
        <f>S230*H230</f>
        <v>0</v>
      </c>
      <c r="AR230" s="155" t="s">
        <v>297</v>
      </c>
      <c r="AT230" s="155" t="s">
        <v>169</v>
      </c>
      <c r="AU230" s="155" t="s">
        <v>88</v>
      </c>
      <c r="AY230" s="16" t="s">
        <v>152</v>
      </c>
      <c r="BE230" s="156">
        <f>IF(N230="základná",J230,0)</f>
        <v>0</v>
      </c>
      <c r="BF230" s="156">
        <f>IF(N230="znížená",J230,0)</f>
        <v>0</v>
      </c>
      <c r="BG230" s="156">
        <f>IF(N230="zákl. prenesená",J230,0)</f>
        <v>0</v>
      </c>
      <c r="BH230" s="156">
        <f>IF(N230="zníž. prenesená",J230,0)</f>
        <v>0</v>
      </c>
      <c r="BI230" s="156">
        <f>IF(N230="nulová",J230,0)</f>
        <v>0</v>
      </c>
      <c r="BJ230" s="16" t="s">
        <v>88</v>
      </c>
      <c r="BK230" s="156">
        <f>ROUND(I230*H230,2)</f>
        <v>0</v>
      </c>
      <c r="BL230" s="16" t="s">
        <v>247</v>
      </c>
      <c r="BM230" s="155" t="s">
        <v>814</v>
      </c>
    </row>
    <row r="231" spans="2:65" s="12" customFormat="1">
      <c r="B231" s="157"/>
      <c r="D231" s="158" t="s">
        <v>161</v>
      </c>
      <c r="E231" s="159" t="s">
        <v>1</v>
      </c>
      <c r="F231" s="160" t="s">
        <v>815</v>
      </c>
      <c r="H231" s="161">
        <v>16.757999999999999</v>
      </c>
      <c r="I231" s="162"/>
      <c r="L231" s="157"/>
      <c r="M231" s="163"/>
      <c r="T231" s="164"/>
      <c r="AT231" s="159" t="s">
        <v>161</v>
      </c>
      <c r="AU231" s="159" t="s">
        <v>88</v>
      </c>
      <c r="AV231" s="12" t="s">
        <v>88</v>
      </c>
      <c r="AW231" s="12" t="s">
        <v>31</v>
      </c>
      <c r="AX231" s="12" t="s">
        <v>76</v>
      </c>
      <c r="AY231" s="159" t="s">
        <v>152</v>
      </c>
    </row>
    <row r="232" spans="2:65" s="12" customFormat="1">
      <c r="B232" s="157"/>
      <c r="D232" s="158" t="s">
        <v>161</v>
      </c>
      <c r="E232" s="159" t="s">
        <v>1</v>
      </c>
      <c r="F232" s="160" t="s">
        <v>816</v>
      </c>
      <c r="H232" s="161">
        <v>2.222</v>
      </c>
      <c r="I232" s="162"/>
      <c r="L232" s="157"/>
      <c r="M232" s="163"/>
      <c r="T232" s="164"/>
      <c r="AT232" s="159" t="s">
        <v>161</v>
      </c>
      <c r="AU232" s="159" t="s">
        <v>88</v>
      </c>
      <c r="AV232" s="12" t="s">
        <v>88</v>
      </c>
      <c r="AW232" s="12" t="s">
        <v>31</v>
      </c>
      <c r="AX232" s="12" t="s">
        <v>76</v>
      </c>
      <c r="AY232" s="159" t="s">
        <v>152</v>
      </c>
    </row>
    <row r="233" spans="2:65" s="13" customFormat="1">
      <c r="B233" s="176"/>
      <c r="D233" s="158" t="s">
        <v>161</v>
      </c>
      <c r="E233" s="177" t="s">
        <v>1</v>
      </c>
      <c r="F233" s="178" t="s">
        <v>183</v>
      </c>
      <c r="H233" s="179">
        <v>18.98</v>
      </c>
      <c r="I233" s="180"/>
      <c r="L233" s="176"/>
      <c r="M233" s="181"/>
      <c r="T233" s="182"/>
      <c r="AT233" s="177" t="s">
        <v>161</v>
      </c>
      <c r="AU233" s="177" t="s">
        <v>88</v>
      </c>
      <c r="AV233" s="13" t="s">
        <v>159</v>
      </c>
      <c r="AW233" s="13" t="s">
        <v>31</v>
      </c>
      <c r="AX233" s="13" t="s">
        <v>83</v>
      </c>
      <c r="AY233" s="177" t="s">
        <v>152</v>
      </c>
    </row>
    <row r="234" spans="2:65" s="1" customFormat="1" ht="24.15" customHeight="1">
      <c r="B234" s="142"/>
      <c r="C234" s="143" t="s">
        <v>458</v>
      </c>
      <c r="D234" s="143" t="s">
        <v>155</v>
      </c>
      <c r="E234" s="144" t="s">
        <v>387</v>
      </c>
      <c r="F234" s="145" t="s">
        <v>388</v>
      </c>
      <c r="G234" s="146" t="s">
        <v>312</v>
      </c>
      <c r="H234" s="189"/>
      <c r="I234" s="148"/>
      <c r="J234" s="149">
        <f>ROUND(I234*H234,2)</f>
        <v>0</v>
      </c>
      <c r="K234" s="150"/>
      <c r="L234" s="31"/>
      <c r="M234" s="151" t="s">
        <v>1</v>
      </c>
      <c r="N234" s="152" t="s">
        <v>42</v>
      </c>
      <c r="P234" s="153">
        <f>O234*H234</f>
        <v>0</v>
      </c>
      <c r="Q234" s="153">
        <v>0</v>
      </c>
      <c r="R234" s="153">
        <f>Q234*H234</f>
        <v>0</v>
      </c>
      <c r="S234" s="153">
        <v>0</v>
      </c>
      <c r="T234" s="154">
        <f>S234*H234</f>
        <v>0</v>
      </c>
      <c r="AR234" s="155" t="s">
        <v>247</v>
      </c>
      <c r="AT234" s="155" t="s">
        <v>155</v>
      </c>
      <c r="AU234" s="155" t="s">
        <v>88</v>
      </c>
      <c r="AY234" s="16" t="s">
        <v>152</v>
      </c>
      <c r="BE234" s="156">
        <f>IF(N234="základná",J234,0)</f>
        <v>0</v>
      </c>
      <c r="BF234" s="156">
        <f>IF(N234="znížená",J234,0)</f>
        <v>0</v>
      </c>
      <c r="BG234" s="156">
        <f>IF(N234="zákl. prenesená",J234,0)</f>
        <v>0</v>
      </c>
      <c r="BH234" s="156">
        <f>IF(N234="zníž. prenesená",J234,0)</f>
        <v>0</v>
      </c>
      <c r="BI234" s="156">
        <f>IF(N234="nulová",J234,0)</f>
        <v>0</v>
      </c>
      <c r="BJ234" s="16" t="s">
        <v>88</v>
      </c>
      <c r="BK234" s="156">
        <f>ROUND(I234*H234,2)</f>
        <v>0</v>
      </c>
      <c r="BL234" s="16" t="s">
        <v>247</v>
      </c>
      <c r="BM234" s="155" t="s">
        <v>817</v>
      </c>
    </row>
    <row r="235" spans="2:65" s="11" customFormat="1" ht="22.95" customHeight="1">
      <c r="B235" s="130"/>
      <c r="D235" s="131" t="s">
        <v>75</v>
      </c>
      <c r="E235" s="140" t="s">
        <v>413</v>
      </c>
      <c r="F235" s="140" t="s">
        <v>414</v>
      </c>
      <c r="I235" s="133"/>
      <c r="J235" s="141">
        <f>BK235</f>
        <v>0</v>
      </c>
      <c r="L235" s="130"/>
      <c r="M235" s="135"/>
      <c r="P235" s="136">
        <f>SUM(P236:P250)</f>
        <v>0</v>
      </c>
      <c r="R235" s="136">
        <f>SUM(R236:R250)</f>
        <v>4.9111469620000001E-2</v>
      </c>
      <c r="T235" s="137">
        <f>SUM(T236:T250)</f>
        <v>1.6775699999999998E-2</v>
      </c>
      <c r="AR235" s="131" t="s">
        <v>88</v>
      </c>
      <c r="AT235" s="138" t="s">
        <v>75</v>
      </c>
      <c r="AU235" s="138" t="s">
        <v>83</v>
      </c>
      <c r="AY235" s="131" t="s">
        <v>152</v>
      </c>
      <c r="BK235" s="139">
        <f>SUM(BK236:BK250)</f>
        <v>0</v>
      </c>
    </row>
    <row r="236" spans="2:65" s="1" customFormat="1" ht="24.15" customHeight="1">
      <c r="B236" s="142"/>
      <c r="C236" s="143" t="s">
        <v>464</v>
      </c>
      <c r="D236" s="143" t="s">
        <v>155</v>
      </c>
      <c r="E236" s="144" t="s">
        <v>416</v>
      </c>
      <c r="F236" s="145" t="s">
        <v>417</v>
      </c>
      <c r="G236" s="146" t="s">
        <v>165</v>
      </c>
      <c r="H236" s="147">
        <v>55.918999999999997</v>
      </c>
      <c r="I236" s="148"/>
      <c r="J236" s="149">
        <f>ROUND(I236*H236,2)</f>
        <v>0</v>
      </c>
      <c r="K236" s="150"/>
      <c r="L236" s="31"/>
      <c r="M236" s="151" t="s">
        <v>1</v>
      </c>
      <c r="N236" s="152" t="s">
        <v>42</v>
      </c>
      <c r="P236" s="153">
        <f>O236*H236</f>
        <v>0</v>
      </c>
      <c r="Q236" s="153">
        <v>3.4800000000000001E-6</v>
      </c>
      <c r="R236" s="153">
        <f>Q236*H236</f>
        <v>1.9459811999999999E-4</v>
      </c>
      <c r="S236" s="153">
        <v>2.9999999999999997E-4</v>
      </c>
      <c r="T236" s="154">
        <f>S236*H236</f>
        <v>1.6775699999999998E-2</v>
      </c>
      <c r="AR236" s="155" t="s">
        <v>247</v>
      </c>
      <c r="AT236" s="155" t="s">
        <v>155</v>
      </c>
      <c r="AU236" s="155" t="s">
        <v>88</v>
      </c>
      <c r="AY236" s="16" t="s">
        <v>152</v>
      </c>
      <c r="BE236" s="156">
        <f>IF(N236="základná",J236,0)</f>
        <v>0</v>
      </c>
      <c r="BF236" s="156">
        <f>IF(N236="znížená",J236,0)</f>
        <v>0</v>
      </c>
      <c r="BG236" s="156">
        <f>IF(N236="zákl. prenesená",J236,0)</f>
        <v>0</v>
      </c>
      <c r="BH236" s="156">
        <f>IF(N236="zníž. prenesená",J236,0)</f>
        <v>0</v>
      </c>
      <c r="BI236" s="156">
        <f>IF(N236="nulová",J236,0)</f>
        <v>0</v>
      </c>
      <c r="BJ236" s="16" t="s">
        <v>88</v>
      </c>
      <c r="BK236" s="156">
        <f>ROUND(I236*H236,2)</f>
        <v>0</v>
      </c>
      <c r="BL236" s="16" t="s">
        <v>247</v>
      </c>
      <c r="BM236" s="155" t="s">
        <v>818</v>
      </c>
    </row>
    <row r="237" spans="2:65" s="14" customFormat="1">
      <c r="B237" s="183"/>
      <c r="D237" s="158" t="s">
        <v>161</v>
      </c>
      <c r="E237" s="184" t="s">
        <v>1</v>
      </c>
      <c r="F237" s="185" t="s">
        <v>819</v>
      </c>
      <c r="H237" s="184" t="s">
        <v>1</v>
      </c>
      <c r="I237" s="186"/>
      <c r="L237" s="183"/>
      <c r="M237" s="187"/>
      <c r="T237" s="188"/>
      <c r="AT237" s="184" t="s">
        <v>161</v>
      </c>
      <c r="AU237" s="184" t="s">
        <v>88</v>
      </c>
      <c r="AV237" s="14" t="s">
        <v>83</v>
      </c>
      <c r="AW237" s="14" t="s">
        <v>31</v>
      </c>
      <c r="AX237" s="14" t="s">
        <v>76</v>
      </c>
      <c r="AY237" s="184" t="s">
        <v>152</v>
      </c>
    </row>
    <row r="238" spans="2:65" s="12" customFormat="1">
      <c r="B238" s="157"/>
      <c r="D238" s="158" t="s">
        <v>161</v>
      </c>
      <c r="E238" s="159" t="s">
        <v>1</v>
      </c>
      <c r="F238" s="160" t="s">
        <v>687</v>
      </c>
      <c r="H238" s="161">
        <v>15.96</v>
      </c>
      <c r="I238" s="162"/>
      <c r="L238" s="157"/>
      <c r="M238" s="163"/>
      <c r="T238" s="164"/>
      <c r="AT238" s="159" t="s">
        <v>161</v>
      </c>
      <c r="AU238" s="159" t="s">
        <v>88</v>
      </c>
      <c r="AV238" s="12" t="s">
        <v>88</v>
      </c>
      <c r="AW238" s="12" t="s">
        <v>31</v>
      </c>
      <c r="AX238" s="12" t="s">
        <v>76</v>
      </c>
      <c r="AY238" s="159" t="s">
        <v>152</v>
      </c>
    </row>
    <row r="239" spans="2:65" s="14" customFormat="1">
      <c r="B239" s="183"/>
      <c r="D239" s="158" t="s">
        <v>161</v>
      </c>
      <c r="E239" s="184" t="s">
        <v>1</v>
      </c>
      <c r="F239" s="185" t="s">
        <v>820</v>
      </c>
      <c r="H239" s="184" t="s">
        <v>1</v>
      </c>
      <c r="I239" s="186"/>
      <c r="L239" s="183"/>
      <c r="M239" s="187"/>
      <c r="T239" s="188"/>
      <c r="AT239" s="184" t="s">
        <v>161</v>
      </c>
      <c r="AU239" s="184" t="s">
        <v>88</v>
      </c>
      <c r="AV239" s="14" t="s">
        <v>83</v>
      </c>
      <c r="AW239" s="14" t="s">
        <v>31</v>
      </c>
      <c r="AX239" s="14" t="s">
        <v>76</v>
      </c>
      <c r="AY239" s="184" t="s">
        <v>152</v>
      </c>
    </row>
    <row r="240" spans="2:65" s="12" customFormat="1">
      <c r="B240" s="157"/>
      <c r="D240" s="158" t="s">
        <v>161</v>
      </c>
      <c r="E240" s="159" t="s">
        <v>1</v>
      </c>
      <c r="F240" s="160" t="s">
        <v>821</v>
      </c>
      <c r="H240" s="161">
        <v>39.959000000000003</v>
      </c>
      <c r="I240" s="162"/>
      <c r="L240" s="157"/>
      <c r="M240" s="163"/>
      <c r="T240" s="164"/>
      <c r="AT240" s="159" t="s">
        <v>161</v>
      </c>
      <c r="AU240" s="159" t="s">
        <v>88</v>
      </c>
      <c r="AV240" s="12" t="s">
        <v>88</v>
      </c>
      <c r="AW240" s="12" t="s">
        <v>31</v>
      </c>
      <c r="AX240" s="12" t="s">
        <v>76</v>
      </c>
      <c r="AY240" s="159" t="s">
        <v>152</v>
      </c>
    </row>
    <row r="241" spans="2:65" s="13" customFormat="1">
      <c r="B241" s="176"/>
      <c r="D241" s="158" t="s">
        <v>161</v>
      </c>
      <c r="E241" s="177" t="s">
        <v>1</v>
      </c>
      <c r="F241" s="178" t="s">
        <v>183</v>
      </c>
      <c r="H241" s="179">
        <v>55.919000000000004</v>
      </c>
      <c r="I241" s="180"/>
      <c r="L241" s="176"/>
      <c r="M241" s="181"/>
      <c r="T241" s="182"/>
      <c r="AT241" s="177" t="s">
        <v>161</v>
      </c>
      <c r="AU241" s="177" t="s">
        <v>88</v>
      </c>
      <c r="AV241" s="13" t="s">
        <v>159</v>
      </c>
      <c r="AW241" s="13" t="s">
        <v>31</v>
      </c>
      <c r="AX241" s="13" t="s">
        <v>83</v>
      </c>
      <c r="AY241" s="177" t="s">
        <v>152</v>
      </c>
    </row>
    <row r="242" spans="2:65" s="1" customFormat="1" ht="24.15" customHeight="1">
      <c r="B242" s="142"/>
      <c r="C242" s="143" t="s">
        <v>470</v>
      </c>
      <c r="D242" s="143" t="s">
        <v>155</v>
      </c>
      <c r="E242" s="144" t="s">
        <v>445</v>
      </c>
      <c r="F242" s="145" t="s">
        <v>446</v>
      </c>
      <c r="G242" s="146" t="s">
        <v>165</v>
      </c>
      <c r="H242" s="147">
        <v>84.962000000000003</v>
      </c>
      <c r="I242" s="148"/>
      <c r="J242" s="149">
        <f>ROUND(I242*H242,2)</f>
        <v>0</v>
      </c>
      <c r="K242" s="150"/>
      <c r="L242" s="31"/>
      <c r="M242" s="151" t="s">
        <v>1</v>
      </c>
      <c r="N242" s="152" t="s">
        <v>42</v>
      </c>
      <c r="P242" s="153">
        <f>O242*H242</f>
        <v>0</v>
      </c>
      <c r="Q242" s="153">
        <v>1.6574999999999999E-4</v>
      </c>
      <c r="R242" s="153">
        <f>Q242*H242</f>
        <v>1.4082451499999999E-2</v>
      </c>
      <c r="S242" s="153">
        <v>0</v>
      </c>
      <c r="T242" s="154">
        <f>S242*H242</f>
        <v>0</v>
      </c>
      <c r="AR242" s="155" t="s">
        <v>247</v>
      </c>
      <c r="AT242" s="155" t="s">
        <v>155</v>
      </c>
      <c r="AU242" s="155" t="s">
        <v>88</v>
      </c>
      <c r="AY242" s="16" t="s">
        <v>152</v>
      </c>
      <c r="BE242" s="156">
        <f>IF(N242="základná",J242,0)</f>
        <v>0</v>
      </c>
      <c r="BF242" s="156">
        <f>IF(N242="znížená",J242,0)</f>
        <v>0</v>
      </c>
      <c r="BG242" s="156">
        <f>IF(N242="zákl. prenesená",J242,0)</f>
        <v>0</v>
      </c>
      <c r="BH242" s="156">
        <f>IF(N242="zníž. prenesená",J242,0)</f>
        <v>0</v>
      </c>
      <c r="BI242" s="156">
        <f>IF(N242="nulová",J242,0)</f>
        <v>0</v>
      </c>
      <c r="BJ242" s="16" t="s">
        <v>88</v>
      </c>
      <c r="BK242" s="156">
        <f>ROUND(I242*H242,2)</f>
        <v>0</v>
      </c>
      <c r="BL242" s="16" t="s">
        <v>247</v>
      </c>
      <c r="BM242" s="155" t="s">
        <v>822</v>
      </c>
    </row>
    <row r="243" spans="2:65" s="1" customFormat="1" ht="44.25" customHeight="1">
      <c r="B243" s="142"/>
      <c r="C243" s="143" t="s">
        <v>474</v>
      </c>
      <c r="D243" s="143" t="s">
        <v>155</v>
      </c>
      <c r="E243" s="144" t="s">
        <v>459</v>
      </c>
      <c r="F243" s="145" t="s">
        <v>460</v>
      </c>
      <c r="G243" s="146" t="s">
        <v>165</v>
      </c>
      <c r="H243" s="147">
        <v>84.962000000000003</v>
      </c>
      <c r="I243" s="148"/>
      <c r="J243" s="149">
        <f>ROUND(I243*H243,2)</f>
        <v>0</v>
      </c>
      <c r="K243" s="150"/>
      <c r="L243" s="31"/>
      <c r="M243" s="151" t="s">
        <v>1</v>
      </c>
      <c r="N243" s="152" t="s">
        <v>42</v>
      </c>
      <c r="P243" s="153">
        <f>O243*H243</f>
        <v>0</v>
      </c>
      <c r="Q243" s="153">
        <v>4.0999999999999999E-4</v>
      </c>
      <c r="R243" s="153">
        <f>Q243*H243</f>
        <v>3.4834419999999998E-2</v>
      </c>
      <c r="S243" s="153">
        <v>0</v>
      </c>
      <c r="T243" s="154">
        <f>S243*H243</f>
        <v>0</v>
      </c>
      <c r="AR243" s="155" t="s">
        <v>247</v>
      </c>
      <c r="AT243" s="155" t="s">
        <v>155</v>
      </c>
      <c r="AU243" s="155" t="s">
        <v>88</v>
      </c>
      <c r="AY243" s="16" t="s">
        <v>152</v>
      </c>
      <c r="BE243" s="156">
        <f>IF(N243="základná",J243,0)</f>
        <v>0</v>
      </c>
      <c r="BF243" s="156">
        <f>IF(N243="znížená",J243,0)</f>
        <v>0</v>
      </c>
      <c r="BG243" s="156">
        <f>IF(N243="zákl. prenesená",J243,0)</f>
        <v>0</v>
      </c>
      <c r="BH243" s="156">
        <f>IF(N243="zníž. prenesená",J243,0)</f>
        <v>0</v>
      </c>
      <c r="BI243" s="156">
        <f>IF(N243="nulová",J243,0)</f>
        <v>0</v>
      </c>
      <c r="BJ243" s="16" t="s">
        <v>88</v>
      </c>
      <c r="BK243" s="156">
        <f>ROUND(I243*H243,2)</f>
        <v>0</v>
      </c>
      <c r="BL243" s="16" t="s">
        <v>247</v>
      </c>
      <c r="BM243" s="155" t="s">
        <v>823</v>
      </c>
    </row>
    <row r="244" spans="2:65" s="14" customFormat="1">
      <c r="B244" s="183"/>
      <c r="D244" s="158" t="s">
        <v>161</v>
      </c>
      <c r="E244" s="184" t="s">
        <v>1</v>
      </c>
      <c r="F244" s="185" t="s">
        <v>819</v>
      </c>
      <c r="H244" s="184" t="s">
        <v>1</v>
      </c>
      <c r="I244" s="186"/>
      <c r="L244" s="183"/>
      <c r="M244" s="187"/>
      <c r="T244" s="188"/>
      <c r="AT244" s="184" t="s">
        <v>161</v>
      </c>
      <c r="AU244" s="184" t="s">
        <v>88</v>
      </c>
      <c r="AV244" s="14" t="s">
        <v>83</v>
      </c>
      <c r="AW244" s="14" t="s">
        <v>31</v>
      </c>
      <c r="AX244" s="14" t="s">
        <v>76</v>
      </c>
      <c r="AY244" s="184" t="s">
        <v>152</v>
      </c>
    </row>
    <row r="245" spans="2:65" s="12" customFormat="1">
      <c r="B245" s="157"/>
      <c r="D245" s="158" t="s">
        <v>161</v>
      </c>
      <c r="E245" s="159" t="s">
        <v>1</v>
      </c>
      <c r="F245" s="160" t="s">
        <v>824</v>
      </c>
      <c r="H245" s="161">
        <v>25.96</v>
      </c>
      <c r="I245" s="162"/>
      <c r="L245" s="157"/>
      <c r="M245" s="163"/>
      <c r="T245" s="164"/>
      <c r="AT245" s="159" t="s">
        <v>161</v>
      </c>
      <c r="AU245" s="159" t="s">
        <v>88</v>
      </c>
      <c r="AV245" s="12" t="s">
        <v>88</v>
      </c>
      <c r="AW245" s="12" t="s">
        <v>31</v>
      </c>
      <c r="AX245" s="12" t="s">
        <v>76</v>
      </c>
      <c r="AY245" s="159" t="s">
        <v>152</v>
      </c>
    </row>
    <row r="246" spans="2:65" s="14" customFormat="1">
      <c r="B246" s="183"/>
      <c r="D246" s="158" t="s">
        <v>161</v>
      </c>
      <c r="E246" s="184" t="s">
        <v>1</v>
      </c>
      <c r="F246" s="185" t="s">
        <v>825</v>
      </c>
      <c r="H246" s="184" t="s">
        <v>1</v>
      </c>
      <c r="I246" s="186"/>
      <c r="L246" s="183"/>
      <c r="M246" s="187"/>
      <c r="T246" s="188"/>
      <c r="AT246" s="184" t="s">
        <v>161</v>
      </c>
      <c r="AU246" s="184" t="s">
        <v>88</v>
      </c>
      <c r="AV246" s="14" t="s">
        <v>83</v>
      </c>
      <c r="AW246" s="14" t="s">
        <v>31</v>
      </c>
      <c r="AX246" s="14" t="s">
        <v>76</v>
      </c>
      <c r="AY246" s="184" t="s">
        <v>152</v>
      </c>
    </row>
    <row r="247" spans="2:65" s="12" customFormat="1">
      <c r="B247" s="157"/>
      <c r="D247" s="158" t="s">
        <v>161</v>
      </c>
      <c r="E247" s="159" t="s">
        <v>1</v>
      </c>
      <c r="F247" s="160" t="s">
        <v>826</v>
      </c>
      <c r="H247" s="161">
        <v>18.939</v>
      </c>
      <c r="I247" s="162"/>
      <c r="L247" s="157"/>
      <c r="M247" s="163"/>
      <c r="T247" s="164"/>
      <c r="AT247" s="159" t="s">
        <v>161</v>
      </c>
      <c r="AU247" s="159" t="s">
        <v>88</v>
      </c>
      <c r="AV247" s="12" t="s">
        <v>88</v>
      </c>
      <c r="AW247" s="12" t="s">
        <v>31</v>
      </c>
      <c r="AX247" s="12" t="s">
        <v>76</v>
      </c>
      <c r="AY247" s="159" t="s">
        <v>152</v>
      </c>
    </row>
    <row r="248" spans="2:65" s="14" customFormat="1">
      <c r="B248" s="183"/>
      <c r="D248" s="158" t="s">
        <v>161</v>
      </c>
      <c r="E248" s="184" t="s">
        <v>1</v>
      </c>
      <c r="F248" s="185" t="s">
        <v>827</v>
      </c>
      <c r="H248" s="184" t="s">
        <v>1</v>
      </c>
      <c r="I248" s="186"/>
      <c r="L248" s="183"/>
      <c r="M248" s="187"/>
      <c r="T248" s="188"/>
      <c r="AT248" s="184" t="s">
        <v>161</v>
      </c>
      <c r="AU248" s="184" t="s">
        <v>88</v>
      </c>
      <c r="AV248" s="14" t="s">
        <v>83</v>
      </c>
      <c r="AW248" s="14" t="s">
        <v>31</v>
      </c>
      <c r="AX248" s="14" t="s">
        <v>76</v>
      </c>
      <c r="AY248" s="184" t="s">
        <v>152</v>
      </c>
    </row>
    <row r="249" spans="2:65" s="12" customFormat="1">
      <c r="B249" s="157"/>
      <c r="D249" s="158" t="s">
        <v>161</v>
      </c>
      <c r="E249" s="159" t="s">
        <v>1</v>
      </c>
      <c r="F249" s="160" t="s">
        <v>697</v>
      </c>
      <c r="H249" s="161">
        <v>40.063000000000002</v>
      </c>
      <c r="I249" s="162"/>
      <c r="L249" s="157"/>
      <c r="M249" s="163"/>
      <c r="T249" s="164"/>
      <c r="AT249" s="159" t="s">
        <v>161</v>
      </c>
      <c r="AU249" s="159" t="s">
        <v>88</v>
      </c>
      <c r="AV249" s="12" t="s">
        <v>88</v>
      </c>
      <c r="AW249" s="12" t="s">
        <v>31</v>
      </c>
      <c r="AX249" s="12" t="s">
        <v>76</v>
      </c>
      <c r="AY249" s="159" t="s">
        <v>152</v>
      </c>
    </row>
    <row r="250" spans="2:65" s="13" customFormat="1">
      <c r="B250" s="176"/>
      <c r="D250" s="158" t="s">
        <v>161</v>
      </c>
      <c r="E250" s="177" t="s">
        <v>1</v>
      </c>
      <c r="F250" s="178" t="s">
        <v>183</v>
      </c>
      <c r="H250" s="179">
        <v>84.962000000000003</v>
      </c>
      <c r="I250" s="180"/>
      <c r="L250" s="176"/>
      <c r="M250" s="181"/>
      <c r="T250" s="182"/>
      <c r="AT250" s="177" t="s">
        <v>161</v>
      </c>
      <c r="AU250" s="177" t="s">
        <v>88</v>
      </c>
      <c r="AV250" s="13" t="s">
        <v>159</v>
      </c>
      <c r="AW250" s="13" t="s">
        <v>31</v>
      </c>
      <c r="AX250" s="13" t="s">
        <v>83</v>
      </c>
      <c r="AY250" s="177" t="s">
        <v>152</v>
      </c>
    </row>
    <row r="251" spans="2:65" s="11" customFormat="1" ht="25.95" customHeight="1">
      <c r="B251" s="130"/>
      <c r="D251" s="131" t="s">
        <v>75</v>
      </c>
      <c r="E251" s="132" t="s">
        <v>169</v>
      </c>
      <c r="F251" s="132" t="s">
        <v>828</v>
      </c>
      <c r="I251" s="133"/>
      <c r="J251" s="134">
        <f>BK251</f>
        <v>0</v>
      </c>
      <c r="L251" s="130"/>
      <c r="M251" s="135"/>
      <c r="P251" s="136">
        <f>P252</f>
        <v>0</v>
      </c>
      <c r="R251" s="136">
        <f>R252</f>
        <v>0</v>
      </c>
      <c r="T251" s="137">
        <f>T252</f>
        <v>0</v>
      </c>
      <c r="AR251" s="131" t="s">
        <v>168</v>
      </c>
      <c r="AT251" s="138" t="s">
        <v>75</v>
      </c>
      <c r="AU251" s="138" t="s">
        <v>76</v>
      </c>
      <c r="AY251" s="131" t="s">
        <v>152</v>
      </c>
      <c r="BK251" s="139">
        <f>BK252</f>
        <v>0</v>
      </c>
    </row>
    <row r="252" spans="2:65" s="11" customFormat="1" ht="22.95" customHeight="1">
      <c r="B252" s="130"/>
      <c r="D252" s="131" t="s">
        <v>75</v>
      </c>
      <c r="E252" s="140" t="s">
        <v>829</v>
      </c>
      <c r="F252" s="140" t="s">
        <v>830</v>
      </c>
      <c r="I252" s="133"/>
      <c r="J252" s="141">
        <f>BK252</f>
        <v>0</v>
      </c>
      <c r="L252" s="130"/>
      <c r="M252" s="135"/>
      <c r="P252" s="136">
        <f>SUM(P253:P256)</f>
        <v>0</v>
      </c>
      <c r="R252" s="136">
        <f>SUM(R253:R256)</f>
        <v>0</v>
      </c>
      <c r="T252" s="137">
        <f>SUM(T253:T256)</f>
        <v>0</v>
      </c>
      <c r="AR252" s="131" t="s">
        <v>168</v>
      </c>
      <c r="AT252" s="138" t="s">
        <v>75</v>
      </c>
      <c r="AU252" s="138" t="s">
        <v>83</v>
      </c>
      <c r="AY252" s="131" t="s">
        <v>152</v>
      </c>
      <c r="BK252" s="139">
        <f>SUM(BK253:BK256)</f>
        <v>0</v>
      </c>
    </row>
    <row r="253" spans="2:65" s="1" customFormat="1" ht="16.5" customHeight="1">
      <c r="B253" s="142"/>
      <c r="C253" s="143" t="s">
        <v>478</v>
      </c>
      <c r="D253" s="143" t="s">
        <v>155</v>
      </c>
      <c r="E253" s="144" t="s">
        <v>831</v>
      </c>
      <c r="F253" s="145" t="s">
        <v>832</v>
      </c>
      <c r="G253" s="146" t="s">
        <v>833</v>
      </c>
      <c r="H253" s="147">
        <v>1</v>
      </c>
      <c r="I253" s="148"/>
      <c r="J253" s="149">
        <f>ROUND(I253*H253,2)</f>
        <v>0</v>
      </c>
      <c r="K253" s="150"/>
      <c r="L253" s="31"/>
      <c r="M253" s="151" t="s">
        <v>1</v>
      </c>
      <c r="N253" s="152" t="s">
        <v>42</v>
      </c>
      <c r="P253" s="153">
        <f>O253*H253</f>
        <v>0</v>
      </c>
      <c r="Q253" s="153">
        <v>0</v>
      </c>
      <c r="R253" s="153">
        <f>Q253*H253</f>
        <v>0</v>
      </c>
      <c r="S253" s="153">
        <v>0</v>
      </c>
      <c r="T253" s="154">
        <f>S253*H253</f>
        <v>0</v>
      </c>
      <c r="AR253" s="155" t="s">
        <v>581</v>
      </c>
      <c r="AT253" s="155" t="s">
        <v>155</v>
      </c>
      <c r="AU253" s="155" t="s">
        <v>88</v>
      </c>
      <c r="AY253" s="16" t="s">
        <v>152</v>
      </c>
      <c r="BE253" s="156">
        <f>IF(N253="základná",J253,0)</f>
        <v>0</v>
      </c>
      <c r="BF253" s="156">
        <f>IF(N253="znížená",J253,0)</f>
        <v>0</v>
      </c>
      <c r="BG253" s="156">
        <f>IF(N253="zákl. prenesená",J253,0)</f>
        <v>0</v>
      </c>
      <c r="BH253" s="156">
        <f>IF(N253="zníž. prenesená",J253,0)</f>
        <v>0</v>
      </c>
      <c r="BI253" s="156">
        <f>IF(N253="nulová",J253,0)</f>
        <v>0</v>
      </c>
      <c r="BJ253" s="16" t="s">
        <v>88</v>
      </c>
      <c r="BK253" s="156">
        <f>ROUND(I253*H253,2)</f>
        <v>0</v>
      </c>
      <c r="BL253" s="16" t="s">
        <v>581</v>
      </c>
      <c r="BM253" s="155" t="s">
        <v>834</v>
      </c>
    </row>
    <row r="254" spans="2:65" s="1" customFormat="1" ht="16.5" customHeight="1">
      <c r="B254" s="142"/>
      <c r="C254" s="143" t="s">
        <v>482</v>
      </c>
      <c r="D254" s="143" t="s">
        <v>155</v>
      </c>
      <c r="E254" s="144" t="s">
        <v>835</v>
      </c>
      <c r="F254" s="145" t="s">
        <v>836</v>
      </c>
      <c r="G254" s="146" t="s">
        <v>362</v>
      </c>
      <c r="H254" s="147">
        <v>1</v>
      </c>
      <c r="I254" s="148"/>
      <c r="J254" s="149">
        <f>ROUND(I254*H254,2)</f>
        <v>0</v>
      </c>
      <c r="K254" s="150"/>
      <c r="L254" s="31"/>
      <c r="M254" s="151" t="s">
        <v>1</v>
      </c>
      <c r="N254" s="152" t="s">
        <v>42</v>
      </c>
      <c r="P254" s="153">
        <f>O254*H254</f>
        <v>0</v>
      </c>
      <c r="Q254" s="153">
        <v>0</v>
      </c>
      <c r="R254" s="153">
        <f>Q254*H254</f>
        <v>0</v>
      </c>
      <c r="S254" s="153">
        <v>0</v>
      </c>
      <c r="T254" s="154">
        <f>S254*H254</f>
        <v>0</v>
      </c>
      <c r="AR254" s="155" t="s">
        <v>581</v>
      </c>
      <c r="AT254" s="155" t="s">
        <v>155</v>
      </c>
      <c r="AU254" s="155" t="s">
        <v>88</v>
      </c>
      <c r="AY254" s="16" t="s">
        <v>152</v>
      </c>
      <c r="BE254" s="156">
        <f>IF(N254="základná",J254,0)</f>
        <v>0</v>
      </c>
      <c r="BF254" s="156">
        <f>IF(N254="znížená",J254,0)</f>
        <v>0</v>
      </c>
      <c r="BG254" s="156">
        <f>IF(N254="zákl. prenesená",J254,0)</f>
        <v>0</v>
      </c>
      <c r="BH254" s="156">
        <f>IF(N254="zníž. prenesená",J254,0)</f>
        <v>0</v>
      </c>
      <c r="BI254" s="156">
        <f>IF(N254="nulová",J254,0)</f>
        <v>0</v>
      </c>
      <c r="BJ254" s="16" t="s">
        <v>88</v>
      </c>
      <c r="BK254" s="156">
        <f>ROUND(I254*H254,2)</f>
        <v>0</v>
      </c>
      <c r="BL254" s="16" t="s">
        <v>581</v>
      </c>
      <c r="BM254" s="155" t="s">
        <v>837</v>
      </c>
    </row>
    <row r="255" spans="2:65" s="14" customFormat="1">
      <c r="B255" s="183"/>
      <c r="D255" s="158" t="s">
        <v>161</v>
      </c>
      <c r="E255" s="184" t="s">
        <v>1</v>
      </c>
      <c r="F255" s="185" t="s">
        <v>838</v>
      </c>
      <c r="H255" s="184" t="s">
        <v>1</v>
      </c>
      <c r="I255" s="186"/>
      <c r="L255" s="183"/>
      <c r="M255" s="187"/>
      <c r="T255" s="188"/>
      <c r="AT255" s="184" t="s">
        <v>161</v>
      </c>
      <c r="AU255" s="184" t="s">
        <v>88</v>
      </c>
      <c r="AV255" s="14" t="s">
        <v>83</v>
      </c>
      <c r="AW255" s="14" t="s">
        <v>31</v>
      </c>
      <c r="AX255" s="14" t="s">
        <v>76</v>
      </c>
      <c r="AY255" s="184" t="s">
        <v>152</v>
      </c>
    </row>
    <row r="256" spans="2:65" s="12" customFormat="1">
      <c r="B256" s="157"/>
      <c r="D256" s="158" t="s">
        <v>161</v>
      </c>
      <c r="E256" s="159" t="s">
        <v>1</v>
      </c>
      <c r="F256" s="160" t="s">
        <v>83</v>
      </c>
      <c r="H256" s="161">
        <v>1</v>
      </c>
      <c r="I256" s="162"/>
      <c r="L256" s="157"/>
      <c r="M256" s="163"/>
      <c r="T256" s="164"/>
      <c r="AT256" s="159" t="s">
        <v>161</v>
      </c>
      <c r="AU256" s="159" t="s">
        <v>88</v>
      </c>
      <c r="AV256" s="12" t="s">
        <v>88</v>
      </c>
      <c r="AW256" s="12" t="s">
        <v>31</v>
      </c>
      <c r="AX256" s="12" t="s">
        <v>83</v>
      </c>
      <c r="AY256" s="159" t="s">
        <v>152</v>
      </c>
    </row>
    <row r="257" spans="2:65" s="11" customFormat="1" ht="25.95" customHeight="1">
      <c r="B257" s="130"/>
      <c r="D257" s="131" t="s">
        <v>75</v>
      </c>
      <c r="E257" s="132" t="s">
        <v>490</v>
      </c>
      <c r="F257" s="132" t="s">
        <v>491</v>
      </c>
      <c r="I257" s="133"/>
      <c r="J257" s="134">
        <f>BK257</f>
        <v>0</v>
      </c>
      <c r="L257" s="130"/>
      <c r="M257" s="135"/>
      <c r="P257" s="136">
        <f>P258</f>
        <v>0</v>
      </c>
      <c r="R257" s="136">
        <f>R258</f>
        <v>0</v>
      </c>
      <c r="T257" s="137">
        <f>T258</f>
        <v>0</v>
      </c>
      <c r="AR257" s="131" t="s">
        <v>159</v>
      </c>
      <c r="AT257" s="138" t="s">
        <v>75</v>
      </c>
      <c r="AU257" s="138" t="s">
        <v>76</v>
      </c>
      <c r="AY257" s="131" t="s">
        <v>152</v>
      </c>
      <c r="BK257" s="139">
        <f>BK258</f>
        <v>0</v>
      </c>
    </row>
    <row r="258" spans="2:65" s="1" customFormat="1" ht="33" customHeight="1">
      <c r="B258" s="142"/>
      <c r="C258" s="143" t="s">
        <v>486</v>
      </c>
      <c r="D258" s="143" t="s">
        <v>155</v>
      </c>
      <c r="E258" s="144" t="s">
        <v>493</v>
      </c>
      <c r="F258" s="145" t="s">
        <v>494</v>
      </c>
      <c r="G258" s="146" t="s">
        <v>495</v>
      </c>
      <c r="H258" s="147">
        <v>40</v>
      </c>
      <c r="I258" s="148"/>
      <c r="J258" s="149">
        <f>ROUND(I258*H258,2)</f>
        <v>0</v>
      </c>
      <c r="K258" s="150"/>
      <c r="L258" s="31"/>
      <c r="M258" s="151" t="s">
        <v>1</v>
      </c>
      <c r="N258" s="152" t="s">
        <v>42</v>
      </c>
      <c r="P258" s="153">
        <f>O258*H258</f>
        <v>0</v>
      </c>
      <c r="Q258" s="153">
        <v>0</v>
      </c>
      <c r="R258" s="153">
        <f>Q258*H258</f>
        <v>0</v>
      </c>
      <c r="S258" s="153">
        <v>0</v>
      </c>
      <c r="T258" s="154">
        <f>S258*H258</f>
        <v>0</v>
      </c>
      <c r="AR258" s="155" t="s">
        <v>496</v>
      </c>
      <c r="AT258" s="155" t="s">
        <v>155</v>
      </c>
      <c r="AU258" s="155" t="s">
        <v>83</v>
      </c>
      <c r="AY258" s="16" t="s">
        <v>152</v>
      </c>
      <c r="BE258" s="156">
        <f>IF(N258="základná",J258,0)</f>
        <v>0</v>
      </c>
      <c r="BF258" s="156">
        <f>IF(N258="znížená",J258,0)</f>
        <v>0</v>
      </c>
      <c r="BG258" s="156">
        <f>IF(N258="zákl. prenesená",J258,0)</f>
        <v>0</v>
      </c>
      <c r="BH258" s="156">
        <f>IF(N258="zníž. prenesená",J258,0)</f>
        <v>0</v>
      </c>
      <c r="BI258" s="156">
        <f>IF(N258="nulová",J258,0)</f>
        <v>0</v>
      </c>
      <c r="BJ258" s="16" t="s">
        <v>88</v>
      </c>
      <c r="BK258" s="156">
        <f>ROUND(I258*H258,2)</f>
        <v>0</v>
      </c>
      <c r="BL258" s="16" t="s">
        <v>496</v>
      </c>
      <c r="BM258" s="155" t="s">
        <v>839</v>
      </c>
    </row>
    <row r="259" spans="2:65" s="11" customFormat="1" ht="25.95" customHeight="1">
      <c r="B259" s="130"/>
      <c r="D259" s="131" t="s">
        <v>75</v>
      </c>
      <c r="E259" s="132" t="s">
        <v>498</v>
      </c>
      <c r="F259" s="132" t="s">
        <v>499</v>
      </c>
      <c r="I259" s="133"/>
      <c r="J259" s="134">
        <f>BK259</f>
        <v>0</v>
      </c>
      <c r="L259" s="130"/>
      <c r="M259" s="135"/>
      <c r="P259" s="136">
        <f>P260</f>
        <v>0</v>
      </c>
      <c r="R259" s="136">
        <f>R260</f>
        <v>0</v>
      </c>
      <c r="T259" s="137">
        <f>T260</f>
        <v>0</v>
      </c>
      <c r="AR259" s="131" t="s">
        <v>178</v>
      </c>
      <c r="AT259" s="138" t="s">
        <v>75</v>
      </c>
      <c r="AU259" s="138" t="s">
        <v>76</v>
      </c>
      <c r="AY259" s="131" t="s">
        <v>152</v>
      </c>
      <c r="BK259" s="139">
        <f>BK260</f>
        <v>0</v>
      </c>
    </row>
    <row r="260" spans="2:65" s="1" customFormat="1" ht="16.5" customHeight="1">
      <c r="B260" s="142"/>
      <c r="C260" s="143" t="s">
        <v>492</v>
      </c>
      <c r="D260" s="143" t="s">
        <v>155</v>
      </c>
      <c r="E260" s="144" t="s">
        <v>501</v>
      </c>
      <c r="F260" s="145" t="s">
        <v>502</v>
      </c>
      <c r="G260" s="146" t="s">
        <v>503</v>
      </c>
      <c r="H260" s="147">
        <v>1</v>
      </c>
      <c r="I260" s="148"/>
      <c r="J260" s="149">
        <f>ROUND(I260*H260,2)</f>
        <v>0</v>
      </c>
      <c r="K260" s="150"/>
      <c r="L260" s="31"/>
      <c r="M260" s="190" t="s">
        <v>1</v>
      </c>
      <c r="N260" s="191" t="s">
        <v>42</v>
      </c>
      <c r="O260" s="192"/>
      <c r="P260" s="193">
        <f>O260*H260</f>
        <v>0</v>
      </c>
      <c r="Q260" s="193">
        <v>0</v>
      </c>
      <c r="R260" s="193">
        <f>Q260*H260</f>
        <v>0</v>
      </c>
      <c r="S260" s="193">
        <v>0</v>
      </c>
      <c r="T260" s="194">
        <f>S260*H260</f>
        <v>0</v>
      </c>
      <c r="AR260" s="155" t="s">
        <v>504</v>
      </c>
      <c r="AT260" s="155" t="s">
        <v>155</v>
      </c>
      <c r="AU260" s="155" t="s">
        <v>83</v>
      </c>
      <c r="AY260" s="16" t="s">
        <v>152</v>
      </c>
      <c r="BE260" s="156">
        <f>IF(N260="základná",J260,0)</f>
        <v>0</v>
      </c>
      <c r="BF260" s="156">
        <f>IF(N260="znížená",J260,0)</f>
        <v>0</v>
      </c>
      <c r="BG260" s="156">
        <f>IF(N260="zákl. prenesená",J260,0)</f>
        <v>0</v>
      </c>
      <c r="BH260" s="156">
        <f>IF(N260="zníž. prenesená",J260,0)</f>
        <v>0</v>
      </c>
      <c r="BI260" s="156">
        <f>IF(N260="nulová",J260,0)</f>
        <v>0</v>
      </c>
      <c r="BJ260" s="16" t="s">
        <v>88</v>
      </c>
      <c r="BK260" s="156">
        <f>ROUND(I260*H260,2)</f>
        <v>0</v>
      </c>
      <c r="BL260" s="16" t="s">
        <v>504</v>
      </c>
      <c r="BM260" s="155" t="s">
        <v>840</v>
      </c>
    </row>
    <row r="261" spans="2:65" s="1" customFormat="1" ht="6.9" customHeight="1">
      <c r="B261" s="46"/>
      <c r="C261" s="47"/>
      <c r="D261" s="47"/>
      <c r="E261" s="47"/>
      <c r="F261" s="47"/>
      <c r="G261" s="47"/>
      <c r="H261" s="47"/>
      <c r="I261" s="47"/>
      <c r="J261" s="47"/>
      <c r="K261" s="47"/>
      <c r="L261" s="31"/>
    </row>
  </sheetData>
  <autoFilter ref="C129:K260" xr:uid="{00000000-0009-0000-0000-000003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723"/>
  <sheetViews>
    <sheetView showGridLines="0" topLeftCell="A706" workbookViewId="0">
      <selection activeCell="W716" sqref="W71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97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" customHeight="1">
      <c r="B4" s="19"/>
      <c r="D4" s="20" t="s">
        <v>113</v>
      </c>
      <c r="L4" s="19"/>
      <c r="M4" s="95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51" t="str">
        <f>'Rekapitulácia stavby'!K6</f>
        <v>Stavebné úpravy a rekonštrukcia priestorov Strednej zdravotníckej školy vo Zvolene</v>
      </c>
      <c r="F7" s="252"/>
      <c r="G7" s="252"/>
      <c r="H7" s="252"/>
      <c r="L7" s="19"/>
    </row>
    <row r="8" spans="2:46" s="1" customFormat="1" ht="12" customHeight="1">
      <c r="B8" s="31"/>
      <c r="D8" s="26" t="s">
        <v>114</v>
      </c>
      <c r="L8" s="31"/>
    </row>
    <row r="9" spans="2:46" s="1" customFormat="1" ht="16.5" customHeight="1">
      <c r="B9" s="31"/>
      <c r="E9" s="235" t="s">
        <v>841</v>
      </c>
      <c r="F9" s="250"/>
      <c r="G9" s="250"/>
      <c r="H9" s="25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17. 1. 2025</v>
      </c>
      <c r="L12" s="31"/>
    </row>
    <row r="13" spans="2:46" s="1" customFormat="1" ht="10.95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53" t="str">
        <f>'Rekapitulácia stavby'!E14</f>
        <v>Vyplň údaj</v>
      </c>
      <c r="F18" s="240"/>
      <c r="G18" s="240"/>
      <c r="H18" s="240"/>
      <c r="I18" s="26" t="s">
        <v>26</v>
      </c>
      <c r="J18" s="27" t="str">
        <f>'Rekapitulácia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33</v>
      </c>
      <c r="I24" s="26" t="s">
        <v>26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47.25" customHeight="1">
      <c r="B27" s="96"/>
      <c r="E27" s="244" t="s">
        <v>35</v>
      </c>
      <c r="F27" s="244"/>
      <c r="G27" s="244"/>
      <c r="H27" s="244"/>
      <c r="L27" s="96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7" t="s">
        <v>36</v>
      </c>
      <c r="J30" s="68">
        <f>ROUND(J145, 2)</f>
        <v>0</v>
      </c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" customHeight="1">
      <c r="B33" s="31"/>
      <c r="D33" s="57" t="s">
        <v>40</v>
      </c>
      <c r="E33" s="36" t="s">
        <v>41</v>
      </c>
      <c r="F33" s="98">
        <f>ROUND((SUM(BE145:BE722)),  2)</f>
        <v>0</v>
      </c>
      <c r="G33" s="99"/>
      <c r="H33" s="99"/>
      <c r="I33" s="100">
        <v>0.23</v>
      </c>
      <c r="J33" s="98">
        <f>ROUND(((SUM(BE145:BE722))*I33),  2)</f>
        <v>0</v>
      </c>
      <c r="L33" s="31"/>
    </row>
    <row r="34" spans="2:12" s="1" customFormat="1" ht="14.4" customHeight="1">
      <c r="B34" s="31"/>
      <c r="E34" s="36" t="s">
        <v>42</v>
      </c>
      <c r="F34" s="98">
        <f>ROUND((SUM(BF145:BF722)),  2)</f>
        <v>0</v>
      </c>
      <c r="G34" s="99"/>
      <c r="H34" s="99"/>
      <c r="I34" s="100">
        <v>0.23</v>
      </c>
      <c r="J34" s="98">
        <f>ROUND(((SUM(BF145:BF722))*I34),  2)</f>
        <v>0</v>
      </c>
      <c r="L34" s="31"/>
    </row>
    <row r="35" spans="2:12" s="1" customFormat="1" ht="14.4" hidden="1" customHeight="1">
      <c r="B35" s="31"/>
      <c r="E35" s="26" t="s">
        <v>43</v>
      </c>
      <c r="F35" s="88">
        <f>ROUND((SUM(BG145:BG722)),  2)</f>
        <v>0</v>
      </c>
      <c r="I35" s="101">
        <v>0.23</v>
      </c>
      <c r="J35" s="88">
        <f>0</f>
        <v>0</v>
      </c>
      <c r="L35" s="31"/>
    </row>
    <row r="36" spans="2:12" s="1" customFormat="1" ht="14.4" hidden="1" customHeight="1">
      <c r="B36" s="31"/>
      <c r="E36" s="26" t="s">
        <v>44</v>
      </c>
      <c r="F36" s="88">
        <f>ROUND((SUM(BH145:BH722)),  2)</f>
        <v>0</v>
      </c>
      <c r="I36" s="101">
        <v>0.23</v>
      </c>
      <c r="J36" s="88">
        <f>0</f>
        <v>0</v>
      </c>
      <c r="L36" s="31"/>
    </row>
    <row r="37" spans="2:12" s="1" customFormat="1" ht="14.4" hidden="1" customHeight="1">
      <c r="B37" s="31"/>
      <c r="E37" s="36" t="s">
        <v>45</v>
      </c>
      <c r="F37" s="98">
        <f>ROUND((SUM(BI145:BI722)),  2)</f>
        <v>0</v>
      </c>
      <c r="G37" s="99"/>
      <c r="H37" s="99"/>
      <c r="I37" s="100">
        <v>0</v>
      </c>
      <c r="J37" s="98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102"/>
      <c r="D39" s="103" t="s">
        <v>46</v>
      </c>
      <c r="E39" s="59"/>
      <c r="F39" s="59"/>
      <c r="G39" s="104" t="s">
        <v>47</v>
      </c>
      <c r="H39" s="105" t="s">
        <v>48</v>
      </c>
      <c r="I39" s="59"/>
      <c r="J39" s="106">
        <f>SUM(J30:J37)</f>
        <v>0</v>
      </c>
      <c r="K39" s="10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51</v>
      </c>
      <c r="E61" s="33"/>
      <c r="F61" s="108" t="s">
        <v>52</v>
      </c>
      <c r="G61" s="45" t="s">
        <v>51</v>
      </c>
      <c r="H61" s="33"/>
      <c r="I61" s="33"/>
      <c r="J61" s="10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51</v>
      </c>
      <c r="E76" s="33"/>
      <c r="F76" s="108" t="s">
        <v>52</v>
      </c>
      <c r="G76" s="45" t="s">
        <v>51</v>
      </c>
      <c r="H76" s="33"/>
      <c r="I76" s="33"/>
      <c r="J76" s="109" t="s">
        <v>52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" customHeight="1">
      <c r="B82" s="31"/>
      <c r="C82" s="20" t="s">
        <v>118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51" t="str">
        <f>E7</f>
        <v>Stavebné úpravy a rekonštrukcia priestorov Strednej zdravotníckej školy vo Zvolene</v>
      </c>
      <c r="F85" s="252"/>
      <c r="G85" s="252"/>
      <c r="H85" s="252"/>
      <c r="L85" s="31"/>
    </row>
    <row r="86" spans="2:47" s="1" customFormat="1" ht="12" customHeight="1">
      <c r="B86" s="31"/>
      <c r="C86" s="26" t="s">
        <v>114</v>
      </c>
      <c r="L86" s="31"/>
    </row>
    <row r="87" spans="2:47" s="1" customFormat="1" ht="16.5" customHeight="1">
      <c r="B87" s="31"/>
      <c r="E87" s="235" t="str">
        <f>E9</f>
        <v>SO 03 - Bezbariérovosť budovy</v>
      </c>
      <c r="F87" s="250"/>
      <c r="G87" s="250"/>
      <c r="H87" s="250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parc.č.182/1 Zvolen</v>
      </c>
      <c r="I89" s="26" t="s">
        <v>21</v>
      </c>
      <c r="J89" s="54" t="str">
        <f>IF(J12="","",J12)</f>
        <v>17. 1. 2025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23</v>
      </c>
      <c r="F91" s="24" t="str">
        <f>E15</f>
        <v>Banskobystrický samosprávny kraj</v>
      </c>
      <c r="I91" s="26" t="s">
        <v>29</v>
      </c>
      <c r="J91" s="29" t="str">
        <f>E21</f>
        <v>Ing. Marek Mečír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10" t="s">
        <v>119</v>
      </c>
      <c r="D94" s="102"/>
      <c r="E94" s="102"/>
      <c r="F94" s="102"/>
      <c r="G94" s="102"/>
      <c r="H94" s="102"/>
      <c r="I94" s="102"/>
      <c r="J94" s="111" t="s">
        <v>120</v>
      </c>
      <c r="K94" s="102"/>
      <c r="L94" s="31"/>
    </row>
    <row r="95" spans="2:47" s="1" customFormat="1" ht="10.35" customHeight="1">
      <c r="B95" s="31"/>
      <c r="L95" s="31"/>
    </row>
    <row r="96" spans="2:47" s="1" customFormat="1" ht="22.95" customHeight="1">
      <c r="B96" s="31"/>
      <c r="C96" s="112" t="s">
        <v>121</v>
      </c>
      <c r="J96" s="68">
        <f>J145</f>
        <v>0</v>
      </c>
      <c r="L96" s="31"/>
      <c r="AU96" s="16" t="s">
        <v>122</v>
      </c>
    </row>
    <row r="97" spans="2:12" s="8" customFormat="1" ht="24.9" customHeight="1">
      <c r="B97" s="113"/>
      <c r="D97" s="114" t="s">
        <v>123</v>
      </c>
      <c r="E97" s="115"/>
      <c r="F97" s="115"/>
      <c r="G97" s="115"/>
      <c r="H97" s="115"/>
      <c r="I97" s="115"/>
      <c r="J97" s="116">
        <f>J146</f>
        <v>0</v>
      </c>
      <c r="L97" s="113"/>
    </row>
    <row r="98" spans="2:12" s="9" customFormat="1" ht="19.95" customHeight="1">
      <c r="B98" s="117"/>
      <c r="D98" s="118" t="s">
        <v>842</v>
      </c>
      <c r="E98" s="119"/>
      <c r="F98" s="119"/>
      <c r="G98" s="119"/>
      <c r="H98" s="119"/>
      <c r="I98" s="119"/>
      <c r="J98" s="120">
        <f>J147</f>
        <v>0</v>
      </c>
      <c r="L98" s="117"/>
    </row>
    <row r="99" spans="2:12" s="9" customFormat="1" ht="19.95" customHeight="1">
      <c r="B99" s="117"/>
      <c r="D99" s="118" t="s">
        <v>843</v>
      </c>
      <c r="E99" s="119"/>
      <c r="F99" s="119"/>
      <c r="G99" s="119"/>
      <c r="H99" s="119"/>
      <c r="I99" s="119"/>
      <c r="J99" s="120">
        <f>J179</f>
        <v>0</v>
      </c>
      <c r="L99" s="117"/>
    </row>
    <row r="100" spans="2:12" s="9" customFormat="1" ht="19.95" customHeight="1">
      <c r="B100" s="117"/>
      <c r="D100" s="118" t="s">
        <v>669</v>
      </c>
      <c r="E100" s="119"/>
      <c r="F100" s="119"/>
      <c r="G100" s="119"/>
      <c r="H100" s="119"/>
      <c r="I100" s="119"/>
      <c r="J100" s="120">
        <f>J192</f>
        <v>0</v>
      </c>
      <c r="L100" s="117"/>
    </row>
    <row r="101" spans="2:12" s="9" customFormat="1" ht="19.95" customHeight="1">
      <c r="B101" s="117"/>
      <c r="D101" s="118" t="s">
        <v>844</v>
      </c>
      <c r="E101" s="119"/>
      <c r="F101" s="119"/>
      <c r="G101" s="119"/>
      <c r="H101" s="119"/>
      <c r="I101" s="119"/>
      <c r="J101" s="120">
        <f>J227</f>
        <v>0</v>
      </c>
      <c r="L101" s="117"/>
    </row>
    <row r="102" spans="2:12" s="9" customFormat="1" ht="19.95" customHeight="1">
      <c r="B102" s="117"/>
      <c r="D102" s="118" t="s">
        <v>124</v>
      </c>
      <c r="E102" s="119"/>
      <c r="F102" s="119"/>
      <c r="G102" s="119"/>
      <c r="H102" s="119"/>
      <c r="I102" s="119"/>
      <c r="J102" s="120">
        <f>J232</f>
        <v>0</v>
      </c>
      <c r="L102" s="117"/>
    </row>
    <row r="103" spans="2:12" s="9" customFormat="1" ht="19.95" customHeight="1">
      <c r="B103" s="117"/>
      <c r="D103" s="118" t="s">
        <v>125</v>
      </c>
      <c r="E103" s="119"/>
      <c r="F103" s="119"/>
      <c r="G103" s="119"/>
      <c r="H103" s="119"/>
      <c r="I103" s="119"/>
      <c r="J103" s="120">
        <f>J276</f>
        <v>0</v>
      </c>
      <c r="L103" s="117"/>
    </row>
    <row r="104" spans="2:12" s="9" customFormat="1" ht="19.95" customHeight="1">
      <c r="B104" s="117"/>
      <c r="D104" s="118" t="s">
        <v>126</v>
      </c>
      <c r="E104" s="119"/>
      <c r="F104" s="119"/>
      <c r="G104" s="119"/>
      <c r="H104" s="119"/>
      <c r="I104" s="119"/>
      <c r="J104" s="120">
        <f>J393</f>
        <v>0</v>
      </c>
      <c r="L104" s="117"/>
    </row>
    <row r="105" spans="2:12" s="8" customFormat="1" ht="24.9" customHeight="1">
      <c r="B105" s="113"/>
      <c r="D105" s="114" t="s">
        <v>127</v>
      </c>
      <c r="E105" s="115"/>
      <c r="F105" s="115"/>
      <c r="G105" s="115"/>
      <c r="H105" s="115"/>
      <c r="I105" s="115"/>
      <c r="J105" s="116">
        <f>J395</f>
        <v>0</v>
      </c>
      <c r="L105" s="113"/>
    </row>
    <row r="106" spans="2:12" s="9" customFormat="1" ht="19.95" customHeight="1">
      <c r="B106" s="117"/>
      <c r="D106" s="118" t="s">
        <v>670</v>
      </c>
      <c r="E106" s="119"/>
      <c r="F106" s="119"/>
      <c r="G106" s="119"/>
      <c r="H106" s="119"/>
      <c r="I106" s="119"/>
      <c r="J106" s="120">
        <f>J396</f>
        <v>0</v>
      </c>
      <c r="L106" s="117"/>
    </row>
    <row r="107" spans="2:12" s="9" customFormat="1" ht="19.95" customHeight="1">
      <c r="B107" s="117"/>
      <c r="D107" s="118" t="s">
        <v>128</v>
      </c>
      <c r="E107" s="119"/>
      <c r="F107" s="119"/>
      <c r="G107" s="119"/>
      <c r="H107" s="119"/>
      <c r="I107" s="119"/>
      <c r="J107" s="120">
        <f>J419</f>
        <v>0</v>
      </c>
      <c r="L107" s="117"/>
    </row>
    <row r="108" spans="2:12" s="9" customFormat="1" ht="19.95" customHeight="1">
      <c r="B108" s="117"/>
      <c r="D108" s="118" t="s">
        <v>129</v>
      </c>
      <c r="E108" s="119"/>
      <c r="F108" s="119"/>
      <c r="G108" s="119"/>
      <c r="H108" s="119"/>
      <c r="I108" s="119"/>
      <c r="J108" s="120">
        <f>J458</f>
        <v>0</v>
      </c>
      <c r="L108" s="117"/>
    </row>
    <row r="109" spans="2:12" s="9" customFormat="1" ht="19.95" customHeight="1">
      <c r="B109" s="117"/>
      <c r="D109" s="118" t="s">
        <v>845</v>
      </c>
      <c r="E109" s="119"/>
      <c r="F109" s="119"/>
      <c r="G109" s="119"/>
      <c r="H109" s="119"/>
      <c r="I109" s="119"/>
      <c r="J109" s="120">
        <f>J495</f>
        <v>0</v>
      </c>
      <c r="L109" s="117"/>
    </row>
    <row r="110" spans="2:12" s="9" customFormat="1" ht="19.95" customHeight="1">
      <c r="B110" s="117"/>
      <c r="D110" s="118" t="s">
        <v>846</v>
      </c>
      <c r="E110" s="119"/>
      <c r="F110" s="119"/>
      <c r="G110" s="119"/>
      <c r="H110" s="119"/>
      <c r="I110" s="119"/>
      <c r="J110" s="120">
        <f>J500</f>
        <v>0</v>
      </c>
      <c r="L110" s="117"/>
    </row>
    <row r="111" spans="2:12" s="9" customFormat="1" ht="19.95" customHeight="1">
      <c r="B111" s="117"/>
      <c r="D111" s="118" t="s">
        <v>847</v>
      </c>
      <c r="E111" s="119"/>
      <c r="F111" s="119"/>
      <c r="G111" s="119"/>
      <c r="H111" s="119"/>
      <c r="I111" s="119"/>
      <c r="J111" s="120">
        <f>J509</f>
        <v>0</v>
      </c>
      <c r="L111" s="117"/>
    </row>
    <row r="112" spans="2:12" s="9" customFormat="1" ht="19.95" customHeight="1">
      <c r="B112" s="117"/>
      <c r="D112" s="118" t="s">
        <v>671</v>
      </c>
      <c r="E112" s="119"/>
      <c r="F112" s="119"/>
      <c r="G112" s="119"/>
      <c r="H112" s="119"/>
      <c r="I112" s="119"/>
      <c r="J112" s="120">
        <f>J539</f>
        <v>0</v>
      </c>
      <c r="L112" s="117"/>
    </row>
    <row r="113" spans="2:12" s="9" customFormat="1" ht="19.95" customHeight="1">
      <c r="B113" s="117"/>
      <c r="D113" s="118" t="s">
        <v>130</v>
      </c>
      <c r="E113" s="119"/>
      <c r="F113" s="119"/>
      <c r="G113" s="119"/>
      <c r="H113" s="119"/>
      <c r="I113" s="119"/>
      <c r="J113" s="120">
        <f>J604</f>
        <v>0</v>
      </c>
      <c r="L113" s="117"/>
    </row>
    <row r="114" spans="2:12" s="9" customFormat="1" ht="19.95" customHeight="1">
      <c r="B114" s="117"/>
      <c r="D114" s="118" t="s">
        <v>848</v>
      </c>
      <c r="E114" s="119"/>
      <c r="F114" s="119"/>
      <c r="G114" s="119"/>
      <c r="H114" s="119"/>
      <c r="I114" s="119"/>
      <c r="J114" s="120">
        <f>J610</f>
        <v>0</v>
      </c>
      <c r="L114" s="117"/>
    </row>
    <row r="115" spans="2:12" s="9" customFormat="1" ht="19.95" customHeight="1">
      <c r="B115" s="117"/>
      <c r="D115" s="118" t="s">
        <v>849</v>
      </c>
      <c r="E115" s="119"/>
      <c r="F115" s="119"/>
      <c r="G115" s="119"/>
      <c r="H115" s="119"/>
      <c r="I115" s="119"/>
      <c r="J115" s="120">
        <f>J633</f>
        <v>0</v>
      </c>
      <c r="L115" s="117"/>
    </row>
    <row r="116" spans="2:12" s="9" customFormat="1" ht="19.95" customHeight="1">
      <c r="B116" s="117"/>
      <c r="D116" s="118" t="s">
        <v>131</v>
      </c>
      <c r="E116" s="119"/>
      <c r="F116" s="119"/>
      <c r="G116" s="119"/>
      <c r="H116" s="119"/>
      <c r="I116" s="119"/>
      <c r="J116" s="120">
        <f>J642</f>
        <v>0</v>
      </c>
      <c r="L116" s="117"/>
    </row>
    <row r="117" spans="2:12" s="9" customFormat="1" ht="19.95" customHeight="1">
      <c r="B117" s="117"/>
      <c r="D117" s="118" t="s">
        <v>850</v>
      </c>
      <c r="E117" s="119"/>
      <c r="F117" s="119"/>
      <c r="G117" s="119"/>
      <c r="H117" s="119"/>
      <c r="I117" s="119"/>
      <c r="J117" s="120">
        <f>J651</f>
        <v>0</v>
      </c>
      <c r="L117" s="117"/>
    </row>
    <row r="118" spans="2:12" s="9" customFormat="1" ht="19.95" customHeight="1">
      <c r="B118" s="117"/>
      <c r="D118" s="118" t="s">
        <v>132</v>
      </c>
      <c r="E118" s="119"/>
      <c r="F118" s="119"/>
      <c r="G118" s="119"/>
      <c r="H118" s="119"/>
      <c r="I118" s="119"/>
      <c r="J118" s="120">
        <f>J671</f>
        <v>0</v>
      </c>
      <c r="L118" s="117"/>
    </row>
    <row r="119" spans="2:12" s="9" customFormat="1" ht="19.95" customHeight="1">
      <c r="B119" s="117"/>
      <c r="D119" s="118" t="s">
        <v>851</v>
      </c>
      <c r="E119" s="119"/>
      <c r="F119" s="119"/>
      <c r="G119" s="119"/>
      <c r="H119" s="119"/>
      <c r="I119" s="119"/>
      <c r="J119" s="120">
        <f>J690</f>
        <v>0</v>
      </c>
      <c r="L119" s="117"/>
    </row>
    <row r="120" spans="2:12" s="9" customFormat="1" ht="19.95" customHeight="1">
      <c r="B120" s="117"/>
      <c r="D120" s="118" t="s">
        <v>852</v>
      </c>
      <c r="E120" s="119"/>
      <c r="F120" s="119"/>
      <c r="G120" s="119"/>
      <c r="H120" s="119"/>
      <c r="I120" s="119"/>
      <c r="J120" s="120">
        <f>J694</f>
        <v>0</v>
      </c>
      <c r="L120" s="117"/>
    </row>
    <row r="121" spans="2:12" s="9" customFormat="1" ht="19.95" customHeight="1">
      <c r="B121" s="117"/>
      <c r="D121" s="118" t="s">
        <v>134</v>
      </c>
      <c r="E121" s="119"/>
      <c r="F121" s="119"/>
      <c r="G121" s="119"/>
      <c r="H121" s="119"/>
      <c r="I121" s="119"/>
      <c r="J121" s="120">
        <f>J699</f>
        <v>0</v>
      </c>
      <c r="L121" s="117"/>
    </row>
    <row r="122" spans="2:12" s="8" customFormat="1" ht="24.9" customHeight="1">
      <c r="B122" s="113"/>
      <c r="D122" s="114" t="s">
        <v>672</v>
      </c>
      <c r="E122" s="115"/>
      <c r="F122" s="115"/>
      <c r="G122" s="115"/>
      <c r="H122" s="115"/>
      <c r="I122" s="115"/>
      <c r="J122" s="116">
        <f>J714</f>
        <v>0</v>
      </c>
      <c r="L122" s="113"/>
    </row>
    <row r="123" spans="2:12" s="9" customFormat="1" ht="19.95" customHeight="1">
      <c r="B123" s="117"/>
      <c r="D123" s="118" t="s">
        <v>853</v>
      </c>
      <c r="E123" s="119"/>
      <c r="F123" s="119"/>
      <c r="G123" s="119"/>
      <c r="H123" s="119"/>
      <c r="I123" s="119"/>
      <c r="J123" s="120">
        <f>J715</f>
        <v>0</v>
      </c>
      <c r="L123" s="117"/>
    </row>
    <row r="124" spans="2:12" s="8" customFormat="1" ht="24.9" customHeight="1">
      <c r="B124" s="113"/>
      <c r="D124" s="114" t="s">
        <v>136</v>
      </c>
      <c r="E124" s="115"/>
      <c r="F124" s="115"/>
      <c r="G124" s="115"/>
      <c r="H124" s="115"/>
      <c r="I124" s="115"/>
      <c r="J124" s="116">
        <f>J719</f>
        <v>0</v>
      </c>
      <c r="L124" s="113"/>
    </row>
    <row r="125" spans="2:12" s="8" customFormat="1" ht="24.9" customHeight="1">
      <c r="B125" s="113"/>
      <c r="D125" s="114" t="s">
        <v>137</v>
      </c>
      <c r="E125" s="115"/>
      <c r="F125" s="115"/>
      <c r="G125" s="115"/>
      <c r="H125" s="115"/>
      <c r="I125" s="115"/>
      <c r="J125" s="116">
        <f>J721</f>
        <v>0</v>
      </c>
      <c r="L125" s="113"/>
    </row>
    <row r="126" spans="2:12" s="1" customFormat="1" ht="21.75" customHeight="1">
      <c r="B126" s="31"/>
      <c r="L126" s="31"/>
    </row>
    <row r="127" spans="2:12" s="1" customFormat="1" ht="6.9" customHeight="1"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31"/>
    </row>
    <row r="131" spans="2:20" s="1" customFormat="1" ht="6.9" customHeight="1">
      <c r="B131" s="48"/>
      <c r="C131" s="49"/>
      <c r="D131" s="49"/>
      <c r="E131" s="49"/>
      <c r="F131" s="49"/>
      <c r="G131" s="49"/>
      <c r="H131" s="49"/>
      <c r="I131" s="49"/>
      <c r="J131" s="49"/>
      <c r="K131" s="49"/>
      <c r="L131" s="31"/>
    </row>
    <row r="132" spans="2:20" s="1" customFormat="1" ht="24.9" customHeight="1">
      <c r="B132" s="31"/>
      <c r="C132" s="20" t="s">
        <v>138</v>
      </c>
      <c r="L132" s="31"/>
    </row>
    <row r="133" spans="2:20" s="1" customFormat="1" ht="6.9" customHeight="1">
      <c r="B133" s="31"/>
      <c r="L133" s="31"/>
    </row>
    <row r="134" spans="2:20" s="1" customFormat="1" ht="12" customHeight="1">
      <c r="B134" s="31"/>
      <c r="C134" s="26" t="s">
        <v>15</v>
      </c>
      <c r="L134" s="31"/>
    </row>
    <row r="135" spans="2:20" s="1" customFormat="1" ht="26.25" customHeight="1">
      <c r="B135" s="31"/>
      <c r="E135" s="251" t="str">
        <f>E7</f>
        <v>Stavebné úpravy a rekonštrukcia priestorov Strednej zdravotníckej školy vo Zvolene</v>
      </c>
      <c r="F135" s="252"/>
      <c r="G135" s="252"/>
      <c r="H135" s="252"/>
      <c r="L135" s="31"/>
    </row>
    <row r="136" spans="2:20" s="1" customFormat="1" ht="12" customHeight="1">
      <c r="B136" s="31"/>
      <c r="C136" s="26" t="s">
        <v>114</v>
      </c>
      <c r="L136" s="31"/>
    </row>
    <row r="137" spans="2:20" s="1" customFormat="1" ht="16.5" customHeight="1">
      <c r="B137" s="31"/>
      <c r="E137" s="235" t="str">
        <f>E9</f>
        <v>SO 03 - Bezbariérovosť budovy</v>
      </c>
      <c r="F137" s="250"/>
      <c r="G137" s="250"/>
      <c r="H137" s="250"/>
      <c r="L137" s="31"/>
    </row>
    <row r="138" spans="2:20" s="1" customFormat="1" ht="6.9" customHeight="1">
      <c r="B138" s="31"/>
      <c r="L138" s="31"/>
    </row>
    <row r="139" spans="2:20" s="1" customFormat="1" ht="12" customHeight="1">
      <c r="B139" s="31"/>
      <c r="C139" s="26" t="s">
        <v>19</v>
      </c>
      <c r="F139" s="24" t="str">
        <f>F12</f>
        <v>parc.č.182/1 Zvolen</v>
      </c>
      <c r="I139" s="26" t="s">
        <v>21</v>
      </c>
      <c r="J139" s="54" t="str">
        <f>IF(J12="","",J12)</f>
        <v>17. 1. 2025</v>
      </c>
      <c r="L139" s="31"/>
    </row>
    <row r="140" spans="2:20" s="1" customFormat="1" ht="6.9" customHeight="1">
      <c r="B140" s="31"/>
      <c r="L140" s="31"/>
    </row>
    <row r="141" spans="2:20" s="1" customFormat="1" ht="15.15" customHeight="1">
      <c r="B141" s="31"/>
      <c r="C141" s="26" t="s">
        <v>23</v>
      </c>
      <c r="F141" s="24" t="str">
        <f>E15</f>
        <v>Banskobystrický samosprávny kraj</v>
      </c>
      <c r="I141" s="26" t="s">
        <v>29</v>
      </c>
      <c r="J141" s="29" t="str">
        <f>E21</f>
        <v>Ing. Marek Mečír</v>
      </c>
      <c r="L141" s="31"/>
    </row>
    <row r="142" spans="2:20" s="1" customFormat="1" ht="15.15" customHeight="1">
      <c r="B142" s="31"/>
      <c r="C142" s="26" t="s">
        <v>27</v>
      </c>
      <c r="F142" s="24" t="str">
        <f>IF(E18="","",E18)</f>
        <v>Vyplň údaj</v>
      </c>
      <c r="I142" s="26" t="s">
        <v>32</v>
      </c>
      <c r="J142" s="29" t="str">
        <f>E24</f>
        <v>Stanislav Hlubina</v>
      </c>
      <c r="L142" s="31"/>
    </row>
    <row r="143" spans="2:20" s="1" customFormat="1" ht="10.35" customHeight="1">
      <c r="B143" s="31"/>
      <c r="L143" s="31"/>
    </row>
    <row r="144" spans="2:20" s="10" customFormat="1" ht="29.25" customHeight="1">
      <c r="B144" s="121"/>
      <c r="C144" s="122" t="s">
        <v>139</v>
      </c>
      <c r="D144" s="123" t="s">
        <v>61</v>
      </c>
      <c r="E144" s="123" t="s">
        <v>57</v>
      </c>
      <c r="F144" s="123" t="s">
        <v>58</v>
      </c>
      <c r="G144" s="123" t="s">
        <v>140</v>
      </c>
      <c r="H144" s="123" t="s">
        <v>141</v>
      </c>
      <c r="I144" s="123" t="s">
        <v>142</v>
      </c>
      <c r="J144" s="124" t="s">
        <v>120</v>
      </c>
      <c r="K144" s="125" t="s">
        <v>143</v>
      </c>
      <c r="L144" s="121"/>
      <c r="M144" s="61" t="s">
        <v>1</v>
      </c>
      <c r="N144" s="62" t="s">
        <v>40</v>
      </c>
      <c r="O144" s="62" t="s">
        <v>144</v>
      </c>
      <c r="P144" s="62" t="s">
        <v>145</v>
      </c>
      <c r="Q144" s="62" t="s">
        <v>146</v>
      </c>
      <c r="R144" s="62" t="s">
        <v>147</v>
      </c>
      <c r="S144" s="62" t="s">
        <v>148</v>
      </c>
      <c r="T144" s="63" t="s">
        <v>149</v>
      </c>
    </row>
    <row r="145" spans="2:65" s="1" customFormat="1" ht="22.95" customHeight="1">
      <c r="B145" s="31"/>
      <c r="C145" s="66" t="s">
        <v>121</v>
      </c>
      <c r="J145" s="126">
        <f>BK145</f>
        <v>0</v>
      </c>
      <c r="L145" s="31"/>
      <c r="M145" s="64"/>
      <c r="N145" s="55"/>
      <c r="O145" s="55"/>
      <c r="P145" s="127">
        <f>P146+P395+P714+P719+P721</f>
        <v>0</v>
      </c>
      <c r="Q145" s="55"/>
      <c r="R145" s="127">
        <f>R146+R395+R714+R719+R721</f>
        <v>45.288703043870001</v>
      </c>
      <c r="S145" s="55"/>
      <c r="T145" s="128">
        <f>T146+T395+T714+T719+T721</f>
        <v>34.210267100000003</v>
      </c>
      <c r="AT145" s="16" t="s">
        <v>75</v>
      </c>
      <c r="AU145" s="16" t="s">
        <v>122</v>
      </c>
      <c r="BK145" s="129">
        <f>BK146+BK395+BK714+BK719+BK721</f>
        <v>0</v>
      </c>
    </row>
    <row r="146" spans="2:65" s="11" customFormat="1" ht="25.95" customHeight="1">
      <c r="B146" s="130"/>
      <c r="D146" s="131" t="s">
        <v>75</v>
      </c>
      <c r="E146" s="132" t="s">
        <v>150</v>
      </c>
      <c r="F146" s="132" t="s">
        <v>151</v>
      </c>
      <c r="I146" s="133"/>
      <c r="J146" s="134">
        <f>BK146</f>
        <v>0</v>
      </c>
      <c r="L146" s="130"/>
      <c r="M146" s="135"/>
      <c r="P146" s="136">
        <f>P147+P179+P192+P227+P232+P276+P393</f>
        <v>0</v>
      </c>
      <c r="R146" s="136">
        <f>R147+R179+R192+R227+R232+R276+R393</f>
        <v>41.488645762220003</v>
      </c>
      <c r="T146" s="137">
        <f>T147+T179+T192+T227+T232+T276+T393</f>
        <v>31.184681000000001</v>
      </c>
      <c r="AR146" s="131" t="s">
        <v>83</v>
      </c>
      <c r="AT146" s="138" t="s">
        <v>75</v>
      </c>
      <c r="AU146" s="138" t="s">
        <v>76</v>
      </c>
      <c r="AY146" s="131" t="s">
        <v>152</v>
      </c>
      <c r="BK146" s="139">
        <f>BK147+BK179+BK192+BK227+BK232+BK276+BK393</f>
        <v>0</v>
      </c>
    </row>
    <row r="147" spans="2:65" s="11" customFormat="1" ht="22.95" customHeight="1">
      <c r="B147" s="130"/>
      <c r="D147" s="131" t="s">
        <v>75</v>
      </c>
      <c r="E147" s="140" t="s">
        <v>83</v>
      </c>
      <c r="F147" s="140" t="s">
        <v>854</v>
      </c>
      <c r="I147" s="133"/>
      <c r="J147" s="141">
        <f>BK147</f>
        <v>0</v>
      </c>
      <c r="L147" s="130"/>
      <c r="M147" s="135"/>
      <c r="P147" s="136">
        <f>SUM(P148:P178)</f>
        <v>0</v>
      </c>
      <c r="R147" s="136">
        <f>SUM(R148:R178)</f>
        <v>0</v>
      </c>
      <c r="T147" s="137">
        <f>SUM(T148:T178)</f>
        <v>10.155000000000001</v>
      </c>
      <c r="AR147" s="131" t="s">
        <v>83</v>
      </c>
      <c r="AT147" s="138" t="s">
        <v>75</v>
      </c>
      <c r="AU147" s="138" t="s">
        <v>83</v>
      </c>
      <c r="AY147" s="131" t="s">
        <v>152</v>
      </c>
      <c r="BK147" s="139">
        <f>SUM(BK148:BK178)</f>
        <v>0</v>
      </c>
    </row>
    <row r="148" spans="2:65" s="1" customFormat="1" ht="33" customHeight="1">
      <c r="B148" s="142"/>
      <c r="C148" s="143" t="s">
        <v>83</v>
      </c>
      <c r="D148" s="143" t="s">
        <v>155</v>
      </c>
      <c r="E148" s="144" t="s">
        <v>855</v>
      </c>
      <c r="F148" s="145" t="s">
        <v>856</v>
      </c>
      <c r="G148" s="146" t="s">
        <v>165</v>
      </c>
      <c r="H148" s="147">
        <v>16.248000000000001</v>
      </c>
      <c r="I148" s="148"/>
      <c r="J148" s="149">
        <f>ROUND(I148*H148,2)</f>
        <v>0</v>
      </c>
      <c r="K148" s="150"/>
      <c r="L148" s="31"/>
      <c r="M148" s="151" t="s">
        <v>1</v>
      </c>
      <c r="N148" s="152" t="s">
        <v>42</v>
      </c>
      <c r="P148" s="153">
        <f>O148*H148</f>
        <v>0</v>
      </c>
      <c r="Q148" s="153">
        <v>0</v>
      </c>
      <c r="R148" s="153">
        <f>Q148*H148</f>
        <v>0</v>
      </c>
      <c r="S148" s="153">
        <v>0.4</v>
      </c>
      <c r="T148" s="154">
        <f>S148*H148</f>
        <v>6.499200000000001</v>
      </c>
      <c r="AR148" s="155" t="s">
        <v>159</v>
      </c>
      <c r="AT148" s="155" t="s">
        <v>155</v>
      </c>
      <c r="AU148" s="155" t="s">
        <v>88</v>
      </c>
      <c r="AY148" s="16" t="s">
        <v>152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6" t="s">
        <v>88</v>
      </c>
      <c r="BK148" s="156">
        <f>ROUND(I148*H148,2)</f>
        <v>0</v>
      </c>
      <c r="BL148" s="16" t="s">
        <v>159</v>
      </c>
      <c r="BM148" s="155" t="s">
        <v>857</v>
      </c>
    </row>
    <row r="149" spans="2:65" s="1" customFormat="1" ht="33" customHeight="1">
      <c r="B149" s="142"/>
      <c r="C149" s="143" t="s">
        <v>88</v>
      </c>
      <c r="D149" s="143" t="s">
        <v>155</v>
      </c>
      <c r="E149" s="144" t="s">
        <v>858</v>
      </c>
      <c r="F149" s="145" t="s">
        <v>859</v>
      </c>
      <c r="G149" s="146" t="s">
        <v>165</v>
      </c>
      <c r="H149" s="147">
        <v>16.248000000000001</v>
      </c>
      <c r="I149" s="148"/>
      <c r="J149" s="149">
        <f>ROUND(I149*H149,2)</f>
        <v>0</v>
      </c>
      <c r="K149" s="150"/>
      <c r="L149" s="31"/>
      <c r="M149" s="151" t="s">
        <v>1</v>
      </c>
      <c r="N149" s="152" t="s">
        <v>42</v>
      </c>
      <c r="P149" s="153">
        <f>O149*H149</f>
        <v>0</v>
      </c>
      <c r="Q149" s="153">
        <v>0</v>
      </c>
      <c r="R149" s="153">
        <f>Q149*H149</f>
        <v>0</v>
      </c>
      <c r="S149" s="153">
        <v>0.22500000000000001</v>
      </c>
      <c r="T149" s="154">
        <f>S149*H149</f>
        <v>3.6558000000000002</v>
      </c>
      <c r="AR149" s="155" t="s">
        <v>159</v>
      </c>
      <c r="AT149" s="155" t="s">
        <v>155</v>
      </c>
      <c r="AU149" s="155" t="s">
        <v>88</v>
      </c>
      <c r="AY149" s="16" t="s">
        <v>152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6" t="s">
        <v>88</v>
      </c>
      <c r="BK149" s="156">
        <f>ROUND(I149*H149,2)</f>
        <v>0</v>
      </c>
      <c r="BL149" s="16" t="s">
        <v>159</v>
      </c>
      <c r="BM149" s="155" t="s">
        <v>860</v>
      </c>
    </row>
    <row r="150" spans="2:65" s="14" customFormat="1">
      <c r="B150" s="183"/>
      <c r="D150" s="158" t="s">
        <v>161</v>
      </c>
      <c r="E150" s="184" t="s">
        <v>1</v>
      </c>
      <c r="F150" s="185" t="s">
        <v>861</v>
      </c>
      <c r="H150" s="184" t="s">
        <v>1</v>
      </c>
      <c r="I150" s="186"/>
      <c r="L150" s="183"/>
      <c r="M150" s="187"/>
      <c r="T150" s="188"/>
      <c r="AT150" s="184" t="s">
        <v>161</v>
      </c>
      <c r="AU150" s="184" t="s">
        <v>88</v>
      </c>
      <c r="AV150" s="14" t="s">
        <v>83</v>
      </c>
      <c r="AW150" s="14" t="s">
        <v>31</v>
      </c>
      <c r="AX150" s="14" t="s">
        <v>76</v>
      </c>
      <c r="AY150" s="184" t="s">
        <v>152</v>
      </c>
    </row>
    <row r="151" spans="2:65" s="12" customFormat="1">
      <c r="B151" s="157"/>
      <c r="D151" s="158" t="s">
        <v>161</v>
      </c>
      <c r="E151" s="159" t="s">
        <v>1</v>
      </c>
      <c r="F151" s="160" t="s">
        <v>862</v>
      </c>
      <c r="H151" s="161">
        <v>16.248000000000001</v>
      </c>
      <c r="I151" s="162"/>
      <c r="L151" s="157"/>
      <c r="M151" s="163"/>
      <c r="T151" s="164"/>
      <c r="AT151" s="159" t="s">
        <v>161</v>
      </c>
      <c r="AU151" s="159" t="s">
        <v>88</v>
      </c>
      <c r="AV151" s="12" t="s">
        <v>88</v>
      </c>
      <c r="AW151" s="12" t="s">
        <v>31</v>
      </c>
      <c r="AX151" s="12" t="s">
        <v>83</v>
      </c>
      <c r="AY151" s="159" t="s">
        <v>152</v>
      </c>
    </row>
    <row r="152" spans="2:65" s="1" customFormat="1" ht="16.5" customHeight="1">
      <c r="B152" s="142"/>
      <c r="C152" s="143" t="s">
        <v>168</v>
      </c>
      <c r="D152" s="143" t="s">
        <v>155</v>
      </c>
      <c r="E152" s="144" t="s">
        <v>863</v>
      </c>
      <c r="F152" s="145" t="s">
        <v>864</v>
      </c>
      <c r="G152" s="146" t="s">
        <v>711</v>
      </c>
      <c r="H152" s="147">
        <v>40.892000000000003</v>
      </c>
      <c r="I152" s="148"/>
      <c r="J152" s="149">
        <f>ROUND(I152*H152,2)</f>
        <v>0</v>
      </c>
      <c r="K152" s="150"/>
      <c r="L152" s="31"/>
      <c r="M152" s="151" t="s">
        <v>1</v>
      </c>
      <c r="N152" s="152" t="s">
        <v>42</v>
      </c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AR152" s="155" t="s">
        <v>159</v>
      </c>
      <c r="AT152" s="155" t="s">
        <v>155</v>
      </c>
      <c r="AU152" s="155" t="s">
        <v>88</v>
      </c>
      <c r="AY152" s="16" t="s">
        <v>152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6" t="s">
        <v>88</v>
      </c>
      <c r="BK152" s="156">
        <f>ROUND(I152*H152,2)</f>
        <v>0</v>
      </c>
      <c r="BL152" s="16" t="s">
        <v>159</v>
      </c>
      <c r="BM152" s="155" t="s">
        <v>865</v>
      </c>
    </row>
    <row r="153" spans="2:65" s="14" customFormat="1">
      <c r="B153" s="183"/>
      <c r="D153" s="158" t="s">
        <v>161</v>
      </c>
      <c r="E153" s="184" t="s">
        <v>1</v>
      </c>
      <c r="F153" s="185" t="s">
        <v>866</v>
      </c>
      <c r="H153" s="184" t="s">
        <v>1</v>
      </c>
      <c r="I153" s="186"/>
      <c r="L153" s="183"/>
      <c r="M153" s="187"/>
      <c r="T153" s="188"/>
      <c r="AT153" s="184" t="s">
        <v>161</v>
      </c>
      <c r="AU153" s="184" t="s">
        <v>88</v>
      </c>
      <c r="AV153" s="14" t="s">
        <v>83</v>
      </c>
      <c r="AW153" s="14" t="s">
        <v>31</v>
      </c>
      <c r="AX153" s="14" t="s">
        <v>76</v>
      </c>
      <c r="AY153" s="184" t="s">
        <v>152</v>
      </c>
    </row>
    <row r="154" spans="2:65" s="12" customFormat="1">
      <c r="B154" s="157"/>
      <c r="D154" s="158" t="s">
        <v>161</v>
      </c>
      <c r="E154" s="159" t="s">
        <v>1</v>
      </c>
      <c r="F154" s="160" t="s">
        <v>867</v>
      </c>
      <c r="H154" s="161">
        <v>0.96</v>
      </c>
      <c r="I154" s="162"/>
      <c r="L154" s="157"/>
      <c r="M154" s="163"/>
      <c r="T154" s="164"/>
      <c r="AT154" s="159" t="s">
        <v>161</v>
      </c>
      <c r="AU154" s="159" t="s">
        <v>88</v>
      </c>
      <c r="AV154" s="12" t="s">
        <v>88</v>
      </c>
      <c r="AW154" s="12" t="s">
        <v>31</v>
      </c>
      <c r="AX154" s="12" t="s">
        <v>76</v>
      </c>
      <c r="AY154" s="159" t="s">
        <v>152</v>
      </c>
    </row>
    <row r="155" spans="2:65" s="14" customFormat="1">
      <c r="B155" s="183"/>
      <c r="D155" s="158" t="s">
        <v>161</v>
      </c>
      <c r="E155" s="184" t="s">
        <v>1</v>
      </c>
      <c r="F155" s="185" t="s">
        <v>868</v>
      </c>
      <c r="H155" s="184" t="s">
        <v>1</v>
      </c>
      <c r="I155" s="186"/>
      <c r="L155" s="183"/>
      <c r="M155" s="187"/>
      <c r="T155" s="188"/>
      <c r="AT155" s="184" t="s">
        <v>161</v>
      </c>
      <c r="AU155" s="184" t="s">
        <v>88</v>
      </c>
      <c r="AV155" s="14" t="s">
        <v>83</v>
      </c>
      <c r="AW155" s="14" t="s">
        <v>31</v>
      </c>
      <c r="AX155" s="14" t="s">
        <v>76</v>
      </c>
      <c r="AY155" s="184" t="s">
        <v>152</v>
      </c>
    </row>
    <row r="156" spans="2:65" s="12" customFormat="1">
      <c r="B156" s="157"/>
      <c r="D156" s="158" t="s">
        <v>161</v>
      </c>
      <c r="E156" s="159" t="s">
        <v>1</v>
      </c>
      <c r="F156" s="160" t="s">
        <v>869</v>
      </c>
      <c r="H156" s="161">
        <v>39.932000000000002</v>
      </c>
      <c r="I156" s="162"/>
      <c r="L156" s="157"/>
      <c r="M156" s="163"/>
      <c r="T156" s="164"/>
      <c r="AT156" s="159" t="s">
        <v>161</v>
      </c>
      <c r="AU156" s="159" t="s">
        <v>88</v>
      </c>
      <c r="AV156" s="12" t="s">
        <v>88</v>
      </c>
      <c r="AW156" s="12" t="s">
        <v>31</v>
      </c>
      <c r="AX156" s="12" t="s">
        <v>76</v>
      </c>
      <c r="AY156" s="159" t="s">
        <v>152</v>
      </c>
    </row>
    <row r="157" spans="2:65" s="13" customFormat="1">
      <c r="B157" s="176"/>
      <c r="D157" s="158" t="s">
        <v>161</v>
      </c>
      <c r="E157" s="177" t="s">
        <v>1</v>
      </c>
      <c r="F157" s="178" t="s">
        <v>183</v>
      </c>
      <c r="H157" s="179">
        <v>40.892000000000003</v>
      </c>
      <c r="I157" s="180"/>
      <c r="L157" s="176"/>
      <c r="M157" s="181"/>
      <c r="T157" s="182"/>
      <c r="AT157" s="177" t="s">
        <v>161</v>
      </c>
      <c r="AU157" s="177" t="s">
        <v>88</v>
      </c>
      <c r="AV157" s="13" t="s">
        <v>159</v>
      </c>
      <c r="AW157" s="13" t="s">
        <v>31</v>
      </c>
      <c r="AX157" s="13" t="s">
        <v>83</v>
      </c>
      <c r="AY157" s="177" t="s">
        <v>152</v>
      </c>
    </row>
    <row r="158" spans="2:65" s="1" customFormat="1" ht="24.15" customHeight="1">
      <c r="B158" s="142"/>
      <c r="C158" s="143" t="s">
        <v>159</v>
      </c>
      <c r="D158" s="143" t="s">
        <v>155</v>
      </c>
      <c r="E158" s="144" t="s">
        <v>870</v>
      </c>
      <c r="F158" s="145" t="s">
        <v>871</v>
      </c>
      <c r="G158" s="146" t="s">
        <v>711</v>
      </c>
      <c r="H158" s="147">
        <v>12.268000000000001</v>
      </c>
      <c r="I158" s="148"/>
      <c r="J158" s="149">
        <f>ROUND(I158*H158,2)</f>
        <v>0</v>
      </c>
      <c r="K158" s="150"/>
      <c r="L158" s="31"/>
      <c r="M158" s="151" t="s">
        <v>1</v>
      </c>
      <c r="N158" s="152" t="s">
        <v>42</v>
      </c>
      <c r="P158" s="153">
        <f>O158*H158</f>
        <v>0</v>
      </c>
      <c r="Q158" s="153">
        <v>0</v>
      </c>
      <c r="R158" s="153">
        <f>Q158*H158</f>
        <v>0</v>
      </c>
      <c r="S158" s="153">
        <v>0</v>
      </c>
      <c r="T158" s="154">
        <f>S158*H158</f>
        <v>0</v>
      </c>
      <c r="AR158" s="155" t="s">
        <v>159</v>
      </c>
      <c r="AT158" s="155" t="s">
        <v>155</v>
      </c>
      <c r="AU158" s="155" t="s">
        <v>88</v>
      </c>
      <c r="AY158" s="16" t="s">
        <v>152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6" t="s">
        <v>88</v>
      </c>
      <c r="BK158" s="156">
        <f>ROUND(I158*H158,2)</f>
        <v>0</v>
      </c>
      <c r="BL158" s="16" t="s">
        <v>159</v>
      </c>
      <c r="BM158" s="155" t="s">
        <v>872</v>
      </c>
    </row>
    <row r="159" spans="2:65" s="12" customFormat="1">
      <c r="B159" s="157"/>
      <c r="D159" s="158" t="s">
        <v>161</v>
      </c>
      <c r="E159" s="159" t="s">
        <v>1</v>
      </c>
      <c r="F159" s="160" t="s">
        <v>873</v>
      </c>
      <c r="H159" s="161">
        <v>12.268000000000001</v>
      </c>
      <c r="I159" s="162"/>
      <c r="L159" s="157"/>
      <c r="M159" s="163"/>
      <c r="T159" s="164"/>
      <c r="AT159" s="159" t="s">
        <v>161</v>
      </c>
      <c r="AU159" s="159" t="s">
        <v>88</v>
      </c>
      <c r="AV159" s="12" t="s">
        <v>88</v>
      </c>
      <c r="AW159" s="12" t="s">
        <v>31</v>
      </c>
      <c r="AX159" s="12" t="s">
        <v>83</v>
      </c>
      <c r="AY159" s="159" t="s">
        <v>152</v>
      </c>
    </row>
    <row r="160" spans="2:65" s="1" customFormat="1" ht="24.15" customHeight="1">
      <c r="B160" s="142"/>
      <c r="C160" s="143" t="s">
        <v>178</v>
      </c>
      <c r="D160" s="143" t="s">
        <v>155</v>
      </c>
      <c r="E160" s="144" t="s">
        <v>874</v>
      </c>
      <c r="F160" s="145" t="s">
        <v>875</v>
      </c>
      <c r="G160" s="146" t="s">
        <v>711</v>
      </c>
      <c r="H160" s="147">
        <v>24.623999999999999</v>
      </c>
      <c r="I160" s="148"/>
      <c r="J160" s="149">
        <f>ROUND(I160*H160,2)</f>
        <v>0</v>
      </c>
      <c r="K160" s="150"/>
      <c r="L160" s="31"/>
      <c r="M160" s="151" t="s">
        <v>1</v>
      </c>
      <c r="N160" s="152" t="s">
        <v>42</v>
      </c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AR160" s="155" t="s">
        <v>159</v>
      </c>
      <c r="AT160" s="155" t="s">
        <v>155</v>
      </c>
      <c r="AU160" s="155" t="s">
        <v>88</v>
      </c>
      <c r="AY160" s="16" t="s">
        <v>152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6" t="s">
        <v>88</v>
      </c>
      <c r="BK160" s="156">
        <f>ROUND(I160*H160,2)</f>
        <v>0</v>
      </c>
      <c r="BL160" s="16" t="s">
        <v>159</v>
      </c>
      <c r="BM160" s="155" t="s">
        <v>876</v>
      </c>
    </row>
    <row r="161" spans="2:65" s="1" customFormat="1" ht="33" customHeight="1">
      <c r="B161" s="142"/>
      <c r="C161" s="143" t="s">
        <v>153</v>
      </c>
      <c r="D161" s="143" t="s">
        <v>155</v>
      </c>
      <c r="E161" s="144" t="s">
        <v>877</v>
      </c>
      <c r="F161" s="145" t="s">
        <v>878</v>
      </c>
      <c r="G161" s="146" t="s">
        <v>711</v>
      </c>
      <c r="H161" s="147">
        <v>16.122</v>
      </c>
      <c r="I161" s="148"/>
      <c r="J161" s="149">
        <f>ROUND(I161*H161,2)</f>
        <v>0</v>
      </c>
      <c r="K161" s="150"/>
      <c r="L161" s="31"/>
      <c r="M161" s="151" t="s">
        <v>1</v>
      </c>
      <c r="N161" s="152" t="s">
        <v>42</v>
      </c>
      <c r="P161" s="153">
        <f>O161*H161</f>
        <v>0</v>
      </c>
      <c r="Q161" s="153">
        <v>0</v>
      </c>
      <c r="R161" s="153">
        <f>Q161*H161</f>
        <v>0</v>
      </c>
      <c r="S161" s="153">
        <v>0</v>
      </c>
      <c r="T161" s="154">
        <f>S161*H161</f>
        <v>0</v>
      </c>
      <c r="AR161" s="155" t="s">
        <v>159</v>
      </c>
      <c r="AT161" s="155" t="s">
        <v>155</v>
      </c>
      <c r="AU161" s="155" t="s">
        <v>88</v>
      </c>
      <c r="AY161" s="16" t="s">
        <v>152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6" t="s">
        <v>88</v>
      </c>
      <c r="BK161" s="156">
        <f>ROUND(I161*H161,2)</f>
        <v>0</v>
      </c>
      <c r="BL161" s="16" t="s">
        <v>159</v>
      </c>
      <c r="BM161" s="155" t="s">
        <v>879</v>
      </c>
    </row>
    <row r="162" spans="2:65" s="12" customFormat="1">
      <c r="B162" s="157"/>
      <c r="D162" s="158" t="s">
        <v>161</v>
      </c>
      <c r="E162" s="159" t="s">
        <v>1</v>
      </c>
      <c r="F162" s="160" t="s">
        <v>880</v>
      </c>
      <c r="H162" s="161">
        <v>16.122</v>
      </c>
      <c r="I162" s="162"/>
      <c r="L162" s="157"/>
      <c r="M162" s="163"/>
      <c r="T162" s="164"/>
      <c r="AT162" s="159" t="s">
        <v>161</v>
      </c>
      <c r="AU162" s="159" t="s">
        <v>88</v>
      </c>
      <c r="AV162" s="12" t="s">
        <v>88</v>
      </c>
      <c r="AW162" s="12" t="s">
        <v>31</v>
      </c>
      <c r="AX162" s="12" t="s">
        <v>83</v>
      </c>
      <c r="AY162" s="159" t="s">
        <v>152</v>
      </c>
    </row>
    <row r="163" spans="2:65" s="1" customFormat="1" ht="37.950000000000003" customHeight="1">
      <c r="B163" s="142"/>
      <c r="C163" s="143" t="s">
        <v>189</v>
      </c>
      <c r="D163" s="143" t="s">
        <v>155</v>
      </c>
      <c r="E163" s="144" t="s">
        <v>881</v>
      </c>
      <c r="F163" s="145" t="s">
        <v>882</v>
      </c>
      <c r="G163" s="146" t="s">
        <v>711</v>
      </c>
      <c r="H163" s="147">
        <v>193.464</v>
      </c>
      <c r="I163" s="148"/>
      <c r="J163" s="149">
        <f>ROUND(I163*H163,2)</f>
        <v>0</v>
      </c>
      <c r="K163" s="150"/>
      <c r="L163" s="31"/>
      <c r="M163" s="151" t="s">
        <v>1</v>
      </c>
      <c r="N163" s="152" t="s">
        <v>42</v>
      </c>
      <c r="P163" s="153">
        <f>O163*H163</f>
        <v>0</v>
      </c>
      <c r="Q163" s="153">
        <v>0</v>
      </c>
      <c r="R163" s="153">
        <f>Q163*H163</f>
        <v>0</v>
      </c>
      <c r="S163" s="153">
        <v>0</v>
      </c>
      <c r="T163" s="154">
        <f>S163*H163</f>
        <v>0</v>
      </c>
      <c r="AR163" s="155" t="s">
        <v>159</v>
      </c>
      <c r="AT163" s="155" t="s">
        <v>155</v>
      </c>
      <c r="AU163" s="155" t="s">
        <v>88</v>
      </c>
      <c r="AY163" s="16" t="s">
        <v>152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6" t="s">
        <v>88</v>
      </c>
      <c r="BK163" s="156">
        <f>ROUND(I163*H163,2)</f>
        <v>0</v>
      </c>
      <c r="BL163" s="16" t="s">
        <v>159</v>
      </c>
      <c r="BM163" s="155" t="s">
        <v>883</v>
      </c>
    </row>
    <row r="164" spans="2:65" s="12" customFormat="1">
      <c r="B164" s="157"/>
      <c r="D164" s="158" t="s">
        <v>161</v>
      </c>
      <c r="E164" s="159" t="s">
        <v>1</v>
      </c>
      <c r="F164" s="160" t="s">
        <v>884</v>
      </c>
      <c r="H164" s="161">
        <v>193.464</v>
      </c>
      <c r="I164" s="162"/>
      <c r="L164" s="157"/>
      <c r="M164" s="163"/>
      <c r="T164" s="164"/>
      <c r="AT164" s="159" t="s">
        <v>161</v>
      </c>
      <c r="AU164" s="159" t="s">
        <v>88</v>
      </c>
      <c r="AV164" s="12" t="s">
        <v>88</v>
      </c>
      <c r="AW164" s="12" t="s">
        <v>31</v>
      </c>
      <c r="AX164" s="12" t="s">
        <v>83</v>
      </c>
      <c r="AY164" s="159" t="s">
        <v>152</v>
      </c>
    </row>
    <row r="165" spans="2:65" s="1" customFormat="1" ht="21.75" customHeight="1">
      <c r="B165" s="142"/>
      <c r="C165" s="143" t="s">
        <v>173</v>
      </c>
      <c r="D165" s="143" t="s">
        <v>155</v>
      </c>
      <c r="E165" s="144" t="s">
        <v>885</v>
      </c>
      <c r="F165" s="145" t="s">
        <v>886</v>
      </c>
      <c r="G165" s="146" t="s">
        <v>711</v>
      </c>
      <c r="H165" s="147">
        <v>24.77</v>
      </c>
      <c r="I165" s="148"/>
      <c r="J165" s="149">
        <f>ROUND(I165*H165,2)</f>
        <v>0</v>
      </c>
      <c r="K165" s="150"/>
      <c r="L165" s="31"/>
      <c r="M165" s="151" t="s">
        <v>1</v>
      </c>
      <c r="N165" s="152" t="s">
        <v>42</v>
      </c>
      <c r="P165" s="153">
        <f>O165*H165</f>
        <v>0</v>
      </c>
      <c r="Q165" s="153">
        <v>0</v>
      </c>
      <c r="R165" s="153">
        <f>Q165*H165</f>
        <v>0</v>
      </c>
      <c r="S165" s="153">
        <v>0</v>
      </c>
      <c r="T165" s="154">
        <f>S165*H165</f>
        <v>0</v>
      </c>
      <c r="AR165" s="155" t="s">
        <v>159</v>
      </c>
      <c r="AT165" s="155" t="s">
        <v>155</v>
      </c>
      <c r="AU165" s="155" t="s">
        <v>88</v>
      </c>
      <c r="AY165" s="16" t="s">
        <v>152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6" t="s">
        <v>88</v>
      </c>
      <c r="BK165" s="156">
        <f>ROUND(I165*H165,2)</f>
        <v>0</v>
      </c>
      <c r="BL165" s="16" t="s">
        <v>159</v>
      </c>
      <c r="BM165" s="155" t="s">
        <v>887</v>
      </c>
    </row>
    <row r="166" spans="2:65" s="1" customFormat="1" ht="24.15" customHeight="1">
      <c r="B166" s="142"/>
      <c r="C166" s="143" t="s">
        <v>187</v>
      </c>
      <c r="D166" s="143" t="s">
        <v>155</v>
      </c>
      <c r="E166" s="144" t="s">
        <v>888</v>
      </c>
      <c r="F166" s="145" t="s">
        <v>889</v>
      </c>
      <c r="G166" s="146" t="s">
        <v>711</v>
      </c>
      <c r="H166" s="147">
        <v>24.77</v>
      </c>
      <c r="I166" s="148"/>
      <c r="J166" s="149">
        <f>ROUND(I166*H166,2)</f>
        <v>0</v>
      </c>
      <c r="K166" s="150"/>
      <c r="L166" s="31"/>
      <c r="M166" s="151" t="s">
        <v>1</v>
      </c>
      <c r="N166" s="152" t="s">
        <v>42</v>
      </c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AR166" s="155" t="s">
        <v>159</v>
      </c>
      <c r="AT166" s="155" t="s">
        <v>155</v>
      </c>
      <c r="AU166" s="155" t="s">
        <v>88</v>
      </c>
      <c r="AY166" s="16" t="s">
        <v>152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6" t="s">
        <v>88</v>
      </c>
      <c r="BK166" s="156">
        <f>ROUND(I166*H166,2)</f>
        <v>0</v>
      </c>
      <c r="BL166" s="16" t="s">
        <v>159</v>
      </c>
      <c r="BM166" s="155" t="s">
        <v>890</v>
      </c>
    </row>
    <row r="167" spans="2:65" s="1" customFormat="1" ht="16.5" customHeight="1">
      <c r="B167" s="142"/>
      <c r="C167" s="143" t="s">
        <v>220</v>
      </c>
      <c r="D167" s="143" t="s">
        <v>155</v>
      </c>
      <c r="E167" s="144" t="s">
        <v>891</v>
      </c>
      <c r="F167" s="145" t="s">
        <v>892</v>
      </c>
      <c r="G167" s="146" t="s">
        <v>711</v>
      </c>
      <c r="H167" s="147">
        <v>16.122</v>
      </c>
      <c r="I167" s="148"/>
      <c r="J167" s="149">
        <f>ROUND(I167*H167,2)</f>
        <v>0</v>
      </c>
      <c r="K167" s="150"/>
      <c r="L167" s="31"/>
      <c r="M167" s="151" t="s">
        <v>1</v>
      </c>
      <c r="N167" s="152" t="s">
        <v>42</v>
      </c>
      <c r="P167" s="153">
        <f>O167*H167</f>
        <v>0</v>
      </c>
      <c r="Q167" s="153">
        <v>0</v>
      </c>
      <c r="R167" s="153">
        <f>Q167*H167</f>
        <v>0</v>
      </c>
      <c r="S167" s="153">
        <v>0</v>
      </c>
      <c r="T167" s="154">
        <f>S167*H167</f>
        <v>0</v>
      </c>
      <c r="AR167" s="155" t="s">
        <v>159</v>
      </c>
      <c r="AT167" s="155" t="s">
        <v>155</v>
      </c>
      <c r="AU167" s="155" t="s">
        <v>88</v>
      </c>
      <c r="AY167" s="16" t="s">
        <v>152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6" t="s">
        <v>88</v>
      </c>
      <c r="BK167" s="156">
        <f>ROUND(I167*H167,2)</f>
        <v>0</v>
      </c>
      <c r="BL167" s="16" t="s">
        <v>159</v>
      </c>
      <c r="BM167" s="155" t="s">
        <v>893</v>
      </c>
    </row>
    <row r="168" spans="2:65" s="1" customFormat="1" ht="24.15" customHeight="1">
      <c r="B168" s="142"/>
      <c r="C168" s="143" t="s">
        <v>225</v>
      </c>
      <c r="D168" s="143" t="s">
        <v>155</v>
      </c>
      <c r="E168" s="144" t="s">
        <v>894</v>
      </c>
      <c r="F168" s="145" t="s">
        <v>895</v>
      </c>
      <c r="G168" s="146" t="s">
        <v>223</v>
      </c>
      <c r="H168" s="147">
        <v>29.02</v>
      </c>
      <c r="I168" s="148"/>
      <c r="J168" s="149">
        <f>ROUND(I168*H168,2)</f>
        <v>0</v>
      </c>
      <c r="K168" s="150"/>
      <c r="L168" s="31"/>
      <c r="M168" s="151" t="s">
        <v>1</v>
      </c>
      <c r="N168" s="152" t="s">
        <v>42</v>
      </c>
      <c r="P168" s="153">
        <f>O168*H168</f>
        <v>0</v>
      </c>
      <c r="Q168" s="153">
        <v>0</v>
      </c>
      <c r="R168" s="153">
        <f>Q168*H168</f>
        <v>0</v>
      </c>
      <c r="S168" s="153">
        <v>0</v>
      </c>
      <c r="T168" s="154">
        <f>S168*H168</f>
        <v>0</v>
      </c>
      <c r="AR168" s="155" t="s">
        <v>159</v>
      </c>
      <c r="AT168" s="155" t="s">
        <v>155</v>
      </c>
      <c r="AU168" s="155" t="s">
        <v>88</v>
      </c>
      <c r="AY168" s="16" t="s">
        <v>152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6" t="s">
        <v>88</v>
      </c>
      <c r="BK168" s="156">
        <f>ROUND(I168*H168,2)</f>
        <v>0</v>
      </c>
      <c r="BL168" s="16" t="s">
        <v>159</v>
      </c>
      <c r="BM168" s="155" t="s">
        <v>896</v>
      </c>
    </row>
    <row r="169" spans="2:65" s="12" customFormat="1">
      <c r="B169" s="157"/>
      <c r="D169" s="158" t="s">
        <v>161</v>
      </c>
      <c r="E169" s="159" t="s">
        <v>1</v>
      </c>
      <c r="F169" s="160" t="s">
        <v>897</v>
      </c>
      <c r="H169" s="161">
        <v>29.02</v>
      </c>
      <c r="I169" s="162"/>
      <c r="L169" s="157"/>
      <c r="M169" s="163"/>
      <c r="T169" s="164"/>
      <c r="AT169" s="159" t="s">
        <v>161</v>
      </c>
      <c r="AU169" s="159" t="s">
        <v>88</v>
      </c>
      <c r="AV169" s="12" t="s">
        <v>88</v>
      </c>
      <c r="AW169" s="12" t="s">
        <v>31</v>
      </c>
      <c r="AX169" s="12" t="s">
        <v>83</v>
      </c>
      <c r="AY169" s="159" t="s">
        <v>152</v>
      </c>
    </row>
    <row r="170" spans="2:65" s="1" customFormat="1" ht="24.15" customHeight="1">
      <c r="B170" s="142"/>
      <c r="C170" s="143" t="s">
        <v>230</v>
      </c>
      <c r="D170" s="143" t="s">
        <v>155</v>
      </c>
      <c r="E170" s="144" t="s">
        <v>898</v>
      </c>
      <c r="F170" s="145" t="s">
        <v>899</v>
      </c>
      <c r="G170" s="146" t="s">
        <v>711</v>
      </c>
      <c r="H170" s="147">
        <v>24.77</v>
      </c>
      <c r="I170" s="148"/>
      <c r="J170" s="149">
        <f>ROUND(I170*H170,2)</f>
        <v>0</v>
      </c>
      <c r="K170" s="150"/>
      <c r="L170" s="31"/>
      <c r="M170" s="151" t="s">
        <v>1</v>
      </c>
      <c r="N170" s="152" t="s">
        <v>42</v>
      </c>
      <c r="P170" s="153">
        <f>O170*H170</f>
        <v>0</v>
      </c>
      <c r="Q170" s="153">
        <v>0</v>
      </c>
      <c r="R170" s="153">
        <f>Q170*H170</f>
        <v>0</v>
      </c>
      <c r="S170" s="153">
        <v>0</v>
      </c>
      <c r="T170" s="154">
        <f>S170*H170</f>
        <v>0</v>
      </c>
      <c r="AR170" s="155" t="s">
        <v>159</v>
      </c>
      <c r="AT170" s="155" t="s">
        <v>155</v>
      </c>
      <c r="AU170" s="155" t="s">
        <v>88</v>
      </c>
      <c r="AY170" s="16" t="s">
        <v>152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6" t="s">
        <v>88</v>
      </c>
      <c r="BK170" s="156">
        <f>ROUND(I170*H170,2)</f>
        <v>0</v>
      </c>
      <c r="BL170" s="16" t="s">
        <v>159</v>
      </c>
      <c r="BM170" s="155" t="s">
        <v>900</v>
      </c>
    </row>
    <row r="171" spans="2:65" s="14" customFormat="1">
      <c r="B171" s="183"/>
      <c r="D171" s="158" t="s">
        <v>161</v>
      </c>
      <c r="E171" s="184" t="s">
        <v>1</v>
      </c>
      <c r="F171" s="185" t="s">
        <v>901</v>
      </c>
      <c r="H171" s="184" t="s">
        <v>1</v>
      </c>
      <c r="I171" s="186"/>
      <c r="L171" s="183"/>
      <c r="M171" s="187"/>
      <c r="T171" s="188"/>
      <c r="AT171" s="184" t="s">
        <v>161</v>
      </c>
      <c r="AU171" s="184" t="s">
        <v>88</v>
      </c>
      <c r="AV171" s="14" t="s">
        <v>83</v>
      </c>
      <c r="AW171" s="14" t="s">
        <v>31</v>
      </c>
      <c r="AX171" s="14" t="s">
        <v>76</v>
      </c>
      <c r="AY171" s="184" t="s">
        <v>152</v>
      </c>
    </row>
    <row r="172" spans="2:65" s="12" customFormat="1">
      <c r="B172" s="157"/>
      <c r="D172" s="158" t="s">
        <v>161</v>
      </c>
      <c r="E172" s="159" t="s">
        <v>1</v>
      </c>
      <c r="F172" s="160" t="s">
        <v>867</v>
      </c>
      <c r="H172" s="161">
        <v>0.96</v>
      </c>
      <c r="I172" s="162"/>
      <c r="L172" s="157"/>
      <c r="M172" s="163"/>
      <c r="T172" s="164"/>
      <c r="AT172" s="159" t="s">
        <v>161</v>
      </c>
      <c r="AU172" s="159" t="s">
        <v>88</v>
      </c>
      <c r="AV172" s="12" t="s">
        <v>88</v>
      </c>
      <c r="AW172" s="12" t="s">
        <v>31</v>
      </c>
      <c r="AX172" s="12" t="s">
        <v>76</v>
      </c>
      <c r="AY172" s="159" t="s">
        <v>152</v>
      </c>
    </row>
    <row r="173" spans="2:65" s="14" customFormat="1">
      <c r="B173" s="183"/>
      <c r="D173" s="158" t="s">
        <v>161</v>
      </c>
      <c r="E173" s="184" t="s">
        <v>1</v>
      </c>
      <c r="F173" s="185" t="s">
        <v>868</v>
      </c>
      <c r="H173" s="184" t="s">
        <v>1</v>
      </c>
      <c r="I173" s="186"/>
      <c r="L173" s="183"/>
      <c r="M173" s="187"/>
      <c r="T173" s="188"/>
      <c r="AT173" s="184" t="s">
        <v>161</v>
      </c>
      <c r="AU173" s="184" t="s">
        <v>88</v>
      </c>
      <c r="AV173" s="14" t="s">
        <v>83</v>
      </c>
      <c r="AW173" s="14" t="s">
        <v>31</v>
      </c>
      <c r="AX173" s="14" t="s">
        <v>76</v>
      </c>
      <c r="AY173" s="184" t="s">
        <v>152</v>
      </c>
    </row>
    <row r="174" spans="2:65" s="12" customFormat="1">
      <c r="B174" s="157"/>
      <c r="D174" s="158" t="s">
        <v>161</v>
      </c>
      <c r="E174" s="159" t="s">
        <v>1</v>
      </c>
      <c r="F174" s="160" t="s">
        <v>902</v>
      </c>
      <c r="H174" s="161">
        <v>23.81</v>
      </c>
      <c r="I174" s="162"/>
      <c r="L174" s="157"/>
      <c r="M174" s="163"/>
      <c r="T174" s="164"/>
      <c r="AT174" s="159" t="s">
        <v>161</v>
      </c>
      <c r="AU174" s="159" t="s">
        <v>88</v>
      </c>
      <c r="AV174" s="12" t="s">
        <v>88</v>
      </c>
      <c r="AW174" s="12" t="s">
        <v>31</v>
      </c>
      <c r="AX174" s="12" t="s">
        <v>76</v>
      </c>
      <c r="AY174" s="159" t="s">
        <v>152</v>
      </c>
    </row>
    <row r="175" spans="2:65" s="13" customFormat="1">
      <c r="B175" s="176"/>
      <c r="D175" s="158" t="s">
        <v>161</v>
      </c>
      <c r="E175" s="177" t="s">
        <v>1</v>
      </c>
      <c r="F175" s="178" t="s">
        <v>183</v>
      </c>
      <c r="H175" s="179">
        <v>24.77</v>
      </c>
      <c r="I175" s="180"/>
      <c r="L175" s="176"/>
      <c r="M175" s="181"/>
      <c r="T175" s="182"/>
      <c r="AT175" s="177" t="s">
        <v>161</v>
      </c>
      <c r="AU175" s="177" t="s">
        <v>88</v>
      </c>
      <c r="AV175" s="13" t="s">
        <v>159</v>
      </c>
      <c r="AW175" s="13" t="s">
        <v>31</v>
      </c>
      <c r="AX175" s="13" t="s">
        <v>83</v>
      </c>
      <c r="AY175" s="177" t="s">
        <v>152</v>
      </c>
    </row>
    <row r="176" spans="2:65" s="1" customFormat="1" ht="21.75" customHeight="1">
      <c r="B176" s="142"/>
      <c r="C176" s="143" t="s">
        <v>234</v>
      </c>
      <c r="D176" s="143" t="s">
        <v>155</v>
      </c>
      <c r="E176" s="144" t="s">
        <v>903</v>
      </c>
      <c r="F176" s="145" t="s">
        <v>904</v>
      </c>
      <c r="G176" s="146" t="s">
        <v>165</v>
      </c>
      <c r="H176" s="147">
        <v>11.21</v>
      </c>
      <c r="I176" s="148"/>
      <c r="J176" s="149">
        <f>ROUND(I176*H176,2)</f>
        <v>0</v>
      </c>
      <c r="K176" s="150"/>
      <c r="L176" s="31"/>
      <c r="M176" s="151" t="s">
        <v>1</v>
      </c>
      <c r="N176" s="152" t="s">
        <v>42</v>
      </c>
      <c r="P176" s="153">
        <f>O176*H176</f>
        <v>0</v>
      </c>
      <c r="Q176" s="153">
        <v>0</v>
      </c>
      <c r="R176" s="153">
        <f>Q176*H176</f>
        <v>0</v>
      </c>
      <c r="S176" s="153">
        <v>0</v>
      </c>
      <c r="T176" s="154">
        <f>S176*H176</f>
        <v>0</v>
      </c>
      <c r="AR176" s="155" t="s">
        <v>159</v>
      </c>
      <c r="AT176" s="155" t="s">
        <v>155</v>
      </c>
      <c r="AU176" s="155" t="s">
        <v>88</v>
      </c>
      <c r="AY176" s="16" t="s">
        <v>152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6" t="s">
        <v>88</v>
      </c>
      <c r="BK176" s="156">
        <f>ROUND(I176*H176,2)</f>
        <v>0</v>
      </c>
      <c r="BL176" s="16" t="s">
        <v>159</v>
      </c>
      <c r="BM176" s="155" t="s">
        <v>905</v>
      </c>
    </row>
    <row r="177" spans="2:65" s="14" customFormat="1">
      <c r="B177" s="183"/>
      <c r="D177" s="158" t="s">
        <v>161</v>
      </c>
      <c r="E177" s="184" t="s">
        <v>1</v>
      </c>
      <c r="F177" s="185" t="s">
        <v>906</v>
      </c>
      <c r="H177" s="184" t="s">
        <v>1</v>
      </c>
      <c r="I177" s="186"/>
      <c r="L177" s="183"/>
      <c r="M177" s="187"/>
      <c r="T177" s="188"/>
      <c r="AT177" s="184" t="s">
        <v>161</v>
      </c>
      <c r="AU177" s="184" t="s">
        <v>88</v>
      </c>
      <c r="AV177" s="14" t="s">
        <v>83</v>
      </c>
      <c r="AW177" s="14" t="s">
        <v>31</v>
      </c>
      <c r="AX177" s="14" t="s">
        <v>76</v>
      </c>
      <c r="AY177" s="184" t="s">
        <v>152</v>
      </c>
    </row>
    <row r="178" spans="2:65" s="12" customFormat="1">
      <c r="B178" s="157"/>
      <c r="D178" s="158" t="s">
        <v>161</v>
      </c>
      <c r="E178" s="159" t="s">
        <v>1</v>
      </c>
      <c r="F178" s="160" t="s">
        <v>907</v>
      </c>
      <c r="H178" s="161">
        <v>11.21</v>
      </c>
      <c r="I178" s="162"/>
      <c r="L178" s="157"/>
      <c r="M178" s="163"/>
      <c r="T178" s="164"/>
      <c r="AT178" s="159" t="s">
        <v>161</v>
      </c>
      <c r="AU178" s="159" t="s">
        <v>88</v>
      </c>
      <c r="AV178" s="12" t="s">
        <v>88</v>
      </c>
      <c r="AW178" s="12" t="s">
        <v>31</v>
      </c>
      <c r="AX178" s="12" t="s">
        <v>83</v>
      </c>
      <c r="AY178" s="159" t="s">
        <v>152</v>
      </c>
    </row>
    <row r="179" spans="2:65" s="11" customFormat="1" ht="22.95" customHeight="1">
      <c r="B179" s="130"/>
      <c r="D179" s="131" t="s">
        <v>75</v>
      </c>
      <c r="E179" s="140" t="s">
        <v>88</v>
      </c>
      <c r="F179" s="140" t="s">
        <v>908</v>
      </c>
      <c r="I179" s="133"/>
      <c r="J179" s="141">
        <f>BK179</f>
        <v>0</v>
      </c>
      <c r="L179" s="130"/>
      <c r="M179" s="135"/>
      <c r="P179" s="136">
        <f>SUM(P180:P191)</f>
        <v>0</v>
      </c>
      <c r="R179" s="136">
        <f>SUM(R180:R191)</f>
        <v>4.7230879885999997</v>
      </c>
      <c r="T179" s="137">
        <f>SUM(T180:T191)</f>
        <v>0</v>
      </c>
      <c r="AR179" s="131" t="s">
        <v>83</v>
      </c>
      <c r="AT179" s="138" t="s">
        <v>75</v>
      </c>
      <c r="AU179" s="138" t="s">
        <v>83</v>
      </c>
      <c r="AY179" s="131" t="s">
        <v>152</v>
      </c>
      <c r="BK179" s="139">
        <f>SUM(BK180:BK191)</f>
        <v>0</v>
      </c>
    </row>
    <row r="180" spans="2:65" s="1" customFormat="1" ht="24.15" customHeight="1">
      <c r="B180" s="142"/>
      <c r="C180" s="143" t="s">
        <v>239</v>
      </c>
      <c r="D180" s="143" t="s">
        <v>155</v>
      </c>
      <c r="E180" s="144" t="s">
        <v>909</v>
      </c>
      <c r="F180" s="145" t="s">
        <v>910</v>
      </c>
      <c r="G180" s="146" t="s">
        <v>711</v>
      </c>
      <c r="H180" s="147">
        <v>1.145</v>
      </c>
      <c r="I180" s="148"/>
      <c r="J180" s="149">
        <f>ROUND(I180*H180,2)</f>
        <v>0</v>
      </c>
      <c r="K180" s="150"/>
      <c r="L180" s="31"/>
      <c r="M180" s="151" t="s">
        <v>1</v>
      </c>
      <c r="N180" s="152" t="s">
        <v>42</v>
      </c>
      <c r="P180" s="153">
        <f>O180*H180</f>
        <v>0</v>
      </c>
      <c r="Q180" s="153">
        <v>2.4157202</v>
      </c>
      <c r="R180" s="153">
        <f>Q180*H180</f>
        <v>2.765999629</v>
      </c>
      <c r="S180" s="153">
        <v>0</v>
      </c>
      <c r="T180" s="154">
        <f>S180*H180</f>
        <v>0</v>
      </c>
      <c r="AR180" s="155" t="s">
        <v>159</v>
      </c>
      <c r="AT180" s="155" t="s">
        <v>155</v>
      </c>
      <c r="AU180" s="155" t="s">
        <v>88</v>
      </c>
      <c r="AY180" s="16" t="s">
        <v>152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6" t="s">
        <v>88</v>
      </c>
      <c r="BK180" s="156">
        <f>ROUND(I180*H180,2)</f>
        <v>0</v>
      </c>
      <c r="BL180" s="16" t="s">
        <v>159</v>
      </c>
      <c r="BM180" s="155" t="s">
        <v>911</v>
      </c>
    </row>
    <row r="181" spans="2:65" s="14" customFormat="1">
      <c r="B181" s="183"/>
      <c r="D181" s="158" t="s">
        <v>161</v>
      </c>
      <c r="E181" s="184" t="s">
        <v>1</v>
      </c>
      <c r="F181" s="185" t="s">
        <v>912</v>
      </c>
      <c r="H181" s="184" t="s">
        <v>1</v>
      </c>
      <c r="I181" s="186"/>
      <c r="L181" s="183"/>
      <c r="M181" s="187"/>
      <c r="T181" s="188"/>
      <c r="AT181" s="184" t="s">
        <v>161</v>
      </c>
      <c r="AU181" s="184" t="s">
        <v>88</v>
      </c>
      <c r="AV181" s="14" t="s">
        <v>83</v>
      </c>
      <c r="AW181" s="14" t="s">
        <v>31</v>
      </c>
      <c r="AX181" s="14" t="s">
        <v>76</v>
      </c>
      <c r="AY181" s="184" t="s">
        <v>152</v>
      </c>
    </row>
    <row r="182" spans="2:65" s="12" customFormat="1">
      <c r="B182" s="157"/>
      <c r="D182" s="158" t="s">
        <v>161</v>
      </c>
      <c r="E182" s="159" t="s">
        <v>1</v>
      </c>
      <c r="F182" s="160" t="s">
        <v>913</v>
      </c>
      <c r="H182" s="161">
        <v>1.145</v>
      </c>
      <c r="I182" s="162"/>
      <c r="L182" s="157"/>
      <c r="M182" s="163"/>
      <c r="T182" s="164"/>
      <c r="AT182" s="159" t="s">
        <v>161</v>
      </c>
      <c r="AU182" s="159" t="s">
        <v>88</v>
      </c>
      <c r="AV182" s="12" t="s">
        <v>88</v>
      </c>
      <c r="AW182" s="12" t="s">
        <v>31</v>
      </c>
      <c r="AX182" s="12" t="s">
        <v>83</v>
      </c>
      <c r="AY182" s="159" t="s">
        <v>152</v>
      </c>
    </row>
    <row r="183" spans="2:65" s="1" customFormat="1" ht="21.75" customHeight="1">
      <c r="B183" s="142"/>
      <c r="C183" s="143" t="s">
        <v>243</v>
      </c>
      <c r="D183" s="143" t="s">
        <v>155</v>
      </c>
      <c r="E183" s="144" t="s">
        <v>914</v>
      </c>
      <c r="F183" s="145" t="s">
        <v>915</v>
      </c>
      <c r="G183" s="146" t="s">
        <v>165</v>
      </c>
      <c r="H183" s="147">
        <v>2.14</v>
      </c>
      <c r="I183" s="148"/>
      <c r="J183" s="149">
        <f>ROUND(I183*H183,2)</f>
        <v>0</v>
      </c>
      <c r="K183" s="150"/>
      <c r="L183" s="31"/>
      <c r="M183" s="151" t="s">
        <v>1</v>
      </c>
      <c r="N183" s="152" t="s">
        <v>42</v>
      </c>
      <c r="P183" s="153">
        <f>O183*H183</f>
        <v>0</v>
      </c>
      <c r="Q183" s="153">
        <v>1.5947400000000001E-3</v>
      </c>
      <c r="R183" s="153">
        <f>Q183*H183</f>
        <v>3.4127436000000004E-3</v>
      </c>
      <c r="S183" s="153">
        <v>0</v>
      </c>
      <c r="T183" s="154">
        <f>S183*H183</f>
        <v>0</v>
      </c>
      <c r="AR183" s="155" t="s">
        <v>159</v>
      </c>
      <c r="AT183" s="155" t="s">
        <v>155</v>
      </c>
      <c r="AU183" s="155" t="s">
        <v>88</v>
      </c>
      <c r="AY183" s="16" t="s">
        <v>152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6" t="s">
        <v>88</v>
      </c>
      <c r="BK183" s="156">
        <f>ROUND(I183*H183,2)</f>
        <v>0</v>
      </c>
      <c r="BL183" s="16" t="s">
        <v>159</v>
      </c>
      <c r="BM183" s="155" t="s">
        <v>916</v>
      </c>
    </row>
    <row r="184" spans="2:65" s="12" customFormat="1">
      <c r="B184" s="157"/>
      <c r="D184" s="158" t="s">
        <v>161</v>
      </c>
      <c r="E184" s="159" t="s">
        <v>1</v>
      </c>
      <c r="F184" s="160" t="s">
        <v>917</v>
      </c>
      <c r="H184" s="161">
        <v>2.14</v>
      </c>
      <c r="I184" s="162"/>
      <c r="L184" s="157"/>
      <c r="M184" s="163"/>
      <c r="T184" s="164"/>
      <c r="AT184" s="159" t="s">
        <v>161</v>
      </c>
      <c r="AU184" s="159" t="s">
        <v>88</v>
      </c>
      <c r="AV184" s="12" t="s">
        <v>88</v>
      </c>
      <c r="AW184" s="12" t="s">
        <v>31</v>
      </c>
      <c r="AX184" s="12" t="s">
        <v>83</v>
      </c>
      <c r="AY184" s="159" t="s">
        <v>152</v>
      </c>
    </row>
    <row r="185" spans="2:65" s="1" customFormat="1" ht="21.75" customHeight="1">
      <c r="B185" s="142"/>
      <c r="C185" s="143" t="s">
        <v>247</v>
      </c>
      <c r="D185" s="143" t="s">
        <v>155</v>
      </c>
      <c r="E185" s="144" t="s">
        <v>918</v>
      </c>
      <c r="F185" s="145" t="s">
        <v>919</v>
      </c>
      <c r="G185" s="146" t="s">
        <v>165</v>
      </c>
      <c r="H185" s="147">
        <v>2.14</v>
      </c>
      <c r="I185" s="148"/>
      <c r="J185" s="149">
        <f>ROUND(I185*H185,2)</f>
        <v>0</v>
      </c>
      <c r="K185" s="150"/>
      <c r="L185" s="31"/>
      <c r="M185" s="151" t="s">
        <v>1</v>
      </c>
      <c r="N185" s="152" t="s">
        <v>42</v>
      </c>
      <c r="P185" s="153">
        <f>O185*H185</f>
        <v>0</v>
      </c>
      <c r="Q185" s="153">
        <v>0</v>
      </c>
      <c r="R185" s="153">
        <f>Q185*H185</f>
        <v>0</v>
      </c>
      <c r="S185" s="153">
        <v>0</v>
      </c>
      <c r="T185" s="154">
        <f>S185*H185</f>
        <v>0</v>
      </c>
      <c r="AR185" s="155" t="s">
        <v>159</v>
      </c>
      <c r="AT185" s="155" t="s">
        <v>155</v>
      </c>
      <c r="AU185" s="155" t="s">
        <v>88</v>
      </c>
      <c r="AY185" s="16" t="s">
        <v>152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6" t="s">
        <v>88</v>
      </c>
      <c r="BK185" s="156">
        <f>ROUND(I185*H185,2)</f>
        <v>0</v>
      </c>
      <c r="BL185" s="16" t="s">
        <v>159</v>
      </c>
      <c r="BM185" s="155" t="s">
        <v>920</v>
      </c>
    </row>
    <row r="186" spans="2:65" s="1" customFormat="1" ht="24.15" customHeight="1">
      <c r="B186" s="142"/>
      <c r="C186" s="143" t="s">
        <v>253</v>
      </c>
      <c r="D186" s="143" t="s">
        <v>155</v>
      </c>
      <c r="E186" s="144" t="s">
        <v>921</v>
      </c>
      <c r="F186" s="145" t="s">
        <v>922</v>
      </c>
      <c r="G186" s="146" t="s">
        <v>711</v>
      </c>
      <c r="H186" s="147">
        <v>0.8</v>
      </c>
      <c r="I186" s="148"/>
      <c r="J186" s="149">
        <f>ROUND(I186*H186,2)</f>
        <v>0</v>
      </c>
      <c r="K186" s="150"/>
      <c r="L186" s="31"/>
      <c r="M186" s="151" t="s">
        <v>1</v>
      </c>
      <c r="N186" s="152" t="s">
        <v>42</v>
      </c>
      <c r="P186" s="153">
        <f>O186*H186</f>
        <v>0</v>
      </c>
      <c r="Q186" s="153">
        <v>2.4157202</v>
      </c>
      <c r="R186" s="153">
        <f>Q186*H186</f>
        <v>1.93257616</v>
      </c>
      <c r="S186" s="153">
        <v>0</v>
      </c>
      <c r="T186" s="154">
        <f>S186*H186</f>
        <v>0</v>
      </c>
      <c r="AR186" s="155" t="s">
        <v>159</v>
      </c>
      <c r="AT186" s="155" t="s">
        <v>155</v>
      </c>
      <c r="AU186" s="155" t="s">
        <v>88</v>
      </c>
      <c r="AY186" s="16" t="s">
        <v>152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6" t="s">
        <v>88</v>
      </c>
      <c r="BK186" s="156">
        <f>ROUND(I186*H186,2)</f>
        <v>0</v>
      </c>
      <c r="BL186" s="16" t="s">
        <v>159</v>
      </c>
      <c r="BM186" s="155" t="s">
        <v>923</v>
      </c>
    </row>
    <row r="187" spans="2:65" s="14" customFormat="1">
      <c r="B187" s="183"/>
      <c r="D187" s="158" t="s">
        <v>161</v>
      </c>
      <c r="E187" s="184" t="s">
        <v>1</v>
      </c>
      <c r="F187" s="185" t="s">
        <v>866</v>
      </c>
      <c r="H187" s="184" t="s">
        <v>1</v>
      </c>
      <c r="I187" s="186"/>
      <c r="L187" s="183"/>
      <c r="M187" s="187"/>
      <c r="T187" s="188"/>
      <c r="AT187" s="184" t="s">
        <v>161</v>
      </c>
      <c r="AU187" s="184" t="s">
        <v>88</v>
      </c>
      <c r="AV187" s="14" t="s">
        <v>83</v>
      </c>
      <c r="AW187" s="14" t="s">
        <v>31</v>
      </c>
      <c r="AX187" s="14" t="s">
        <v>76</v>
      </c>
      <c r="AY187" s="184" t="s">
        <v>152</v>
      </c>
    </row>
    <row r="188" spans="2:65" s="12" customFormat="1">
      <c r="B188" s="157"/>
      <c r="D188" s="158" t="s">
        <v>161</v>
      </c>
      <c r="E188" s="159" t="s">
        <v>1</v>
      </c>
      <c r="F188" s="160" t="s">
        <v>924</v>
      </c>
      <c r="H188" s="161">
        <v>0.8</v>
      </c>
      <c r="I188" s="162"/>
      <c r="L188" s="157"/>
      <c r="M188" s="163"/>
      <c r="T188" s="164"/>
      <c r="AT188" s="159" t="s">
        <v>161</v>
      </c>
      <c r="AU188" s="159" t="s">
        <v>88</v>
      </c>
      <c r="AV188" s="12" t="s">
        <v>88</v>
      </c>
      <c r="AW188" s="12" t="s">
        <v>31</v>
      </c>
      <c r="AX188" s="12" t="s">
        <v>83</v>
      </c>
      <c r="AY188" s="159" t="s">
        <v>152</v>
      </c>
    </row>
    <row r="189" spans="2:65" s="1" customFormat="1" ht="21.75" customHeight="1">
      <c r="B189" s="142"/>
      <c r="C189" s="143" t="s">
        <v>261</v>
      </c>
      <c r="D189" s="143" t="s">
        <v>155</v>
      </c>
      <c r="E189" s="144" t="s">
        <v>925</v>
      </c>
      <c r="F189" s="145" t="s">
        <v>926</v>
      </c>
      <c r="G189" s="146" t="s">
        <v>165</v>
      </c>
      <c r="H189" s="147">
        <v>5.6</v>
      </c>
      <c r="I189" s="148"/>
      <c r="J189" s="149">
        <f>ROUND(I189*H189,2)</f>
        <v>0</v>
      </c>
      <c r="K189" s="150"/>
      <c r="L189" s="31"/>
      <c r="M189" s="151" t="s">
        <v>1</v>
      </c>
      <c r="N189" s="152" t="s">
        <v>42</v>
      </c>
      <c r="P189" s="153">
        <f>O189*H189</f>
        <v>0</v>
      </c>
      <c r="Q189" s="153">
        <v>3.7677600000000002E-3</v>
      </c>
      <c r="R189" s="153">
        <f>Q189*H189</f>
        <v>2.1099455999999999E-2</v>
      </c>
      <c r="S189" s="153">
        <v>0</v>
      </c>
      <c r="T189" s="154">
        <f>S189*H189</f>
        <v>0</v>
      </c>
      <c r="AR189" s="155" t="s">
        <v>159</v>
      </c>
      <c r="AT189" s="155" t="s">
        <v>155</v>
      </c>
      <c r="AU189" s="155" t="s">
        <v>88</v>
      </c>
      <c r="AY189" s="16" t="s">
        <v>152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6" t="s">
        <v>88</v>
      </c>
      <c r="BK189" s="156">
        <f>ROUND(I189*H189,2)</f>
        <v>0</v>
      </c>
      <c r="BL189" s="16" t="s">
        <v>159</v>
      </c>
      <c r="BM189" s="155" t="s">
        <v>927</v>
      </c>
    </row>
    <row r="190" spans="2:65" s="12" customFormat="1">
      <c r="B190" s="157"/>
      <c r="D190" s="158" t="s">
        <v>161</v>
      </c>
      <c r="E190" s="159" t="s">
        <v>1</v>
      </c>
      <c r="F190" s="160" t="s">
        <v>928</v>
      </c>
      <c r="H190" s="161">
        <v>5.6</v>
      </c>
      <c r="I190" s="162"/>
      <c r="L190" s="157"/>
      <c r="M190" s="163"/>
      <c r="T190" s="164"/>
      <c r="AT190" s="159" t="s">
        <v>161</v>
      </c>
      <c r="AU190" s="159" t="s">
        <v>88</v>
      </c>
      <c r="AV190" s="12" t="s">
        <v>88</v>
      </c>
      <c r="AW190" s="12" t="s">
        <v>31</v>
      </c>
      <c r="AX190" s="12" t="s">
        <v>83</v>
      </c>
      <c r="AY190" s="159" t="s">
        <v>152</v>
      </c>
    </row>
    <row r="191" spans="2:65" s="1" customFormat="1" ht="24.15" customHeight="1">
      <c r="B191" s="142"/>
      <c r="C191" s="143" t="s">
        <v>269</v>
      </c>
      <c r="D191" s="143" t="s">
        <v>155</v>
      </c>
      <c r="E191" s="144" t="s">
        <v>929</v>
      </c>
      <c r="F191" s="145" t="s">
        <v>930</v>
      </c>
      <c r="G191" s="146" t="s">
        <v>165</v>
      </c>
      <c r="H191" s="147">
        <v>5.6</v>
      </c>
      <c r="I191" s="148"/>
      <c r="J191" s="149">
        <f>ROUND(I191*H191,2)</f>
        <v>0</v>
      </c>
      <c r="K191" s="150"/>
      <c r="L191" s="31"/>
      <c r="M191" s="151" t="s">
        <v>1</v>
      </c>
      <c r="N191" s="152" t="s">
        <v>42</v>
      </c>
      <c r="P191" s="153">
        <f>O191*H191</f>
        <v>0</v>
      </c>
      <c r="Q191" s="153">
        <v>0</v>
      </c>
      <c r="R191" s="153">
        <f>Q191*H191</f>
        <v>0</v>
      </c>
      <c r="S191" s="153">
        <v>0</v>
      </c>
      <c r="T191" s="154">
        <f>S191*H191</f>
        <v>0</v>
      </c>
      <c r="AR191" s="155" t="s">
        <v>159</v>
      </c>
      <c r="AT191" s="155" t="s">
        <v>155</v>
      </c>
      <c r="AU191" s="155" t="s">
        <v>88</v>
      </c>
      <c r="AY191" s="16" t="s">
        <v>152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6" t="s">
        <v>88</v>
      </c>
      <c r="BK191" s="156">
        <f>ROUND(I191*H191,2)</f>
        <v>0</v>
      </c>
      <c r="BL191" s="16" t="s">
        <v>159</v>
      </c>
      <c r="BM191" s="155" t="s">
        <v>931</v>
      </c>
    </row>
    <row r="192" spans="2:65" s="11" customFormat="1" ht="22.95" customHeight="1">
      <c r="B192" s="130"/>
      <c r="D192" s="131" t="s">
        <v>75</v>
      </c>
      <c r="E192" s="140" t="s">
        <v>168</v>
      </c>
      <c r="F192" s="140" t="s">
        <v>674</v>
      </c>
      <c r="I192" s="133"/>
      <c r="J192" s="141">
        <f>BK192</f>
        <v>0</v>
      </c>
      <c r="L192" s="130"/>
      <c r="M192" s="135"/>
      <c r="P192" s="136">
        <f>SUM(P193:P226)</f>
        <v>0</v>
      </c>
      <c r="R192" s="136">
        <f>SUM(R193:R226)</f>
        <v>15.072050816079999</v>
      </c>
      <c r="T192" s="137">
        <f>SUM(T193:T226)</f>
        <v>0</v>
      </c>
      <c r="AR192" s="131" t="s">
        <v>83</v>
      </c>
      <c r="AT192" s="138" t="s">
        <v>75</v>
      </c>
      <c r="AU192" s="138" t="s">
        <v>83</v>
      </c>
      <c r="AY192" s="131" t="s">
        <v>152</v>
      </c>
      <c r="BK192" s="139">
        <f>SUM(BK193:BK226)</f>
        <v>0</v>
      </c>
    </row>
    <row r="193" spans="2:65" s="1" customFormat="1" ht="24.15" customHeight="1">
      <c r="B193" s="142"/>
      <c r="C193" s="143" t="s">
        <v>294</v>
      </c>
      <c r="D193" s="143" t="s">
        <v>155</v>
      </c>
      <c r="E193" s="144" t="s">
        <v>932</v>
      </c>
      <c r="F193" s="145" t="s">
        <v>933</v>
      </c>
      <c r="G193" s="146" t="s">
        <v>711</v>
      </c>
      <c r="H193" s="147">
        <v>4.9020000000000001</v>
      </c>
      <c r="I193" s="148"/>
      <c r="J193" s="149">
        <f>ROUND(I193*H193,2)</f>
        <v>0</v>
      </c>
      <c r="K193" s="150"/>
      <c r="L193" s="31"/>
      <c r="M193" s="151" t="s">
        <v>1</v>
      </c>
      <c r="N193" s="152" t="s">
        <v>42</v>
      </c>
      <c r="P193" s="153">
        <f>O193*H193</f>
        <v>0</v>
      </c>
      <c r="Q193" s="153">
        <v>2.4160232000000001</v>
      </c>
      <c r="R193" s="153">
        <f>Q193*H193</f>
        <v>11.843345726400001</v>
      </c>
      <c r="S193" s="153">
        <v>0</v>
      </c>
      <c r="T193" s="154">
        <f>S193*H193</f>
        <v>0</v>
      </c>
      <c r="AR193" s="155" t="s">
        <v>159</v>
      </c>
      <c r="AT193" s="155" t="s">
        <v>155</v>
      </c>
      <c r="AU193" s="155" t="s">
        <v>88</v>
      </c>
      <c r="AY193" s="16" t="s">
        <v>152</v>
      </c>
      <c r="BE193" s="156">
        <f>IF(N193="základná",J193,0)</f>
        <v>0</v>
      </c>
      <c r="BF193" s="156">
        <f>IF(N193="znížená",J193,0)</f>
        <v>0</v>
      </c>
      <c r="BG193" s="156">
        <f>IF(N193="zákl. prenesená",J193,0)</f>
        <v>0</v>
      </c>
      <c r="BH193" s="156">
        <f>IF(N193="zníž. prenesená",J193,0)</f>
        <v>0</v>
      </c>
      <c r="BI193" s="156">
        <f>IF(N193="nulová",J193,0)</f>
        <v>0</v>
      </c>
      <c r="BJ193" s="16" t="s">
        <v>88</v>
      </c>
      <c r="BK193" s="156">
        <f>ROUND(I193*H193,2)</f>
        <v>0</v>
      </c>
      <c r="BL193" s="16" t="s">
        <v>159</v>
      </c>
      <c r="BM193" s="155" t="s">
        <v>934</v>
      </c>
    </row>
    <row r="194" spans="2:65" s="14" customFormat="1">
      <c r="B194" s="183"/>
      <c r="D194" s="158" t="s">
        <v>161</v>
      </c>
      <c r="E194" s="184" t="s">
        <v>1</v>
      </c>
      <c r="F194" s="185" t="s">
        <v>935</v>
      </c>
      <c r="H194" s="184" t="s">
        <v>1</v>
      </c>
      <c r="I194" s="186"/>
      <c r="L194" s="183"/>
      <c r="M194" s="187"/>
      <c r="T194" s="188"/>
      <c r="AT194" s="184" t="s">
        <v>161</v>
      </c>
      <c r="AU194" s="184" t="s">
        <v>88</v>
      </c>
      <c r="AV194" s="14" t="s">
        <v>83</v>
      </c>
      <c r="AW194" s="14" t="s">
        <v>31</v>
      </c>
      <c r="AX194" s="14" t="s">
        <v>76</v>
      </c>
      <c r="AY194" s="184" t="s">
        <v>152</v>
      </c>
    </row>
    <row r="195" spans="2:65" s="12" customFormat="1">
      <c r="B195" s="157"/>
      <c r="D195" s="158" t="s">
        <v>161</v>
      </c>
      <c r="E195" s="159" t="s">
        <v>1</v>
      </c>
      <c r="F195" s="160" t="s">
        <v>936</v>
      </c>
      <c r="H195" s="161">
        <v>4.6539999999999999</v>
      </c>
      <c r="I195" s="162"/>
      <c r="L195" s="157"/>
      <c r="M195" s="163"/>
      <c r="T195" s="164"/>
      <c r="AT195" s="159" t="s">
        <v>161</v>
      </c>
      <c r="AU195" s="159" t="s">
        <v>88</v>
      </c>
      <c r="AV195" s="12" t="s">
        <v>88</v>
      </c>
      <c r="AW195" s="12" t="s">
        <v>31</v>
      </c>
      <c r="AX195" s="12" t="s">
        <v>76</v>
      </c>
      <c r="AY195" s="159" t="s">
        <v>152</v>
      </c>
    </row>
    <row r="196" spans="2:65" s="12" customFormat="1">
      <c r="B196" s="157"/>
      <c r="D196" s="158" t="s">
        <v>161</v>
      </c>
      <c r="E196" s="159" t="s">
        <v>1</v>
      </c>
      <c r="F196" s="160" t="s">
        <v>937</v>
      </c>
      <c r="H196" s="161">
        <v>0.248</v>
      </c>
      <c r="I196" s="162"/>
      <c r="L196" s="157"/>
      <c r="M196" s="163"/>
      <c r="T196" s="164"/>
      <c r="AT196" s="159" t="s">
        <v>161</v>
      </c>
      <c r="AU196" s="159" t="s">
        <v>88</v>
      </c>
      <c r="AV196" s="12" t="s">
        <v>88</v>
      </c>
      <c r="AW196" s="12" t="s">
        <v>31</v>
      </c>
      <c r="AX196" s="12" t="s">
        <v>76</v>
      </c>
      <c r="AY196" s="159" t="s">
        <v>152</v>
      </c>
    </row>
    <row r="197" spans="2:65" s="13" customFormat="1">
      <c r="B197" s="176"/>
      <c r="D197" s="158" t="s">
        <v>161</v>
      </c>
      <c r="E197" s="177" t="s">
        <v>1</v>
      </c>
      <c r="F197" s="178" t="s">
        <v>183</v>
      </c>
      <c r="H197" s="179">
        <v>4.9020000000000001</v>
      </c>
      <c r="I197" s="180"/>
      <c r="L197" s="176"/>
      <c r="M197" s="181"/>
      <c r="T197" s="182"/>
      <c r="AT197" s="177" t="s">
        <v>161</v>
      </c>
      <c r="AU197" s="177" t="s">
        <v>88</v>
      </c>
      <c r="AV197" s="13" t="s">
        <v>159</v>
      </c>
      <c r="AW197" s="13" t="s">
        <v>31</v>
      </c>
      <c r="AX197" s="13" t="s">
        <v>83</v>
      </c>
      <c r="AY197" s="177" t="s">
        <v>152</v>
      </c>
    </row>
    <row r="198" spans="2:65" s="1" customFormat="1" ht="24.15" customHeight="1">
      <c r="B198" s="142"/>
      <c r="C198" s="143" t="s">
        <v>300</v>
      </c>
      <c r="D198" s="143" t="s">
        <v>155</v>
      </c>
      <c r="E198" s="144" t="s">
        <v>938</v>
      </c>
      <c r="F198" s="145" t="s">
        <v>939</v>
      </c>
      <c r="G198" s="146" t="s">
        <v>165</v>
      </c>
      <c r="H198" s="147">
        <v>1.65</v>
      </c>
      <c r="I198" s="148"/>
      <c r="J198" s="149">
        <f>ROUND(I198*H198,2)</f>
        <v>0</v>
      </c>
      <c r="K198" s="150"/>
      <c r="L198" s="31"/>
      <c r="M198" s="151" t="s">
        <v>1</v>
      </c>
      <c r="N198" s="152" t="s">
        <v>42</v>
      </c>
      <c r="P198" s="153">
        <f>O198*H198</f>
        <v>0</v>
      </c>
      <c r="Q198" s="153">
        <v>3.96E-3</v>
      </c>
      <c r="R198" s="153">
        <f>Q198*H198</f>
        <v>6.5339999999999999E-3</v>
      </c>
      <c r="S198" s="153">
        <v>0</v>
      </c>
      <c r="T198" s="154">
        <f>S198*H198</f>
        <v>0</v>
      </c>
      <c r="AR198" s="155" t="s">
        <v>159</v>
      </c>
      <c r="AT198" s="155" t="s">
        <v>155</v>
      </c>
      <c r="AU198" s="155" t="s">
        <v>88</v>
      </c>
      <c r="AY198" s="16" t="s">
        <v>152</v>
      </c>
      <c r="BE198" s="156">
        <f>IF(N198="základná",J198,0)</f>
        <v>0</v>
      </c>
      <c r="BF198" s="156">
        <f>IF(N198="znížená",J198,0)</f>
        <v>0</v>
      </c>
      <c r="BG198" s="156">
        <f>IF(N198="zákl. prenesená",J198,0)</f>
        <v>0</v>
      </c>
      <c r="BH198" s="156">
        <f>IF(N198="zníž. prenesená",J198,0)</f>
        <v>0</v>
      </c>
      <c r="BI198" s="156">
        <f>IF(N198="nulová",J198,0)</f>
        <v>0</v>
      </c>
      <c r="BJ198" s="16" t="s">
        <v>88</v>
      </c>
      <c r="BK198" s="156">
        <f>ROUND(I198*H198,2)</f>
        <v>0</v>
      </c>
      <c r="BL198" s="16" t="s">
        <v>159</v>
      </c>
      <c r="BM198" s="155" t="s">
        <v>940</v>
      </c>
    </row>
    <row r="199" spans="2:65" s="14" customFormat="1">
      <c r="B199" s="183"/>
      <c r="D199" s="158" t="s">
        <v>161</v>
      </c>
      <c r="E199" s="184" t="s">
        <v>1</v>
      </c>
      <c r="F199" s="185" t="s">
        <v>935</v>
      </c>
      <c r="H199" s="184" t="s">
        <v>1</v>
      </c>
      <c r="I199" s="186"/>
      <c r="L199" s="183"/>
      <c r="M199" s="187"/>
      <c r="T199" s="188"/>
      <c r="AT199" s="184" t="s">
        <v>161</v>
      </c>
      <c r="AU199" s="184" t="s">
        <v>88</v>
      </c>
      <c r="AV199" s="14" t="s">
        <v>83</v>
      </c>
      <c r="AW199" s="14" t="s">
        <v>31</v>
      </c>
      <c r="AX199" s="14" t="s">
        <v>76</v>
      </c>
      <c r="AY199" s="184" t="s">
        <v>152</v>
      </c>
    </row>
    <row r="200" spans="2:65" s="12" customFormat="1">
      <c r="B200" s="157"/>
      <c r="D200" s="158" t="s">
        <v>161</v>
      </c>
      <c r="E200" s="159" t="s">
        <v>1</v>
      </c>
      <c r="F200" s="160" t="s">
        <v>941</v>
      </c>
      <c r="H200" s="161">
        <v>1.65</v>
      </c>
      <c r="I200" s="162"/>
      <c r="L200" s="157"/>
      <c r="M200" s="163"/>
      <c r="T200" s="164"/>
      <c r="AT200" s="159" t="s">
        <v>161</v>
      </c>
      <c r="AU200" s="159" t="s">
        <v>88</v>
      </c>
      <c r="AV200" s="12" t="s">
        <v>88</v>
      </c>
      <c r="AW200" s="12" t="s">
        <v>31</v>
      </c>
      <c r="AX200" s="12" t="s">
        <v>83</v>
      </c>
      <c r="AY200" s="159" t="s">
        <v>152</v>
      </c>
    </row>
    <row r="201" spans="2:65" s="1" customFormat="1" ht="24.15" customHeight="1">
      <c r="B201" s="142"/>
      <c r="C201" s="143" t="s">
        <v>305</v>
      </c>
      <c r="D201" s="143" t="s">
        <v>155</v>
      </c>
      <c r="E201" s="144" t="s">
        <v>942</v>
      </c>
      <c r="F201" s="145" t="s">
        <v>943</v>
      </c>
      <c r="G201" s="146" t="s">
        <v>165</v>
      </c>
      <c r="H201" s="147">
        <v>1.65</v>
      </c>
      <c r="I201" s="148"/>
      <c r="J201" s="149">
        <f>ROUND(I201*H201,2)</f>
        <v>0</v>
      </c>
      <c r="K201" s="150"/>
      <c r="L201" s="31"/>
      <c r="M201" s="151" t="s">
        <v>1</v>
      </c>
      <c r="N201" s="152" t="s">
        <v>42</v>
      </c>
      <c r="P201" s="153">
        <f>O201*H201</f>
        <v>0</v>
      </c>
      <c r="Q201" s="153">
        <v>0</v>
      </c>
      <c r="R201" s="153">
        <f>Q201*H201</f>
        <v>0</v>
      </c>
      <c r="S201" s="153">
        <v>0</v>
      </c>
      <c r="T201" s="154">
        <f>S201*H201</f>
        <v>0</v>
      </c>
      <c r="AR201" s="155" t="s">
        <v>159</v>
      </c>
      <c r="AT201" s="155" t="s">
        <v>155</v>
      </c>
      <c r="AU201" s="155" t="s">
        <v>88</v>
      </c>
      <c r="AY201" s="16" t="s">
        <v>152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6" t="s">
        <v>88</v>
      </c>
      <c r="BK201" s="156">
        <f>ROUND(I201*H201,2)</f>
        <v>0</v>
      </c>
      <c r="BL201" s="16" t="s">
        <v>159</v>
      </c>
      <c r="BM201" s="155" t="s">
        <v>944</v>
      </c>
    </row>
    <row r="202" spans="2:65" s="1" customFormat="1" ht="24.15" customHeight="1">
      <c r="B202" s="142"/>
      <c r="C202" s="143" t="s">
        <v>7</v>
      </c>
      <c r="D202" s="143" t="s">
        <v>155</v>
      </c>
      <c r="E202" s="144" t="s">
        <v>945</v>
      </c>
      <c r="F202" s="145" t="s">
        <v>946</v>
      </c>
      <c r="G202" s="146" t="s">
        <v>165</v>
      </c>
      <c r="H202" s="147">
        <v>37.232999999999997</v>
      </c>
      <c r="I202" s="148"/>
      <c r="J202" s="149">
        <f>ROUND(I202*H202,2)</f>
        <v>0</v>
      </c>
      <c r="K202" s="150"/>
      <c r="L202" s="31"/>
      <c r="M202" s="151" t="s">
        <v>1</v>
      </c>
      <c r="N202" s="152" t="s">
        <v>42</v>
      </c>
      <c r="P202" s="153">
        <f>O202*H202</f>
        <v>0</v>
      </c>
      <c r="Q202" s="153">
        <v>2.2956999999999999E-3</v>
      </c>
      <c r="R202" s="153">
        <f>Q202*H202</f>
        <v>8.5475798099999986E-2</v>
      </c>
      <c r="S202" s="153">
        <v>0</v>
      </c>
      <c r="T202" s="154">
        <f>S202*H202</f>
        <v>0</v>
      </c>
      <c r="AR202" s="155" t="s">
        <v>159</v>
      </c>
      <c r="AT202" s="155" t="s">
        <v>155</v>
      </c>
      <c r="AU202" s="155" t="s">
        <v>88</v>
      </c>
      <c r="AY202" s="16" t="s">
        <v>152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6" t="s">
        <v>88</v>
      </c>
      <c r="BK202" s="156">
        <f>ROUND(I202*H202,2)</f>
        <v>0</v>
      </c>
      <c r="BL202" s="16" t="s">
        <v>159</v>
      </c>
      <c r="BM202" s="155" t="s">
        <v>947</v>
      </c>
    </row>
    <row r="203" spans="2:65" s="14" customFormat="1">
      <c r="B203" s="183"/>
      <c r="D203" s="158" t="s">
        <v>161</v>
      </c>
      <c r="E203" s="184" t="s">
        <v>1</v>
      </c>
      <c r="F203" s="185" t="s">
        <v>935</v>
      </c>
      <c r="H203" s="184" t="s">
        <v>1</v>
      </c>
      <c r="I203" s="186"/>
      <c r="L203" s="183"/>
      <c r="M203" s="187"/>
      <c r="T203" s="188"/>
      <c r="AT203" s="184" t="s">
        <v>161</v>
      </c>
      <c r="AU203" s="184" t="s">
        <v>88</v>
      </c>
      <c r="AV203" s="14" t="s">
        <v>83</v>
      </c>
      <c r="AW203" s="14" t="s">
        <v>31</v>
      </c>
      <c r="AX203" s="14" t="s">
        <v>76</v>
      </c>
      <c r="AY203" s="184" t="s">
        <v>152</v>
      </c>
    </row>
    <row r="204" spans="2:65" s="12" customFormat="1">
      <c r="B204" s="157"/>
      <c r="D204" s="158" t="s">
        <v>161</v>
      </c>
      <c r="E204" s="159" t="s">
        <v>1</v>
      </c>
      <c r="F204" s="160" t="s">
        <v>948</v>
      </c>
      <c r="H204" s="161">
        <v>37.232999999999997</v>
      </c>
      <c r="I204" s="162"/>
      <c r="L204" s="157"/>
      <c r="M204" s="163"/>
      <c r="T204" s="164"/>
      <c r="AT204" s="159" t="s">
        <v>161</v>
      </c>
      <c r="AU204" s="159" t="s">
        <v>88</v>
      </c>
      <c r="AV204" s="12" t="s">
        <v>88</v>
      </c>
      <c r="AW204" s="12" t="s">
        <v>31</v>
      </c>
      <c r="AX204" s="12" t="s">
        <v>76</v>
      </c>
      <c r="AY204" s="159" t="s">
        <v>152</v>
      </c>
    </row>
    <row r="205" spans="2:65" s="13" customFormat="1">
      <c r="B205" s="176"/>
      <c r="D205" s="158" t="s">
        <v>161</v>
      </c>
      <c r="E205" s="177" t="s">
        <v>1</v>
      </c>
      <c r="F205" s="178" t="s">
        <v>183</v>
      </c>
      <c r="H205" s="179">
        <v>37.232999999999997</v>
      </c>
      <c r="I205" s="180"/>
      <c r="L205" s="176"/>
      <c r="M205" s="181"/>
      <c r="T205" s="182"/>
      <c r="AT205" s="177" t="s">
        <v>161</v>
      </c>
      <c r="AU205" s="177" t="s">
        <v>88</v>
      </c>
      <c r="AV205" s="13" t="s">
        <v>159</v>
      </c>
      <c r="AW205" s="13" t="s">
        <v>31</v>
      </c>
      <c r="AX205" s="13" t="s">
        <v>83</v>
      </c>
      <c r="AY205" s="177" t="s">
        <v>152</v>
      </c>
    </row>
    <row r="206" spans="2:65" s="1" customFormat="1" ht="24.15" customHeight="1">
      <c r="B206" s="142"/>
      <c r="C206" s="143" t="s">
        <v>316</v>
      </c>
      <c r="D206" s="143" t="s">
        <v>155</v>
      </c>
      <c r="E206" s="144" t="s">
        <v>949</v>
      </c>
      <c r="F206" s="145" t="s">
        <v>950</v>
      </c>
      <c r="G206" s="146" t="s">
        <v>165</v>
      </c>
      <c r="H206" s="147">
        <v>37.232999999999997</v>
      </c>
      <c r="I206" s="148"/>
      <c r="J206" s="149">
        <f>ROUND(I206*H206,2)</f>
        <v>0</v>
      </c>
      <c r="K206" s="150"/>
      <c r="L206" s="31"/>
      <c r="M206" s="151" t="s">
        <v>1</v>
      </c>
      <c r="N206" s="152" t="s">
        <v>42</v>
      </c>
      <c r="P206" s="153">
        <f>O206*H206</f>
        <v>0</v>
      </c>
      <c r="Q206" s="153">
        <v>0</v>
      </c>
      <c r="R206" s="153">
        <f>Q206*H206</f>
        <v>0</v>
      </c>
      <c r="S206" s="153">
        <v>0</v>
      </c>
      <c r="T206" s="154">
        <f>S206*H206</f>
        <v>0</v>
      </c>
      <c r="AR206" s="155" t="s">
        <v>159</v>
      </c>
      <c r="AT206" s="155" t="s">
        <v>155</v>
      </c>
      <c r="AU206" s="155" t="s">
        <v>88</v>
      </c>
      <c r="AY206" s="16" t="s">
        <v>152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6" t="s">
        <v>88</v>
      </c>
      <c r="BK206" s="156">
        <f>ROUND(I206*H206,2)</f>
        <v>0</v>
      </c>
      <c r="BL206" s="16" t="s">
        <v>159</v>
      </c>
      <c r="BM206" s="155" t="s">
        <v>951</v>
      </c>
    </row>
    <row r="207" spans="2:65" s="1" customFormat="1" ht="16.5" customHeight="1">
      <c r="B207" s="142"/>
      <c r="C207" s="143" t="s">
        <v>320</v>
      </c>
      <c r="D207" s="143" t="s">
        <v>155</v>
      </c>
      <c r="E207" s="144" t="s">
        <v>952</v>
      </c>
      <c r="F207" s="145" t="s">
        <v>953</v>
      </c>
      <c r="G207" s="146" t="s">
        <v>223</v>
      </c>
      <c r="H207" s="147">
        <v>0.60699999999999998</v>
      </c>
      <c r="I207" s="148"/>
      <c r="J207" s="149">
        <f>ROUND(I207*H207,2)</f>
        <v>0</v>
      </c>
      <c r="K207" s="150"/>
      <c r="L207" s="31"/>
      <c r="M207" s="151" t="s">
        <v>1</v>
      </c>
      <c r="N207" s="152" t="s">
        <v>42</v>
      </c>
      <c r="P207" s="153">
        <f>O207*H207</f>
        <v>0</v>
      </c>
      <c r="Q207" s="153">
        <v>1.0152039399999999</v>
      </c>
      <c r="R207" s="153">
        <f>Q207*H207</f>
        <v>0.61622879157999988</v>
      </c>
      <c r="S207" s="153">
        <v>0</v>
      </c>
      <c r="T207" s="154">
        <f>S207*H207</f>
        <v>0</v>
      </c>
      <c r="AR207" s="155" t="s">
        <v>159</v>
      </c>
      <c r="AT207" s="155" t="s">
        <v>155</v>
      </c>
      <c r="AU207" s="155" t="s">
        <v>88</v>
      </c>
      <c r="AY207" s="16" t="s">
        <v>152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6" t="s">
        <v>88</v>
      </c>
      <c r="BK207" s="156">
        <f>ROUND(I207*H207,2)</f>
        <v>0</v>
      </c>
      <c r="BL207" s="16" t="s">
        <v>159</v>
      </c>
      <c r="BM207" s="155" t="s">
        <v>954</v>
      </c>
    </row>
    <row r="208" spans="2:65" s="14" customFormat="1">
      <c r="B208" s="183"/>
      <c r="D208" s="158" t="s">
        <v>161</v>
      </c>
      <c r="E208" s="184" t="s">
        <v>1</v>
      </c>
      <c r="F208" s="185" t="s">
        <v>955</v>
      </c>
      <c r="H208" s="184" t="s">
        <v>1</v>
      </c>
      <c r="I208" s="186"/>
      <c r="L208" s="183"/>
      <c r="M208" s="187"/>
      <c r="T208" s="188"/>
      <c r="AT208" s="184" t="s">
        <v>161</v>
      </c>
      <c r="AU208" s="184" t="s">
        <v>88</v>
      </c>
      <c r="AV208" s="14" t="s">
        <v>83</v>
      </c>
      <c r="AW208" s="14" t="s">
        <v>31</v>
      </c>
      <c r="AX208" s="14" t="s">
        <v>76</v>
      </c>
      <c r="AY208" s="184" t="s">
        <v>152</v>
      </c>
    </row>
    <row r="209" spans="2:65" s="12" customFormat="1">
      <c r="B209" s="157"/>
      <c r="D209" s="158" t="s">
        <v>161</v>
      </c>
      <c r="E209" s="159" t="s">
        <v>1</v>
      </c>
      <c r="F209" s="160" t="s">
        <v>956</v>
      </c>
      <c r="H209" s="161">
        <v>0.60699999999999998</v>
      </c>
      <c r="I209" s="162"/>
      <c r="L209" s="157"/>
      <c r="M209" s="163"/>
      <c r="T209" s="164"/>
      <c r="AT209" s="159" t="s">
        <v>161</v>
      </c>
      <c r="AU209" s="159" t="s">
        <v>88</v>
      </c>
      <c r="AV209" s="12" t="s">
        <v>88</v>
      </c>
      <c r="AW209" s="12" t="s">
        <v>31</v>
      </c>
      <c r="AX209" s="12" t="s">
        <v>83</v>
      </c>
      <c r="AY209" s="159" t="s">
        <v>152</v>
      </c>
    </row>
    <row r="210" spans="2:65" s="1" customFormat="1" ht="24.15" customHeight="1">
      <c r="B210" s="142"/>
      <c r="C210" s="143" t="s">
        <v>324</v>
      </c>
      <c r="D210" s="143" t="s">
        <v>155</v>
      </c>
      <c r="E210" s="144" t="s">
        <v>957</v>
      </c>
      <c r="F210" s="145" t="s">
        <v>958</v>
      </c>
      <c r="G210" s="146" t="s">
        <v>362</v>
      </c>
      <c r="H210" s="147">
        <v>1</v>
      </c>
      <c r="I210" s="148"/>
      <c r="J210" s="149">
        <f>ROUND(I210*H210,2)</f>
        <v>0</v>
      </c>
      <c r="K210" s="150"/>
      <c r="L210" s="31"/>
      <c r="M210" s="151" t="s">
        <v>1</v>
      </c>
      <c r="N210" s="152" t="s">
        <v>42</v>
      </c>
      <c r="P210" s="153">
        <f>O210*H210</f>
        <v>0</v>
      </c>
      <c r="Q210" s="153">
        <v>2.6008E-2</v>
      </c>
      <c r="R210" s="153">
        <f>Q210*H210</f>
        <v>2.6008E-2</v>
      </c>
      <c r="S210" s="153">
        <v>0</v>
      </c>
      <c r="T210" s="154">
        <f>S210*H210</f>
        <v>0</v>
      </c>
      <c r="AR210" s="155" t="s">
        <v>159</v>
      </c>
      <c r="AT210" s="155" t="s">
        <v>155</v>
      </c>
      <c r="AU210" s="155" t="s">
        <v>88</v>
      </c>
      <c r="AY210" s="16" t="s">
        <v>152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6" t="s">
        <v>88</v>
      </c>
      <c r="BK210" s="156">
        <f>ROUND(I210*H210,2)</f>
        <v>0</v>
      </c>
      <c r="BL210" s="16" t="s">
        <v>159</v>
      </c>
      <c r="BM210" s="155" t="s">
        <v>959</v>
      </c>
    </row>
    <row r="211" spans="2:65" s="14" customFormat="1">
      <c r="B211" s="183"/>
      <c r="D211" s="158" t="s">
        <v>161</v>
      </c>
      <c r="E211" s="184" t="s">
        <v>1</v>
      </c>
      <c r="F211" s="185" t="s">
        <v>960</v>
      </c>
      <c r="H211" s="184" t="s">
        <v>1</v>
      </c>
      <c r="I211" s="186"/>
      <c r="L211" s="183"/>
      <c r="M211" s="187"/>
      <c r="T211" s="188"/>
      <c r="AT211" s="184" t="s">
        <v>161</v>
      </c>
      <c r="AU211" s="184" t="s">
        <v>88</v>
      </c>
      <c r="AV211" s="14" t="s">
        <v>83</v>
      </c>
      <c r="AW211" s="14" t="s">
        <v>31</v>
      </c>
      <c r="AX211" s="14" t="s">
        <v>76</v>
      </c>
      <c r="AY211" s="184" t="s">
        <v>152</v>
      </c>
    </row>
    <row r="212" spans="2:65" s="12" customFormat="1">
      <c r="B212" s="157"/>
      <c r="D212" s="158" t="s">
        <v>161</v>
      </c>
      <c r="E212" s="159" t="s">
        <v>1</v>
      </c>
      <c r="F212" s="160" t="s">
        <v>961</v>
      </c>
      <c r="H212" s="161">
        <v>1</v>
      </c>
      <c r="I212" s="162"/>
      <c r="L212" s="157"/>
      <c r="M212" s="163"/>
      <c r="T212" s="164"/>
      <c r="AT212" s="159" t="s">
        <v>161</v>
      </c>
      <c r="AU212" s="159" t="s">
        <v>88</v>
      </c>
      <c r="AV212" s="12" t="s">
        <v>88</v>
      </c>
      <c r="AW212" s="12" t="s">
        <v>31</v>
      </c>
      <c r="AX212" s="12" t="s">
        <v>83</v>
      </c>
      <c r="AY212" s="159" t="s">
        <v>152</v>
      </c>
    </row>
    <row r="213" spans="2:65" s="1" customFormat="1" ht="21.75" customHeight="1">
      <c r="B213" s="142"/>
      <c r="C213" s="165" t="s">
        <v>328</v>
      </c>
      <c r="D213" s="165" t="s">
        <v>169</v>
      </c>
      <c r="E213" s="166" t="s">
        <v>962</v>
      </c>
      <c r="F213" s="167" t="s">
        <v>963</v>
      </c>
      <c r="G213" s="168" t="s">
        <v>362</v>
      </c>
      <c r="H213" s="169">
        <v>1.01</v>
      </c>
      <c r="I213" s="170"/>
      <c r="J213" s="171">
        <f>ROUND(I213*H213,2)</f>
        <v>0</v>
      </c>
      <c r="K213" s="172"/>
      <c r="L213" s="173"/>
      <c r="M213" s="174" t="s">
        <v>1</v>
      </c>
      <c r="N213" s="175" t="s">
        <v>42</v>
      </c>
      <c r="P213" s="153">
        <f>O213*H213</f>
        <v>0</v>
      </c>
      <c r="Q213" s="153">
        <v>1.8749999999999999E-2</v>
      </c>
      <c r="R213" s="153">
        <f>Q213*H213</f>
        <v>1.8937499999999999E-2</v>
      </c>
      <c r="S213" s="153">
        <v>0</v>
      </c>
      <c r="T213" s="154">
        <f>S213*H213</f>
        <v>0</v>
      </c>
      <c r="AR213" s="155" t="s">
        <v>173</v>
      </c>
      <c r="AT213" s="155" t="s">
        <v>169</v>
      </c>
      <c r="AU213" s="155" t="s">
        <v>88</v>
      </c>
      <c r="AY213" s="16" t="s">
        <v>152</v>
      </c>
      <c r="BE213" s="156">
        <f>IF(N213="základná",J213,0)</f>
        <v>0</v>
      </c>
      <c r="BF213" s="156">
        <f>IF(N213="znížená",J213,0)</f>
        <v>0</v>
      </c>
      <c r="BG213" s="156">
        <f>IF(N213="zákl. prenesená",J213,0)</f>
        <v>0</v>
      </c>
      <c r="BH213" s="156">
        <f>IF(N213="zníž. prenesená",J213,0)</f>
        <v>0</v>
      </c>
      <c r="BI213" s="156">
        <f>IF(N213="nulová",J213,0)</f>
        <v>0</v>
      </c>
      <c r="BJ213" s="16" t="s">
        <v>88</v>
      </c>
      <c r="BK213" s="156">
        <f>ROUND(I213*H213,2)</f>
        <v>0</v>
      </c>
      <c r="BL213" s="16" t="s">
        <v>159</v>
      </c>
      <c r="BM213" s="155" t="s">
        <v>964</v>
      </c>
    </row>
    <row r="214" spans="2:65" s="12" customFormat="1">
      <c r="B214" s="157"/>
      <c r="D214" s="158" t="s">
        <v>161</v>
      </c>
      <c r="F214" s="160" t="s">
        <v>965</v>
      </c>
      <c r="H214" s="161">
        <v>1.01</v>
      </c>
      <c r="I214" s="162"/>
      <c r="L214" s="157"/>
      <c r="M214" s="163"/>
      <c r="T214" s="164"/>
      <c r="AT214" s="159" t="s">
        <v>161</v>
      </c>
      <c r="AU214" s="159" t="s">
        <v>88</v>
      </c>
      <c r="AV214" s="12" t="s">
        <v>88</v>
      </c>
      <c r="AW214" s="12" t="s">
        <v>3</v>
      </c>
      <c r="AX214" s="12" t="s">
        <v>83</v>
      </c>
      <c r="AY214" s="159" t="s">
        <v>152</v>
      </c>
    </row>
    <row r="215" spans="2:65" s="1" customFormat="1" ht="24.15" customHeight="1">
      <c r="B215" s="142"/>
      <c r="C215" s="143" t="s">
        <v>353</v>
      </c>
      <c r="D215" s="143" t="s">
        <v>155</v>
      </c>
      <c r="E215" s="144" t="s">
        <v>966</v>
      </c>
      <c r="F215" s="145" t="s">
        <v>967</v>
      </c>
      <c r="G215" s="146" t="s">
        <v>362</v>
      </c>
      <c r="H215" s="147">
        <v>22</v>
      </c>
      <c r="I215" s="148"/>
      <c r="J215" s="149">
        <f>ROUND(I215*H215,2)</f>
        <v>0</v>
      </c>
      <c r="K215" s="150"/>
      <c r="L215" s="31"/>
      <c r="M215" s="151" t="s">
        <v>1</v>
      </c>
      <c r="N215" s="152" t="s">
        <v>42</v>
      </c>
      <c r="P215" s="153">
        <f>O215*H215</f>
        <v>0</v>
      </c>
      <c r="Q215" s="153">
        <v>2.6008E-2</v>
      </c>
      <c r="R215" s="153">
        <f>Q215*H215</f>
        <v>0.57217600000000002</v>
      </c>
      <c r="S215" s="153">
        <v>0</v>
      </c>
      <c r="T215" s="154">
        <f>S215*H215</f>
        <v>0</v>
      </c>
      <c r="AR215" s="155" t="s">
        <v>159</v>
      </c>
      <c r="AT215" s="155" t="s">
        <v>155</v>
      </c>
      <c r="AU215" s="155" t="s">
        <v>88</v>
      </c>
      <c r="AY215" s="16" t="s">
        <v>152</v>
      </c>
      <c r="BE215" s="156">
        <f>IF(N215="základná",J215,0)</f>
        <v>0</v>
      </c>
      <c r="BF215" s="156">
        <f>IF(N215="znížená",J215,0)</f>
        <v>0</v>
      </c>
      <c r="BG215" s="156">
        <f>IF(N215="zákl. prenesená",J215,0)</f>
        <v>0</v>
      </c>
      <c r="BH215" s="156">
        <f>IF(N215="zníž. prenesená",J215,0)</f>
        <v>0</v>
      </c>
      <c r="BI215" s="156">
        <f>IF(N215="nulová",J215,0)</f>
        <v>0</v>
      </c>
      <c r="BJ215" s="16" t="s">
        <v>88</v>
      </c>
      <c r="BK215" s="156">
        <f>ROUND(I215*H215,2)</f>
        <v>0</v>
      </c>
      <c r="BL215" s="16" t="s">
        <v>159</v>
      </c>
      <c r="BM215" s="155" t="s">
        <v>968</v>
      </c>
    </row>
    <row r="216" spans="2:65" s="1" customFormat="1" ht="16.5" customHeight="1">
      <c r="B216" s="142"/>
      <c r="C216" s="165" t="s">
        <v>359</v>
      </c>
      <c r="D216" s="165" t="s">
        <v>169</v>
      </c>
      <c r="E216" s="166" t="s">
        <v>969</v>
      </c>
      <c r="F216" s="167" t="s">
        <v>970</v>
      </c>
      <c r="G216" s="168" t="s">
        <v>362</v>
      </c>
      <c r="H216" s="169">
        <v>22</v>
      </c>
      <c r="I216" s="170"/>
      <c r="J216" s="171">
        <f>ROUND(I216*H216,2)</f>
        <v>0</v>
      </c>
      <c r="K216" s="172"/>
      <c r="L216" s="173"/>
      <c r="M216" s="174" t="s">
        <v>1</v>
      </c>
      <c r="N216" s="175" t="s">
        <v>42</v>
      </c>
      <c r="P216" s="153">
        <f>O216*H216</f>
        <v>0</v>
      </c>
      <c r="Q216" s="153">
        <v>6.3E-2</v>
      </c>
      <c r="R216" s="153">
        <f>Q216*H216</f>
        <v>1.3860000000000001</v>
      </c>
      <c r="S216" s="153">
        <v>0</v>
      </c>
      <c r="T216" s="154">
        <f>S216*H216</f>
        <v>0</v>
      </c>
      <c r="AR216" s="155" t="s">
        <v>173</v>
      </c>
      <c r="AT216" s="155" t="s">
        <v>169</v>
      </c>
      <c r="AU216" s="155" t="s">
        <v>88</v>
      </c>
      <c r="AY216" s="16" t="s">
        <v>152</v>
      </c>
      <c r="BE216" s="156">
        <f>IF(N216="základná",J216,0)</f>
        <v>0</v>
      </c>
      <c r="BF216" s="156">
        <f>IF(N216="znížená",J216,0)</f>
        <v>0</v>
      </c>
      <c r="BG216" s="156">
        <f>IF(N216="zákl. prenesená",J216,0)</f>
        <v>0</v>
      </c>
      <c r="BH216" s="156">
        <f>IF(N216="zníž. prenesená",J216,0)</f>
        <v>0</v>
      </c>
      <c r="BI216" s="156">
        <f>IF(N216="nulová",J216,0)</f>
        <v>0</v>
      </c>
      <c r="BJ216" s="16" t="s">
        <v>88</v>
      </c>
      <c r="BK216" s="156">
        <f>ROUND(I216*H216,2)</f>
        <v>0</v>
      </c>
      <c r="BL216" s="16" t="s">
        <v>159</v>
      </c>
      <c r="BM216" s="155" t="s">
        <v>971</v>
      </c>
    </row>
    <row r="217" spans="2:65" s="12" customFormat="1">
      <c r="B217" s="157"/>
      <c r="D217" s="158" t="s">
        <v>161</v>
      </c>
      <c r="E217" s="159" t="s">
        <v>1</v>
      </c>
      <c r="F217" s="160" t="s">
        <v>972</v>
      </c>
      <c r="H217" s="161">
        <v>8</v>
      </c>
      <c r="I217" s="162"/>
      <c r="L217" s="157"/>
      <c r="M217" s="163"/>
      <c r="T217" s="164"/>
      <c r="AT217" s="159" t="s">
        <v>161</v>
      </c>
      <c r="AU217" s="159" t="s">
        <v>88</v>
      </c>
      <c r="AV217" s="12" t="s">
        <v>88</v>
      </c>
      <c r="AW217" s="12" t="s">
        <v>31</v>
      </c>
      <c r="AX217" s="12" t="s">
        <v>76</v>
      </c>
      <c r="AY217" s="159" t="s">
        <v>152</v>
      </c>
    </row>
    <row r="218" spans="2:65" s="12" customFormat="1">
      <c r="B218" s="157"/>
      <c r="D218" s="158" t="s">
        <v>161</v>
      </c>
      <c r="E218" s="159" t="s">
        <v>1</v>
      </c>
      <c r="F218" s="160" t="s">
        <v>973</v>
      </c>
      <c r="H218" s="161">
        <v>7</v>
      </c>
      <c r="I218" s="162"/>
      <c r="L218" s="157"/>
      <c r="M218" s="163"/>
      <c r="T218" s="164"/>
      <c r="AT218" s="159" t="s">
        <v>161</v>
      </c>
      <c r="AU218" s="159" t="s">
        <v>88</v>
      </c>
      <c r="AV218" s="12" t="s">
        <v>88</v>
      </c>
      <c r="AW218" s="12" t="s">
        <v>31</v>
      </c>
      <c r="AX218" s="12" t="s">
        <v>76</v>
      </c>
      <c r="AY218" s="159" t="s">
        <v>152</v>
      </c>
    </row>
    <row r="219" spans="2:65" s="12" customFormat="1">
      <c r="B219" s="157"/>
      <c r="D219" s="158" t="s">
        <v>161</v>
      </c>
      <c r="E219" s="159" t="s">
        <v>1</v>
      </c>
      <c r="F219" s="160" t="s">
        <v>974</v>
      </c>
      <c r="H219" s="161">
        <v>7</v>
      </c>
      <c r="I219" s="162"/>
      <c r="L219" s="157"/>
      <c r="M219" s="163"/>
      <c r="T219" s="164"/>
      <c r="AT219" s="159" t="s">
        <v>161</v>
      </c>
      <c r="AU219" s="159" t="s">
        <v>88</v>
      </c>
      <c r="AV219" s="12" t="s">
        <v>88</v>
      </c>
      <c r="AW219" s="12" t="s">
        <v>31</v>
      </c>
      <c r="AX219" s="12" t="s">
        <v>76</v>
      </c>
      <c r="AY219" s="159" t="s">
        <v>152</v>
      </c>
    </row>
    <row r="220" spans="2:65" s="13" customFormat="1">
      <c r="B220" s="176"/>
      <c r="D220" s="158" t="s">
        <v>161</v>
      </c>
      <c r="E220" s="177" t="s">
        <v>1</v>
      </c>
      <c r="F220" s="178" t="s">
        <v>183</v>
      </c>
      <c r="H220" s="179">
        <v>22</v>
      </c>
      <c r="I220" s="180"/>
      <c r="L220" s="176"/>
      <c r="M220" s="181"/>
      <c r="T220" s="182"/>
      <c r="AT220" s="177" t="s">
        <v>161</v>
      </c>
      <c r="AU220" s="177" t="s">
        <v>88</v>
      </c>
      <c r="AV220" s="13" t="s">
        <v>159</v>
      </c>
      <c r="AW220" s="13" t="s">
        <v>31</v>
      </c>
      <c r="AX220" s="13" t="s">
        <v>83</v>
      </c>
      <c r="AY220" s="177" t="s">
        <v>152</v>
      </c>
    </row>
    <row r="221" spans="2:65" s="1" customFormat="1" ht="24.15" customHeight="1">
      <c r="B221" s="142"/>
      <c r="C221" s="143" t="s">
        <v>366</v>
      </c>
      <c r="D221" s="143" t="s">
        <v>155</v>
      </c>
      <c r="E221" s="144" t="s">
        <v>975</v>
      </c>
      <c r="F221" s="145" t="s">
        <v>976</v>
      </c>
      <c r="G221" s="146" t="s">
        <v>362</v>
      </c>
      <c r="H221" s="147">
        <v>1</v>
      </c>
      <c r="I221" s="148"/>
      <c r="J221" s="149">
        <f>ROUND(I221*H221,2)</f>
        <v>0</v>
      </c>
      <c r="K221" s="150"/>
      <c r="L221" s="31"/>
      <c r="M221" s="151" t="s">
        <v>1</v>
      </c>
      <c r="N221" s="152" t="s">
        <v>42</v>
      </c>
      <c r="P221" s="153">
        <f>O221*H221</f>
        <v>0</v>
      </c>
      <c r="Q221" s="153">
        <v>3.4764999999999997E-2</v>
      </c>
      <c r="R221" s="153">
        <f>Q221*H221</f>
        <v>3.4764999999999997E-2</v>
      </c>
      <c r="S221" s="153">
        <v>0</v>
      </c>
      <c r="T221" s="154">
        <f>S221*H221</f>
        <v>0</v>
      </c>
      <c r="AR221" s="155" t="s">
        <v>159</v>
      </c>
      <c r="AT221" s="155" t="s">
        <v>155</v>
      </c>
      <c r="AU221" s="155" t="s">
        <v>88</v>
      </c>
      <c r="AY221" s="16" t="s">
        <v>152</v>
      </c>
      <c r="BE221" s="156">
        <f>IF(N221="základná",J221,0)</f>
        <v>0</v>
      </c>
      <c r="BF221" s="156">
        <f>IF(N221="znížená",J221,0)</f>
        <v>0</v>
      </c>
      <c r="BG221" s="156">
        <f>IF(N221="zákl. prenesená",J221,0)</f>
        <v>0</v>
      </c>
      <c r="BH221" s="156">
        <f>IF(N221="zníž. prenesená",J221,0)</f>
        <v>0</v>
      </c>
      <c r="BI221" s="156">
        <f>IF(N221="nulová",J221,0)</f>
        <v>0</v>
      </c>
      <c r="BJ221" s="16" t="s">
        <v>88</v>
      </c>
      <c r="BK221" s="156">
        <f>ROUND(I221*H221,2)</f>
        <v>0</v>
      </c>
      <c r="BL221" s="16" t="s">
        <v>159</v>
      </c>
      <c r="BM221" s="155" t="s">
        <v>977</v>
      </c>
    </row>
    <row r="222" spans="2:65" s="12" customFormat="1">
      <c r="B222" s="157"/>
      <c r="D222" s="158" t="s">
        <v>161</v>
      </c>
      <c r="E222" s="159" t="s">
        <v>1</v>
      </c>
      <c r="F222" s="160" t="s">
        <v>978</v>
      </c>
      <c r="H222" s="161">
        <v>1</v>
      </c>
      <c r="I222" s="162"/>
      <c r="L222" s="157"/>
      <c r="M222" s="163"/>
      <c r="T222" s="164"/>
      <c r="AT222" s="159" t="s">
        <v>161</v>
      </c>
      <c r="AU222" s="159" t="s">
        <v>88</v>
      </c>
      <c r="AV222" s="12" t="s">
        <v>88</v>
      </c>
      <c r="AW222" s="12" t="s">
        <v>31</v>
      </c>
      <c r="AX222" s="12" t="s">
        <v>83</v>
      </c>
      <c r="AY222" s="159" t="s">
        <v>152</v>
      </c>
    </row>
    <row r="223" spans="2:65" s="1" customFormat="1" ht="33" customHeight="1">
      <c r="B223" s="142"/>
      <c r="C223" s="143" t="s">
        <v>372</v>
      </c>
      <c r="D223" s="143" t="s">
        <v>155</v>
      </c>
      <c r="E223" s="144" t="s">
        <v>979</v>
      </c>
      <c r="F223" s="145" t="s">
        <v>980</v>
      </c>
      <c r="G223" s="146" t="s">
        <v>165</v>
      </c>
      <c r="H223" s="147">
        <v>3.6</v>
      </c>
      <c r="I223" s="148"/>
      <c r="J223" s="149">
        <f>ROUND(I223*H223,2)</f>
        <v>0</v>
      </c>
      <c r="K223" s="150"/>
      <c r="L223" s="31"/>
      <c r="M223" s="151" t="s">
        <v>1</v>
      </c>
      <c r="N223" s="152" t="s">
        <v>42</v>
      </c>
      <c r="P223" s="153">
        <f>O223*H223</f>
        <v>0</v>
      </c>
      <c r="Q223" s="153">
        <v>0.13405</v>
      </c>
      <c r="R223" s="153">
        <f>Q223*H223</f>
        <v>0.48258000000000001</v>
      </c>
      <c r="S223" s="153">
        <v>0</v>
      </c>
      <c r="T223" s="154">
        <f>S223*H223</f>
        <v>0</v>
      </c>
      <c r="AR223" s="155" t="s">
        <v>159</v>
      </c>
      <c r="AT223" s="155" t="s">
        <v>155</v>
      </c>
      <c r="AU223" s="155" t="s">
        <v>88</v>
      </c>
      <c r="AY223" s="16" t="s">
        <v>152</v>
      </c>
      <c r="BE223" s="156">
        <f>IF(N223="základná",J223,0)</f>
        <v>0</v>
      </c>
      <c r="BF223" s="156">
        <f>IF(N223="znížená",J223,0)</f>
        <v>0</v>
      </c>
      <c r="BG223" s="156">
        <f>IF(N223="zákl. prenesená",J223,0)</f>
        <v>0</v>
      </c>
      <c r="BH223" s="156">
        <f>IF(N223="zníž. prenesená",J223,0)</f>
        <v>0</v>
      </c>
      <c r="BI223" s="156">
        <f>IF(N223="nulová",J223,0)</f>
        <v>0</v>
      </c>
      <c r="BJ223" s="16" t="s">
        <v>88</v>
      </c>
      <c r="BK223" s="156">
        <f>ROUND(I223*H223,2)</f>
        <v>0</v>
      </c>
      <c r="BL223" s="16" t="s">
        <v>159</v>
      </c>
      <c r="BM223" s="155" t="s">
        <v>981</v>
      </c>
    </row>
    <row r="224" spans="2:65" s="14" customFormat="1">
      <c r="B224" s="183"/>
      <c r="D224" s="158" t="s">
        <v>161</v>
      </c>
      <c r="E224" s="184" t="s">
        <v>1</v>
      </c>
      <c r="F224" s="185" t="s">
        <v>982</v>
      </c>
      <c r="H224" s="184" t="s">
        <v>1</v>
      </c>
      <c r="I224" s="186"/>
      <c r="L224" s="183"/>
      <c r="M224" s="187"/>
      <c r="T224" s="188"/>
      <c r="AT224" s="184" t="s">
        <v>161</v>
      </c>
      <c r="AU224" s="184" t="s">
        <v>88</v>
      </c>
      <c r="AV224" s="14" t="s">
        <v>83</v>
      </c>
      <c r="AW224" s="14" t="s">
        <v>31</v>
      </c>
      <c r="AX224" s="14" t="s">
        <v>76</v>
      </c>
      <c r="AY224" s="184" t="s">
        <v>152</v>
      </c>
    </row>
    <row r="225" spans="2:65" s="12" customFormat="1">
      <c r="B225" s="157"/>
      <c r="D225" s="158" t="s">
        <v>161</v>
      </c>
      <c r="E225" s="159" t="s">
        <v>1</v>
      </c>
      <c r="F225" s="160" t="s">
        <v>983</v>
      </c>
      <c r="H225" s="161">
        <v>3.6</v>
      </c>
      <c r="I225" s="162"/>
      <c r="L225" s="157"/>
      <c r="M225" s="163"/>
      <c r="T225" s="164"/>
      <c r="AT225" s="159" t="s">
        <v>161</v>
      </c>
      <c r="AU225" s="159" t="s">
        <v>88</v>
      </c>
      <c r="AV225" s="12" t="s">
        <v>88</v>
      </c>
      <c r="AW225" s="12" t="s">
        <v>31</v>
      </c>
      <c r="AX225" s="12" t="s">
        <v>76</v>
      </c>
      <c r="AY225" s="159" t="s">
        <v>152</v>
      </c>
    </row>
    <row r="226" spans="2:65" s="13" customFormat="1">
      <c r="B226" s="176"/>
      <c r="D226" s="158" t="s">
        <v>161</v>
      </c>
      <c r="E226" s="177" t="s">
        <v>1</v>
      </c>
      <c r="F226" s="178" t="s">
        <v>183</v>
      </c>
      <c r="H226" s="179">
        <v>3.6</v>
      </c>
      <c r="I226" s="180"/>
      <c r="L226" s="176"/>
      <c r="M226" s="181"/>
      <c r="T226" s="182"/>
      <c r="AT226" s="177" t="s">
        <v>161</v>
      </c>
      <c r="AU226" s="177" t="s">
        <v>88</v>
      </c>
      <c r="AV226" s="13" t="s">
        <v>159</v>
      </c>
      <c r="AW226" s="13" t="s">
        <v>31</v>
      </c>
      <c r="AX226" s="13" t="s">
        <v>83</v>
      </c>
      <c r="AY226" s="177" t="s">
        <v>152</v>
      </c>
    </row>
    <row r="227" spans="2:65" s="11" customFormat="1" ht="22.95" customHeight="1">
      <c r="B227" s="130"/>
      <c r="D227" s="131" t="s">
        <v>75</v>
      </c>
      <c r="E227" s="140" t="s">
        <v>178</v>
      </c>
      <c r="F227" s="140" t="s">
        <v>984</v>
      </c>
      <c r="I227" s="133"/>
      <c r="J227" s="141">
        <f>BK227</f>
        <v>0</v>
      </c>
      <c r="L227" s="130"/>
      <c r="M227" s="135"/>
      <c r="P227" s="136">
        <f>SUM(P228:P231)</f>
        <v>0</v>
      </c>
      <c r="R227" s="136">
        <f>SUM(R228:R231)</f>
        <v>9.5759351150000001</v>
      </c>
      <c r="T227" s="137">
        <f>SUM(T228:T231)</f>
        <v>0</v>
      </c>
      <c r="AR227" s="131" t="s">
        <v>83</v>
      </c>
      <c r="AT227" s="138" t="s">
        <v>75</v>
      </c>
      <c r="AU227" s="138" t="s">
        <v>83</v>
      </c>
      <c r="AY227" s="131" t="s">
        <v>152</v>
      </c>
      <c r="BK227" s="139">
        <f>SUM(BK228:BK231)</f>
        <v>0</v>
      </c>
    </row>
    <row r="228" spans="2:65" s="1" customFormat="1" ht="33" customHeight="1">
      <c r="B228" s="142"/>
      <c r="C228" s="143" t="s">
        <v>297</v>
      </c>
      <c r="D228" s="143" t="s">
        <v>155</v>
      </c>
      <c r="E228" s="144" t="s">
        <v>985</v>
      </c>
      <c r="F228" s="145" t="s">
        <v>986</v>
      </c>
      <c r="G228" s="146" t="s">
        <v>165</v>
      </c>
      <c r="H228" s="147">
        <v>11.21</v>
      </c>
      <c r="I228" s="148"/>
      <c r="J228" s="149">
        <f>ROUND(I228*H228,2)</f>
        <v>0</v>
      </c>
      <c r="K228" s="150"/>
      <c r="L228" s="31"/>
      <c r="M228" s="151" t="s">
        <v>1</v>
      </c>
      <c r="N228" s="152" t="s">
        <v>42</v>
      </c>
      <c r="P228" s="153">
        <f>O228*H228</f>
        <v>0</v>
      </c>
      <c r="Q228" s="153">
        <v>0.39800000000000002</v>
      </c>
      <c r="R228" s="153">
        <f>Q228*H228</f>
        <v>4.4615800000000005</v>
      </c>
      <c r="S228" s="153">
        <v>0</v>
      </c>
      <c r="T228" s="154">
        <f>S228*H228</f>
        <v>0</v>
      </c>
      <c r="AR228" s="155" t="s">
        <v>159</v>
      </c>
      <c r="AT228" s="155" t="s">
        <v>155</v>
      </c>
      <c r="AU228" s="155" t="s">
        <v>88</v>
      </c>
      <c r="AY228" s="16" t="s">
        <v>152</v>
      </c>
      <c r="BE228" s="156">
        <f>IF(N228="základná",J228,0)</f>
        <v>0</v>
      </c>
      <c r="BF228" s="156">
        <f>IF(N228="znížená",J228,0)</f>
        <v>0</v>
      </c>
      <c r="BG228" s="156">
        <f>IF(N228="zákl. prenesená",J228,0)</f>
        <v>0</v>
      </c>
      <c r="BH228" s="156">
        <f>IF(N228="zníž. prenesená",J228,0)</f>
        <v>0</v>
      </c>
      <c r="BI228" s="156">
        <f>IF(N228="nulová",J228,0)</f>
        <v>0</v>
      </c>
      <c r="BJ228" s="16" t="s">
        <v>88</v>
      </c>
      <c r="BK228" s="156">
        <f>ROUND(I228*H228,2)</f>
        <v>0</v>
      </c>
      <c r="BL228" s="16" t="s">
        <v>159</v>
      </c>
      <c r="BM228" s="155" t="s">
        <v>987</v>
      </c>
    </row>
    <row r="229" spans="2:65" s="14" customFormat="1">
      <c r="B229" s="183"/>
      <c r="D229" s="158" t="s">
        <v>161</v>
      </c>
      <c r="E229" s="184" t="s">
        <v>1</v>
      </c>
      <c r="F229" s="185" t="s">
        <v>906</v>
      </c>
      <c r="H229" s="184" t="s">
        <v>1</v>
      </c>
      <c r="I229" s="186"/>
      <c r="L229" s="183"/>
      <c r="M229" s="187"/>
      <c r="T229" s="188"/>
      <c r="AT229" s="184" t="s">
        <v>161</v>
      </c>
      <c r="AU229" s="184" t="s">
        <v>88</v>
      </c>
      <c r="AV229" s="14" t="s">
        <v>83</v>
      </c>
      <c r="AW229" s="14" t="s">
        <v>31</v>
      </c>
      <c r="AX229" s="14" t="s">
        <v>76</v>
      </c>
      <c r="AY229" s="184" t="s">
        <v>152</v>
      </c>
    </row>
    <row r="230" spans="2:65" s="12" customFormat="1">
      <c r="B230" s="157"/>
      <c r="D230" s="158" t="s">
        <v>161</v>
      </c>
      <c r="E230" s="159" t="s">
        <v>1</v>
      </c>
      <c r="F230" s="160" t="s">
        <v>907</v>
      </c>
      <c r="H230" s="161">
        <v>11.21</v>
      </c>
      <c r="I230" s="162"/>
      <c r="L230" s="157"/>
      <c r="M230" s="163"/>
      <c r="T230" s="164"/>
      <c r="AT230" s="159" t="s">
        <v>161</v>
      </c>
      <c r="AU230" s="159" t="s">
        <v>88</v>
      </c>
      <c r="AV230" s="12" t="s">
        <v>88</v>
      </c>
      <c r="AW230" s="12" t="s">
        <v>31</v>
      </c>
      <c r="AX230" s="12" t="s">
        <v>83</v>
      </c>
      <c r="AY230" s="159" t="s">
        <v>152</v>
      </c>
    </row>
    <row r="231" spans="2:65" s="1" customFormat="1" ht="33" customHeight="1">
      <c r="B231" s="142"/>
      <c r="C231" s="143" t="s">
        <v>380</v>
      </c>
      <c r="D231" s="143" t="s">
        <v>155</v>
      </c>
      <c r="E231" s="144" t="s">
        <v>988</v>
      </c>
      <c r="F231" s="145" t="s">
        <v>989</v>
      </c>
      <c r="G231" s="146" t="s">
        <v>165</v>
      </c>
      <c r="H231" s="147">
        <v>11.21</v>
      </c>
      <c r="I231" s="148"/>
      <c r="J231" s="149">
        <f>ROUND(I231*H231,2)</f>
        <v>0</v>
      </c>
      <c r="K231" s="150"/>
      <c r="L231" s="31"/>
      <c r="M231" s="151" t="s">
        <v>1</v>
      </c>
      <c r="N231" s="152" t="s">
        <v>42</v>
      </c>
      <c r="P231" s="153">
        <f>O231*H231</f>
        <v>0</v>
      </c>
      <c r="Q231" s="153">
        <v>0.45623150000000001</v>
      </c>
      <c r="R231" s="153">
        <f>Q231*H231</f>
        <v>5.1143551150000004</v>
      </c>
      <c r="S231" s="153">
        <v>0</v>
      </c>
      <c r="T231" s="154">
        <f>S231*H231</f>
        <v>0</v>
      </c>
      <c r="AR231" s="155" t="s">
        <v>159</v>
      </c>
      <c r="AT231" s="155" t="s">
        <v>155</v>
      </c>
      <c r="AU231" s="155" t="s">
        <v>88</v>
      </c>
      <c r="AY231" s="16" t="s">
        <v>152</v>
      </c>
      <c r="BE231" s="156">
        <f>IF(N231="základná",J231,0)</f>
        <v>0</v>
      </c>
      <c r="BF231" s="156">
        <f>IF(N231="znížená",J231,0)</f>
        <v>0</v>
      </c>
      <c r="BG231" s="156">
        <f>IF(N231="zákl. prenesená",J231,0)</f>
        <v>0</v>
      </c>
      <c r="BH231" s="156">
        <f>IF(N231="zníž. prenesená",J231,0)</f>
        <v>0</v>
      </c>
      <c r="BI231" s="156">
        <f>IF(N231="nulová",J231,0)</f>
        <v>0</v>
      </c>
      <c r="BJ231" s="16" t="s">
        <v>88</v>
      </c>
      <c r="BK231" s="156">
        <f>ROUND(I231*H231,2)</f>
        <v>0</v>
      </c>
      <c r="BL231" s="16" t="s">
        <v>159</v>
      </c>
      <c r="BM231" s="155" t="s">
        <v>990</v>
      </c>
    </row>
    <row r="232" spans="2:65" s="11" customFormat="1" ht="22.95" customHeight="1">
      <c r="B232" s="130"/>
      <c r="D232" s="131" t="s">
        <v>75</v>
      </c>
      <c r="E232" s="140" t="s">
        <v>153</v>
      </c>
      <c r="F232" s="140" t="s">
        <v>154</v>
      </c>
      <c r="I232" s="133"/>
      <c r="J232" s="141">
        <f>BK232</f>
        <v>0</v>
      </c>
      <c r="L232" s="130"/>
      <c r="M232" s="135"/>
      <c r="P232" s="136">
        <f>SUM(P233:P275)</f>
        <v>0</v>
      </c>
      <c r="R232" s="136">
        <f>SUM(R233:R275)</f>
        <v>2.7870614039400001</v>
      </c>
      <c r="T232" s="137">
        <f>SUM(T233:T275)</f>
        <v>0</v>
      </c>
      <c r="AR232" s="131" t="s">
        <v>83</v>
      </c>
      <c r="AT232" s="138" t="s">
        <v>75</v>
      </c>
      <c r="AU232" s="138" t="s">
        <v>83</v>
      </c>
      <c r="AY232" s="131" t="s">
        <v>152</v>
      </c>
      <c r="BK232" s="139">
        <f>SUM(BK233:BK275)</f>
        <v>0</v>
      </c>
    </row>
    <row r="233" spans="2:65" s="1" customFormat="1" ht="21.75" customHeight="1">
      <c r="B233" s="142"/>
      <c r="C233" s="143" t="s">
        <v>386</v>
      </c>
      <c r="D233" s="143" t="s">
        <v>155</v>
      </c>
      <c r="E233" s="144" t="s">
        <v>991</v>
      </c>
      <c r="F233" s="145" t="s">
        <v>992</v>
      </c>
      <c r="G233" s="146" t="s">
        <v>165</v>
      </c>
      <c r="H233" s="147">
        <v>25.425000000000001</v>
      </c>
      <c r="I233" s="148"/>
      <c r="J233" s="149">
        <f>ROUND(I233*H233,2)</f>
        <v>0</v>
      </c>
      <c r="K233" s="150"/>
      <c r="L233" s="31"/>
      <c r="M233" s="151" t="s">
        <v>1</v>
      </c>
      <c r="N233" s="152" t="s">
        <v>42</v>
      </c>
      <c r="P233" s="153">
        <f>O233*H233</f>
        <v>0</v>
      </c>
      <c r="Q233" s="153">
        <v>6.1599999999999997E-3</v>
      </c>
      <c r="R233" s="153">
        <f>Q233*H233</f>
        <v>0.15661800000000001</v>
      </c>
      <c r="S233" s="153">
        <v>0</v>
      </c>
      <c r="T233" s="154">
        <f>S233*H233</f>
        <v>0</v>
      </c>
      <c r="AR233" s="155" t="s">
        <v>159</v>
      </c>
      <c r="AT233" s="155" t="s">
        <v>155</v>
      </c>
      <c r="AU233" s="155" t="s">
        <v>88</v>
      </c>
      <c r="AY233" s="16" t="s">
        <v>152</v>
      </c>
      <c r="BE233" s="156">
        <f>IF(N233="základná",J233,0)</f>
        <v>0</v>
      </c>
      <c r="BF233" s="156">
        <f>IF(N233="znížená",J233,0)</f>
        <v>0</v>
      </c>
      <c r="BG233" s="156">
        <f>IF(N233="zákl. prenesená",J233,0)</f>
        <v>0</v>
      </c>
      <c r="BH233" s="156">
        <f>IF(N233="zníž. prenesená",J233,0)</f>
        <v>0</v>
      </c>
      <c r="BI233" s="156">
        <f>IF(N233="nulová",J233,0)</f>
        <v>0</v>
      </c>
      <c r="BJ233" s="16" t="s">
        <v>88</v>
      </c>
      <c r="BK233" s="156">
        <f>ROUND(I233*H233,2)</f>
        <v>0</v>
      </c>
      <c r="BL233" s="16" t="s">
        <v>159</v>
      </c>
      <c r="BM233" s="155" t="s">
        <v>993</v>
      </c>
    </row>
    <row r="234" spans="2:65" s="14" customFormat="1">
      <c r="B234" s="183"/>
      <c r="D234" s="158" t="s">
        <v>161</v>
      </c>
      <c r="E234" s="184" t="s">
        <v>1</v>
      </c>
      <c r="F234" s="185" t="s">
        <v>994</v>
      </c>
      <c r="H234" s="184" t="s">
        <v>1</v>
      </c>
      <c r="I234" s="186"/>
      <c r="L234" s="183"/>
      <c r="M234" s="187"/>
      <c r="T234" s="188"/>
      <c r="AT234" s="184" t="s">
        <v>161</v>
      </c>
      <c r="AU234" s="184" t="s">
        <v>88</v>
      </c>
      <c r="AV234" s="14" t="s">
        <v>83</v>
      </c>
      <c r="AW234" s="14" t="s">
        <v>31</v>
      </c>
      <c r="AX234" s="14" t="s">
        <v>76</v>
      </c>
      <c r="AY234" s="184" t="s">
        <v>152</v>
      </c>
    </row>
    <row r="235" spans="2:65" s="12" customFormat="1">
      <c r="B235" s="157"/>
      <c r="D235" s="158" t="s">
        <v>161</v>
      </c>
      <c r="E235" s="159" t="s">
        <v>1</v>
      </c>
      <c r="F235" s="160" t="s">
        <v>995</v>
      </c>
      <c r="H235" s="161">
        <v>6.76</v>
      </c>
      <c r="I235" s="162"/>
      <c r="L235" s="157"/>
      <c r="M235" s="163"/>
      <c r="T235" s="164"/>
      <c r="AT235" s="159" t="s">
        <v>161</v>
      </c>
      <c r="AU235" s="159" t="s">
        <v>88</v>
      </c>
      <c r="AV235" s="12" t="s">
        <v>88</v>
      </c>
      <c r="AW235" s="12" t="s">
        <v>31</v>
      </c>
      <c r="AX235" s="12" t="s">
        <v>76</v>
      </c>
      <c r="AY235" s="159" t="s">
        <v>152</v>
      </c>
    </row>
    <row r="236" spans="2:65" s="12" customFormat="1">
      <c r="B236" s="157"/>
      <c r="D236" s="158" t="s">
        <v>161</v>
      </c>
      <c r="E236" s="159" t="s">
        <v>1</v>
      </c>
      <c r="F236" s="160" t="s">
        <v>996</v>
      </c>
      <c r="H236" s="161">
        <v>9.1349999999999998</v>
      </c>
      <c r="I236" s="162"/>
      <c r="L236" s="157"/>
      <c r="M236" s="163"/>
      <c r="T236" s="164"/>
      <c r="AT236" s="159" t="s">
        <v>161</v>
      </c>
      <c r="AU236" s="159" t="s">
        <v>88</v>
      </c>
      <c r="AV236" s="12" t="s">
        <v>88</v>
      </c>
      <c r="AW236" s="12" t="s">
        <v>31</v>
      </c>
      <c r="AX236" s="12" t="s">
        <v>76</v>
      </c>
      <c r="AY236" s="159" t="s">
        <v>152</v>
      </c>
    </row>
    <row r="237" spans="2:65" s="12" customFormat="1">
      <c r="B237" s="157"/>
      <c r="D237" s="158" t="s">
        <v>161</v>
      </c>
      <c r="E237" s="159" t="s">
        <v>1</v>
      </c>
      <c r="F237" s="160" t="s">
        <v>997</v>
      </c>
      <c r="H237" s="161">
        <v>7.77</v>
      </c>
      <c r="I237" s="162"/>
      <c r="L237" s="157"/>
      <c r="M237" s="163"/>
      <c r="T237" s="164"/>
      <c r="AT237" s="159" t="s">
        <v>161</v>
      </c>
      <c r="AU237" s="159" t="s">
        <v>88</v>
      </c>
      <c r="AV237" s="12" t="s">
        <v>88</v>
      </c>
      <c r="AW237" s="12" t="s">
        <v>31</v>
      </c>
      <c r="AX237" s="12" t="s">
        <v>76</v>
      </c>
      <c r="AY237" s="159" t="s">
        <v>152</v>
      </c>
    </row>
    <row r="238" spans="2:65" s="12" customFormat="1">
      <c r="B238" s="157"/>
      <c r="D238" s="158" t="s">
        <v>161</v>
      </c>
      <c r="E238" s="159" t="s">
        <v>1</v>
      </c>
      <c r="F238" s="160" t="s">
        <v>998</v>
      </c>
      <c r="H238" s="161">
        <v>1.76</v>
      </c>
      <c r="I238" s="162"/>
      <c r="L238" s="157"/>
      <c r="M238" s="163"/>
      <c r="T238" s="164"/>
      <c r="AT238" s="159" t="s">
        <v>161</v>
      </c>
      <c r="AU238" s="159" t="s">
        <v>88</v>
      </c>
      <c r="AV238" s="12" t="s">
        <v>88</v>
      </c>
      <c r="AW238" s="12" t="s">
        <v>31</v>
      </c>
      <c r="AX238" s="12" t="s">
        <v>76</v>
      </c>
      <c r="AY238" s="159" t="s">
        <v>152</v>
      </c>
    </row>
    <row r="239" spans="2:65" s="13" customFormat="1">
      <c r="B239" s="176"/>
      <c r="D239" s="158" t="s">
        <v>161</v>
      </c>
      <c r="E239" s="177" t="s">
        <v>1</v>
      </c>
      <c r="F239" s="178" t="s">
        <v>183</v>
      </c>
      <c r="H239" s="179">
        <v>25.425000000000001</v>
      </c>
      <c r="I239" s="180"/>
      <c r="L239" s="176"/>
      <c r="M239" s="181"/>
      <c r="T239" s="182"/>
      <c r="AT239" s="177" t="s">
        <v>161</v>
      </c>
      <c r="AU239" s="177" t="s">
        <v>88</v>
      </c>
      <c r="AV239" s="13" t="s">
        <v>159</v>
      </c>
      <c r="AW239" s="13" t="s">
        <v>31</v>
      </c>
      <c r="AX239" s="13" t="s">
        <v>83</v>
      </c>
      <c r="AY239" s="177" t="s">
        <v>152</v>
      </c>
    </row>
    <row r="240" spans="2:65" s="1" customFormat="1" ht="24.15" customHeight="1">
      <c r="B240" s="142"/>
      <c r="C240" s="143" t="s">
        <v>392</v>
      </c>
      <c r="D240" s="143" t="s">
        <v>155</v>
      </c>
      <c r="E240" s="144" t="s">
        <v>156</v>
      </c>
      <c r="F240" s="145" t="s">
        <v>157</v>
      </c>
      <c r="G240" s="146" t="s">
        <v>158</v>
      </c>
      <c r="H240" s="147">
        <v>9.48</v>
      </c>
      <c r="I240" s="148"/>
      <c r="J240" s="149">
        <f>ROUND(I240*H240,2)</f>
        <v>0</v>
      </c>
      <c r="K240" s="150"/>
      <c r="L240" s="31"/>
      <c r="M240" s="151" t="s">
        <v>1</v>
      </c>
      <c r="N240" s="152" t="s">
        <v>42</v>
      </c>
      <c r="P240" s="153">
        <f>O240*H240</f>
        <v>0</v>
      </c>
      <c r="Q240" s="153">
        <v>2.7980000000000001E-3</v>
      </c>
      <c r="R240" s="153">
        <f>Q240*H240</f>
        <v>2.6525040000000003E-2</v>
      </c>
      <c r="S240" s="153">
        <v>0</v>
      </c>
      <c r="T240" s="154">
        <f>S240*H240</f>
        <v>0</v>
      </c>
      <c r="AR240" s="155" t="s">
        <v>159</v>
      </c>
      <c r="AT240" s="155" t="s">
        <v>155</v>
      </c>
      <c r="AU240" s="155" t="s">
        <v>88</v>
      </c>
      <c r="AY240" s="16" t="s">
        <v>152</v>
      </c>
      <c r="BE240" s="156">
        <f>IF(N240="základná",J240,0)</f>
        <v>0</v>
      </c>
      <c r="BF240" s="156">
        <f>IF(N240="znížená",J240,0)</f>
        <v>0</v>
      </c>
      <c r="BG240" s="156">
        <f>IF(N240="zákl. prenesená",J240,0)</f>
        <v>0</v>
      </c>
      <c r="BH240" s="156">
        <f>IF(N240="zníž. prenesená",J240,0)</f>
        <v>0</v>
      </c>
      <c r="BI240" s="156">
        <f>IF(N240="nulová",J240,0)</f>
        <v>0</v>
      </c>
      <c r="BJ240" s="16" t="s">
        <v>88</v>
      </c>
      <c r="BK240" s="156">
        <f>ROUND(I240*H240,2)</f>
        <v>0</v>
      </c>
      <c r="BL240" s="16" t="s">
        <v>159</v>
      </c>
      <c r="BM240" s="155" t="s">
        <v>999</v>
      </c>
    </row>
    <row r="241" spans="2:65" s="12" customFormat="1">
      <c r="B241" s="157"/>
      <c r="D241" s="158" t="s">
        <v>161</v>
      </c>
      <c r="E241" s="159" t="s">
        <v>1</v>
      </c>
      <c r="F241" s="160" t="s">
        <v>1000</v>
      </c>
      <c r="H241" s="161">
        <v>9.48</v>
      </c>
      <c r="I241" s="162"/>
      <c r="L241" s="157"/>
      <c r="M241" s="163"/>
      <c r="T241" s="164"/>
      <c r="AT241" s="159" t="s">
        <v>161</v>
      </c>
      <c r="AU241" s="159" t="s">
        <v>88</v>
      </c>
      <c r="AV241" s="12" t="s">
        <v>88</v>
      </c>
      <c r="AW241" s="12" t="s">
        <v>31</v>
      </c>
      <c r="AX241" s="12" t="s">
        <v>83</v>
      </c>
      <c r="AY241" s="159" t="s">
        <v>152</v>
      </c>
    </row>
    <row r="242" spans="2:65" s="1" customFormat="1" ht="24.15" customHeight="1">
      <c r="B242" s="142"/>
      <c r="C242" s="143" t="s">
        <v>397</v>
      </c>
      <c r="D242" s="143" t="s">
        <v>155</v>
      </c>
      <c r="E242" s="144" t="s">
        <v>1001</v>
      </c>
      <c r="F242" s="145" t="s">
        <v>1002</v>
      </c>
      <c r="G242" s="146" t="s">
        <v>165</v>
      </c>
      <c r="H242" s="147">
        <v>27.954999999999998</v>
      </c>
      <c r="I242" s="148"/>
      <c r="J242" s="149">
        <f>ROUND(I242*H242,2)</f>
        <v>0</v>
      </c>
      <c r="K242" s="150"/>
      <c r="L242" s="31"/>
      <c r="M242" s="151" t="s">
        <v>1</v>
      </c>
      <c r="N242" s="152" t="s">
        <v>42</v>
      </c>
      <c r="P242" s="153">
        <f>O242*H242</f>
        <v>0</v>
      </c>
      <c r="Q242" s="153">
        <v>3.7560000000000003E-2</v>
      </c>
      <c r="R242" s="153">
        <f>Q242*H242</f>
        <v>1.0499898000000001</v>
      </c>
      <c r="S242" s="153">
        <v>0</v>
      </c>
      <c r="T242" s="154">
        <f>S242*H242</f>
        <v>0</v>
      </c>
      <c r="AR242" s="155" t="s">
        <v>159</v>
      </c>
      <c r="AT242" s="155" t="s">
        <v>155</v>
      </c>
      <c r="AU242" s="155" t="s">
        <v>88</v>
      </c>
      <c r="AY242" s="16" t="s">
        <v>152</v>
      </c>
      <c r="BE242" s="156">
        <f>IF(N242="základná",J242,0)</f>
        <v>0</v>
      </c>
      <c r="BF242" s="156">
        <f>IF(N242="znížená",J242,0)</f>
        <v>0</v>
      </c>
      <c r="BG242" s="156">
        <f>IF(N242="zákl. prenesená",J242,0)</f>
        <v>0</v>
      </c>
      <c r="BH242" s="156">
        <f>IF(N242="zníž. prenesená",J242,0)</f>
        <v>0</v>
      </c>
      <c r="BI242" s="156">
        <f>IF(N242="nulová",J242,0)</f>
        <v>0</v>
      </c>
      <c r="BJ242" s="16" t="s">
        <v>88</v>
      </c>
      <c r="BK242" s="156">
        <f>ROUND(I242*H242,2)</f>
        <v>0</v>
      </c>
      <c r="BL242" s="16" t="s">
        <v>159</v>
      </c>
      <c r="BM242" s="155" t="s">
        <v>1003</v>
      </c>
    </row>
    <row r="243" spans="2:65" s="14" customFormat="1">
      <c r="B243" s="183"/>
      <c r="D243" s="158" t="s">
        <v>161</v>
      </c>
      <c r="E243" s="184" t="s">
        <v>1</v>
      </c>
      <c r="F243" s="185" t="s">
        <v>1004</v>
      </c>
      <c r="H243" s="184" t="s">
        <v>1</v>
      </c>
      <c r="I243" s="186"/>
      <c r="L243" s="183"/>
      <c r="M243" s="187"/>
      <c r="T243" s="188"/>
      <c r="AT243" s="184" t="s">
        <v>161</v>
      </c>
      <c r="AU243" s="184" t="s">
        <v>88</v>
      </c>
      <c r="AV243" s="14" t="s">
        <v>83</v>
      </c>
      <c r="AW243" s="14" t="s">
        <v>31</v>
      </c>
      <c r="AX243" s="14" t="s">
        <v>76</v>
      </c>
      <c r="AY243" s="184" t="s">
        <v>152</v>
      </c>
    </row>
    <row r="244" spans="2:65" s="12" customFormat="1">
      <c r="B244" s="157"/>
      <c r="D244" s="158" t="s">
        <v>161</v>
      </c>
      <c r="E244" s="159" t="s">
        <v>1</v>
      </c>
      <c r="F244" s="160" t="s">
        <v>995</v>
      </c>
      <c r="H244" s="161">
        <v>6.76</v>
      </c>
      <c r="I244" s="162"/>
      <c r="L244" s="157"/>
      <c r="M244" s="163"/>
      <c r="T244" s="164"/>
      <c r="AT244" s="159" t="s">
        <v>161</v>
      </c>
      <c r="AU244" s="159" t="s">
        <v>88</v>
      </c>
      <c r="AV244" s="12" t="s">
        <v>88</v>
      </c>
      <c r="AW244" s="12" t="s">
        <v>31</v>
      </c>
      <c r="AX244" s="12" t="s">
        <v>76</v>
      </c>
      <c r="AY244" s="159" t="s">
        <v>152</v>
      </c>
    </row>
    <row r="245" spans="2:65" s="12" customFormat="1">
      <c r="B245" s="157"/>
      <c r="D245" s="158" t="s">
        <v>161</v>
      </c>
      <c r="E245" s="159" t="s">
        <v>1</v>
      </c>
      <c r="F245" s="160" t="s">
        <v>996</v>
      </c>
      <c r="H245" s="161">
        <v>9.1349999999999998</v>
      </c>
      <c r="I245" s="162"/>
      <c r="L245" s="157"/>
      <c r="M245" s="163"/>
      <c r="T245" s="164"/>
      <c r="AT245" s="159" t="s">
        <v>161</v>
      </c>
      <c r="AU245" s="159" t="s">
        <v>88</v>
      </c>
      <c r="AV245" s="12" t="s">
        <v>88</v>
      </c>
      <c r="AW245" s="12" t="s">
        <v>31</v>
      </c>
      <c r="AX245" s="12" t="s">
        <v>76</v>
      </c>
      <c r="AY245" s="159" t="s">
        <v>152</v>
      </c>
    </row>
    <row r="246" spans="2:65" s="12" customFormat="1">
      <c r="B246" s="157"/>
      <c r="D246" s="158" t="s">
        <v>161</v>
      </c>
      <c r="E246" s="159" t="s">
        <v>1</v>
      </c>
      <c r="F246" s="160" t="s">
        <v>997</v>
      </c>
      <c r="H246" s="161">
        <v>7.77</v>
      </c>
      <c r="I246" s="162"/>
      <c r="L246" s="157"/>
      <c r="M246" s="163"/>
      <c r="T246" s="164"/>
      <c r="AT246" s="159" t="s">
        <v>161</v>
      </c>
      <c r="AU246" s="159" t="s">
        <v>88</v>
      </c>
      <c r="AV246" s="12" t="s">
        <v>88</v>
      </c>
      <c r="AW246" s="12" t="s">
        <v>31</v>
      </c>
      <c r="AX246" s="12" t="s">
        <v>76</v>
      </c>
      <c r="AY246" s="159" t="s">
        <v>152</v>
      </c>
    </row>
    <row r="247" spans="2:65" s="12" customFormat="1">
      <c r="B247" s="157"/>
      <c r="D247" s="158" t="s">
        <v>161</v>
      </c>
      <c r="E247" s="159" t="s">
        <v>1</v>
      </c>
      <c r="F247" s="160" t="s">
        <v>1005</v>
      </c>
      <c r="H247" s="161">
        <v>2.54</v>
      </c>
      <c r="I247" s="162"/>
      <c r="L247" s="157"/>
      <c r="M247" s="163"/>
      <c r="T247" s="164"/>
      <c r="AT247" s="159" t="s">
        <v>161</v>
      </c>
      <c r="AU247" s="159" t="s">
        <v>88</v>
      </c>
      <c r="AV247" s="12" t="s">
        <v>88</v>
      </c>
      <c r="AW247" s="12" t="s">
        <v>31</v>
      </c>
      <c r="AX247" s="12" t="s">
        <v>76</v>
      </c>
      <c r="AY247" s="159" t="s">
        <v>152</v>
      </c>
    </row>
    <row r="248" spans="2:65" s="14" customFormat="1">
      <c r="B248" s="183"/>
      <c r="D248" s="158" t="s">
        <v>161</v>
      </c>
      <c r="E248" s="184" t="s">
        <v>1</v>
      </c>
      <c r="F248" s="185" t="s">
        <v>1006</v>
      </c>
      <c r="H248" s="184" t="s">
        <v>1</v>
      </c>
      <c r="I248" s="186"/>
      <c r="L248" s="183"/>
      <c r="M248" s="187"/>
      <c r="T248" s="188"/>
      <c r="AT248" s="184" t="s">
        <v>161</v>
      </c>
      <c r="AU248" s="184" t="s">
        <v>88</v>
      </c>
      <c r="AV248" s="14" t="s">
        <v>83</v>
      </c>
      <c r="AW248" s="14" t="s">
        <v>31</v>
      </c>
      <c r="AX248" s="14" t="s">
        <v>76</v>
      </c>
      <c r="AY248" s="184" t="s">
        <v>152</v>
      </c>
    </row>
    <row r="249" spans="2:65" s="12" customFormat="1">
      <c r="B249" s="157"/>
      <c r="D249" s="158" t="s">
        <v>161</v>
      </c>
      <c r="E249" s="159" t="s">
        <v>1</v>
      </c>
      <c r="F249" s="160" t="s">
        <v>1007</v>
      </c>
      <c r="H249" s="161">
        <v>1.75</v>
      </c>
      <c r="I249" s="162"/>
      <c r="L249" s="157"/>
      <c r="M249" s="163"/>
      <c r="T249" s="164"/>
      <c r="AT249" s="159" t="s">
        <v>161</v>
      </c>
      <c r="AU249" s="159" t="s">
        <v>88</v>
      </c>
      <c r="AV249" s="12" t="s">
        <v>88</v>
      </c>
      <c r="AW249" s="12" t="s">
        <v>31</v>
      </c>
      <c r="AX249" s="12" t="s">
        <v>76</v>
      </c>
      <c r="AY249" s="159" t="s">
        <v>152</v>
      </c>
    </row>
    <row r="250" spans="2:65" s="13" customFormat="1">
      <c r="B250" s="176"/>
      <c r="D250" s="158" t="s">
        <v>161</v>
      </c>
      <c r="E250" s="177" t="s">
        <v>1</v>
      </c>
      <c r="F250" s="178" t="s">
        <v>183</v>
      </c>
      <c r="H250" s="179">
        <v>27.954999999999998</v>
      </c>
      <c r="I250" s="180"/>
      <c r="L250" s="176"/>
      <c r="M250" s="181"/>
      <c r="T250" s="182"/>
      <c r="AT250" s="177" t="s">
        <v>161</v>
      </c>
      <c r="AU250" s="177" t="s">
        <v>88</v>
      </c>
      <c r="AV250" s="13" t="s">
        <v>159</v>
      </c>
      <c r="AW250" s="13" t="s">
        <v>31</v>
      </c>
      <c r="AX250" s="13" t="s">
        <v>83</v>
      </c>
      <c r="AY250" s="177" t="s">
        <v>152</v>
      </c>
    </row>
    <row r="251" spans="2:65" s="1" customFormat="1" ht="24.15" customHeight="1">
      <c r="B251" s="142"/>
      <c r="C251" s="143" t="s">
        <v>401</v>
      </c>
      <c r="D251" s="143" t="s">
        <v>155</v>
      </c>
      <c r="E251" s="144" t="s">
        <v>1008</v>
      </c>
      <c r="F251" s="145" t="s">
        <v>1009</v>
      </c>
      <c r="G251" s="146" t="s">
        <v>165</v>
      </c>
      <c r="H251" s="147">
        <v>32.283000000000001</v>
      </c>
      <c r="I251" s="148"/>
      <c r="J251" s="149">
        <f>ROUND(I251*H251,2)</f>
        <v>0</v>
      </c>
      <c r="K251" s="150"/>
      <c r="L251" s="31"/>
      <c r="M251" s="151" t="s">
        <v>1</v>
      </c>
      <c r="N251" s="152" t="s">
        <v>42</v>
      </c>
      <c r="P251" s="153">
        <f>O251*H251</f>
        <v>0</v>
      </c>
      <c r="Q251" s="153">
        <v>4.9399999999999999E-3</v>
      </c>
      <c r="R251" s="153">
        <f>Q251*H251</f>
        <v>0.15947802</v>
      </c>
      <c r="S251" s="153">
        <v>0</v>
      </c>
      <c r="T251" s="154">
        <f>S251*H251</f>
        <v>0</v>
      </c>
      <c r="AR251" s="155" t="s">
        <v>159</v>
      </c>
      <c r="AT251" s="155" t="s">
        <v>155</v>
      </c>
      <c r="AU251" s="155" t="s">
        <v>88</v>
      </c>
      <c r="AY251" s="16" t="s">
        <v>152</v>
      </c>
      <c r="BE251" s="156">
        <f>IF(N251="základná",J251,0)</f>
        <v>0</v>
      </c>
      <c r="BF251" s="156">
        <f>IF(N251="znížená",J251,0)</f>
        <v>0</v>
      </c>
      <c r="BG251" s="156">
        <f>IF(N251="zákl. prenesená",J251,0)</f>
        <v>0</v>
      </c>
      <c r="BH251" s="156">
        <f>IF(N251="zníž. prenesená",J251,0)</f>
        <v>0</v>
      </c>
      <c r="BI251" s="156">
        <f>IF(N251="nulová",J251,0)</f>
        <v>0</v>
      </c>
      <c r="BJ251" s="16" t="s">
        <v>88</v>
      </c>
      <c r="BK251" s="156">
        <f>ROUND(I251*H251,2)</f>
        <v>0</v>
      </c>
      <c r="BL251" s="16" t="s">
        <v>159</v>
      </c>
      <c r="BM251" s="155" t="s">
        <v>1010</v>
      </c>
    </row>
    <row r="252" spans="2:65" s="12" customFormat="1">
      <c r="B252" s="157"/>
      <c r="D252" s="158" t="s">
        <v>161</v>
      </c>
      <c r="E252" s="159" t="s">
        <v>1</v>
      </c>
      <c r="F252" s="160" t="s">
        <v>1011</v>
      </c>
      <c r="H252" s="161">
        <v>32.283000000000001</v>
      </c>
      <c r="I252" s="162"/>
      <c r="L252" s="157"/>
      <c r="M252" s="163"/>
      <c r="T252" s="164"/>
      <c r="AT252" s="159" t="s">
        <v>161</v>
      </c>
      <c r="AU252" s="159" t="s">
        <v>88</v>
      </c>
      <c r="AV252" s="12" t="s">
        <v>88</v>
      </c>
      <c r="AW252" s="12" t="s">
        <v>31</v>
      </c>
      <c r="AX252" s="12" t="s">
        <v>83</v>
      </c>
      <c r="AY252" s="159" t="s">
        <v>152</v>
      </c>
    </row>
    <row r="253" spans="2:65" s="1" customFormat="1" ht="24.15" customHeight="1">
      <c r="B253" s="142"/>
      <c r="C253" s="143" t="s">
        <v>405</v>
      </c>
      <c r="D253" s="143" t="s">
        <v>155</v>
      </c>
      <c r="E253" s="144" t="s">
        <v>1012</v>
      </c>
      <c r="F253" s="145" t="s">
        <v>1013</v>
      </c>
      <c r="G253" s="146" t="s">
        <v>165</v>
      </c>
      <c r="H253" s="147">
        <v>4.3280000000000003</v>
      </c>
      <c r="I253" s="148"/>
      <c r="J253" s="149">
        <f>ROUND(I253*H253,2)</f>
        <v>0</v>
      </c>
      <c r="K253" s="150"/>
      <c r="L253" s="31"/>
      <c r="M253" s="151" t="s">
        <v>1</v>
      </c>
      <c r="N253" s="152" t="s">
        <v>42</v>
      </c>
      <c r="P253" s="153">
        <f>O253*H253</f>
        <v>0</v>
      </c>
      <c r="Q253" s="153">
        <v>1.96875E-2</v>
      </c>
      <c r="R253" s="153">
        <f>Q253*H253</f>
        <v>8.5207500000000005E-2</v>
      </c>
      <c r="S253" s="153">
        <v>0</v>
      </c>
      <c r="T253" s="154">
        <f>S253*H253</f>
        <v>0</v>
      </c>
      <c r="AR253" s="155" t="s">
        <v>159</v>
      </c>
      <c r="AT253" s="155" t="s">
        <v>155</v>
      </c>
      <c r="AU253" s="155" t="s">
        <v>88</v>
      </c>
      <c r="AY253" s="16" t="s">
        <v>152</v>
      </c>
      <c r="BE253" s="156">
        <f>IF(N253="základná",J253,0)</f>
        <v>0</v>
      </c>
      <c r="BF253" s="156">
        <f>IF(N253="znížená",J253,0)</f>
        <v>0</v>
      </c>
      <c r="BG253" s="156">
        <f>IF(N253="zákl. prenesená",J253,0)</f>
        <v>0</v>
      </c>
      <c r="BH253" s="156">
        <f>IF(N253="zníž. prenesená",J253,0)</f>
        <v>0</v>
      </c>
      <c r="BI253" s="156">
        <f>IF(N253="nulová",J253,0)</f>
        <v>0</v>
      </c>
      <c r="BJ253" s="16" t="s">
        <v>88</v>
      </c>
      <c r="BK253" s="156">
        <f>ROUND(I253*H253,2)</f>
        <v>0</v>
      </c>
      <c r="BL253" s="16" t="s">
        <v>159</v>
      </c>
      <c r="BM253" s="155" t="s">
        <v>1014</v>
      </c>
    </row>
    <row r="254" spans="2:65" s="14" customFormat="1">
      <c r="B254" s="183"/>
      <c r="D254" s="158" t="s">
        <v>161</v>
      </c>
      <c r="E254" s="184" t="s">
        <v>1</v>
      </c>
      <c r="F254" s="185" t="s">
        <v>982</v>
      </c>
      <c r="H254" s="184" t="s">
        <v>1</v>
      </c>
      <c r="I254" s="186"/>
      <c r="L254" s="183"/>
      <c r="M254" s="187"/>
      <c r="T254" s="188"/>
      <c r="AT254" s="184" t="s">
        <v>161</v>
      </c>
      <c r="AU254" s="184" t="s">
        <v>88</v>
      </c>
      <c r="AV254" s="14" t="s">
        <v>83</v>
      </c>
      <c r="AW254" s="14" t="s">
        <v>31</v>
      </c>
      <c r="AX254" s="14" t="s">
        <v>76</v>
      </c>
      <c r="AY254" s="184" t="s">
        <v>152</v>
      </c>
    </row>
    <row r="255" spans="2:65" s="12" customFormat="1">
      <c r="B255" s="157"/>
      <c r="D255" s="158" t="s">
        <v>161</v>
      </c>
      <c r="E255" s="159" t="s">
        <v>1</v>
      </c>
      <c r="F255" s="160" t="s">
        <v>1015</v>
      </c>
      <c r="H255" s="161">
        <v>4.3280000000000003</v>
      </c>
      <c r="I255" s="162"/>
      <c r="L255" s="157"/>
      <c r="M255" s="163"/>
      <c r="T255" s="164"/>
      <c r="AT255" s="159" t="s">
        <v>161</v>
      </c>
      <c r="AU255" s="159" t="s">
        <v>88</v>
      </c>
      <c r="AV255" s="12" t="s">
        <v>88</v>
      </c>
      <c r="AW255" s="12" t="s">
        <v>31</v>
      </c>
      <c r="AX255" s="12" t="s">
        <v>76</v>
      </c>
      <c r="AY255" s="159" t="s">
        <v>152</v>
      </c>
    </row>
    <row r="256" spans="2:65" s="13" customFormat="1">
      <c r="B256" s="176"/>
      <c r="D256" s="158" t="s">
        <v>161</v>
      </c>
      <c r="E256" s="177" t="s">
        <v>1</v>
      </c>
      <c r="F256" s="178" t="s">
        <v>183</v>
      </c>
      <c r="H256" s="179">
        <v>4.3280000000000003</v>
      </c>
      <c r="I256" s="180"/>
      <c r="L256" s="176"/>
      <c r="M256" s="181"/>
      <c r="T256" s="182"/>
      <c r="AT256" s="177" t="s">
        <v>161</v>
      </c>
      <c r="AU256" s="177" t="s">
        <v>88</v>
      </c>
      <c r="AV256" s="13" t="s">
        <v>159</v>
      </c>
      <c r="AW256" s="13" t="s">
        <v>31</v>
      </c>
      <c r="AX256" s="13" t="s">
        <v>83</v>
      </c>
      <c r="AY256" s="177" t="s">
        <v>152</v>
      </c>
    </row>
    <row r="257" spans="2:65" s="1" customFormat="1" ht="24.15" customHeight="1">
      <c r="B257" s="142"/>
      <c r="C257" s="143" t="s">
        <v>409</v>
      </c>
      <c r="D257" s="143" t="s">
        <v>155</v>
      </c>
      <c r="E257" s="144" t="s">
        <v>1016</v>
      </c>
      <c r="F257" s="145" t="s">
        <v>1017</v>
      </c>
      <c r="G257" s="146" t="s">
        <v>158</v>
      </c>
      <c r="H257" s="147">
        <v>53</v>
      </c>
      <c r="I257" s="148"/>
      <c r="J257" s="149">
        <f>ROUND(I257*H257,2)</f>
        <v>0</v>
      </c>
      <c r="K257" s="150"/>
      <c r="L257" s="31"/>
      <c r="M257" s="151" t="s">
        <v>1</v>
      </c>
      <c r="N257" s="152" t="s">
        <v>42</v>
      </c>
      <c r="P257" s="153">
        <f>O257*H257</f>
        <v>0</v>
      </c>
      <c r="Q257" s="153">
        <v>1.9109999999999999E-3</v>
      </c>
      <c r="R257" s="153">
        <f>Q257*H257</f>
        <v>0.101283</v>
      </c>
      <c r="S257" s="153">
        <v>0</v>
      </c>
      <c r="T257" s="154">
        <f>S257*H257</f>
        <v>0</v>
      </c>
      <c r="AR257" s="155" t="s">
        <v>159</v>
      </c>
      <c r="AT257" s="155" t="s">
        <v>155</v>
      </c>
      <c r="AU257" s="155" t="s">
        <v>88</v>
      </c>
      <c r="AY257" s="16" t="s">
        <v>152</v>
      </c>
      <c r="BE257" s="156">
        <f>IF(N257="základná",J257,0)</f>
        <v>0</v>
      </c>
      <c r="BF257" s="156">
        <f>IF(N257="znížená",J257,0)</f>
        <v>0</v>
      </c>
      <c r="BG257" s="156">
        <f>IF(N257="zákl. prenesená",J257,0)</f>
        <v>0</v>
      </c>
      <c r="BH257" s="156">
        <f>IF(N257="zníž. prenesená",J257,0)</f>
        <v>0</v>
      </c>
      <c r="BI257" s="156">
        <f>IF(N257="nulová",J257,0)</f>
        <v>0</v>
      </c>
      <c r="BJ257" s="16" t="s">
        <v>88</v>
      </c>
      <c r="BK257" s="156">
        <f>ROUND(I257*H257,2)</f>
        <v>0</v>
      </c>
      <c r="BL257" s="16" t="s">
        <v>159</v>
      </c>
      <c r="BM257" s="155" t="s">
        <v>1018</v>
      </c>
    </row>
    <row r="258" spans="2:65" s="12" customFormat="1">
      <c r="B258" s="157"/>
      <c r="D258" s="158" t="s">
        <v>161</v>
      </c>
      <c r="E258" s="159" t="s">
        <v>1</v>
      </c>
      <c r="F258" s="160" t="s">
        <v>1019</v>
      </c>
      <c r="H258" s="161">
        <v>10.4</v>
      </c>
      <c r="I258" s="162"/>
      <c r="L258" s="157"/>
      <c r="M258" s="163"/>
      <c r="T258" s="164"/>
      <c r="AT258" s="159" t="s">
        <v>161</v>
      </c>
      <c r="AU258" s="159" t="s">
        <v>88</v>
      </c>
      <c r="AV258" s="12" t="s">
        <v>88</v>
      </c>
      <c r="AW258" s="12" t="s">
        <v>31</v>
      </c>
      <c r="AX258" s="12" t="s">
        <v>76</v>
      </c>
      <c r="AY258" s="159" t="s">
        <v>152</v>
      </c>
    </row>
    <row r="259" spans="2:65" s="12" customFormat="1">
      <c r="B259" s="157"/>
      <c r="D259" s="158" t="s">
        <v>161</v>
      </c>
      <c r="E259" s="159" t="s">
        <v>1</v>
      </c>
      <c r="F259" s="160" t="s">
        <v>1020</v>
      </c>
      <c r="H259" s="161">
        <v>17.399999999999999</v>
      </c>
      <c r="I259" s="162"/>
      <c r="L259" s="157"/>
      <c r="M259" s="163"/>
      <c r="T259" s="164"/>
      <c r="AT259" s="159" t="s">
        <v>161</v>
      </c>
      <c r="AU259" s="159" t="s">
        <v>88</v>
      </c>
      <c r="AV259" s="12" t="s">
        <v>88</v>
      </c>
      <c r="AW259" s="12" t="s">
        <v>31</v>
      </c>
      <c r="AX259" s="12" t="s">
        <v>76</v>
      </c>
      <c r="AY259" s="159" t="s">
        <v>152</v>
      </c>
    </row>
    <row r="260" spans="2:65" s="12" customFormat="1">
      <c r="B260" s="157"/>
      <c r="D260" s="158" t="s">
        <v>161</v>
      </c>
      <c r="E260" s="159" t="s">
        <v>1</v>
      </c>
      <c r="F260" s="160" t="s">
        <v>1021</v>
      </c>
      <c r="H260" s="161">
        <v>14.8</v>
      </c>
      <c r="I260" s="162"/>
      <c r="L260" s="157"/>
      <c r="M260" s="163"/>
      <c r="T260" s="164"/>
      <c r="AT260" s="159" t="s">
        <v>161</v>
      </c>
      <c r="AU260" s="159" t="s">
        <v>88</v>
      </c>
      <c r="AV260" s="12" t="s">
        <v>88</v>
      </c>
      <c r="AW260" s="12" t="s">
        <v>31</v>
      </c>
      <c r="AX260" s="12" t="s">
        <v>76</v>
      </c>
      <c r="AY260" s="159" t="s">
        <v>152</v>
      </c>
    </row>
    <row r="261" spans="2:65" s="12" customFormat="1">
      <c r="B261" s="157"/>
      <c r="D261" s="158" t="s">
        <v>161</v>
      </c>
      <c r="E261" s="159" t="s">
        <v>1</v>
      </c>
      <c r="F261" s="160" t="s">
        <v>1022</v>
      </c>
      <c r="H261" s="161">
        <v>10.4</v>
      </c>
      <c r="I261" s="162"/>
      <c r="L261" s="157"/>
      <c r="M261" s="163"/>
      <c r="T261" s="164"/>
      <c r="AT261" s="159" t="s">
        <v>161</v>
      </c>
      <c r="AU261" s="159" t="s">
        <v>88</v>
      </c>
      <c r="AV261" s="12" t="s">
        <v>88</v>
      </c>
      <c r="AW261" s="12" t="s">
        <v>31</v>
      </c>
      <c r="AX261" s="12" t="s">
        <v>76</v>
      </c>
      <c r="AY261" s="159" t="s">
        <v>152</v>
      </c>
    </row>
    <row r="262" spans="2:65" s="13" customFormat="1">
      <c r="B262" s="176"/>
      <c r="D262" s="158" t="s">
        <v>161</v>
      </c>
      <c r="E262" s="177" t="s">
        <v>1</v>
      </c>
      <c r="F262" s="178" t="s">
        <v>183</v>
      </c>
      <c r="H262" s="179">
        <v>53</v>
      </c>
      <c r="I262" s="180"/>
      <c r="L262" s="176"/>
      <c r="M262" s="181"/>
      <c r="T262" s="182"/>
      <c r="AT262" s="177" t="s">
        <v>161</v>
      </c>
      <c r="AU262" s="177" t="s">
        <v>88</v>
      </c>
      <c r="AV262" s="13" t="s">
        <v>159</v>
      </c>
      <c r="AW262" s="13" t="s">
        <v>31</v>
      </c>
      <c r="AX262" s="13" t="s">
        <v>83</v>
      </c>
      <c r="AY262" s="177" t="s">
        <v>152</v>
      </c>
    </row>
    <row r="263" spans="2:65" s="1" customFormat="1" ht="24.15" customHeight="1">
      <c r="B263" s="142"/>
      <c r="C263" s="143" t="s">
        <v>415</v>
      </c>
      <c r="D263" s="143" t="s">
        <v>155</v>
      </c>
      <c r="E263" s="144" t="s">
        <v>1023</v>
      </c>
      <c r="F263" s="145" t="s">
        <v>1024</v>
      </c>
      <c r="G263" s="146" t="s">
        <v>165</v>
      </c>
      <c r="H263" s="147">
        <v>2.3420000000000001</v>
      </c>
      <c r="I263" s="148"/>
      <c r="J263" s="149">
        <f>ROUND(I263*H263,2)</f>
        <v>0</v>
      </c>
      <c r="K263" s="150"/>
      <c r="L263" s="31"/>
      <c r="M263" s="151" t="s">
        <v>1</v>
      </c>
      <c r="N263" s="152" t="s">
        <v>42</v>
      </c>
      <c r="P263" s="153">
        <f>O263*H263</f>
        <v>0</v>
      </c>
      <c r="Q263" s="153">
        <v>4.2499999999999998E-4</v>
      </c>
      <c r="R263" s="153">
        <f>Q263*H263</f>
        <v>9.9534999999999988E-4</v>
      </c>
      <c r="S263" s="153">
        <v>0</v>
      </c>
      <c r="T263" s="154">
        <f>S263*H263</f>
        <v>0</v>
      </c>
      <c r="AR263" s="155" t="s">
        <v>159</v>
      </c>
      <c r="AT263" s="155" t="s">
        <v>155</v>
      </c>
      <c r="AU263" s="155" t="s">
        <v>88</v>
      </c>
      <c r="AY263" s="16" t="s">
        <v>152</v>
      </c>
      <c r="BE263" s="156">
        <f>IF(N263="základná",J263,0)</f>
        <v>0</v>
      </c>
      <c r="BF263" s="156">
        <f>IF(N263="znížená",J263,0)</f>
        <v>0</v>
      </c>
      <c r="BG263" s="156">
        <f>IF(N263="zákl. prenesená",J263,0)</f>
        <v>0</v>
      </c>
      <c r="BH263" s="156">
        <f>IF(N263="zníž. prenesená",J263,0)</f>
        <v>0</v>
      </c>
      <c r="BI263" s="156">
        <f>IF(N263="nulová",J263,0)</f>
        <v>0</v>
      </c>
      <c r="BJ263" s="16" t="s">
        <v>88</v>
      </c>
      <c r="BK263" s="156">
        <f>ROUND(I263*H263,2)</f>
        <v>0</v>
      </c>
      <c r="BL263" s="16" t="s">
        <v>159</v>
      </c>
      <c r="BM263" s="155" t="s">
        <v>1025</v>
      </c>
    </row>
    <row r="264" spans="2:65" s="1" customFormat="1" ht="24.15" customHeight="1">
      <c r="B264" s="142"/>
      <c r="C264" s="143" t="s">
        <v>440</v>
      </c>
      <c r="D264" s="143" t="s">
        <v>155</v>
      </c>
      <c r="E264" s="144" t="s">
        <v>1026</v>
      </c>
      <c r="F264" s="145" t="s">
        <v>1027</v>
      </c>
      <c r="G264" s="146" t="s">
        <v>165</v>
      </c>
      <c r="H264" s="147">
        <v>2.3420000000000001</v>
      </c>
      <c r="I264" s="148"/>
      <c r="J264" s="149">
        <f>ROUND(I264*H264,2)</f>
        <v>0</v>
      </c>
      <c r="K264" s="150"/>
      <c r="L264" s="31"/>
      <c r="M264" s="151" t="s">
        <v>1</v>
      </c>
      <c r="N264" s="152" t="s">
        <v>42</v>
      </c>
      <c r="P264" s="153">
        <f>O264*H264</f>
        <v>0</v>
      </c>
      <c r="Q264" s="153">
        <v>6.1799999999999997E-3</v>
      </c>
      <c r="R264" s="153">
        <f>Q264*H264</f>
        <v>1.447356E-2</v>
      </c>
      <c r="S264" s="153">
        <v>0</v>
      </c>
      <c r="T264" s="154">
        <f>S264*H264</f>
        <v>0</v>
      </c>
      <c r="AR264" s="155" t="s">
        <v>159</v>
      </c>
      <c r="AT264" s="155" t="s">
        <v>155</v>
      </c>
      <c r="AU264" s="155" t="s">
        <v>88</v>
      </c>
      <c r="AY264" s="16" t="s">
        <v>152</v>
      </c>
      <c r="BE264" s="156">
        <f>IF(N264="základná",J264,0)</f>
        <v>0</v>
      </c>
      <c r="BF264" s="156">
        <f>IF(N264="znížená",J264,0)</f>
        <v>0</v>
      </c>
      <c r="BG264" s="156">
        <f>IF(N264="zákl. prenesená",J264,0)</f>
        <v>0</v>
      </c>
      <c r="BH264" s="156">
        <f>IF(N264="zníž. prenesená",J264,0)</f>
        <v>0</v>
      </c>
      <c r="BI264" s="156">
        <f>IF(N264="nulová",J264,0)</f>
        <v>0</v>
      </c>
      <c r="BJ264" s="16" t="s">
        <v>88</v>
      </c>
      <c r="BK264" s="156">
        <f>ROUND(I264*H264,2)</f>
        <v>0</v>
      </c>
      <c r="BL264" s="16" t="s">
        <v>159</v>
      </c>
      <c r="BM264" s="155" t="s">
        <v>1028</v>
      </c>
    </row>
    <row r="265" spans="2:65" s="1" customFormat="1" ht="37.950000000000003" customHeight="1">
      <c r="B265" s="142"/>
      <c r="C265" s="143" t="s">
        <v>444</v>
      </c>
      <c r="D265" s="143" t="s">
        <v>155</v>
      </c>
      <c r="E265" s="144" t="s">
        <v>1029</v>
      </c>
      <c r="F265" s="145" t="s">
        <v>1030</v>
      </c>
      <c r="G265" s="146" t="s">
        <v>165</v>
      </c>
      <c r="H265" s="147">
        <v>2.3420000000000001</v>
      </c>
      <c r="I265" s="148"/>
      <c r="J265" s="149">
        <f>ROUND(I265*H265,2)</f>
        <v>0</v>
      </c>
      <c r="K265" s="150"/>
      <c r="L265" s="31"/>
      <c r="M265" s="151" t="s">
        <v>1</v>
      </c>
      <c r="N265" s="152" t="s">
        <v>42</v>
      </c>
      <c r="P265" s="153">
        <f>O265*H265</f>
        <v>0</v>
      </c>
      <c r="Q265" s="153">
        <v>1.1989E-2</v>
      </c>
      <c r="R265" s="153">
        <f>Q265*H265</f>
        <v>2.8078238000000002E-2</v>
      </c>
      <c r="S265" s="153">
        <v>0</v>
      </c>
      <c r="T265" s="154">
        <f>S265*H265</f>
        <v>0</v>
      </c>
      <c r="AR265" s="155" t="s">
        <v>159</v>
      </c>
      <c r="AT265" s="155" t="s">
        <v>155</v>
      </c>
      <c r="AU265" s="155" t="s">
        <v>88</v>
      </c>
      <c r="AY265" s="16" t="s">
        <v>152</v>
      </c>
      <c r="BE265" s="156">
        <f>IF(N265="základná",J265,0)</f>
        <v>0</v>
      </c>
      <c r="BF265" s="156">
        <f>IF(N265="znížená",J265,0)</f>
        <v>0</v>
      </c>
      <c r="BG265" s="156">
        <f>IF(N265="zákl. prenesená",J265,0)</f>
        <v>0</v>
      </c>
      <c r="BH265" s="156">
        <f>IF(N265="zníž. prenesená",J265,0)</f>
        <v>0</v>
      </c>
      <c r="BI265" s="156">
        <f>IF(N265="nulová",J265,0)</f>
        <v>0</v>
      </c>
      <c r="BJ265" s="16" t="s">
        <v>88</v>
      </c>
      <c r="BK265" s="156">
        <f>ROUND(I265*H265,2)</f>
        <v>0</v>
      </c>
      <c r="BL265" s="16" t="s">
        <v>159</v>
      </c>
      <c r="BM265" s="155" t="s">
        <v>1031</v>
      </c>
    </row>
    <row r="266" spans="2:65" s="14" customFormat="1">
      <c r="B266" s="183"/>
      <c r="D266" s="158" t="s">
        <v>161</v>
      </c>
      <c r="E266" s="184" t="s">
        <v>1</v>
      </c>
      <c r="F266" s="185" t="s">
        <v>1032</v>
      </c>
      <c r="H266" s="184" t="s">
        <v>1</v>
      </c>
      <c r="I266" s="186"/>
      <c r="L266" s="183"/>
      <c r="M266" s="187"/>
      <c r="T266" s="188"/>
      <c r="AT266" s="184" t="s">
        <v>161</v>
      </c>
      <c r="AU266" s="184" t="s">
        <v>88</v>
      </c>
      <c r="AV266" s="14" t="s">
        <v>83</v>
      </c>
      <c r="AW266" s="14" t="s">
        <v>31</v>
      </c>
      <c r="AX266" s="14" t="s">
        <v>76</v>
      </c>
      <c r="AY266" s="184" t="s">
        <v>152</v>
      </c>
    </row>
    <row r="267" spans="2:65" s="12" customFormat="1">
      <c r="B267" s="157"/>
      <c r="D267" s="158" t="s">
        <v>161</v>
      </c>
      <c r="E267" s="159" t="s">
        <v>1</v>
      </c>
      <c r="F267" s="160" t="s">
        <v>1033</v>
      </c>
      <c r="H267" s="161">
        <v>2.3420000000000001</v>
      </c>
      <c r="I267" s="162"/>
      <c r="L267" s="157"/>
      <c r="M267" s="163"/>
      <c r="T267" s="164"/>
      <c r="AT267" s="159" t="s">
        <v>161</v>
      </c>
      <c r="AU267" s="159" t="s">
        <v>88</v>
      </c>
      <c r="AV267" s="12" t="s">
        <v>88</v>
      </c>
      <c r="AW267" s="12" t="s">
        <v>31</v>
      </c>
      <c r="AX267" s="12" t="s">
        <v>83</v>
      </c>
      <c r="AY267" s="159" t="s">
        <v>152</v>
      </c>
    </row>
    <row r="268" spans="2:65" s="1" customFormat="1" ht="24.15" customHeight="1">
      <c r="B268" s="142"/>
      <c r="C268" s="143" t="s">
        <v>448</v>
      </c>
      <c r="D268" s="143" t="s">
        <v>155</v>
      </c>
      <c r="E268" s="144" t="s">
        <v>1034</v>
      </c>
      <c r="F268" s="145" t="s">
        <v>1035</v>
      </c>
      <c r="G268" s="146" t="s">
        <v>711</v>
      </c>
      <c r="H268" s="147">
        <v>0.504</v>
      </c>
      <c r="I268" s="148"/>
      <c r="J268" s="149">
        <f>ROUND(I268*H268,2)</f>
        <v>0</v>
      </c>
      <c r="K268" s="150"/>
      <c r="L268" s="31"/>
      <c r="M268" s="151" t="s">
        <v>1</v>
      </c>
      <c r="N268" s="152" t="s">
        <v>42</v>
      </c>
      <c r="P268" s="153">
        <f>O268*H268</f>
        <v>0</v>
      </c>
      <c r="Q268" s="153">
        <v>2.1940735</v>
      </c>
      <c r="R268" s="153">
        <f>Q268*H268</f>
        <v>1.105813044</v>
      </c>
      <c r="S268" s="153">
        <v>0</v>
      </c>
      <c r="T268" s="154">
        <f>S268*H268</f>
        <v>0</v>
      </c>
      <c r="AR268" s="155" t="s">
        <v>159</v>
      </c>
      <c r="AT268" s="155" t="s">
        <v>155</v>
      </c>
      <c r="AU268" s="155" t="s">
        <v>88</v>
      </c>
      <c r="AY268" s="16" t="s">
        <v>152</v>
      </c>
      <c r="BE268" s="156">
        <f>IF(N268="základná",J268,0)</f>
        <v>0</v>
      </c>
      <c r="BF268" s="156">
        <f>IF(N268="znížená",J268,0)</f>
        <v>0</v>
      </c>
      <c r="BG268" s="156">
        <f>IF(N268="zákl. prenesená",J268,0)</f>
        <v>0</v>
      </c>
      <c r="BH268" s="156">
        <f>IF(N268="zníž. prenesená",J268,0)</f>
        <v>0</v>
      </c>
      <c r="BI268" s="156">
        <f>IF(N268="nulová",J268,0)</f>
        <v>0</v>
      </c>
      <c r="BJ268" s="16" t="s">
        <v>88</v>
      </c>
      <c r="BK268" s="156">
        <f>ROUND(I268*H268,2)</f>
        <v>0</v>
      </c>
      <c r="BL268" s="16" t="s">
        <v>159</v>
      </c>
      <c r="BM268" s="155" t="s">
        <v>1036</v>
      </c>
    </row>
    <row r="269" spans="2:65" s="14" customFormat="1">
      <c r="B269" s="183"/>
      <c r="D269" s="158" t="s">
        <v>161</v>
      </c>
      <c r="E269" s="184" t="s">
        <v>1</v>
      </c>
      <c r="F269" s="185" t="s">
        <v>1037</v>
      </c>
      <c r="H269" s="184" t="s">
        <v>1</v>
      </c>
      <c r="I269" s="186"/>
      <c r="L269" s="183"/>
      <c r="M269" s="187"/>
      <c r="T269" s="188"/>
      <c r="AT269" s="184" t="s">
        <v>161</v>
      </c>
      <c r="AU269" s="184" t="s">
        <v>88</v>
      </c>
      <c r="AV269" s="14" t="s">
        <v>83</v>
      </c>
      <c r="AW269" s="14" t="s">
        <v>31</v>
      </c>
      <c r="AX269" s="14" t="s">
        <v>76</v>
      </c>
      <c r="AY269" s="184" t="s">
        <v>152</v>
      </c>
    </row>
    <row r="270" spans="2:65" s="12" customFormat="1">
      <c r="B270" s="157"/>
      <c r="D270" s="158" t="s">
        <v>161</v>
      </c>
      <c r="E270" s="159" t="s">
        <v>1</v>
      </c>
      <c r="F270" s="160" t="s">
        <v>1038</v>
      </c>
      <c r="H270" s="161">
        <v>0.504</v>
      </c>
      <c r="I270" s="162"/>
      <c r="L270" s="157"/>
      <c r="M270" s="163"/>
      <c r="T270" s="164"/>
      <c r="AT270" s="159" t="s">
        <v>161</v>
      </c>
      <c r="AU270" s="159" t="s">
        <v>88</v>
      </c>
      <c r="AV270" s="12" t="s">
        <v>88</v>
      </c>
      <c r="AW270" s="12" t="s">
        <v>31</v>
      </c>
      <c r="AX270" s="12" t="s">
        <v>83</v>
      </c>
      <c r="AY270" s="159" t="s">
        <v>152</v>
      </c>
    </row>
    <row r="271" spans="2:65" s="1" customFormat="1" ht="21.75" customHeight="1">
      <c r="B271" s="142"/>
      <c r="C271" s="143" t="s">
        <v>452</v>
      </c>
      <c r="D271" s="143" t="s">
        <v>155</v>
      </c>
      <c r="E271" s="144" t="s">
        <v>1039</v>
      </c>
      <c r="F271" s="145" t="s">
        <v>1040</v>
      </c>
      <c r="G271" s="146" t="s">
        <v>165</v>
      </c>
      <c r="H271" s="147">
        <v>0.66900000000000004</v>
      </c>
      <c r="I271" s="148"/>
      <c r="J271" s="149">
        <f>ROUND(I271*H271,2)</f>
        <v>0</v>
      </c>
      <c r="K271" s="150"/>
      <c r="L271" s="31"/>
      <c r="M271" s="151" t="s">
        <v>1</v>
      </c>
      <c r="N271" s="152" t="s">
        <v>42</v>
      </c>
      <c r="P271" s="153">
        <f>O271*H271</f>
        <v>0</v>
      </c>
      <c r="Q271" s="153">
        <v>7.8622599999999994E-3</v>
      </c>
      <c r="R271" s="153">
        <f>Q271*H271</f>
        <v>5.25985194E-3</v>
      </c>
      <c r="S271" s="153">
        <v>0</v>
      </c>
      <c r="T271" s="154">
        <f>S271*H271</f>
        <v>0</v>
      </c>
      <c r="AR271" s="155" t="s">
        <v>159</v>
      </c>
      <c r="AT271" s="155" t="s">
        <v>155</v>
      </c>
      <c r="AU271" s="155" t="s">
        <v>88</v>
      </c>
      <c r="AY271" s="16" t="s">
        <v>152</v>
      </c>
      <c r="BE271" s="156">
        <f>IF(N271="základná",J271,0)</f>
        <v>0</v>
      </c>
      <c r="BF271" s="156">
        <f>IF(N271="znížená",J271,0)</f>
        <v>0</v>
      </c>
      <c r="BG271" s="156">
        <f>IF(N271="zákl. prenesená",J271,0)</f>
        <v>0</v>
      </c>
      <c r="BH271" s="156">
        <f>IF(N271="zníž. prenesená",J271,0)</f>
        <v>0</v>
      </c>
      <c r="BI271" s="156">
        <f>IF(N271="nulová",J271,0)</f>
        <v>0</v>
      </c>
      <c r="BJ271" s="16" t="s">
        <v>88</v>
      </c>
      <c r="BK271" s="156">
        <f>ROUND(I271*H271,2)</f>
        <v>0</v>
      </c>
      <c r="BL271" s="16" t="s">
        <v>159</v>
      </c>
      <c r="BM271" s="155" t="s">
        <v>1041</v>
      </c>
    </row>
    <row r="272" spans="2:65" s="12" customFormat="1">
      <c r="B272" s="157"/>
      <c r="D272" s="158" t="s">
        <v>161</v>
      </c>
      <c r="E272" s="159" t="s">
        <v>1</v>
      </c>
      <c r="F272" s="160" t="s">
        <v>1042</v>
      </c>
      <c r="H272" s="161">
        <v>0.66900000000000004</v>
      </c>
      <c r="I272" s="162"/>
      <c r="L272" s="157"/>
      <c r="M272" s="163"/>
      <c r="T272" s="164"/>
      <c r="AT272" s="159" t="s">
        <v>161</v>
      </c>
      <c r="AU272" s="159" t="s">
        <v>88</v>
      </c>
      <c r="AV272" s="12" t="s">
        <v>88</v>
      </c>
      <c r="AW272" s="12" t="s">
        <v>31</v>
      </c>
      <c r="AX272" s="12" t="s">
        <v>83</v>
      </c>
      <c r="AY272" s="159" t="s">
        <v>152</v>
      </c>
    </row>
    <row r="273" spans="2:65" s="1" customFormat="1" ht="21.75" customHeight="1">
      <c r="B273" s="142"/>
      <c r="C273" s="143" t="s">
        <v>458</v>
      </c>
      <c r="D273" s="143" t="s">
        <v>155</v>
      </c>
      <c r="E273" s="144" t="s">
        <v>1043</v>
      </c>
      <c r="F273" s="145" t="s">
        <v>1044</v>
      </c>
      <c r="G273" s="146" t="s">
        <v>165</v>
      </c>
      <c r="H273" s="147">
        <v>0.66900000000000004</v>
      </c>
      <c r="I273" s="148"/>
      <c r="J273" s="149">
        <f>ROUND(I273*H273,2)</f>
        <v>0</v>
      </c>
      <c r="K273" s="150"/>
      <c r="L273" s="31"/>
      <c r="M273" s="151" t="s">
        <v>1</v>
      </c>
      <c r="N273" s="152" t="s">
        <v>42</v>
      </c>
      <c r="P273" s="153">
        <f>O273*H273</f>
        <v>0</v>
      </c>
      <c r="Q273" s="153">
        <v>0</v>
      </c>
      <c r="R273" s="153">
        <f>Q273*H273</f>
        <v>0</v>
      </c>
      <c r="S273" s="153">
        <v>0</v>
      </c>
      <c r="T273" s="154">
        <f>S273*H273</f>
        <v>0</v>
      </c>
      <c r="AR273" s="155" t="s">
        <v>159</v>
      </c>
      <c r="AT273" s="155" t="s">
        <v>155</v>
      </c>
      <c r="AU273" s="155" t="s">
        <v>88</v>
      </c>
      <c r="AY273" s="16" t="s">
        <v>152</v>
      </c>
      <c r="BE273" s="156">
        <f>IF(N273="základná",J273,0)</f>
        <v>0</v>
      </c>
      <c r="BF273" s="156">
        <f>IF(N273="znížená",J273,0)</f>
        <v>0</v>
      </c>
      <c r="BG273" s="156">
        <f>IF(N273="zákl. prenesená",J273,0)</f>
        <v>0</v>
      </c>
      <c r="BH273" s="156">
        <f>IF(N273="zníž. prenesená",J273,0)</f>
        <v>0</v>
      </c>
      <c r="BI273" s="156">
        <f>IF(N273="nulová",J273,0)</f>
        <v>0</v>
      </c>
      <c r="BJ273" s="16" t="s">
        <v>88</v>
      </c>
      <c r="BK273" s="156">
        <f>ROUND(I273*H273,2)</f>
        <v>0</v>
      </c>
      <c r="BL273" s="16" t="s">
        <v>159</v>
      </c>
      <c r="BM273" s="155" t="s">
        <v>1045</v>
      </c>
    </row>
    <row r="274" spans="2:65" s="1" customFormat="1" ht="24.15" customHeight="1">
      <c r="B274" s="142"/>
      <c r="C274" s="143" t="s">
        <v>464</v>
      </c>
      <c r="D274" s="143" t="s">
        <v>155</v>
      </c>
      <c r="E274" s="144" t="s">
        <v>1046</v>
      </c>
      <c r="F274" s="145" t="s">
        <v>1047</v>
      </c>
      <c r="G274" s="146" t="s">
        <v>362</v>
      </c>
      <c r="H274" s="147">
        <v>1</v>
      </c>
      <c r="I274" s="148"/>
      <c r="J274" s="149">
        <f>ROUND(I274*H274,2)</f>
        <v>0</v>
      </c>
      <c r="K274" s="150"/>
      <c r="L274" s="31"/>
      <c r="M274" s="151" t="s">
        <v>1</v>
      </c>
      <c r="N274" s="152" t="s">
        <v>42</v>
      </c>
      <c r="P274" s="153">
        <f>O274*H274</f>
        <v>0</v>
      </c>
      <c r="Q274" s="153">
        <v>3.9640000000000002E-2</v>
      </c>
      <c r="R274" s="153">
        <f>Q274*H274</f>
        <v>3.9640000000000002E-2</v>
      </c>
      <c r="S274" s="153">
        <v>0</v>
      </c>
      <c r="T274" s="154">
        <f>S274*H274</f>
        <v>0</v>
      </c>
      <c r="AR274" s="155" t="s">
        <v>159</v>
      </c>
      <c r="AT274" s="155" t="s">
        <v>155</v>
      </c>
      <c r="AU274" s="155" t="s">
        <v>88</v>
      </c>
      <c r="AY274" s="16" t="s">
        <v>152</v>
      </c>
      <c r="BE274" s="156">
        <f>IF(N274="základná",J274,0)</f>
        <v>0</v>
      </c>
      <c r="BF274" s="156">
        <f>IF(N274="znížená",J274,0)</f>
        <v>0</v>
      </c>
      <c r="BG274" s="156">
        <f>IF(N274="zákl. prenesená",J274,0)</f>
        <v>0</v>
      </c>
      <c r="BH274" s="156">
        <f>IF(N274="zníž. prenesená",J274,0)</f>
        <v>0</v>
      </c>
      <c r="BI274" s="156">
        <f>IF(N274="nulová",J274,0)</f>
        <v>0</v>
      </c>
      <c r="BJ274" s="16" t="s">
        <v>88</v>
      </c>
      <c r="BK274" s="156">
        <f>ROUND(I274*H274,2)</f>
        <v>0</v>
      </c>
      <c r="BL274" s="16" t="s">
        <v>159</v>
      </c>
      <c r="BM274" s="155" t="s">
        <v>1048</v>
      </c>
    </row>
    <row r="275" spans="2:65" s="1" customFormat="1" ht="16.5" customHeight="1">
      <c r="B275" s="142"/>
      <c r="C275" s="165" t="s">
        <v>470</v>
      </c>
      <c r="D275" s="165" t="s">
        <v>169</v>
      </c>
      <c r="E275" s="166" t="s">
        <v>1049</v>
      </c>
      <c r="F275" s="167" t="s">
        <v>1050</v>
      </c>
      <c r="G275" s="168" t="s">
        <v>362</v>
      </c>
      <c r="H275" s="169">
        <v>1</v>
      </c>
      <c r="I275" s="170"/>
      <c r="J275" s="171">
        <f>ROUND(I275*H275,2)</f>
        <v>0</v>
      </c>
      <c r="K275" s="172"/>
      <c r="L275" s="173"/>
      <c r="M275" s="174" t="s">
        <v>1</v>
      </c>
      <c r="N275" s="175" t="s">
        <v>42</v>
      </c>
      <c r="P275" s="153">
        <f>O275*H275</f>
        <v>0</v>
      </c>
      <c r="Q275" s="153">
        <v>1.37E-2</v>
      </c>
      <c r="R275" s="153">
        <f>Q275*H275</f>
        <v>1.37E-2</v>
      </c>
      <c r="S275" s="153">
        <v>0</v>
      </c>
      <c r="T275" s="154">
        <f>S275*H275</f>
        <v>0</v>
      </c>
      <c r="AR275" s="155" t="s">
        <v>173</v>
      </c>
      <c r="AT275" s="155" t="s">
        <v>169</v>
      </c>
      <c r="AU275" s="155" t="s">
        <v>88</v>
      </c>
      <c r="AY275" s="16" t="s">
        <v>152</v>
      </c>
      <c r="BE275" s="156">
        <f>IF(N275="základná",J275,0)</f>
        <v>0</v>
      </c>
      <c r="BF275" s="156">
        <f>IF(N275="znížená",J275,0)</f>
        <v>0</v>
      </c>
      <c r="BG275" s="156">
        <f>IF(N275="zákl. prenesená",J275,0)</f>
        <v>0</v>
      </c>
      <c r="BH275" s="156">
        <f>IF(N275="zníž. prenesená",J275,0)</f>
        <v>0</v>
      </c>
      <c r="BI275" s="156">
        <f>IF(N275="nulová",J275,0)</f>
        <v>0</v>
      </c>
      <c r="BJ275" s="16" t="s">
        <v>88</v>
      </c>
      <c r="BK275" s="156">
        <f>ROUND(I275*H275,2)</f>
        <v>0</v>
      </c>
      <c r="BL275" s="16" t="s">
        <v>159</v>
      </c>
      <c r="BM275" s="155" t="s">
        <v>1051</v>
      </c>
    </row>
    <row r="276" spans="2:65" s="11" customFormat="1" ht="22.95" customHeight="1">
      <c r="B276" s="130"/>
      <c r="D276" s="131" t="s">
        <v>75</v>
      </c>
      <c r="E276" s="140" t="s">
        <v>187</v>
      </c>
      <c r="F276" s="140" t="s">
        <v>188</v>
      </c>
      <c r="I276" s="133"/>
      <c r="J276" s="141">
        <f>BK276</f>
        <v>0</v>
      </c>
      <c r="L276" s="130"/>
      <c r="M276" s="135"/>
      <c r="P276" s="136">
        <f>SUM(P277:P392)</f>
        <v>0</v>
      </c>
      <c r="R276" s="136">
        <f>SUM(R277:R392)</f>
        <v>9.3305104386000011</v>
      </c>
      <c r="T276" s="137">
        <f>SUM(T277:T392)</f>
        <v>21.029681</v>
      </c>
      <c r="AR276" s="131" t="s">
        <v>83</v>
      </c>
      <c r="AT276" s="138" t="s">
        <v>75</v>
      </c>
      <c r="AU276" s="138" t="s">
        <v>83</v>
      </c>
      <c r="AY276" s="131" t="s">
        <v>152</v>
      </c>
      <c r="BK276" s="139">
        <f>SUM(BK277:BK392)</f>
        <v>0</v>
      </c>
    </row>
    <row r="277" spans="2:65" s="1" customFormat="1" ht="24.15" customHeight="1">
      <c r="B277" s="142"/>
      <c r="C277" s="143" t="s">
        <v>474</v>
      </c>
      <c r="D277" s="143" t="s">
        <v>155</v>
      </c>
      <c r="E277" s="144" t="s">
        <v>1052</v>
      </c>
      <c r="F277" s="145" t="s">
        <v>1053</v>
      </c>
      <c r="G277" s="146" t="s">
        <v>158</v>
      </c>
      <c r="H277" s="147">
        <v>13.05</v>
      </c>
      <c r="I277" s="148"/>
      <c r="J277" s="149">
        <f>ROUND(I277*H277,2)</f>
        <v>0</v>
      </c>
      <c r="K277" s="150"/>
      <c r="L277" s="31"/>
      <c r="M277" s="151" t="s">
        <v>1</v>
      </c>
      <c r="N277" s="152" t="s">
        <v>42</v>
      </c>
      <c r="P277" s="153">
        <f>O277*H277</f>
        <v>0</v>
      </c>
      <c r="Q277" s="153">
        <v>9.3999999999999998E-6</v>
      </c>
      <c r="R277" s="153">
        <f>Q277*H277</f>
        <v>1.2267000000000002E-4</v>
      </c>
      <c r="S277" s="153">
        <v>0</v>
      </c>
      <c r="T277" s="154">
        <f>S277*H277</f>
        <v>0</v>
      </c>
      <c r="AR277" s="155" t="s">
        <v>159</v>
      </c>
      <c r="AT277" s="155" t="s">
        <v>155</v>
      </c>
      <c r="AU277" s="155" t="s">
        <v>88</v>
      </c>
      <c r="AY277" s="16" t="s">
        <v>152</v>
      </c>
      <c r="BE277" s="156">
        <f>IF(N277="základná",J277,0)</f>
        <v>0</v>
      </c>
      <c r="BF277" s="156">
        <f>IF(N277="znížená",J277,0)</f>
        <v>0</v>
      </c>
      <c r="BG277" s="156">
        <f>IF(N277="zákl. prenesená",J277,0)</f>
        <v>0</v>
      </c>
      <c r="BH277" s="156">
        <f>IF(N277="zníž. prenesená",J277,0)</f>
        <v>0</v>
      </c>
      <c r="BI277" s="156">
        <f>IF(N277="nulová",J277,0)</f>
        <v>0</v>
      </c>
      <c r="BJ277" s="16" t="s">
        <v>88</v>
      </c>
      <c r="BK277" s="156">
        <f>ROUND(I277*H277,2)</f>
        <v>0</v>
      </c>
      <c r="BL277" s="16" t="s">
        <v>159</v>
      </c>
      <c r="BM277" s="155" t="s">
        <v>1054</v>
      </c>
    </row>
    <row r="278" spans="2:65" s="14" customFormat="1">
      <c r="B278" s="183"/>
      <c r="D278" s="158" t="s">
        <v>161</v>
      </c>
      <c r="E278" s="184" t="s">
        <v>1</v>
      </c>
      <c r="F278" s="185" t="s">
        <v>1055</v>
      </c>
      <c r="H278" s="184" t="s">
        <v>1</v>
      </c>
      <c r="I278" s="186"/>
      <c r="L278" s="183"/>
      <c r="M278" s="187"/>
      <c r="T278" s="188"/>
      <c r="AT278" s="184" t="s">
        <v>161</v>
      </c>
      <c r="AU278" s="184" t="s">
        <v>88</v>
      </c>
      <c r="AV278" s="14" t="s">
        <v>83</v>
      </c>
      <c r="AW278" s="14" t="s">
        <v>31</v>
      </c>
      <c r="AX278" s="14" t="s">
        <v>76</v>
      </c>
      <c r="AY278" s="184" t="s">
        <v>152</v>
      </c>
    </row>
    <row r="279" spans="2:65" s="12" customFormat="1">
      <c r="B279" s="157"/>
      <c r="D279" s="158" t="s">
        <v>161</v>
      </c>
      <c r="E279" s="159" t="s">
        <v>1</v>
      </c>
      <c r="F279" s="160" t="s">
        <v>1056</v>
      </c>
      <c r="H279" s="161">
        <v>13.05</v>
      </c>
      <c r="I279" s="162"/>
      <c r="L279" s="157"/>
      <c r="M279" s="163"/>
      <c r="T279" s="164"/>
      <c r="AT279" s="159" t="s">
        <v>161</v>
      </c>
      <c r="AU279" s="159" t="s">
        <v>88</v>
      </c>
      <c r="AV279" s="12" t="s">
        <v>88</v>
      </c>
      <c r="AW279" s="12" t="s">
        <v>31</v>
      </c>
      <c r="AX279" s="12" t="s">
        <v>83</v>
      </c>
      <c r="AY279" s="159" t="s">
        <v>152</v>
      </c>
    </row>
    <row r="280" spans="2:65" s="1" customFormat="1" ht="24.15" customHeight="1">
      <c r="B280" s="142"/>
      <c r="C280" s="143" t="s">
        <v>478</v>
      </c>
      <c r="D280" s="143" t="s">
        <v>155</v>
      </c>
      <c r="E280" s="144" t="s">
        <v>1057</v>
      </c>
      <c r="F280" s="145" t="s">
        <v>1058</v>
      </c>
      <c r="G280" s="146" t="s">
        <v>711</v>
      </c>
      <c r="H280" s="147">
        <v>0.113</v>
      </c>
      <c r="I280" s="148"/>
      <c r="J280" s="149">
        <f>ROUND(I280*H280,2)</f>
        <v>0</v>
      </c>
      <c r="K280" s="150"/>
      <c r="L280" s="31"/>
      <c r="M280" s="151" t="s">
        <v>1</v>
      </c>
      <c r="N280" s="152" t="s">
        <v>42</v>
      </c>
      <c r="P280" s="153">
        <f>O280*H280</f>
        <v>0</v>
      </c>
      <c r="Q280" s="153">
        <v>2.2477</v>
      </c>
      <c r="R280" s="153">
        <f>Q280*H280</f>
        <v>0.2539901</v>
      </c>
      <c r="S280" s="153">
        <v>0</v>
      </c>
      <c r="T280" s="154">
        <f>S280*H280</f>
        <v>0</v>
      </c>
      <c r="AR280" s="155" t="s">
        <v>159</v>
      </c>
      <c r="AT280" s="155" t="s">
        <v>155</v>
      </c>
      <c r="AU280" s="155" t="s">
        <v>88</v>
      </c>
      <c r="AY280" s="16" t="s">
        <v>152</v>
      </c>
      <c r="BE280" s="156">
        <f>IF(N280="základná",J280,0)</f>
        <v>0</v>
      </c>
      <c r="BF280" s="156">
        <f>IF(N280="znížená",J280,0)</f>
        <v>0</v>
      </c>
      <c r="BG280" s="156">
        <f>IF(N280="zákl. prenesená",J280,0)</f>
        <v>0</v>
      </c>
      <c r="BH280" s="156">
        <f>IF(N280="zníž. prenesená",J280,0)</f>
        <v>0</v>
      </c>
      <c r="BI280" s="156">
        <f>IF(N280="nulová",J280,0)</f>
        <v>0</v>
      </c>
      <c r="BJ280" s="16" t="s">
        <v>88</v>
      </c>
      <c r="BK280" s="156">
        <f>ROUND(I280*H280,2)</f>
        <v>0</v>
      </c>
      <c r="BL280" s="16" t="s">
        <v>159</v>
      </c>
      <c r="BM280" s="155" t="s">
        <v>1059</v>
      </c>
    </row>
    <row r="281" spans="2:65" s="14" customFormat="1">
      <c r="B281" s="183"/>
      <c r="D281" s="158" t="s">
        <v>161</v>
      </c>
      <c r="E281" s="184" t="s">
        <v>1</v>
      </c>
      <c r="F281" s="185" t="s">
        <v>1060</v>
      </c>
      <c r="H281" s="184" t="s">
        <v>1</v>
      </c>
      <c r="I281" s="186"/>
      <c r="L281" s="183"/>
      <c r="M281" s="187"/>
      <c r="T281" s="188"/>
      <c r="AT281" s="184" t="s">
        <v>161</v>
      </c>
      <c r="AU281" s="184" t="s">
        <v>88</v>
      </c>
      <c r="AV281" s="14" t="s">
        <v>83</v>
      </c>
      <c r="AW281" s="14" t="s">
        <v>31</v>
      </c>
      <c r="AX281" s="14" t="s">
        <v>76</v>
      </c>
      <c r="AY281" s="184" t="s">
        <v>152</v>
      </c>
    </row>
    <row r="282" spans="2:65" s="12" customFormat="1">
      <c r="B282" s="157"/>
      <c r="D282" s="158" t="s">
        <v>161</v>
      </c>
      <c r="E282" s="159" t="s">
        <v>1</v>
      </c>
      <c r="F282" s="160" t="s">
        <v>1061</v>
      </c>
      <c r="H282" s="161">
        <v>5.0999999999999997E-2</v>
      </c>
      <c r="I282" s="162"/>
      <c r="L282" s="157"/>
      <c r="M282" s="163"/>
      <c r="T282" s="164"/>
      <c r="AT282" s="159" t="s">
        <v>161</v>
      </c>
      <c r="AU282" s="159" t="s">
        <v>88</v>
      </c>
      <c r="AV282" s="12" t="s">
        <v>88</v>
      </c>
      <c r="AW282" s="12" t="s">
        <v>31</v>
      </c>
      <c r="AX282" s="12" t="s">
        <v>76</v>
      </c>
      <c r="AY282" s="159" t="s">
        <v>152</v>
      </c>
    </row>
    <row r="283" spans="2:65" s="12" customFormat="1">
      <c r="B283" s="157"/>
      <c r="D283" s="158" t="s">
        <v>161</v>
      </c>
      <c r="E283" s="159" t="s">
        <v>1</v>
      </c>
      <c r="F283" s="160" t="s">
        <v>1062</v>
      </c>
      <c r="H283" s="161">
        <v>6.2E-2</v>
      </c>
      <c r="I283" s="162"/>
      <c r="L283" s="157"/>
      <c r="M283" s="163"/>
      <c r="T283" s="164"/>
      <c r="AT283" s="159" t="s">
        <v>161</v>
      </c>
      <c r="AU283" s="159" t="s">
        <v>88</v>
      </c>
      <c r="AV283" s="12" t="s">
        <v>88</v>
      </c>
      <c r="AW283" s="12" t="s">
        <v>31</v>
      </c>
      <c r="AX283" s="12" t="s">
        <v>76</v>
      </c>
      <c r="AY283" s="159" t="s">
        <v>152</v>
      </c>
    </row>
    <row r="284" spans="2:65" s="13" customFormat="1">
      <c r="B284" s="176"/>
      <c r="D284" s="158" t="s">
        <v>161</v>
      </c>
      <c r="E284" s="177" t="s">
        <v>1</v>
      </c>
      <c r="F284" s="178" t="s">
        <v>183</v>
      </c>
      <c r="H284" s="179">
        <v>0.113</v>
      </c>
      <c r="I284" s="180"/>
      <c r="L284" s="176"/>
      <c r="M284" s="181"/>
      <c r="T284" s="182"/>
      <c r="AT284" s="177" t="s">
        <v>161</v>
      </c>
      <c r="AU284" s="177" t="s">
        <v>88</v>
      </c>
      <c r="AV284" s="13" t="s">
        <v>159</v>
      </c>
      <c r="AW284" s="13" t="s">
        <v>31</v>
      </c>
      <c r="AX284" s="13" t="s">
        <v>83</v>
      </c>
      <c r="AY284" s="177" t="s">
        <v>152</v>
      </c>
    </row>
    <row r="285" spans="2:65" s="1" customFormat="1" ht="16.5" customHeight="1">
      <c r="B285" s="142"/>
      <c r="C285" s="165" t="s">
        <v>482</v>
      </c>
      <c r="D285" s="165" t="s">
        <v>169</v>
      </c>
      <c r="E285" s="166" t="s">
        <v>1063</v>
      </c>
      <c r="F285" s="167" t="s">
        <v>1064</v>
      </c>
      <c r="G285" s="168" t="s">
        <v>172</v>
      </c>
      <c r="H285" s="169">
        <v>214.7</v>
      </c>
      <c r="I285" s="170"/>
      <c r="J285" s="171">
        <f>ROUND(I285*H285,2)</f>
        <v>0</v>
      </c>
      <c r="K285" s="172"/>
      <c r="L285" s="173"/>
      <c r="M285" s="174" t="s">
        <v>1</v>
      </c>
      <c r="N285" s="175" t="s">
        <v>42</v>
      </c>
      <c r="P285" s="153">
        <f>O285*H285</f>
        <v>0</v>
      </c>
      <c r="Q285" s="153">
        <v>1E-3</v>
      </c>
      <c r="R285" s="153">
        <f>Q285*H285</f>
        <v>0.2147</v>
      </c>
      <c r="S285" s="153">
        <v>0</v>
      </c>
      <c r="T285" s="154">
        <f>S285*H285</f>
        <v>0</v>
      </c>
      <c r="AR285" s="155" t="s">
        <v>173</v>
      </c>
      <c r="AT285" s="155" t="s">
        <v>169</v>
      </c>
      <c r="AU285" s="155" t="s">
        <v>88</v>
      </c>
      <c r="AY285" s="16" t="s">
        <v>152</v>
      </c>
      <c r="BE285" s="156">
        <f>IF(N285="základná",J285,0)</f>
        <v>0</v>
      </c>
      <c r="BF285" s="156">
        <f>IF(N285="znížená",J285,0)</f>
        <v>0</v>
      </c>
      <c r="BG285" s="156">
        <f>IF(N285="zákl. prenesená",J285,0)</f>
        <v>0</v>
      </c>
      <c r="BH285" s="156">
        <f>IF(N285="zníž. prenesená",J285,0)</f>
        <v>0</v>
      </c>
      <c r="BI285" s="156">
        <f>IF(N285="nulová",J285,0)</f>
        <v>0</v>
      </c>
      <c r="BJ285" s="16" t="s">
        <v>88</v>
      </c>
      <c r="BK285" s="156">
        <f>ROUND(I285*H285,2)</f>
        <v>0</v>
      </c>
      <c r="BL285" s="16" t="s">
        <v>159</v>
      </c>
      <c r="BM285" s="155" t="s">
        <v>1065</v>
      </c>
    </row>
    <row r="286" spans="2:65" s="12" customFormat="1">
      <c r="B286" s="157"/>
      <c r="D286" s="158" t="s">
        <v>161</v>
      </c>
      <c r="E286" s="159" t="s">
        <v>1</v>
      </c>
      <c r="F286" s="160" t="s">
        <v>1066</v>
      </c>
      <c r="H286" s="161">
        <v>214.7</v>
      </c>
      <c r="I286" s="162"/>
      <c r="L286" s="157"/>
      <c r="M286" s="163"/>
      <c r="T286" s="164"/>
      <c r="AT286" s="159" t="s">
        <v>161</v>
      </c>
      <c r="AU286" s="159" t="s">
        <v>88</v>
      </c>
      <c r="AV286" s="12" t="s">
        <v>88</v>
      </c>
      <c r="AW286" s="12" t="s">
        <v>31</v>
      </c>
      <c r="AX286" s="12" t="s">
        <v>83</v>
      </c>
      <c r="AY286" s="159" t="s">
        <v>152</v>
      </c>
    </row>
    <row r="287" spans="2:65" s="1" customFormat="1" ht="37.950000000000003" customHeight="1">
      <c r="B287" s="142"/>
      <c r="C287" s="143" t="s">
        <v>486</v>
      </c>
      <c r="D287" s="143" t="s">
        <v>155</v>
      </c>
      <c r="E287" s="144" t="s">
        <v>1067</v>
      </c>
      <c r="F287" s="145" t="s">
        <v>1068</v>
      </c>
      <c r="G287" s="146" t="s">
        <v>165</v>
      </c>
      <c r="H287" s="147">
        <v>153.31800000000001</v>
      </c>
      <c r="I287" s="148"/>
      <c r="J287" s="149">
        <f>ROUND(I287*H287,2)</f>
        <v>0</v>
      </c>
      <c r="K287" s="150"/>
      <c r="L287" s="31"/>
      <c r="M287" s="151" t="s">
        <v>1</v>
      </c>
      <c r="N287" s="152" t="s">
        <v>42</v>
      </c>
      <c r="P287" s="153">
        <f>O287*H287</f>
        <v>0</v>
      </c>
      <c r="Q287" s="153">
        <v>2.3990000000000001E-2</v>
      </c>
      <c r="R287" s="153">
        <f>Q287*H287</f>
        <v>3.6780988200000002</v>
      </c>
      <c r="S287" s="153">
        <v>0</v>
      </c>
      <c r="T287" s="154">
        <f>S287*H287</f>
        <v>0</v>
      </c>
      <c r="AR287" s="155" t="s">
        <v>159</v>
      </c>
      <c r="AT287" s="155" t="s">
        <v>155</v>
      </c>
      <c r="AU287" s="155" t="s">
        <v>88</v>
      </c>
      <c r="AY287" s="16" t="s">
        <v>152</v>
      </c>
      <c r="BE287" s="156">
        <f>IF(N287="základná",J287,0)</f>
        <v>0</v>
      </c>
      <c r="BF287" s="156">
        <f>IF(N287="znížená",J287,0)</f>
        <v>0</v>
      </c>
      <c r="BG287" s="156">
        <f>IF(N287="zákl. prenesená",J287,0)</f>
        <v>0</v>
      </c>
      <c r="BH287" s="156">
        <f>IF(N287="zníž. prenesená",J287,0)</f>
        <v>0</v>
      </c>
      <c r="BI287" s="156">
        <f>IF(N287="nulová",J287,0)</f>
        <v>0</v>
      </c>
      <c r="BJ287" s="16" t="s">
        <v>88</v>
      </c>
      <c r="BK287" s="156">
        <f>ROUND(I287*H287,2)</f>
        <v>0</v>
      </c>
      <c r="BL287" s="16" t="s">
        <v>159</v>
      </c>
      <c r="BM287" s="155" t="s">
        <v>1069</v>
      </c>
    </row>
    <row r="288" spans="2:65" s="14" customFormat="1">
      <c r="B288" s="183"/>
      <c r="D288" s="158" t="s">
        <v>161</v>
      </c>
      <c r="E288" s="184" t="s">
        <v>1</v>
      </c>
      <c r="F288" s="185" t="s">
        <v>1070</v>
      </c>
      <c r="H288" s="184" t="s">
        <v>1</v>
      </c>
      <c r="I288" s="186"/>
      <c r="L288" s="183"/>
      <c r="M288" s="187"/>
      <c r="T288" s="188"/>
      <c r="AT288" s="184" t="s">
        <v>161</v>
      </c>
      <c r="AU288" s="184" t="s">
        <v>88</v>
      </c>
      <c r="AV288" s="14" t="s">
        <v>83</v>
      </c>
      <c r="AW288" s="14" t="s">
        <v>31</v>
      </c>
      <c r="AX288" s="14" t="s">
        <v>76</v>
      </c>
      <c r="AY288" s="184" t="s">
        <v>152</v>
      </c>
    </row>
    <row r="289" spans="2:65" s="12" customFormat="1">
      <c r="B289" s="157"/>
      <c r="D289" s="158" t="s">
        <v>161</v>
      </c>
      <c r="E289" s="159" t="s">
        <v>1</v>
      </c>
      <c r="F289" s="160" t="s">
        <v>1071</v>
      </c>
      <c r="H289" s="161">
        <v>37.799999999999997</v>
      </c>
      <c r="I289" s="162"/>
      <c r="L289" s="157"/>
      <c r="M289" s="163"/>
      <c r="T289" s="164"/>
      <c r="AT289" s="159" t="s">
        <v>161</v>
      </c>
      <c r="AU289" s="159" t="s">
        <v>88</v>
      </c>
      <c r="AV289" s="12" t="s">
        <v>88</v>
      </c>
      <c r="AW289" s="12" t="s">
        <v>31</v>
      </c>
      <c r="AX289" s="12" t="s">
        <v>76</v>
      </c>
      <c r="AY289" s="159" t="s">
        <v>152</v>
      </c>
    </row>
    <row r="290" spans="2:65" s="14" customFormat="1">
      <c r="B290" s="183"/>
      <c r="D290" s="158" t="s">
        <v>161</v>
      </c>
      <c r="E290" s="184" t="s">
        <v>1</v>
      </c>
      <c r="F290" s="185" t="s">
        <v>1072</v>
      </c>
      <c r="H290" s="184" t="s">
        <v>1</v>
      </c>
      <c r="I290" s="186"/>
      <c r="L290" s="183"/>
      <c r="M290" s="187"/>
      <c r="T290" s="188"/>
      <c r="AT290" s="184" t="s">
        <v>161</v>
      </c>
      <c r="AU290" s="184" t="s">
        <v>88</v>
      </c>
      <c r="AV290" s="14" t="s">
        <v>83</v>
      </c>
      <c r="AW290" s="14" t="s">
        <v>31</v>
      </c>
      <c r="AX290" s="14" t="s">
        <v>76</v>
      </c>
      <c r="AY290" s="184" t="s">
        <v>152</v>
      </c>
    </row>
    <row r="291" spans="2:65" s="12" customFormat="1">
      <c r="B291" s="157"/>
      <c r="D291" s="158" t="s">
        <v>161</v>
      </c>
      <c r="E291" s="159" t="s">
        <v>1</v>
      </c>
      <c r="F291" s="160" t="s">
        <v>1073</v>
      </c>
      <c r="H291" s="161">
        <v>115.518</v>
      </c>
      <c r="I291" s="162"/>
      <c r="L291" s="157"/>
      <c r="M291" s="163"/>
      <c r="T291" s="164"/>
      <c r="AT291" s="159" t="s">
        <v>161</v>
      </c>
      <c r="AU291" s="159" t="s">
        <v>88</v>
      </c>
      <c r="AV291" s="12" t="s">
        <v>88</v>
      </c>
      <c r="AW291" s="12" t="s">
        <v>31</v>
      </c>
      <c r="AX291" s="12" t="s">
        <v>76</v>
      </c>
      <c r="AY291" s="159" t="s">
        <v>152</v>
      </c>
    </row>
    <row r="292" spans="2:65" s="13" customFormat="1">
      <c r="B292" s="176"/>
      <c r="D292" s="158" t="s">
        <v>161</v>
      </c>
      <c r="E292" s="177" t="s">
        <v>1</v>
      </c>
      <c r="F292" s="178" t="s">
        <v>183</v>
      </c>
      <c r="H292" s="179">
        <v>153.31800000000001</v>
      </c>
      <c r="I292" s="180"/>
      <c r="L292" s="176"/>
      <c r="M292" s="181"/>
      <c r="T292" s="182"/>
      <c r="AT292" s="177" t="s">
        <v>161</v>
      </c>
      <c r="AU292" s="177" t="s">
        <v>88</v>
      </c>
      <c r="AV292" s="13" t="s">
        <v>159</v>
      </c>
      <c r="AW292" s="13" t="s">
        <v>31</v>
      </c>
      <c r="AX292" s="13" t="s">
        <v>83</v>
      </c>
      <c r="AY292" s="177" t="s">
        <v>152</v>
      </c>
    </row>
    <row r="293" spans="2:65" s="1" customFormat="1" ht="44.25" customHeight="1">
      <c r="B293" s="142"/>
      <c r="C293" s="143" t="s">
        <v>492</v>
      </c>
      <c r="D293" s="143" t="s">
        <v>155</v>
      </c>
      <c r="E293" s="144" t="s">
        <v>1074</v>
      </c>
      <c r="F293" s="145" t="s">
        <v>1075</v>
      </c>
      <c r="G293" s="146" t="s">
        <v>165</v>
      </c>
      <c r="H293" s="147">
        <v>459.95400000000001</v>
      </c>
      <c r="I293" s="148"/>
      <c r="J293" s="149">
        <f>ROUND(I293*H293,2)</f>
        <v>0</v>
      </c>
      <c r="K293" s="150"/>
      <c r="L293" s="31"/>
      <c r="M293" s="151" t="s">
        <v>1</v>
      </c>
      <c r="N293" s="152" t="s">
        <v>42</v>
      </c>
      <c r="P293" s="153">
        <f>O293*H293</f>
        <v>0</v>
      </c>
      <c r="Q293" s="153">
        <v>0</v>
      </c>
      <c r="R293" s="153">
        <f>Q293*H293</f>
        <v>0</v>
      </c>
      <c r="S293" s="153">
        <v>0</v>
      </c>
      <c r="T293" s="154">
        <f>S293*H293</f>
        <v>0</v>
      </c>
      <c r="AR293" s="155" t="s">
        <v>159</v>
      </c>
      <c r="AT293" s="155" t="s">
        <v>155</v>
      </c>
      <c r="AU293" s="155" t="s">
        <v>88</v>
      </c>
      <c r="AY293" s="16" t="s">
        <v>152</v>
      </c>
      <c r="BE293" s="156">
        <f>IF(N293="základná",J293,0)</f>
        <v>0</v>
      </c>
      <c r="BF293" s="156">
        <f>IF(N293="znížená",J293,0)</f>
        <v>0</v>
      </c>
      <c r="BG293" s="156">
        <f>IF(N293="zákl. prenesená",J293,0)</f>
        <v>0</v>
      </c>
      <c r="BH293" s="156">
        <f>IF(N293="zníž. prenesená",J293,0)</f>
        <v>0</v>
      </c>
      <c r="BI293" s="156">
        <f>IF(N293="nulová",J293,0)</f>
        <v>0</v>
      </c>
      <c r="BJ293" s="16" t="s">
        <v>88</v>
      </c>
      <c r="BK293" s="156">
        <f>ROUND(I293*H293,2)</f>
        <v>0</v>
      </c>
      <c r="BL293" s="16" t="s">
        <v>159</v>
      </c>
      <c r="BM293" s="155" t="s">
        <v>1076</v>
      </c>
    </row>
    <row r="294" spans="2:65" s="12" customFormat="1">
      <c r="B294" s="157"/>
      <c r="D294" s="158" t="s">
        <v>161</v>
      </c>
      <c r="E294" s="159" t="s">
        <v>1</v>
      </c>
      <c r="F294" s="160" t="s">
        <v>1077</v>
      </c>
      <c r="H294" s="161">
        <v>459.95400000000001</v>
      </c>
      <c r="I294" s="162"/>
      <c r="L294" s="157"/>
      <c r="M294" s="163"/>
      <c r="T294" s="164"/>
      <c r="AT294" s="159" t="s">
        <v>161</v>
      </c>
      <c r="AU294" s="159" t="s">
        <v>88</v>
      </c>
      <c r="AV294" s="12" t="s">
        <v>88</v>
      </c>
      <c r="AW294" s="12" t="s">
        <v>31</v>
      </c>
      <c r="AX294" s="12" t="s">
        <v>83</v>
      </c>
      <c r="AY294" s="159" t="s">
        <v>152</v>
      </c>
    </row>
    <row r="295" spans="2:65" s="1" customFormat="1" ht="37.950000000000003" customHeight="1">
      <c r="B295" s="142"/>
      <c r="C295" s="254" t="s">
        <v>500</v>
      </c>
      <c r="D295" s="254" t="s">
        <v>155</v>
      </c>
      <c r="E295" s="255" t="s">
        <v>1078</v>
      </c>
      <c r="F295" s="260" t="s">
        <v>1079</v>
      </c>
      <c r="G295" s="257" t="s">
        <v>165</v>
      </c>
      <c r="H295" s="258">
        <v>153.31800000000001</v>
      </c>
      <c r="I295" s="259"/>
      <c r="J295" s="259">
        <f>ROUND(I295*H295,2)</f>
        <v>0</v>
      </c>
      <c r="K295" s="150"/>
      <c r="L295" s="31"/>
      <c r="M295" s="151" t="s">
        <v>1</v>
      </c>
      <c r="N295" s="152" t="s">
        <v>42</v>
      </c>
      <c r="P295" s="153">
        <f>O295*H295</f>
        <v>0</v>
      </c>
      <c r="Q295" s="153">
        <v>2.3990000000000001E-2</v>
      </c>
      <c r="R295" s="153">
        <f>Q295*H295</f>
        <v>3.6780988200000002</v>
      </c>
      <c r="S295" s="153">
        <v>0</v>
      </c>
      <c r="T295" s="154">
        <f>S295*H295</f>
        <v>0</v>
      </c>
      <c r="AR295" s="155" t="s">
        <v>159</v>
      </c>
      <c r="AT295" s="155" t="s">
        <v>155</v>
      </c>
      <c r="AU295" s="155" t="s">
        <v>88</v>
      </c>
      <c r="AY295" s="16" t="s">
        <v>152</v>
      </c>
      <c r="BE295" s="156">
        <f>IF(N295="základná",J295,0)</f>
        <v>0</v>
      </c>
      <c r="BF295" s="156">
        <f>IF(N295="znížená",J295,0)</f>
        <v>0</v>
      </c>
      <c r="BG295" s="156">
        <f>IF(N295="zákl. prenesená",J295,0)</f>
        <v>0</v>
      </c>
      <c r="BH295" s="156">
        <f>IF(N295="zníž. prenesená",J295,0)</f>
        <v>0</v>
      </c>
      <c r="BI295" s="156">
        <f>IF(N295="nulová",J295,0)</f>
        <v>0</v>
      </c>
      <c r="BJ295" s="16" t="s">
        <v>88</v>
      </c>
      <c r="BK295" s="156">
        <f>ROUND(I295*H295,2)</f>
        <v>0</v>
      </c>
      <c r="BL295" s="16" t="s">
        <v>159</v>
      </c>
      <c r="BM295" s="155" t="s">
        <v>1080</v>
      </c>
    </row>
    <row r="296" spans="2:65" s="1" customFormat="1" ht="24.15" customHeight="1">
      <c r="B296" s="142"/>
      <c r="C296" s="143" t="s">
        <v>565</v>
      </c>
      <c r="D296" s="143" t="s">
        <v>155</v>
      </c>
      <c r="E296" s="144" t="s">
        <v>190</v>
      </c>
      <c r="F296" s="145" t="s">
        <v>191</v>
      </c>
      <c r="G296" s="146" t="s">
        <v>165</v>
      </c>
      <c r="H296" s="147">
        <v>16.62</v>
      </c>
      <c r="I296" s="148"/>
      <c r="J296" s="149">
        <f>ROUND(I296*H296,2)</f>
        <v>0</v>
      </c>
      <c r="K296" s="150"/>
      <c r="L296" s="31"/>
      <c r="M296" s="151" t="s">
        <v>1</v>
      </c>
      <c r="N296" s="152" t="s">
        <v>42</v>
      </c>
      <c r="P296" s="153">
        <f>O296*H296</f>
        <v>0</v>
      </c>
      <c r="Q296" s="153">
        <v>5.1385979999999998E-2</v>
      </c>
      <c r="R296" s="153">
        <f>Q296*H296</f>
        <v>0.85403498759999996</v>
      </c>
      <c r="S296" s="153">
        <v>0</v>
      </c>
      <c r="T296" s="154">
        <f>S296*H296</f>
        <v>0</v>
      </c>
      <c r="AR296" s="155" t="s">
        <v>159</v>
      </c>
      <c r="AT296" s="155" t="s">
        <v>155</v>
      </c>
      <c r="AU296" s="155" t="s">
        <v>88</v>
      </c>
      <c r="AY296" s="16" t="s">
        <v>152</v>
      </c>
      <c r="BE296" s="156">
        <f>IF(N296="základná",J296,0)</f>
        <v>0</v>
      </c>
      <c r="BF296" s="156">
        <f>IF(N296="znížená",J296,0)</f>
        <v>0</v>
      </c>
      <c r="BG296" s="156">
        <f>IF(N296="zákl. prenesená",J296,0)</f>
        <v>0</v>
      </c>
      <c r="BH296" s="156">
        <f>IF(N296="zníž. prenesená",J296,0)</f>
        <v>0</v>
      </c>
      <c r="BI296" s="156">
        <f>IF(N296="nulová",J296,0)</f>
        <v>0</v>
      </c>
      <c r="BJ296" s="16" t="s">
        <v>88</v>
      </c>
      <c r="BK296" s="156">
        <f>ROUND(I296*H296,2)</f>
        <v>0</v>
      </c>
      <c r="BL296" s="16" t="s">
        <v>159</v>
      </c>
      <c r="BM296" s="155" t="s">
        <v>1081</v>
      </c>
    </row>
    <row r="297" spans="2:65" s="14" customFormat="1">
      <c r="B297" s="183"/>
      <c r="D297" s="158" t="s">
        <v>161</v>
      </c>
      <c r="E297" s="184" t="s">
        <v>1</v>
      </c>
      <c r="F297" s="185" t="s">
        <v>1082</v>
      </c>
      <c r="H297" s="184" t="s">
        <v>1</v>
      </c>
      <c r="I297" s="186"/>
      <c r="L297" s="183"/>
      <c r="M297" s="187"/>
      <c r="T297" s="188"/>
      <c r="AT297" s="184" t="s">
        <v>161</v>
      </c>
      <c r="AU297" s="184" t="s">
        <v>88</v>
      </c>
      <c r="AV297" s="14" t="s">
        <v>83</v>
      </c>
      <c r="AW297" s="14" t="s">
        <v>31</v>
      </c>
      <c r="AX297" s="14" t="s">
        <v>76</v>
      </c>
      <c r="AY297" s="184" t="s">
        <v>152</v>
      </c>
    </row>
    <row r="298" spans="2:65" s="12" customFormat="1">
      <c r="B298" s="157"/>
      <c r="D298" s="158" t="s">
        <v>161</v>
      </c>
      <c r="E298" s="159" t="s">
        <v>1</v>
      </c>
      <c r="F298" s="160" t="s">
        <v>1083</v>
      </c>
      <c r="H298" s="161">
        <v>11.82</v>
      </c>
      <c r="I298" s="162"/>
      <c r="L298" s="157"/>
      <c r="M298" s="163"/>
      <c r="T298" s="164"/>
      <c r="AT298" s="159" t="s">
        <v>161</v>
      </c>
      <c r="AU298" s="159" t="s">
        <v>88</v>
      </c>
      <c r="AV298" s="12" t="s">
        <v>88</v>
      </c>
      <c r="AW298" s="12" t="s">
        <v>31</v>
      </c>
      <c r="AX298" s="12" t="s">
        <v>76</v>
      </c>
      <c r="AY298" s="159" t="s">
        <v>152</v>
      </c>
    </row>
    <row r="299" spans="2:65" s="14" customFormat="1">
      <c r="B299" s="183"/>
      <c r="D299" s="158" t="s">
        <v>161</v>
      </c>
      <c r="E299" s="184" t="s">
        <v>1</v>
      </c>
      <c r="F299" s="185" t="s">
        <v>1084</v>
      </c>
      <c r="H299" s="184" t="s">
        <v>1</v>
      </c>
      <c r="I299" s="186"/>
      <c r="L299" s="183"/>
      <c r="M299" s="187"/>
      <c r="T299" s="188"/>
      <c r="AT299" s="184" t="s">
        <v>161</v>
      </c>
      <c r="AU299" s="184" t="s">
        <v>88</v>
      </c>
      <c r="AV299" s="14" t="s">
        <v>83</v>
      </c>
      <c r="AW299" s="14" t="s">
        <v>31</v>
      </c>
      <c r="AX299" s="14" t="s">
        <v>76</v>
      </c>
      <c r="AY299" s="184" t="s">
        <v>152</v>
      </c>
    </row>
    <row r="300" spans="2:65" s="12" customFormat="1">
      <c r="B300" s="157"/>
      <c r="D300" s="158" t="s">
        <v>161</v>
      </c>
      <c r="E300" s="159" t="s">
        <v>1</v>
      </c>
      <c r="F300" s="160" t="s">
        <v>1085</v>
      </c>
      <c r="H300" s="161">
        <v>4.8</v>
      </c>
      <c r="I300" s="162"/>
      <c r="L300" s="157"/>
      <c r="M300" s="163"/>
      <c r="T300" s="164"/>
      <c r="AT300" s="159" t="s">
        <v>161</v>
      </c>
      <c r="AU300" s="159" t="s">
        <v>88</v>
      </c>
      <c r="AV300" s="12" t="s">
        <v>88</v>
      </c>
      <c r="AW300" s="12" t="s">
        <v>31</v>
      </c>
      <c r="AX300" s="12" t="s">
        <v>76</v>
      </c>
      <c r="AY300" s="159" t="s">
        <v>152</v>
      </c>
    </row>
    <row r="301" spans="2:65" s="13" customFormat="1">
      <c r="B301" s="176"/>
      <c r="D301" s="158" t="s">
        <v>161</v>
      </c>
      <c r="E301" s="177" t="s">
        <v>1</v>
      </c>
      <c r="F301" s="178" t="s">
        <v>183</v>
      </c>
      <c r="H301" s="179">
        <v>16.62</v>
      </c>
      <c r="I301" s="180"/>
      <c r="L301" s="176"/>
      <c r="M301" s="181"/>
      <c r="T301" s="182"/>
      <c r="AT301" s="177" t="s">
        <v>161</v>
      </c>
      <c r="AU301" s="177" t="s">
        <v>88</v>
      </c>
      <c r="AV301" s="13" t="s">
        <v>159</v>
      </c>
      <c r="AW301" s="13" t="s">
        <v>31</v>
      </c>
      <c r="AX301" s="13" t="s">
        <v>83</v>
      </c>
      <c r="AY301" s="177" t="s">
        <v>152</v>
      </c>
    </row>
    <row r="302" spans="2:65" s="1" customFormat="1" ht="16.5" customHeight="1">
      <c r="B302" s="142"/>
      <c r="C302" s="143" t="s">
        <v>645</v>
      </c>
      <c r="D302" s="143" t="s">
        <v>155</v>
      </c>
      <c r="E302" s="144" t="s">
        <v>1086</v>
      </c>
      <c r="F302" s="145" t="s">
        <v>1087</v>
      </c>
      <c r="G302" s="146" t="s">
        <v>165</v>
      </c>
      <c r="H302" s="147">
        <v>37.799999999999997</v>
      </c>
      <c r="I302" s="148"/>
      <c r="J302" s="149">
        <f>ROUND(I302*H302,2)</f>
        <v>0</v>
      </c>
      <c r="K302" s="150"/>
      <c r="L302" s="31"/>
      <c r="M302" s="151" t="s">
        <v>1</v>
      </c>
      <c r="N302" s="152" t="s">
        <v>42</v>
      </c>
      <c r="P302" s="153">
        <f>O302*H302</f>
        <v>0</v>
      </c>
      <c r="Q302" s="153">
        <v>5.4945000000000003E-5</v>
      </c>
      <c r="R302" s="153">
        <f>Q302*H302</f>
        <v>2.0769209999999998E-3</v>
      </c>
      <c r="S302" s="153">
        <v>0</v>
      </c>
      <c r="T302" s="154">
        <f>S302*H302</f>
        <v>0</v>
      </c>
      <c r="AR302" s="155" t="s">
        <v>159</v>
      </c>
      <c r="AT302" s="155" t="s">
        <v>155</v>
      </c>
      <c r="AU302" s="155" t="s">
        <v>88</v>
      </c>
      <c r="AY302" s="16" t="s">
        <v>152</v>
      </c>
      <c r="BE302" s="156">
        <f>IF(N302="základná",J302,0)</f>
        <v>0</v>
      </c>
      <c r="BF302" s="156">
        <f>IF(N302="znížená",J302,0)</f>
        <v>0</v>
      </c>
      <c r="BG302" s="156">
        <f>IF(N302="zákl. prenesená",J302,0)</f>
        <v>0</v>
      </c>
      <c r="BH302" s="156">
        <f>IF(N302="zníž. prenesená",J302,0)</f>
        <v>0</v>
      </c>
      <c r="BI302" s="156">
        <f>IF(N302="nulová",J302,0)</f>
        <v>0</v>
      </c>
      <c r="BJ302" s="16" t="s">
        <v>88</v>
      </c>
      <c r="BK302" s="156">
        <f>ROUND(I302*H302,2)</f>
        <v>0</v>
      </c>
      <c r="BL302" s="16" t="s">
        <v>159</v>
      </c>
      <c r="BM302" s="155" t="s">
        <v>1088</v>
      </c>
    </row>
    <row r="303" spans="2:65" s="1" customFormat="1" ht="16.5" customHeight="1">
      <c r="B303" s="142"/>
      <c r="C303" s="143" t="s">
        <v>568</v>
      </c>
      <c r="D303" s="143" t="s">
        <v>155</v>
      </c>
      <c r="E303" s="144" t="s">
        <v>1089</v>
      </c>
      <c r="F303" s="145" t="s">
        <v>1090</v>
      </c>
      <c r="G303" s="146" t="s">
        <v>165</v>
      </c>
      <c r="H303" s="147">
        <v>37.799999999999997</v>
      </c>
      <c r="I303" s="148"/>
      <c r="J303" s="149">
        <f>ROUND(I303*H303,2)</f>
        <v>0</v>
      </c>
      <c r="K303" s="150"/>
      <c r="L303" s="31"/>
      <c r="M303" s="151" t="s">
        <v>1</v>
      </c>
      <c r="N303" s="152" t="s">
        <v>42</v>
      </c>
      <c r="P303" s="153">
        <f>O303*H303</f>
        <v>0</v>
      </c>
      <c r="Q303" s="153">
        <v>0</v>
      </c>
      <c r="R303" s="153">
        <f>Q303*H303</f>
        <v>0</v>
      </c>
      <c r="S303" s="153">
        <v>0</v>
      </c>
      <c r="T303" s="154">
        <f>S303*H303</f>
        <v>0</v>
      </c>
      <c r="AR303" s="155" t="s">
        <v>159</v>
      </c>
      <c r="AT303" s="155" t="s">
        <v>155</v>
      </c>
      <c r="AU303" s="155" t="s">
        <v>88</v>
      </c>
      <c r="AY303" s="16" t="s">
        <v>152</v>
      </c>
      <c r="BE303" s="156">
        <f>IF(N303="základná",J303,0)</f>
        <v>0</v>
      </c>
      <c r="BF303" s="156">
        <f>IF(N303="znížená",J303,0)</f>
        <v>0</v>
      </c>
      <c r="BG303" s="156">
        <f>IF(N303="zákl. prenesená",J303,0)</f>
        <v>0</v>
      </c>
      <c r="BH303" s="156">
        <f>IF(N303="zníž. prenesená",J303,0)</f>
        <v>0</v>
      </c>
      <c r="BI303" s="156">
        <f>IF(N303="nulová",J303,0)</f>
        <v>0</v>
      </c>
      <c r="BJ303" s="16" t="s">
        <v>88</v>
      </c>
      <c r="BK303" s="156">
        <f>ROUND(I303*H303,2)</f>
        <v>0</v>
      </c>
      <c r="BL303" s="16" t="s">
        <v>159</v>
      </c>
      <c r="BM303" s="155" t="s">
        <v>1091</v>
      </c>
    </row>
    <row r="304" spans="2:65" s="1" customFormat="1" ht="16.5" customHeight="1">
      <c r="B304" s="142"/>
      <c r="C304" s="143" t="s">
        <v>652</v>
      </c>
      <c r="D304" s="143" t="s">
        <v>155</v>
      </c>
      <c r="E304" s="144" t="s">
        <v>216</v>
      </c>
      <c r="F304" s="145" t="s">
        <v>727</v>
      </c>
      <c r="G304" s="146" t="s">
        <v>165</v>
      </c>
      <c r="H304" s="147">
        <v>155.15</v>
      </c>
      <c r="I304" s="148"/>
      <c r="J304" s="149">
        <f>ROUND(I304*H304,2)</f>
        <v>0</v>
      </c>
      <c r="K304" s="150"/>
      <c r="L304" s="31"/>
      <c r="M304" s="151" t="s">
        <v>1</v>
      </c>
      <c r="N304" s="152" t="s">
        <v>42</v>
      </c>
      <c r="P304" s="153">
        <f>O304*H304</f>
        <v>0</v>
      </c>
      <c r="Q304" s="153">
        <v>4.8999999999999998E-5</v>
      </c>
      <c r="R304" s="153">
        <f>Q304*H304</f>
        <v>7.6023499999999999E-3</v>
      </c>
      <c r="S304" s="153">
        <v>0</v>
      </c>
      <c r="T304" s="154">
        <f>S304*H304</f>
        <v>0</v>
      </c>
      <c r="AR304" s="155" t="s">
        <v>159</v>
      </c>
      <c r="AT304" s="155" t="s">
        <v>155</v>
      </c>
      <c r="AU304" s="155" t="s">
        <v>88</v>
      </c>
      <c r="AY304" s="16" t="s">
        <v>152</v>
      </c>
      <c r="BE304" s="156">
        <f>IF(N304="základná",J304,0)</f>
        <v>0</v>
      </c>
      <c r="BF304" s="156">
        <f>IF(N304="znížená",J304,0)</f>
        <v>0</v>
      </c>
      <c r="BG304" s="156">
        <f>IF(N304="zákl. prenesená",J304,0)</f>
        <v>0</v>
      </c>
      <c r="BH304" s="156">
        <f>IF(N304="zníž. prenesená",J304,0)</f>
        <v>0</v>
      </c>
      <c r="BI304" s="156">
        <f>IF(N304="nulová",J304,0)</f>
        <v>0</v>
      </c>
      <c r="BJ304" s="16" t="s">
        <v>88</v>
      </c>
      <c r="BK304" s="156">
        <f>ROUND(I304*H304,2)</f>
        <v>0</v>
      </c>
      <c r="BL304" s="16" t="s">
        <v>159</v>
      </c>
      <c r="BM304" s="155" t="s">
        <v>1092</v>
      </c>
    </row>
    <row r="305" spans="2:65" s="12" customFormat="1">
      <c r="B305" s="157"/>
      <c r="D305" s="158" t="s">
        <v>161</v>
      </c>
      <c r="E305" s="159" t="s">
        <v>1</v>
      </c>
      <c r="F305" s="160" t="s">
        <v>1093</v>
      </c>
      <c r="H305" s="161">
        <v>16.45</v>
      </c>
      <c r="I305" s="162"/>
      <c r="L305" s="157"/>
      <c r="M305" s="163"/>
      <c r="T305" s="164"/>
      <c r="AT305" s="159" t="s">
        <v>161</v>
      </c>
      <c r="AU305" s="159" t="s">
        <v>88</v>
      </c>
      <c r="AV305" s="12" t="s">
        <v>88</v>
      </c>
      <c r="AW305" s="12" t="s">
        <v>31</v>
      </c>
      <c r="AX305" s="12" t="s">
        <v>76</v>
      </c>
      <c r="AY305" s="159" t="s">
        <v>152</v>
      </c>
    </row>
    <row r="306" spans="2:65" s="12" customFormat="1">
      <c r="B306" s="157"/>
      <c r="D306" s="158" t="s">
        <v>161</v>
      </c>
      <c r="E306" s="159" t="s">
        <v>1</v>
      </c>
      <c r="F306" s="160" t="s">
        <v>1094</v>
      </c>
      <c r="H306" s="161">
        <v>46.06</v>
      </c>
      <c r="I306" s="162"/>
      <c r="L306" s="157"/>
      <c r="M306" s="163"/>
      <c r="T306" s="164"/>
      <c r="AT306" s="159" t="s">
        <v>161</v>
      </c>
      <c r="AU306" s="159" t="s">
        <v>88</v>
      </c>
      <c r="AV306" s="12" t="s">
        <v>88</v>
      </c>
      <c r="AW306" s="12" t="s">
        <v>31</v>
      </c>
      <c r="AX306" s="12" t="s">
        <v>76</v>
      </c>
      <c r="AY306" s="159" t="s">
        <v>152</v>
      </c>
    </row>
    <row r="307" spans="2:65" s="12" customFormat="1">
      <c r="B307" s="157"/>
      <c r="D307" s="158" t="s">
        <v>161</v>
      </c>
      <c r="E307" s="159" t="s">
        <v>1</v>
      </c>
      <c r="F307" s="160" t="s">
        <v>1095</v>
      </c>
      <c r="H307" s="161">
        <v>46.06</v>
      </c>
      <c r="I307" s="162"/>
      <c r="L307" s="157"/>
      <c r="M307" s="163"/>
      <c r="T307" s="164"/>
      <c r="AT307" s="159" t="s">
        <v>161</v>
      </c>
      <c r="AU307" s="159" t="s">
        <v>88</v>
      </c>
      <c r="AV307" s="12" t="s">
        <v>88</v>
      </c>
      <c r="AW307" s="12" t="s">
        <v>31</v>
      </c>
      <c r="AX307" s="12" t="s">
        <v>76</v>
      </c>
      <c r="AY307" s="159" t="s">
        <v>152</v>
      </c>
    </row>
    <row r="308" spans="2:65" s="12" customFormat="1">
      <c r="B308" s="157"/>
      <c r="D308" s="158" t="s">
        <v>161</v>
      </c>
      <c r="E308" s="159" t="s">
        <v>1</v>
      </c>
      <c r="F308" s="160" t="s">
        <v>1096</v>
      </c>
      <c r="H308" s="161">
        <v>46.58</v>
      </c>
      <c r="I308" s="162"/>
      <c r="L308" s="157"/>
      <c r="M308" s="163"/>
      <c r="T308" s="164"/>
      <c r="AT308" s="159" t="s">
        <v>161</v>
      </c>
      <c r="AU308" s="159" t="s">
        <v>88</v>
      </c>
      <c r="AV308" s="12" t="s">
        <v>88</v>
      </c>
      <c r="AW308" s="12" t="s">
        <v>31</v>
      </c>
      <c r="AX308" s="12" t="s">
        <v>76</v>
      </c>
      <c r="AY308" s="159" t="s">
        <v>152</v>
      </c>
    </row>
    <row r="309" spans="2:65" s="13" customFormat="1">
      <c r="B309" s="176"/>
      <c r="D309" s="158" t="s">
        <v>161</v>
      </c>
      <c r="E309" s="177" t="s">
        <v>1</v>
      </c>
      <c r="F309" s="178" t="s">
        <v>183</v>
      </c>
      <c r="H309" s="179">
        <v>155.15</v>
      </c>
      <c r="I309" s="180"/>
      <c r="L309" s="176"/>
      <c r="M309" s="181"/>
      <c r="T309" s="182"/>
      <c r="AT309" s="177" t="s">
        <v>161</v>
      </c>
      <c r="AU309" s="177" t="s">
        <v>88</v>
      </c>
      <c r="AV309" s="13" t="s">
        <v>159</v>
      </c>
      <c r="AW309" s="13" t="s">
        <v>31</v>
      </c>
      <c r="AX309" s="13" t="s">
        <v>83</v>
      </c>
      <c r="AY309" s="177" t="s">
        <v>152</v>
      </c>
    </row>
    <row r="310" spans="2:65" s="1" customFormat="1" ht="24.15" customHeight="1">
      <c r="B310" s="142"/>
      <c r="C310" s="143" t="s">
        <v>571</v>
      </c>
      <c r="D310" s="143" t="s">
        <v>155</v>
      </c>
      <c r="E310" s="144" t="s">
        <v>1097</v>
      </c>
      <c r="F310" s="145" t="s">
        <v>1098</v>
      </c>
      <c r="G310" s="146" t="s">
        <v>165</v>
      </c>
      <c r="H310" s="147">
        <v>7.9009999999999998</v>
      </c>
      <c r="I310" s="148"/>
      <c r="J310" s="149">
        <f>ROUND(I310*H310,2)</f>
        <v>0</v>
      </c>
      <c r="K310" s="150"/>
      <c r="L310" s="31"/>
      <c r="M310" s="151" t="s">
        <v>1</v>
      </c>
      <c r="N310" s="152" t="s">
        <v>42</v>
      </c>
      <c r="P310" s="153">
        <f>O310*H310</f>
        <v>0</v>
      </c>
      <c r="Q310" s="153">
        <v>0</v>
      </c>
      <c r="R310" s="153">
        <f>Q310*H310</f>
        <v>0</v>
      </c>
      <c r="S310" s="153">
        <v>0</v>
      </c>
      <c r="T310" s="154">
        <f>S310*H310</f>
        <v>0</v>
      </c>
      <c r="AR310" s="155" t="s">
        <v>159</v>
      </c>
      <c r="AT310" s="155" t="s">
        <v>155</v>
      </c>
      <c r="AU310" s="155" t="s">
        <v>88</v>
      </c>
      <c r="AY310" s="16" t="s">
        <v>152</v>
      </c>
      <c r="BE310" s="156">
        <f>IF(N310="základná",J310,0)</f>
        <v>0</v>
      </c>
      <c r="BF310" s="156">
        <f>IF(N310="znížená",J310,0)</f>
        <v>0</v>
      </c>
      <c r="BG310" s="156">
        <f>IF(N310="zákl. prenesená",J310,0)</f>
        <v>0</v>
      </c>
      <c r="BH310" s="156">
        <f>IF(N310="zníž. prenesená",J310,0)</f>
        <v>0</v>
      </c>
      <c r="BI310" s="156">
        <f>IF(N310="nulová",J310,0)</f>
        <v>0</v>
      </c>
      <c r="BJ310" s="16" t="s">
        <v>88</v>
      </c>
      <c r="BK310" s="156">
        <f>ROUND(I310*H310,2)</f>
        <v>0</v>
      </c>
      <c r="BL310" s="16" t="s">
        <v>159</v>
      </c>
      <c r="BM310" s="155" t="s">
        <v>1099</v>
      </c>
    </row>
    <row r="311" spans="2:65" s="14" customFormat="1">
      <c r="B311" s="183"/>
      <c r="D311" s="158" t="s">
        <v>161</v>
      </c>
      <c r="E311" s="184" t="s">
        <v>1</v>
      </c>
      <c r="F311" s="185" t="s">
        <v>1100</v>
      </c>
      <c r="H311" s="184" t="s">
        <v>1</v>
      </c>
      <c r="I311" s="186"/>
      <c r="L311" s="183"/>
      <c r="M311" s="187"/>
      <c r="T311" s="188"/>
      <c r="AT311" s="184" t="s">
        <v>161</v>
      </c>
      <c r="AU311" s="184" t="s">
        <v>88</v>
      </c>
      <c r="AV311" s="14" t="s">
        <v>83</v>
      </c>
      <c r="AW311" s="14" t="s">
        <v>31</v>
      </c>
      <c r="AX311" s="14" t="s">
        <v>76</v>
      </c>
      <c r="AY311" s="184" t="s">
        <v>152</v>
      </c>
    </row>
    <row r="312" spans="2:65" s="12" customFormat="1">
      <c r="B312" s="157"/>
      <c r="D312" s="158" t="s">
        <v>161</v>
      </c>
      <c r="E312" s="159" t="s">
        <v>1</v>
      </c>
      <c r="F312" s="160" t="s">
        <v>1101</v>
      </c>
      <c r="H312" s="161">
        <v>7.9009999999999998</v>
      </c>
      <c r="I312" s="162"/>
      <c r="L312" s="157"/>
      <c r="M312" s="163"/>
      <c r="T312" s="164"/>
      <c r="AT312" s="159" t="s">
        <v>161</v>
      </c>
      <c r="AU312" s="159" t="s">
        <v>88</v>
      </c>
      <c r="AV312" s="12" t="s">
        <v>88</v>
      </c>
      <c r="AW312" s="12" t="s">
        <v>31</v>
      </c>
      <c r="AX312" s="12" t="s">
        <v>83</v>
      </c>
      <c r="AY312" s="159" t="s">
        <v>152</v>
      </c>
    </row>
    <row r="313" spans="2:65" s="1" customFormat="1" ht="37.950000000000003" customHeight="1">
      <c r="B313" s="142"/>
      <c r="C313" s="143" t="s">
        <v>657</v>
      </c>
      <c r="D313" s="143" t="s">
        <v>155</v>
      </c>
      <c r="E313" s="144" t="s">
        <v>1102</v>
      </c>
      <c r="F313" s="145" t="s">
        <v>1103</v>
      </c>
      <c r="G313" s="146" t="s">
        <v>362</v>
      </c>
      <c r="H313" s="147">
        <v>4</v>
      </c>
      <c r="I313" s="148"/>
      <c r="J313" s="149">
        <f>ROUND(I313*H313,2)</f>
        <v>0</v>
      </c>
      <c r="K313" s="150"/>
      <c r="L313" s="31"/>
      <c r="M313" s="151" t="s">
        <v>1</v>
      </c>
      <c r="N313" s="152" t="s">
        <v>42</v>
      </c>
      <c r="P313" s="153">
        <f>O313*H313</f>
        <v>0</v>
      </c>
      <c r="Q313" s="153">
        <v>1.4999999999999999E-4</v>
      </c>
      <c r="R313" s="153">
        <f>Q313*H313</f>
        <v>5.9999999999999995E-4</v>
      </c>
      <c r="S313" s="153">
        <v>0</v>
      </c>
      <c r="T313" s="154">
        <f>S313*H313</f>
        <v>0</v>
      </c>
      <c r="AR313" s="155" t="s">
        <v>159</v>
      </c>
      <c r="AT313" s="155" t="s">
        <v>155</v>
      </c>
      <c r="AU313" s="155" t="s">
        <v>88</v>
      </c>
      <c r="AY313" s="16" t="s">
        <v>152</v>
      </c>
      <c r="BE313" s="156">
        <f>IF(N313="základná",J313,0)</f>
        <v>0</v>
      </c>
      <c r="BF313" s="156">
        <f>IF(N313="znížená",J313,0)</f>
        <v>0</v>
      </c>
      <c r="BG313" s="156">
        <f>IF(N313="zákl. prenesená",J313,0)</f>
        <v>0</v>
      </c>
      <c r="BH313" s="156">
        <f>IF(N313="zníž. prenesená",J313,0)</f>
        <v>0</v>
      </c>
      <c r="BI313" s="156">
        <f>IF(N313="nulová",J313,0)</f>
        <v>0</v>
      </c>
      <c r="BJ313" s="16" t="s">
        <v>88</v>
      </c>
      <c r="BK313" s="156">
        <f>ROUND(I313*H313,2)</f>
        <v>0</v>
      </c>
      <c r="BL313" s="16" t="s">
        <v>159</v>
      </c>
      <c r="BM313" s="155" t="s">
        <v>1104</v>
      </c>
    </row>
    <row r="314" spans="2:65" s="12" customFormat="1">
      <c r="B314" s="157"/>
      <c r="D314" s="158" t="s">
        <v>161</v>
      </c>
      <c r="E314" s="159" t="s">
        <v>1</v>
      </c>
      <c r="F314" s="160" t="s">
        <v>1105</v>
      </c>
      <c r="H314" s="161">
        <v>4</v>
      </c>
      <c r="I314" s="162"/>
      <c r="L314" s="157"/>
      <c r="M314" s="163"/>
      <c r="T314" s="164"/>
      <c r="AT314" s="159" t="s">
        <v>161</v>
      </c>
      <c r="AU314" s="159" t="s">
        <v>88</v>
      </c>
      <c r="AV314" s="12" t="s">
        <v>88</v>
      </c>
      <c r="AW314" s="12" t="s">
        <v>31</v>
      </c>
      <c r="AX314" s="12" t="s">
        <v>83</v>
      </c>
      <c r="AY314" s="159" t="s">
        <v>152</v>
      </c>
    </row>
    <row r="315" spans="2:65" s="1" customFormat="1" ht="16.5" customHeight="1">
      <c r="B315" s="142"/>
      <c r="C315" s="165" t="s">
        <v>574</v>
      </c>
      <c r="D315" s="165" t="s">
        <v>169</v>
      </c>
      <c r="E315" s="166" t="s">
        <v>1106</v>
      </c>
      <c r="F315" s="167" t="s">
        <v>1107</v>
      </c>
      <c r="G315" s="168" t="s">
        <v>172</v>
      </c>
      <c r="H315" s="169">
        <v>18.082000000000001</v>
      </c>
      <c r="I315" s="170"/>
      <c r="J315" s="171">
        <f>ROUND(I315*H315,2)</f>
        <v>0</v>
      </c>
      <c r="K315" s="172"/>
      <c r="L315" s="173"/>
      <c r="M315" s="174" t="s">
        <v>1</v>
      </c>
      <c r="N315" s="175" t="s">
        <v>42</v>
      </c>
      <c r="P315" s="153">
        <f>O315*H315</f>
        <v>0</v>
      </c>
      <c r="Q315" s="153">
        <v>1E-3</v>
      </c>
      <c r="R315" s="153">
        <f>Q315*H315</f>
        <v>1.8082000000000001E-2</v>
      </c>
      <c r="S315" s="153">
        <v>0</v>
      </c>
      <c r="T315" s="154">
        <f>S315*H315</f>
        <v>0</v>
      </c>
      <c r="AR315" s="155" t="s">
        <v>173</v>
      </c>
      <c r="AT315" s="155" t="s">
        <v>169</v>
      </c>
      <c r="AU315" s="155" t="s">
        <v>88</v>
      </c>
      <c r="AY315" s="16" t="s">
        <v>152</v>
      </c>
      <c r="BE315" s="156">
        <f>IF(N315="základná",J315,0)</f>
        <v>0</v>
      </c>
      <c r="BF315" s="156">
        <f>IF(N315="znížená",J315,0)</f>
        <v>0</v>
      </c>
      <c r="BG315" s="156">
        <f>IF(N315="zákl. prenesená",J315,0)</f>
        <v>0</v>
      </c>
      <c r="BH315" s="156">
        <f>IF(N315="zníž. prenesená",J315,0)</f>
        <v>0</v>
      </c>
      <c r="BI315" s="156">
        <f>IF(N315="nulová",J315,0)</f>
        <v>0</v>
      </c>
      <c r="BJ315" s="16" t="s">
        <v>88</v>
      </c>
      <c r="BK315" s="156">
        <f>ROUND(I315*H315,2)</f>
        <v>0</v>
      </c>
      <c r="BL315" s="16" t="s">
        <v>159</v>
      </c>
      <c r="BM315" s="155" t="s">
        <v>1108</v>
      </c>
    </row>
    <row r="316" spans="2:65" s="12" customFormat="1">
      <c r="B316" s="157"/>
      <c r="D316" s="158" t="s">
        <v>161</v>
      </c>
      <c r="E316" s="159" t="s">
        <v>1</v>
      </c>
      <c r="F316" s="160" t="s">
        <v>1109</v>
      </c>
      <c r="H316" s="161">
        <v>18.082000000000001</v>
      </c>
      <c r="I316" s="162"/>
      <c r="L316" s="157"/>
      <c r="M316" s="163"/>
      <c r="T316" s="164"/>
      <c r="AT316" s="159" t="s">
        <v>161</v>
      </c>
      <c r="AU316" s="159" t="s">
        <v>88</v>
      </c>
      <c r="AV316" s="12" t="s">
        <v>88</v>
      </c>
      <c r="AW316" s="12" t="s">
        <v>31</v>
      </c>
      <c r="AX316" s="12" t="s">
        <v>83</v>
      </c>
      <c r="AY316" s="159" t="s">
        <v>152</v>
      </c>
    </row>
    <row r="317" spans="2:65" s="1" customFormat="1" ht="37.950000000000003" customHeight="1">
      <c r="B317" s="142"/>
      <c r="C317" s="143" t="s">
        <v>662</v>
      </c>
      <c r="D317" s="143" t="s">
        <v>155</v>
      </c>
      <c r="E317" s="144" t="s">
        <v>1110</v>
      </c>
      <c r="F317" s="145" t="s">
        <v>1111</v>
      </c>
      <c r="G317" s="146" t="s">
        <v>362</v>
      </c>
      <c r="H317" s="147">
        <v>2</v>
      </c>
      <c r="I317" s="148"/>
      <c r="J317" s="149">
        <f>ROUND(I317*H317,2)</f>
        <v>0</v>
      </c>
      <c r="K317" s="150"/>
      <c r="L317" s="31"/>
      <c r="M317" s="151" t="s">
        <v>1</v>
      </c>
      <c r="N317" s="152" t="s">
        <v>42</v>
      </c>
      <c r="P317" s="153">
        <f>O317*H317</f>
        <v>0</v>
      </c>
      <c r="Q317" s="153">
        <v>2.0494999999999999E-4</v>
      </c>
      <c r="R317" s="153">
        <f>Q317*H317</f>
        <v>4.0989999999999999E-4</v>
      </c>
      <c r="S317" s="153">
        <v>0</v>
      </c>
      <c r="T317" s="154">
        <f>S317*H317</f>
        <v>0</v>
      </c>
      <c r="AR317" s="155" t="s">
        <v>159</v>
      </c>
      <c r="AT317" s="155" t="s">
        <v>155</v>
      </c>
      <c r="AU317" s="155" t="s">
        <v>88</v>
      </c>
      <c r="AY317" s="16" t="s">
        <v>152</v>
      </c>
      <c r="BE317" s="156">
        <f>IF(N317="základná",J317,0)</f>
        <v>0</v>
      </c>
      <c r="BF317" s="156">
        <f>IF(N317="znížená",J317,0)</f>
        <v>0</v>
      </c>
      <c r="BG317" s="156">
        <f>IF(N317="zákl. prenesená",J317,0)</f>
        <v>0</v>
      </c>
      <c r="BH317" s="156">
        <f>IF(N317="zníž. prenesená",J317,0)</f>
        <v>0</v>
      </c>
      <c r="BI317" s="156">
        <f>IF(N317="nulová",J317,0)</f>
        <v>0</v>
      </c>
      <c r="BJ317" s="16" t="s">
        <v>88</v>
      </c>
      <c r="BK317" s="156">
        <f>ROUND(I317*H317,2)</f>
        <v>0</v>
      </c>
      <c r="BL317" s="16" t="s">
        <v>159</v>
      </c>
      <c r="BM317" s="155" t="s">
        <v>1112</v>
      </c>
    </row>
    <row r="318" spans="2:65" s="14" customFormat="1">
      <c r="B318" s="183"/>
      <c r="D318" s="158" t="s">
        <v>161</v>
      </c>
      <c r="E318" s="184" t="s">
        <v>1</v>
      </c>
      <c r="F318" s="185" t="s">
        <v>1113</v>
      </c>
      <c r="H318" s="184" t="s">
        <v>1</v>
      </c>
      <c r="I318" s="186"/>
      <c r="L318" s="183"/>
      <c r="M318" s="187"/>
      <c r="T318" s="188"/>
      <c r="AT318" s="184" t="s">
        <v>161</v>
      </c>
      <c r="AU318" s="184" t="s">
        <v>88</v>
      </c>
      <c r="AV318" s="14" t="s">
        <v>83</v>
      </c>
      <c r="AW318" s="14" t="s">
        <v>31</v>
      </c>
      <c r="AX318" s="14" t="s">
        <v>76</v>
      </c>
      <c r="AY318" s="184" t="s">
        <v>152</v>
      </c>
    </row>
    <row r="319" spans="2:65" s="12" customFormat="1">
      <c r="B319" s="157"/>
      <c r="D319" s="158" t="s">
        <v>161</v>
      </c>
      <c r="E319" s="159" t="s">
        <v>1</v>
      </c>
      <c r="F319" s="160" t="s">
        <v>88</v>
      </c>
      <c r="H319" s="161">
        <v>2</v>
      </c>
      <c r="I319" s="162"/>
      <c r="L319" s="157"/>
      <c r="M319" s="163"/>
      <c r="T319" s="164"/>
      <c r="AT319" s="159" t="s">
        <v>161</v>
      </c>
      <c r="AU319" s="159" t="s">
        <v>88</v>
      </c>
      <c r="AV319" s="12" t="s">
        <v>88</v>
      </c>
      <c r="AW319" s="12" t="s">
        <v>31</v>
      </c>
      <c r="AX319" s="12" t="s">
        <v>83</v>
      </c>
      <c r="AY319" s="159" t="s">
        <v>152</v>
      </c>
    </row>
    <row r="320" spans="2:65" s="1" customFormat="1" ht="33" customHeight="1">
      <c r="B320" s="142"/>
      <c r="C320" s="143" t="s">
        <v>577</v>
      </c>
      <c r="D320" s="143" t="s">
        <v>155</v>
      </c>
      <c r="E320" s="144" t="s">
        <v>1114</v>
      </c>
      <c r="F320" s="145" t="s">
        <v>1115</v>
      </c>
      <c r="G320" s="146" t="s">
        <v>711</v>
      </c>
      <c r="H320" s="147">
        <v>0.8</v>
      </c>
      <c r="I320" s="148"/>
      <c r="J320" s="149">
        <f>ROUND(I320*H320,2)</f>
        <v>0</v>
      </c>
      <c r="K320" s="150"/>
      <c r="L320" s="31"/>
      <c r="M320" s="151" t="s">
        <v>1</v>
      </c>
      <c r="N320" s="152" t="s">
        <v>42</v>
      </c>
      <c r="P320" s="153">
        <f>O320*H320</f>
        <v>0</v>
      </c>
      <c r="Q320" s="153">
        <v>0</v>
      </c>
      <c r="R320" s="153">
        <f>Q320*H320</f>
        <v>0</v>
      </c>
      <c r="S320" s="153">
        <v>2.4</v>
      </c>
      <c r="T320" s="154">
        <f>S320*H320</f>
        <v>1.92</v>
      </c>
      <c r="AR320" s="155" t="s">
        <v>159</v>
      </c>
      <c r="AT320" s="155" t="s">
        <v>155</v>
      </c>
      <c r="AU320" s="155" t="s">
        <v>88</v>
      </c>
      <c r="AY320" s="16" t="s">
        <v>152</v>
      </c>
      <c r="BE320" s="156">
        <f>IF(N320="základná",J320,0)</f>
        <v>0</v>
      </c>
      <c r="BF320" s="156">
        <f>IF(N320="znížená",J320,0)</f>
        <v>0</v>
      </c>
      <c r="BG320" s="156">
        <f>IF(N320="zákl. prenesená",J320,0)</f>
        <v>0</v>
      </c>
      <c r="BH320" s="156">
        <f>IF(N320="zníž. prenesená",J320,0)</f>
        <v>0</v>
      </c>
      <c r="BI320" s="156">
        <f>IF(N320="nulová",J320,0)</f>
        <v>0</v>
      </c>
      <c r="BJ320" s="16" t="s">
        <v>88</v>
      </c>
      <c r="BK320" s="156">
        <f>ROUND(I320*H320,2)</f>
        <v>0</v>
      </c>
      <c r="BL320" s="16" t="s">
        <v>159</v>
      </c>
      <c r="BM320" s="155" t="s">
        <v>1116</v>
      </c>
    </row>
    <row r="321" spans="2:65" s="14" customFormat="1">
      <c r="B321" s="183"/>
      <c r="D321" s="158" t="s">
        <v>161</v>
      </c>
      <c r="E321" s="184" t="s">
        <v>1</v>
      </c>
      <c r="F321" s="185" t="s">
        <v>1117</v>
      </c>
      <c r="H321" s="184" t="s">
        <v>1</v>
      </c>
      <c r="I321" s="186"/>
      <c r="L321" s="183"/>
      <c r="M321" s="187"/>
      <c r="T321" s="188"/>
      <c r="AT321" s="184" t="s">
        <v>161</v>
      </c>
      <c r="AU321" s="184" t="s">
        <v>88</v>
      </c>
      <c r="AV321" s="14" t="s">
        <v>83</v>
      </c>
      <c r="AW321" s="14" t="s">
        <v>31</v>
      </c>
      <c r="AX321" s="14" t="s">
        <v>76</v>
      </c>
      <c r="AY321" s="184" t="s">
        <v>152</v>
      </c>
    </row>
    <row r="322" spans="2:65" s="12" customFormat="1">
      <c r="B322" s="157"/>
      <c r="D322" s="158" t="s">
        <v>161</v>
      </c>
      <c r="E322" s="159" t="s">
        <v>1</v>
      </c>
      <c r="F322" s="160" t="s">
        <v>924</v>
      </c>
      <c r="H322" s="161">
        <v>0.8</v>
      </c>
      <c r="I322" s="162"/>
      <c r="L322" s="157"/>
      <c r="M322" s="163"/>
      <c r="T322" s="164"/>
      <c r="AT322" s="159" t="s">
        <v>161</v>
      </c>
      <c r="AU322" s="159" t="s">
        <v>88</v>
      </c>
      <c r="AV322" s="12" t="s">
        <v>88</v>
      </c>
      <c r="AW322" s="12" t="s">
        <v>31</v>
      </c>
      <c r="AX322" s="12" t="s">
        <v>83</v>
      </c>
      <c r="AY322" s="159" t="s">
        <v>152</v>
      </c>
    </row>
    <row r="323" spans="2:65" s="1" customFormat="1" ht="24.15" customHeight="1">
      <c r="B323" s="142"/>
      <c r="C323" s="143" t="s">
        <v>1118</v>
      </c>
      <c r="D323" s="143" t="s">
        <v>155</v>
      </c>
      <c r="E323" s="144" t="s">
        <v>1119</v>
      </c>
      <c r="F323" s="145" t="s">
        <v>1120</v>
      </c>
      <c r="G323" s="146" t="s">
        <v>362</v>
      </c>
      <c r="H323" s="147">
        <v>4</v>
      </c>
      <c r="I323" s="148"/>
      <c r="J323" s="149">
        <f>ROUND(I323*H323,2)</f>
        <v>0</v>
      </c>
      <c r="K323" s="150"/>
      <c r="L323" s="31"/>
      <c r="M323" s="151" t="s">
        <v>1</v>
      </c>
      <c r="N323" s="152" t="s">
        <v>42</v>
      </c>
      <c r="P323" s="153">
        <f>O323*H323</f>
        <v>0</v>
      </c>
      <c r="Q323" s="153">
        <v>0</v>
      </c>
      <c r="R323" s="153">
        <f>Q323*H323</f>
        <v>0</v>
      </c>
      <c r="S323" s="153">
        <v>1.2E-2</v>
      </c>
      <c r="T323" s="154">
        <f>S323*H323</f>
        <v>4.8000000000000001E-2</v>
      </c>
      <c r="AR323" s="155" t="s">
        <v>159</v>
      </c>
      <c r="AT323" s="155" t="s">
        <v>155</v>
      </c>
      <c r="AU323" s="155" t="s">
        <v>88</v>
      </c>
      <c r="AY323" s="16" t="s">
        <v>152</v>
      </c>
      <c r="BE323" s="156">
        <f>IF(N323="základná",J323,0)</f>
        <v>0</v>
      </c>
      <c r="BF323" s="156">
        <f>IF(N323="znížená",J323,0)</f>
        <v>0</v>
      </c>
      <c r="BG323" s="156">
        <f>IF(N323="zákl. prenesená",J323,0)</f>
        <v>0</v>
      </c>
      <c r="BH323" s="156">
        <f>IF(N323="zníž. prenesená",J323,0)</f>
        <v>0</v>
      </c>
      <c r="BI323" s="156">
        <f>IF(N323="nulová",J323,0)</f>
        <v>0</v>
      </c>
      <c r="BJ323" s="16" t="s">
        <v>88</v>
      </c>
      <c r="BK323" s="156">
        <f>ROUND(I323*H323,2)</f>
        <v>0</v>
      </c>
      <c r="BL323" s="16" t="s">
        <v>159</v>
      </c>
      <c r="BM323" s="155" t="s">
        <v>1121</v>
      </c>
    </row>
    <row r="324" spans="2:65" s="14" customFormat="1">
      <c r="B324" s="183"/>
      <c r="D324" s="158" t="s">
        <v>161</v>
      </c>
      <c r="E324" s="184" t="s">
        <v>1</v>
      </c>
      <c r="F324" s="185" t="s">
        <v>1122</v>
      </c>
      <c r="H324" s="184" t="s">
        <v>1</v>
      </c>
      <c r="I324" s="186"/>
      <c r="L324" s="183"/>
      <c r="M324" s="187"/>
      <c r="T324" s="188"/>
      <c r="AT324" s="184" t="s">
        <v>161</v>
      </c>
      <c r="AU324" s="184" t="s">
        <v>88</v>
      </c>
      <c r="AV324" s="14" t="s">
        <v>83</v>
      </c>
      <c r="AW324" s="14" t="s">
        <v>31</v>
      </c>
      <c r="AX324" s="14" t="s">
        <v>76</v>
      </c>
      <c r="AY324" s="184" t="s">
        <v>152</v>
      </c>
    </row>
    <row r="325" spans="2:65" s="12" customFormat="1">
      <c r="B325" s="157"/>
      <c r="D325" s="158" t="s">
        <v>161</v>
      </c>
      <c r="E325" s="159" t="s">
        <v>1</v>
      </c>
      <c r="F325" s="160" t="s">
        <v>159</v>
      </c>
      <c r="H325" s="161">
        <v>4</v>
      </c>
      <c r="I325" s="162"/>
      <c r="L325" s="157"/>
      <c r="M325" s="163"/>
      <c r="T325" s="164"/>
      <c r="AT325" s="159" t="s">
        <v>161</v>
      </c>
      <c r="AU325" s="159" t="s">
        <v>88</v>
      </c>
      <c r="AV325" s="12" t="s">
        <v>88</v>
      </c>
      <c r="AW325" s="12" t="s">
        <v>31</v>
      </c>
      <c r="AX325" s="12" t="s">
        <v>83</v>
      </c>
      <c r="AY325" s="159" t="s">
        <v>152</v>
      </c>
    </row>
    <row r="326" spans="2:65" s="1" customFormat="1" ht="24.15" customHeight="1">
      <c r="B326" s="142"/>
      <c r="C326" s="143" t="s">
        <v>581</v>
      </c>
      <c r="D326" s="143" t="s">
        <v>155</v>
      </c>
      <c r="E326" s="144" t="s">
        <v>1123</v>
      </c>
      <c r="F326" s="145" t="s">
        <v>1124</v>
      </c>
      <c r="G326" s="146" t="s">
        <v>362</v>
      </c>
      <c r="H326" s="147">
        <v>1</v>
      </c>
      <c r="I326" s="148"/>
      <c r="J326" s="149">
        <f>ROUND(I326*H326,2)</f>
        <v>0</v>
      </c>
      <c r="K326" s="150"/>
      <c r="L326" s="31"/>
      <c r="M326" s="151" t="s">
        <v>1</v>
      </c>
      <c r="N326" s="152" t="s">
        <v>42</v>
      </c>
      <c r="P326" s="153">
        <f>O326*H326</f>
        <v>0</v>
      </c>
      <c r="Q326" s="153">
        <v>0</v>
      </c>
      <c r="R326" s="153">
        <f>Q326*H326</f>
        <v>0</v>
      </c>
      <c r="S326" s="153">
        <v>2.4E-2</v>
      </c>
      <c r="T326" s="154">
        <f>S326*H326</f>
        <v>2.4E-2</v>
      </c>
      <c r="AR326" s="155" t="s">
        <v>159</v>
      </c>
      <c r="AT326" s="155" t="s">
        <v>155</v>
      </c>
      <c r="AU326" s="155" t="s">
        <v>88</v>
      </c>
      <c r="AY326" s="16" t="s">
        <v>152</v>
      </c>
      <c r="BE326" s="156">
        <f>IF(N326="základná",J326,0)</f>
        <v>0</v>
      </c>
      <c r="BF326" s="156">
        <f>IF(N326="znížená",J326,0)</f>
        <v>0</v>
      </c>
      <c r="BG326" s="156">
        <f>IF(N326="zákl. prenesená",J326,0)</f>
        <v>0</v>
      </c>
      <c r="BH326" s="156">
        <f>IF(N326="zníž. prenesená",J326,0)</f>
        <v>0</v>
      </c>
      <c r="BI326" s="156">
        <f>IF(N326="nulová",J326,0)</f>
        <v>0</v>
      </c>
      <c r="BJ326" s="16" t="s">
        <v>88</v>
      </c>
      <c r="BK326" s="156">
        <f>ROUND(I326*H326,2)</f>
        <v>0</v>
      </c>
      <c r="BL326" s="16" t="s">
        <v>159</v>
      </c>
      <c r="BM326" s="155" t="s">
        <v>1125</v>
      </c>
    </row>
    <row r="327" spans="2:65" s="14" customFormat="1">
      <c r="B327" s="183"/>
      <c r="D327" s="158" t="s">
        <v>161</v>
      </c>
      <c r="E327" s="184" t="s">
        <v>1</v>
      </c>
      <c r="F327" s="185" t="s">
        <v>1126</v>
      </c>
      <c r="H327" s="184" t="s">
        <v>1</v>
      </c>
      <c r="I327" s="186"/>
      <c r="L327" s="183"/>
      <c r="M327" s="187"/>
      <c r="T327" s="188"/>
      <c r="AT327" s="184" t="s">
        <v>161</v>
      </c>
      <c r="AU327" s="184" t="s">
        <v>88</v>
      </c>
      <c r="AV327" s="14" t="s">
        <v>83</v>
      </c>
      <c r="AW327" s="14" t="s">
        <v>31</v>
      </c>
      <c r="AX327" s="14" t="s">
        <v>76</v>
      </c>
      <c r="AY327" s="184" t="s">
        <v>152</v>
      </c>
    </row>
    <row r="328" spans="2:65" s="12" customFormat="1">
      <c r="B328" s="157"/>
      <c r="D328" s="158" t="s">
        <v>161</v>
      </c>
      <c r="E328" s="159" t="s">
        <v>1</v>
      </c>
      <c r="F328" s="160" t="s">
        <v>1127</v>
      </c>
      <c r="H328" s="161">
        <v>1</v>
      </c>
      <c r="I328" s="162"/>
      <c r="L328" s="157"/>
      <c r="M328" s="163"/>
      <c r="T328" s="164"/>
      <c r="AT328" s="159" t="s">
        <v>161</v>
      </c>
      <c r="AU328" s="159" t="s">
        <v>88</v>
      </c>
      <c r="AV328" s="12" t="s">
        <v>88</v>
      </c>
      <c r="AW328" s="12" t="s">
        <v>31</v>
      </c>
      <c r="AX328" s="12" t="s">
        <v>83</v>
      </c>
      <c r="AY328" s="159" t="s">
        <v>152</v>
      </c>
    </row>
    <row r="329" spans="2:65" s="1" customFormat="1" ht="24.15" customHeight="1">
      <c r="B329" s="142"/>
      <c r="C329" s="143" t="s">
        <v>1128</v>
      </c>
      <c r="D329" s="143" t="s">
        <v>155</v>
      </c>
      <c r="E329" s="144" t="s">
        <v>1129</v>
      </c>
      <c r="F329" s="145" t="s">
        <v>1130</v>
      </c>
      <c r="G329" s="146" t="s">
        <v>165</v>
      </c>
      <c r="H329" s="147">
        <v>2.8</v>
      </c>
      <c r="I329" s="148"/>
      <c r="J329" s="149">
        <f>ROUND(I329*H329,2)</f>
        <v>0</v>
      </c>
      <c r="K329" s="150"/>
      <c r="L329" s="31"/>
      <c r="M329" s="151" t="s">
        <v>1</v>
      </c>
      <c r="N329" s="152" t="s">
        <v>42</v>
      </c>
      <c r="P329" s="153">
        <f>O329*H329</f>
        <v>0</v>
      </c>
      <c r="Q329" s="153">
        <v>0</v>
      </c>
      <c r="R329" s="153">
        <f>Q329*H329</f>
        <v>0</v>
      </c>
      <c r="S329" s="153">
        <v>7.4999999999999997E-2</v>
      </c>
      <c r="T329" s="154">
        <f>S329*H329</f>
        <v>0.21</v>
      </c>
      <c r="AR329" s="155" t="s">
        <v>159</v>
      </c>
      <c r="AT329" s="155" t="s">
        <v>155</v>
      </c>
      <c r="AU329" s="155" t="s">
        <v>88</v>
      </c>
      <c r="AY329" s="16" t="s">
        <v>152</v>
      </c>
      <c r="BE329" s="156">
        <f>IF(N329="základná",J329,0)</f>
        <v>0</v>
      </c>
      <c r="BF329" s="156">
        <f>IF(N329="znížená",J329,0)</f>
        <v>0</v>
      </c>
      <c r="BG329" s="156">
        <f>IF(N329="zákl. prenesená",J329,0)</f>
        <v>0</v>
      </c>
      <c r="BH329" s="156">
        <f>IF(N329="zníž. prenesená",J329,0)</f>
        <v>0</v>
      </c>
      <c r="BI329" s="156">
        <f>IF(N329="nulová",J329,0)</f>
        <v>0</v>
      </c>
      <c r="BJ329" s="16" t="s">
        <v>88</v>
      </c>
      <c r="BK329" s="156">
        <f>ROUND(I329*H329,2)</f>
        <v>0</v>
      </c>
      <c r="BL329" s="16" t="s">
        <v>159</v>
      </c>
      <c r="BM329" s="155" t="s">
        <v>1131</v>
      </c>
    </row>
    <row r="330" spans="2:65" s="12" customFormat="1">
      <c r="B330" s="157"/>
      <c r="D330" s="158" t="s">
        <v>161</v>
      </c>
      <c r="E330" s="159" t="s">
        <v>1</v>
      </c>
      <c r="F330" s="160" t="s">
        <v>1132</v>
      </c>
      <c r="H330" s="161">
        <v>2.8</v>
      </c>
      <c r="I330" s="162"/>
      <c r="L330" s="157"/>
      <c r="M330" s="163"/>
      <c r="T330" s="164"/>
      <c r="AT330" s="159" t="s">
        <v>161</v>
      </c>
      <c r="AU330" s="159" t="s">
        <v>88</v>
      </c>
      <c r="AV330" s="12" t="s">
        <v>88</v>
      </c>
      <c r="AW330" s="12" t="s">
        <v>31</v>
      </c>
      <c r="AX330" s="12" t="s">
        <v>83</v>
      </c>
      <c r="AY330" s="159" t="s">
        <v>152</v>
      </c>
    </row>
    <row r="331" spans="2:65" s="1" customFormat="1" ht="24.15" customHeight="1">
      <c r="B331" s="142"/>
      <c r="C331" s="143" t="s">
        <v>584</v>
      </c>
      <c r="D331" s="143" t="s">
        <v>155</v>
      </c>
      <c r="E331" s="144" t="s">
        <v>1133</v>
      </c>
      <c r="F331" s="145" t="s">
        <v>1134</v>
      </c>
      <c r="G331" s="146" t="s">
        <v>165</v>
      </c>
      <c r="H331" s="147">
        <v>1.1819999999999999</v>
      </c>
      <c r="I331" s="148"/>
      <c r="J331" s="149">
        <f>ROUND(I331*H331,2)</f>
        <v>0</v>
      </c>
      <c r="K331" s="150"/>
      <c r="L331" s="31"/>
      <c r="M331" s="151" t="s">
        <v>1</v>
      </c>
      <c r="N331" s="152" t="s">
        <v>42</v>
      </c>
      <c r="P331" s="153">
        <f>O331*H331</f>
        <v>0</v>
      </c>
      <c r="Q331" s="153">
        <v>0</v>
      </c>
      <c r="R331" s="153">
        <f>Q331*H331</f>
        <v>0</v>
      </c>
      <c r="S331" s="153">
        <v>7.5999999999999998E-2</v>
      </c>
      <c r="T331" s="154">
        <f>S331*H331</f>
        <v>8.9831999999999995E-2</v>
      </c>
      <c r="AR331" s="155" t="s">
        <v>159</v>
      </c>
      <c r="AT331" s="155" t="s">
        <v>155</v>
      </c>
      <c r="AU331" s="155" t="s">
        <v>88</v>
      </c>
      <c r="AY331" s="16" t="s">
        <v>152</v>
      </c>
      <c r="BE331" s="156">
        <f>IF(N331="základná",J331,0)</f>
        <v>0</v>
      </c>
      <c r="BF331" s="156">
        <f>IF(N331="znížená",J331,0)</f>
        <v>0</v>
      </c>
      <c r="BG331" s="156">
        <f>IF(N331="zákl. prenesená",J331,0)</f>
        <v>0</v>
      </c>
      <c r="BH331" s="156">
        <f>IF(N331="zníž. prenesená",J331,0)</f>
        <v>0</v>
      </c>
      <c r="BI331" s="156">
        <f>IF(N331="nulová",J331,0)</f>
        <v>0</v>
      </c>
      <c r="BJ331" s="16" t="s">
        <v>88</v>
      </c>
      <c r="BK331" s="156">
        <f>ROUND(I331*H331,2)</f>
        <v>0</v>
      </c>
      <c r="BL331" s="16" t="s">
        <v>159</v>
      </c>
      <c r="BM331" s="155" t="s">
        <v>1135</v>
      </c>
    </row>
    <row r="332" spans="2:65" s="14" customFormat="1">
      <c r="B332" s="183"/>
      <c r="D332" s="158" t="s">
        <v>161</v>
      </c>
      <c r="E332" s="184" t="s">
        <v>1</v>
      </c>
      <c r="F332" s="185" t="s">
        <v>1126</v>
      </c>
      <c r="H332" s="184" t="s">
        <v>1</v>
      </c>
      <c r="I332" s="186"/>
      <c r="L332" s="183"/>
      <c r="M332" s="187"/>
      <c r="T332" s="188"/>
      <c r="AT332" s="184" t="s">
        <v>161</v>
      </c>
      <c r="AU332" s="184" t="s">
        <v>88</v>
      </c>
      <c r="AV332" s="14" t="s">
        <v>83</v>
      </c>
      <c r="AW332" s="14" t="s">
        <v>31</v>
      </c>
      <c r="AX332" s="14" t="s">
        <v>76</v>
      </c>
      <c r="AY332" s="184" t="s">
        <v>152</v>
      </c>
    </row>
    <row r="333" spans="2:65" s="12" customFormat="1">
      <c r="B333" s="157"/>
      <c r="D333" s="158" t="s">
        <v>161</v>
      </c>
      <c r="E333" s="159" t="s">
        <v>1</v>
      </c>
      <c r="F333" s="160" t="s">
        <v>1136</v>
      </c>
      <c r="H333" s="161">
        <v>1.1819999999999999</v>
      </c>
      <c r="I333" s="162"/>
      <c r="L333" s="157"/>
      <c r="M333" s="163"/>
      <c r="T333" s="164"/>
      <c r="AT333" s="159" t="s">
        <v>161</v>
      </c>
      <c r="AU333" s="159" t="s">
        <v>88</v>
      </c>
      <c r="AV333" s="12" t="s">
        <v>88</v>
      </c>
      <c r="AW333" s="12" t="s">
        <v>31</v>
      </c>
      <c r="AX333" s="12" t="s">
        <v>83</v>
      </c>
      <c r="AY333" s="159" t="s">
        <v>152</v>
      </c>
    </row>
    <row r="334" spans="2:65" s="1" customFormat="1" ht="21.75" customHeight="1">
      <c r="B334" s="142"/>
      <c r="C334" s="143" t="s">
        <v>1137</v>
      </c>
      <c r="D334" s="143" t="s">
        <v>155</v>
      </c>
      <c r="E334" s="144" t="s">
        <v>1138</v>
      </c>
      <c r="F334" s="145" t="s">
        <v>1139</v>
      </c>
      <c r="G334" s="146" t="s">
        <v>158</v>
      </c>
      <c r="H334" s="147">
        <v>13.2</v>
      </c>
      <c r="I334" s="148"/>
      <c r="J334" s="149">
        <f>ROUND(I334*H334,2)</f>
        <v>0</v>
      </c>
      <c r="K334" s="150"/>
      <c r="L334" s="31"/>
      <c r="M334" s="151" t="s">
        <v>1</v>
      </c>
      <c r="N334" s="152" t="s">
        <v>42</v>
      </c>
      <c r="P334" s="153">
        <f>O334*H334</f>
        <v>0</v>
      </c>
      <c r="Q334" s="153">
        <v>0</v>
      </c>
      <c r="R334" s="153">
        <f>Q334*H334</f>
        <v>0</v>
      </c>
      <c r="S334" s="153">
        <v>7.0000000000000001E-3</v>
      </c>
      <c r="T334" s="154">
        <f>S334*H334</f>
        <v>9.2399999999999996E-2</v>
      </c>
      <c r="AR334" s="155" t="s">
        <v>159</v>
      </c>
      <c r="AT334" s="155" t="s">
        <v>155</v>
      </c>
      <c r="AU334" s="155" t="s">
        <v>88</v>
      </c>
      <c r="AY334" s="16" t="s">
        <v>152</v>
      </c>
      <c r="BE334" s="156">
        <f>IF(N334="základná",J334,0)</f>
        <v>0</v>
      </c>
      <c r="BF334" s="156">
        <f>IF(N334="znížená",J334,0)</f>
        <v>0</v>
      </c>
      <c r="BG334" s="156">
        <f>IF(N334="zákl. prenesená",J334,0)</f>
        <v>0</v>
      </c>
      <c r="BH334" s="156">
        <f>IF(N334="zníž. prenesená",J334,0)</f>
        <v>0</v>
      </c>
      <c r="BI334" s="156">
        <f>IF(N334="nulová",J334,0)</f>
        <v>0</v>
      </c>
      <c r="BJ334" s="16" t="s">
        <v>88</v>
      </c>
      <c r="BK334" s="156">
        <f>ROUND(I334*H334,2)</f>
        <v>0</v>
      </c>
      <c r="BL334" s="16" t="s">
        <v>159</v>
      </c>
      <c r="BM334" s="155" t="s">
        <v>1140</v>
      </c>
    </row>
    <row r="335" spans="2:65" s="14" customFormat="1">
      <c r="B335" s="183"/>
      <c r="D335" s="158" t="s">
        <v>161</v>
      </c>
      <c r="E335" s="184" t="s">
        <v>1</v>
      </c>
      <c r="F335" s="185" t="s">
        <v>1141</v>
      </c>
      <c r="H335" s="184" t="s">
        <v>1</v>
      </c>
      <c r="I335" s="186"/>
      <c r="L335" s="183"/>
      <c r="M335" s="187"/>
      <c r="T335" s="188"/>
      <c r="AT335" s="184" t="s">
        <v>161</v>
      </c>
      <c r="AU335" s="184" t="s">
        <v>88</v>
      </c>
      <c r="AV335" s="14" t="s">
        <v>83</v>
      </c>
      <c r="AW335" s="14" t="s">
        <v>31</v>
      </c>
      <c r="AX335" s="14" t="s">
        <v>76</v>
      </c>
      <c r="AY335" s="184" t="s">
        <v>152</v>
      </c>
    </row>
    <row r="336" spans="2:65" s="12" customFormat="1">
      <c r="B336" s="157"/>
      <c r="D336" s="158" t="s">
        <v>161</v>
      </c>
      <c r="E336" s="159" t="s">
        <v>1</v>
      </c>
      <c r="F336" s="160" t="s">
        <v>1142</v>
      </c>
      <c r="H336" s="161">
        <v>13.2</v>
      </c>
      <c r="I336" s="162"/>
      <c r="L336" s="157"/>
      <c r="M336" s="163"/>
      <c r="T336" s="164"/>
      <c r="AT336" s="159" t="s">
        <v>161</v>
      </c>
      <c r="AU336" s="159" t="s">
        <v>88</v>
      </c>
      <c r="AV336" s="12" t="s">
        <v>88</v>
      </c>
      <c r="AW336" s="12" t="s">
        <v>31</v>
      </c>
      <c r="AX336" s="12" t="s">
        <v>83</v>
      </c>
      <c r="AY336" s="159" t="s">
        <v>152</v>
      </c>
    </row>
    <row r="337" spans="2:65" s="1" customFormat="1" ht="24.15" customHeight="1">
      <c r="B337" s="142"/>
      <c r="C337" s="143" t="s">
        <v>587</v>
      </c>
      <c r="D337" s="143" t="s">
        <v>155</v>
      </c>
      <c r="E337" s="144" t="s">
        <v>1143</v>
      </c>
      <c r="F337" s="145" t="s">
        <v>1144</v>
      </c>
      <c r="G337" s="146" t="s">
        <v>165</v>
      </c>
      <c r="H337" s="147">
        <v>0.40400000000000003</v>
      </c>
      <c r="I337" s="148"/>
      <c r="J337" s="149">
        <f>ROUND(I337*H337,2)</f>
        <v>0</v>
      </c>
      <c r="K337" s="150"/>
      <c r="L337" s="31"/>
      <c r="M337" s="151" t="s">
        <v>1</v>
      </c>
      <c r="N337" s="152" t="s">
        <v>42</v>
      </c>
      <c r="P337" s="153">
        <f>O337*H337</f>
        <v>0</v>
      </c>
      <c r="Q337" s="153">
        <v>0</v>
      </c>
      <c r="R337" s="153">
        <f>Q337*H337</f>
        <v>0</v>
      </c>
      <c r="S337" s="153">
        <v>0.28100000000000003</v>
      </c>
      <c r="T337" s="154">
        <f>S337*H337</f>
        <v>0.11352400000000001</v>
      </c>
      <c r="AR337" s="155" t="s">
        <v>159</v>
      </c>
      <c r="AT337" s="155" t="s">
        <v>155</v>
      </c>
      <c r="AU337" s="155" t="s">
        <v>88</v>
      </c>
      <c r="AY337" s="16" t="s">
        <v>152</v>
      </c>
      <c r="BE337" s="156">
        <f>IF(N337="základná",J337,0)</f>
        <v>0</v>
      </c>
      <c r="BF337" s="156">
        <f>IF(N337="znížená",J337,0)</f>
        <v>0</v>
      </c>
      <c r="BG337" s="156">
        <f>IF(N337="zákl. prenesená",J337,0)</f>
        <v>0</v>
      </c>
      <c r="BH337" s="156">
        <f>IF(N337="zníž. prenesená",J337,0)</f>
        <v>0</v>
      </c>
      <c r="BI337" s="156">
        <f>IF(N337="nulová",J337,0)</f>
        <v>0</v>
      </c>
      <c r="BJ337" s="16" t="s">
        <v>88</v>
      </c>
      <c r="BK337" s="156">
        <f>ROUND(I337*H337,2)</f>
        <v>0</v>
      </c>
      <c r="BL337" s="16" t="s">
        <v>159</v>
      </c>
      <c r="BM337" s="155" t="s">
        <v>1145</v>
      </c>
    </row>
    <row r="338" spans="2:65" s="14" customFormat="1">
      <c r="B338" s="183"/>
      <c r="D338" s="158" t="s">
        <v>161</v>
      </c>
      <c r="E338" s="184" t="s">
        <v>1</v>
      </c>
      <c r="F338" s="185" t="s">
        <v>1146</v>
      </c>
      <c r="H338" s="184" t="s">
        <v>1</v>
      </c>
      <c r="I338" s="186"/>
      <c r="L338" s="183"/>
      <c r="M338" s="187"/>
      <c r="T338" s="188"/>
      <c r="AT338" s="184" t="s">
        <v>161</v>
      </c>
      <c r="AU338" s="184" t="s">
        <v>88</v>
      </c>
      <c r="AV338" s="14" t="s">
        <v>83</v>
      </c>
      <c r="AW338" s="14" t="s">
        <v>31</v>
      </c>
      <c r="AX338" s="14" t="s">
        <v>76</v>
      </c>
      <c r="AY338" s="184" t="s">
        <v>152</v>
      </c>
    </row>
    <row r="339" spans="2:65" s="12" customFormat="1">
      <c r="B339" s="157"/>
      <c r="D339" s="158" t="s">
        <v>161</v>
      </c>
      <c r="E339" s="159" t="s">
        <v>1</v>
      </c>
      <c r="F339" s="160" t="s">
        <v>1147</v>
      </c>
      <c r="H339" s="161">
        <v>0.40400000000000003</v>
      </c>
      <c r="I339" s="162"/>
      <c r="L339" s="157"/>
      <c r="M339" s="163"/>
      <c r="T339" s="164"/>
      <c r="AT339" s="159" t="s">
        <v>161</v>
      </c>
      <c r="AU339" s="159" t="s">
        <v>88</v>
      </c>
      <c r="AV339" s="12" t="s">
        <v>88</v>
      </c>
      <c r="AW339" s="12" t="s">
        <v>31</v>
      </c>
      <c r="AX339" s="12" t="s">
        <v>83</v>
      </c>
      <c r="AY339" s="159" t="s">
        <v>152</v>
      </c>
    </row>
    <row r="340" spans="2:65" s="1" customFormat="1" ht="24.15" customHeight="1">
      <c r="B340" s="142"/>
      <c r="C340" s="143" t="s">
        <v>1148</v>
      </c>
      <c r="D340" s="143" t="s">
        <v>155</v>
      </c>
      <c r="E340" s="144" t="s">
        <v>1149</v>
      </c>
      <c r="F340" s="145" t="s">
        <v>1150</v>
      </c>
      <c r="G340" s="146" t="s">
        <v>711</v>
      </c>
      <c r="H340" s="147">
        <v>4.5209999999999999</v>
      </c>
      <c r="I340" s="148"/>
      <c r="J340" s="149">
        <f>ROUND(I340*H340,2)</f>
        <v>0</v>
      </c>
      <c r="K340" s="150"/>
      <c r="L340" s="31"/>
      <c r="M340" s="151" t="s">
        <v>1</v>
      </c>
      <c r="N340" s="152" t="s">
        <v>42</v>
      </c>
      <c r="P340" s="153">
        <f>O340*H340</f>
        <v>0</v>
      </c>
      <c r="Q340" s="153">
        <v>0</v>
      </c>
      <c r="R340" s="153">
        <f>Q340*H340</f>
        <v>0</v>
      </c>
      <c r="S340" s="153">
        <v>1.875</v>
      </c>
      <c r="T340" s="154">
        <f>S340*H340</f>
        <v>8.4768749999999997</v>
      </c>
      <c r="AR340" s="155" t="s">
        <v>159</v>
      </c>
      <c r="AT340" s="155" t="s">
        <v>155</v>
      </c>
      <c r="AU340" s="155" t="s">
        <v>88</v>
      </c>
      <c r="AY340" s="16" t="s">
        <v>152</v>
      </c>
      <c r="BE340" s="156">
        <f>IF(N340="základná",J340,0)</f>
        <v>0</v>
      </c>
      <c r="BF340" s="156">
        <f>IF(N340="znížená",J340,0)</f>
        <v>0</v>
      </c>
      <c r="BG340" s="156">
        <f>IF(N340="zákl. prenesená",J340,0)</f>
        <v>0</v>
      </c>
      <c r="BH340" s="156">
        <f>IF(N340="zníž. prenesená",J340,0)</f>
        <v>0</v>
      </c>
      <c r="BI340" s="156">
        <f>IF(N340="nulová",J340,0)</f>
        <v>0</v>
      </c>
      <c r="BJ340" s="16" t="s">
        <v>88</v>
      </c>
      <c r="BK340" s="156">
        <f>ROUND(I340*H340,2)</f>
        <v>0</v>
      </c>
      <c r="BL340" s="16" t="s">
        <v>159</v>
      </c>
      <c r="BM340" s="155" t="s">
        <v>1151</v>
      </c>
    </row>
    <row r="341" spans="2:65" s="14" customFormat="1">
      <c r="B341" s="183"/>
      <c r="D341" s="158" t="s">
        <v>161</v>
      </c>
      <c r="E341" s="184" t="s">
        <v>1</v>
      </c>
      <c r="F341" s="185" t="s">
        <v>1152</v>
      </c>
      <c r="H341" s="184" t="s">
        <v>1</v>
      </c>
      <c r="I341" s="186"/>
      <c r="L341" s="183"/>
      <c r="M341" s="187"/>
      <c r="T341" s="188"/>
      <c r="AT341" s="184" t="s">
        <v>161</v>
      </c>
      <c r="AU341" s="184" t="s">
        <v>88</v>
      </c>
      <c r="AV341" s="14" t="s">
        <v>83</v>
      </c>
      <c r="AW341" s="14" t="s">
        <v>31</v>
      </c>
      <c r="AX341" s="14" t="s">
        <v>76</v>
      </c>
      <c r="AY341" s="184" t="s">
        <v>152</v>
      </c>
    </row>
    <row r="342" spans="2:65" s="12" customFormat="1">
      <c r="B342" s="157"/>
      <c r="D342" s="158" t="s">
        <v>161</v>
      </c>
      <c r="E342" s="159" t="s">
        <v>1</v>
      </c>
      <c r="F342" s="160" t="s">
        <v>1153</v>
      </c>
      <c r="H342" s="161">
        <v>2.4750000000000001</v>
      </c>
      <c r="I342" s="162"/>
      <c r="L342" s="157"/>
      <c r="M342" s="163"/>
      <c r="T342" s="164"/>
      <c r="AT342" s="159" t="s">
        <v>161</v>
      </c>
      <c r="AU342" s="159" t="s">
        <v>88</v>
      </c>
      <c r="AV342" s="12" t="s">
        <v>88</v>
      </c>
      <c r="AW342" s="12" t="s">
        <v>31</v>
      </c>
      <c r="AX342" s="12" t="s">
        <v>76</v>
      </c>
      <c r="AY342" s="159" t="s">
        <v>152</v>
      </c>
    </row>
    <row r="343" spans="2:65" s="14" customFormat="1">
      <c r="B343" s="183"/>
      <c r="D343" s="158" t="s">
        <v>161</v>
      </c>
      <c r="E343" s="184" t="s">
        <v>1</v>
      </c>
      <c r="F343" s="185" t="s">
        <v>1154</v>
      </c>
      <c r="H343" s="184" t="s">
        <v>1</v>
      </c>
      <c r="I343" s="186"/>
      <c r="L343" s="183"/>
      <c r="M343" s="187"/>
      <c r="T343" s="188"/>
      <c r="AT343" s="184" t="s">
        <v>161</v>
      </c>
      <c r="AU343" s="184" t="s">
        <v>88</v>
      </c>
      <c r="AV343" s="14" t="s">
        <v>83</v>
      </c>
      <c r="AW343" s="14" t="s">
        <v>31</v>
      </c>
      <c r="AX343" s="14" t="s">
        <v>76</v>
      </c>
      <c r="AY343" s="184" t="s">
        <v>152</v>
      </c>
    </row>
    <row r="344" spans="2:65" s="12" customFormat="1">
      <c r="B344" s="157"/>
      <c r="D344" s="158" t="s">
        <v>161</v>
      </c>
      <c r="E344" s="159" t="s">
        <v>1</v>
      </c>
      <c r="F344" s="160" t="s">
        <v>1155</v>
      </c>
      <c r="H344" s="161">
        <v>2.0459999999999998</v>
      </c>
      <c r="I344" s="162"/>
      <c r="L344" s="157"/>
      <c r="M344" s="163"/>
      <c r="T344" s="164"/>
      <c r="AT344" s="159" t="s">
        <v>161</v>
      </c>
      <c r="AU344" s="159" t="s">
        <v>88</v>
      </c>
      <c r="AV344" s="12" t="s">
        <v>88</v>
      </c>
      <c r="AW344" s="12" t="s">
        <v>31</v>
      </c>
      <c r="AX344" s="12" t="s">
        <v>76</v>
      </c>
      <c r="AY344" s="159" t="s">
        <v>152</v>
      </c>
    </row>
    <row r="345" spans="2:65" s="13" customFormat="1">
      <c r="B345" s="176"/>
      <c r="D345" s="158" t="s">
        <v>161</v>
      </c>
      <c r="E345" s="177" t="s">
        <v>1</v>
      </c>
      <c r="F345" s="178" t="s">
        <v>183</v>
      </c>
      <c r="H345" s="179">
        <v>4.5209999999999999</v>
      </c>
      <c r="I345" s="180"/>
      <c r="L345" s="176"/>
      <c r="M345" s="181"/>
      <c r="T345" s="182"/>
      <c r="AT345" s="177" t="s">
        <v>161</v>
      </c>
      <c r="AU345" s="177" t="s">
        <v>88</v>
      </c>
      <c r="AV345" s="13" t="s">
        <v>159</v>
      </c>
      <c r="AW345" s="13" t="s">
        <v>31</v>
      </c>
      <c r="AX345" s="13" t="s">
        <v>83</v>
      </c>
      <c r="AY345" s="177" t="s">
        <v>152</v>
      </c>
    </row>
    <row r="346" spans="2:65" s="1" customFormat="1" ht="24.15" customHeight="1">
      <c r="B346" s="142"/>
      <c r="C346" s="143" t="s">
        <v>590</v>
      </c>
      <c r="D346" s="143" t="s">
        <v>155</v>
      </c>
      <c r="E346" s="144" t="s">
        <v>1156</v>
      </c>
      <c r="F346" s="145" t="s">
        <v>1157</v>
      </c>
      <c r="G346" s="146" t="s">
        <v>711</v>
      </c>
      <c r="H346" s="147">
        <v>1.056</v>
      </c>
      <c r="I346" s="148"/>
      <c r="J346" s="149">
        <f>ROUND(I346*H346,2)</f>
        <v>0</v>
      </c>
      <c r="K346" s="150"/>
      <c r="L346" s="31"/>
      <c r="M346" s="151" t="s">
        <v>1</v>
      </c>
      <c r="N346" s="152" t="s">
        <v>42</v>
      </c>
      <c r="P346" s="153">
        <f>O346*H346</f>
        <v>0</v>
      </c>
      <c r="Q346" s="153">
        <v>0</v>
      </c>
      <c r="R346" s="153">
        <f>Q346*H346</f>
        <v>0</v>
      </c>
      <c r="S346" s="153">
        <v>1.875</v>
      </c>
      <c r="T346" s="154">
        <f>S346*H346</f>
        <v>1.98</v>
      </c>
      <c r="AR346" s="155" t="s">
        <v>159</v>
      </c>
      <c r="AT346" s="155" t="s">
        <v>155</v>
      </c>
      <c r="AU346" s="155" t="s">
        <v>88</v>
      </c>
      <c r="AY346" s="16" t="s">
        <v>152</v>
      </c>
      <c r="BE346" s="156">
        <f>IF(N346="základná",J346,0)</f>
        <v>0</v>
      </c>
      <c r="BF346" s="156">
        <f>IF(N346="znížená",J346,0)</f>
        <v>0</v>
      </c>
      <c r="BG346" s="156">
        <f>IF(N346="zákl. prenesená",J346,0)</f>
        <v>0</v>
      </c>
      <c r="BH346" s="156">
        <f>IF(N346="zníž. prenesená",J346,0)</f>
        <v>0</v>
      </c>
      <c r="BI346" s="156">
        <f>IF(N346="nulová",J346,0)</f>
        <v>0</v>
      </c>
      <c r="BJ346" s="16" t="s">
        <v>88</v>
      </c>
      <c r="BK346" s="156">
        <f>ROUND(I346*H346,2)</f>
        <v>0</v>
      </c>
      <c r="BL346" s="16" t="s">
        <v>159</v>
      </c>
      <c r="BM346" s="155" t="s">
        <v>1158</v>
      </c>
    </row>
    <row r="347" spans="2:65" s="14" customFormat="1">
      <c r="B347" s="183"/>
      <c r="D347" s="158" t="s">
        <v>161</v>
      </c>
      <c r="E347" s="184" t="s">
        <v>1</v>
      </c>
      <c r="F347" s="185" t="s">
        <v>1159</v>
      </c>
      <c r="H347" s="184" t="s">
        <v>1</v>
      </c>
      <c r="I347" s="186"/>
      <c r="L347" s="183"/>
      <c r="M347" s="187"/>
      <c r="T347" s="188"/>
      <c r="AT347" s="184" t="s">
        <v>161</v>
      </c>
      <c r="AU347" s="184" t="s">
        <v>88</v>
      </c>
      <c r="AV347" s="14" t="s">
        <v>83</v>
      </c>
      <c r="AW347" s="14" t="s">
        <v>31</v>
      </c>
      <c r="AX347" s="14" t="s">
        <v>76</v>
      </c>
      <c r="AY347" s="184" t="s">
        <v>152</v>
      </c>
    </row>
    <row r="348" spans="2:65" s="12" customFormat="1">
      <c r="B348" s="157"/>
      <c r="D348" s="158" t="s">
        <v>161</v>
      </c>
      <c r="E348" s="159" t="s">
        <v>1</v>
      </c>
      <c r="F348" s="160" t="s">
        <v>1160</v>
      </c>
      <c r="H348" s="161">
        <v>1.056</v>
      </c>
      <c r="I348" s="162"/>
      <c r="L348" s="157"/>
      <c r="M348" s="163"/>
      <c r="T348" s="164"/>
      <c r="AT348" s="159" t="s">
        <v>161</v>
      </c>
      <c r="AU348" s="159" t="s">
        <v>88</v>
      </c>
      <c r="AV348" s="12" t="s">
        <v>88</v>
      </c>
      <c r="AW348" s="12" t="s">
        <v>31</v>
      </c>
      <c r="AX348" s="12" t="s">
        <v>76</v>
      </c>
      <c r="AY348" s="159" t="s">
        <v>152</v>
      </c>
    </row>
    <row r="349" spans="2:65" s="13" customFormat="1">
      <c r="B349" s="176"/>
      <c r="D349" s="158" t="s">
        <v>161</v>
      </c>
      <c r="E349" s="177" t="s">
        <v>1</v>
      </c>
      <c r="F349" s="178" t="s">
        <v>183</v>
      </c>
      <c r="H349" s="179">
        <v>1.056</v>
      </c>
      <c r="I349" s="180"/>
      <c r="L349" s="176"/>
      <c r="M349" s="181"/>
      <c r="T349" s="182"/>
      <c r="AT349" s="177" t="s">
        <v>161</v>
      </c>
      <c r="AU349" s="177" t="s">
        <v>88</v>
      </c>
      <c r="AV349" s="13" t="s">
        <v>159</v>
      </c>
      <c r="AW349" s="13" t="s">
        <v>31</v>
      </c>
      <c r="AX349" s="13" t="s">
        <v>83</v>
      </c>
      <c r="AY349" s="177" t="s">
        <v>152</v>
      </c>
    </row>
    <row r="350" spans="2:65" s="1" customFormat="1" ht="33" customHeight="1">
      <c r="B350" s="142"/>
      <c r="C350" s="143" t="s">
        <v>1161</v>
      </c>
      <c r="D350" s="143" t="s">
        <v>155</v>
      </c>
      <c r="E350" s="144" t="s">
        <v>1162</v>
      </c>
      <c r="F350" s="145" t="s">
        <v>1163</v>
      </c>
      <c r="G350" s="146" t="s">
        <v>711</v>
      </c>
      <c r="H350" s="147">
        <v>1.92</v>
      </c>
      <c r="I350" s="148"/>
      <c r="J350" s="149">
        <f>ROUND(I350*H350,2)</f>
        <v>0</v>
      </c>
      <c r="K350" s="150"/>
      <c r="L350" s="31"/>
      <c r="M350" s="151" t="s">
        <v>1</v>
      </c>
      <c r="N350" s="152" t="s">
        <v>42</v>
      </c>
      <c r="P350" s="153">
        <f>O350*H350</f>
        <v>0</v>
      </c>
      <c r="Q350" s="153">
        <v>0</v>
      </c>
      <c r="R350" s="153">
        <f>Q350*H350</f>
        <v>0</v>
      </c>
      <c r="S350" s="153">
        <v>2.2000000000000002</v>
      </c>
      <c r="T350" s="154">
        <f>S350*H350</f>
        <v>4.2240000000000002</v>
      </c>
      <c r="AR350" s="155" t="s">
        <v>159</v>
      </c>
      <c r="AT350" s="155" t="s">
        <v>155</v>
      </c>
      <c r="AU350" s="155" t="s">
        <v>88</v>
      </c>
      <c r="AY350" s="16" t="s">
        <v>152</v>
      </c>
      <c r="BE350" s="156">
        <f>IF(N350="základná",J350,0)</f>
        <v>0</v>
      </c>
      <c r="BF350" s="156">
        <f>IF(N350="znížená",J350,0)</f>
        <v>0</v>
      </c>
      <c r="BG350" s="156">
        <f>IF(N350="zákl. prenesená",J350,0)</f>
        <v>0</v>
      </c>
      <c r="BH350" s="156">
        <f>IF(N350="zníž. prenesená",J350,0)</f>
        <v>0</v>
      </c>
      <c r="BI350" s="156">
        <f>IF(N350="nulová",J350,0)</f>
        <v>0</v>
      </c>
      <c r="BJ350" s="16" t="s">
        <v>88</v>
      </c>
      <c r="BK350" s="156">
        <f>ROUND(I350*H350,2)</f>
        <v>0</v>
      </c>
      <c r="BL350" s="16" t="s">
        <v>159</v>
      </c>
      <c r="BM350" s="155" t="s">
        <v>1164</v>
      </c>
    </row>
    <row r="351" spans="2:65" s="14" customFormat="1">
      <c r="B351" s="183"/>
      <c r="D351" s="158" t="s">
        <v>161</v>
      </c>
      <c r="E351" s="184" t="s">
        <v>1</v>
      </c>
      <c r="F351" s="185" t="s">
        <v>1165</v>
      </c>
      <c r="H351" s="184" t="s">
        <v>1</v>
      </c>
      <c r="I351" s="186"/>
      <c r="L351" s="183"/>
      <c r="M351" s="187"/>
      <c r="T351" s="188"/>
      <c r="AT351" s="184" t="s">
        <v>161</v>
      </c>
      <c r="AU351" s="184" t="s">
        <v>88</v>
      </c>
      <c r="AV351" s="14" t="s">
        <v>83</v>
      </c>
      <c r="AW351" s="14" t="s">
        <v>31</v>
      </c>
      <c r="AX351" s="14" t="s">
        <v>76</v>
      </c>
      <c r="AY351" s="184" t="s">
        <v>152</v>
      </c>
    </row>
    <row r="352" spans="2:65" s="12" customFormat="1">
      <c r="B352" s="157"/>
      <c r="D352" s="158" t="s">
        <v>161</v>
      </c>
      <c r="E352" s="159" t="s">
        <v>1</v>
      </c>
      <c r="F352" s="160" t="s">
        <v>1166</v>
      </c>
      <c r="H352" s="161">
        <v>1.92</v>
      </c>
      <c r="I352" s="162"/>
      <c r="L352" s="157"/>
      <c r="M352" s="163"/>
      <c r="T352" s="164"/>
      <c r="AT352" s="159" t="s">
        <v>161</v>
      </c>
      <c r="AU352" s="159" t="s">
        <v>88</v>
      </c>
      <c r="AV352" s="12" t="s">
        <v>88</v>
      </c>
      <c r="AW352" s="12" t="s">
        <v>31</v>
      </c>
      <c r="AX352" s="12" t="s">
        <v>83</v>
      </c>
      <c r="AY352" s="159" t="s">
        <v>152</v>
      </c>
    </row>
    <row r="353" spans="2:65" s="1" customFormat="1" ht="24.15" customHeight="1">
      <c r="B353" s="142"/>
      <c r="C353" s="143" t="s">
        <v>593</v>
      </c>
      <c r="D353" s="143" t="s">
        <v>155</v>
      </c>
      <c r="E353" s="144" t="s">
        <v>1167</v>
      </c>
      <c r="F353" s="145" t="s">
        <v>1168</v>
      </c>
      <c r="G353" s="146" t="s">
        <v>158</v>
      </c>
      <c r="H353" s="147">
        <v>37</v>
      </c>
      <c r="I353" s="148"/>
      <c r="J353" s="149">
        <f>ROUND(I353*H353,2)</f>
        <v>0</v>
      </c>
      <c r="K353" s="150"/>
      <c r="L353" s="31"/>
      <c r="M353" s="151" t="s">
        <v>1</v>
      </c>
      <c r="N353" s="152" t="s">
        <v>42</v>
      </c>
      <c r="P353" s="153">
        <f>O353*H353</f>
        <v>0</v>
      </c>
      <c r="Q353" s="153">
        <v>7.551E-5</v>
      </c>
      <c r="R353" s="153">
        <f>Q353*H353</f>
        <v>2.7938699999999999E-3</v>
      </c>
      <c r="S353" s="153">
        <v>3.5999999999999997E-2</v>
      </c>
      <c r="T353" s="154">
        <f>S353*H353</f>
        <v>1.3319999999999999</v>
      </c>
      <c r="AR353" s="155" t="s">
        <v>159</v>
      </c>
      <c r="AT353" s="155" t="s">
        <v>155</v>
      </c>
      <c r="AU353" s="155" t="s">
        <v>88</v>
      </c>
      <c r="AY353" s="16" t="s">
        <v>152</v>
      </c>
      <c r="BE353" s="156">
        <f>IF(N353="základná",J353,0)</f>
        <v>0</v>
      </c>
      <c r="BF353" s="156">
        <f>IF(N353="znížená",J353,0)</f>
        <v>0</v>
      </c>
      <c r="BG353" s="156">
        <f>IF(N353="zákl. prenesená",J353,0)</f>
        <v>0</v>
      </c>
      <c r="BH353" s="156">
        <f>IF(N353="zníž. prenesená",J353,0)</f>
        <v>0</v>
      </c>
      <c r="BI353" s="156">
        <f>IF(N353="nulová",J353,0)</f>
        <v>0</v>
      </c>
      <c r="BJ353" s="16" t="s">
        <v>88</v>
      </c>
      <c r="BK353" s="156">
        <f>ROUND(I353*H353,2)</f>
        <v>0</v>
      </c>
      <c r="BL353" s="16" t="s">
        <v>159</v>
      </c>
      <c r="BM353" s="155" t="s">
        <v>1169</v>
      </c>
    </row>
    <row r="354" spans="2:65" s="14" customFormat="1">
      <c r="B354" s="183"/>
      <c r="D354" s="158" t="s">
        <v>161</v>
      </c>
      <c r="E354" s="184" t="s">
        <v>1</v>
      </c>
      <c r="F354" s="185" t="s">
        <v>1170</v>
      </c>
      <c r="H354" s="184" t="s">
        <v>1</v>
      </c>
      <c r="I354" s="186"/>
      <c r="L354" s="183"/>
      <c r="M354" s="187"/>
      <c r="T354" s="188"/>
      <c r="AT354" s="184" t="s">
        <v>161</v>
      </c>
      <c r="AU354" s="184" t="s">
        <v>88</v>
      </c>
      <c r="AV354" s="14" t="s">
        <v>83</v>
      </c>
      <c r="AW354" s="14" t="s">
        <v>31</v>
      </c>
      <c r="AX354" s="14" t="s">
        <v>76</v>
      </c>
      <c r="AY354" s="184" t="s">
        <v>152</v>
      </c>
    </row>
    <row r="355" spans="2:65" s="12" customFormat="1">
      <c r="B355" s="157"/>
      <c r="D355" s="158" t="s">
        <v>161</v>
      </c>
      <c r="E355" s="159" t="s">
        <v>1</v>
      </c>
      <c r="F355" s="160" t="s">
        <v>1171</v>
      </c>
      <c r="H355" s="161">
        <v>19.8</v>
      </c>
      <c r="I355" s="162"/>
      <c r="L355" s="157"/>
      <c r="M355" s="163"/>
      <c r="T355" s="164"/>
      <c r="AT355" s="159" t="s">
        <v>161</v>
      </c>
      <c r="AU355" s="159" t="s">
        <v>88</v>
      </c>
      <c r="AV355" s="12" t="s">
        <v>88</v>
      </c>
      <c r="AW355" s="12" t="s">
        <v>31</v>
      </c>
      <c r="AX355" s="12" t="s">
        <v>76</v>
      </c>
      <c r="AY355" s="159" t="s">
        <v>152</v>
      </c>
    </row>
    <row r="356" spans="2:65" s="12" customFormat="1">
      <c r="B356" s="157"/>
      <c r="D356" s="158" t="s">
        <v>161</v>
      </c>
      <c r="E356" s="159" t="s">
        <v>1</v>
      </c>
      <c r="F356" s="160" t="s">
        <v>1172</v>
      </c>
      <c r="H356" s="161">
        <v>17.2</v>
      </c>
      <c r="I356" s="162"/>
      <c r="L356" s="157"/>
      <c r="M356" s="163"/>
      <c r="T356" s="164"/>
      <c r="AT356" s="159" t="s">
        <v>161</v>
      </c>
      <c r="AU356" s="159" t="s">
        <v>88</v>
      </c>
      <c r="AV356" s="12" t="s">
        <v>88</v>
      </c>
      <c r="AW356" s="12" t="s">
        <v>31</v>
      </c>
      <c r="AX356" s="12" t="s">
        <v>76</v>
      </c>
      <c r="AY356" s="159" t="s">
        <v>152</v>
      </c>
    </row>
    <row r="357" spans="2:65" s="13" customFormat="1">
      <c r="B357" s="176"/>
      <c r="D357" s="158" t="s">
        <v>161</v>
      </c>
      <c r="E357" s="177" t="s">
        <v>1</v>
      </c>
      <c r="F357" s="178" t="s">
        <v>183</v>
      </c>
      <c r="H357" s="179">
        <v>37</v>
      </c>
      <c r="I357" s="180"/>
      <c r="L357" s="176"/>
      <c r="M357" s="181"/>
      <c r="T357" s="182"/>
      <c r="AT357" s="177" t="s">
        <v>161</v>
      </c>
      <c r="AU357" s="177" t="s">
        <v>88</v>
      </c>
      <c r="AV357" s="13" t="s">
        <v>159</v>
      </c>
      <c r="AW357" s="13" t="s">
        <v>31</v>
      </c>
      <c r="AX357" s="13" t="s">
        <v>83</v>
      </c>
      <c r="AY357" s="177" t="s">
        <v>152</v>
      </c>
    </row>
    <row r="358" spans="2:65" s="1" customFormat="1" ht="24.15" customHeight="1">
      <c r="B358" s="142"/>
      <c r="C358" s="143" t="s">
        <v>1173</v>
      </c>
      <c r="D358" s="143" t="s">
        <v>155</v>
      </c>
      <c r="E358" s="144" t="s">
        <v>1174</v>
      </c>
      <c r="F358" s="145" t="s">
        <v>1175</v>
      </c>
      <c r="G358" s="146" t="s">
        <v>158</v>
      </c>
      <c r="H358" s="147">
        <v>19.600000000000001</v>
      </c>
      <c r="I358" s="148"/>
      <c r="J358" s="149">
        <f>ROUND(I358*H358,2)</f>
        <v>0</v>
      </c>
      <c r="K358" s="150"/>
      <c r="L358" s="31"/>
      <c r="M358" s="151" t="s">
        <v>1</v>
      </c>
      <c r="N358" s="152" t="s">
        <v>42</v>
      </c>
      <c r="P358" s="153">
        <f>O358*H358</f>
        <v>0</v>
      </c>
      <c r="Q358" s="153">
        <v>1E-4</v>
      </c>
      <c r="R358" s="153">
        <f>Q358*H358</f>
        <v>1.9600000000000004E-3</v>
      </c>
      <c r="S358" s="153">
        <v>4.8000000000000001E-2</v>
      </c>
      <c r="T358" s="154">
        <f>S358*H358</f>
        <v>0.94080000000000008</v>
      </c>
      <c r="AR358" s="155" t="s">
        <v>159</v>
      </c>
      <c r="AT358" s="155" t="s">
        <v>155</v>
      </c>
      <c r="AU358" s="155" t="s">
        <v>88</v>
      </c>
      <c r="AY358" s="16" t="s">
        <v>152</v>
      </c>
      <c r="BE358" s="156">
        <f>IF(N358="základná",J358,0)</f>
        <v>0</v>
      </c>
      <c r="BF358" s="156">
        <f>IF(N358="znížená",J358,0)</f>
        <v>0</v>
      </c>
      <c r="BG358" s="156">
        <f>IF(N358="zákl. prenesená",J358,0)</f>
        <v>0</v>
      </c>
      <c r="BH358" s="156">
        <f>IF(N358="zníž. prenesená",J358,0)</f>
        <v>0</v>
      </c>
      <c r="BI358" s="156">
        <f>IF(N358="nulová",J358,0)</f>
        <v>0</v>
      </c>
      <c r="BJ358" s="16" t="s">
        <v>88</v>
      </c>
      <c r="BK358" s="156">
        <f>ROUND(I358*H358,2)</f>
        <v>0</v>
      </c>
      <c r="BL358" s="16" t="s">
        <v>159</v>
      </c>
      <c r="BM358" s="155" t="s">
        <v>1176</v>
      </c>
    </row>
    <row r="359" spans="2:65" s="14" customFormat="1">
      <c r="B359" s="183"/>
      <c r="D359" s="158" t="s">
        <v>161</v>
      </c>
      <c r="E359" s="184" t="s">
        <v>1</v>
      </c>
      <c r="F359" s="185" t="s">
        <v>1170</v>
      </c>
      <c r="H359" s="184" t="s">
        <v>1</v>
      </c>
      <c r="I359" s="186"/>
      <c r="L359" s="183"/>
      <c r="M359" s="187"/>
      <c r="T359" s="188"/>
      <c r="AT359" s="184" t="s">
        <v>161</v>
      </c>
      <c r="AU359" s="184" t="s">
        <v>88</v>
      </c>
      <c r="AV359" s="14" t="s">
        <v>83</v>
      </c>
      <c r="AW359" s="14" t="s">
        <v>31</v>
      </c>
      <c r="AX359" s="14" t="s">
        <v>76</v>
      </c>
      <c r="AY359" s="184" t="s">
        <v>152</v>
      </c>
    </row>
    <row r="360" spans="2:65" s="12" customFormat="1">
      <c r="B360" s="157"/>
      <c r="D360" s="158" t="s">
        <v>161</v>
      </c>
      <c r="E360" s="159" t="s">
        <v>1</v>
      </c>
      <c r="F360" s="160" t="s">
        <v>1177</v>
      </c>
      <c r="H360" s="161">
        <v>12.8</v>
      </c>
      <c r="I360" s="162"/>
      <c r="L360" s="157"/>
      <c r="M360" s="163"/>
      <c r="T360" s="164"/>
      <c r="AT360" s="159" t="s">
        <v>161</v>
      </c>
      <c r="AU360" s="159" t="s">
        <v>88</v>
      </c>
      <c r="AV360" s="12" t="s">
        <v>88</v>
      </c>
      <c r="AW360" s="12" t="s">
        <v>31</v>
      </c>
      <c r="AX360" s="12" t="s">
        <v>76</v>
      </c>
      <c r="AY360" s="159" t="s">
        <v>152</v>
      </c>
    </row>
    <row r="361" spans="2:65" s="12" customFormat="1">
      <c r="B361" s="157"/>
      <c r="D361" s="158" t="s">
        <v>161</v>
      </c>
      <c r="E361" s="159" t="s">
        <v>1</v>
      </c>
      <c r="F361" s="160" t="s">
        <v>1178</v>
      </c>
      <c r="H361" s="161">
        <v>6.8</v>
      </c>
      <c r="I361" s="162"/>
      <c r="L361" s="157"/>
      <c r="M361" s="163"/>
      <c r="T361" s="164"/>
      <c r="AT361" s="159" t="s">
        <v>161</v>
      </c>
      <c r="AU361" s="159" t="s">
        <v>88</v>
      </c>
      <c r="AV361" s="12" t="s">
        <v>88</v>
      </c>
      <c r="AW361" s="12" t="s">
        <v>31</v>
      </c>
      <c r="AX361" s="12" t="s">
        <v>76</v>
      </c>
      <c r="AY361" s="159" t="s">
        <v>152</v>
      </c>
    </row>
    <row r="362" spans="2:65" s="13" customFormat="1">
      <c r="B362" s="176"/>
      <c r="D362" s="158" t="s">
        <v>161</v>
      </c>
      <c r="E362" s="177" t="s">
        <v>1</v>
      </c>
      <c r="F362" s="178" t="s">
        <v>183</v>
      </c>
      <c r="H362" s="179">
        <v>19.600000000000001</v>
      </c>
      <c r="I362" s="180"/>
      <c r="L362" s="176"/>
      <c r="M362" s="181"/>
      <c r="T362" s="182"/>
      <c r="AT362" s="177" t="s">
        <v>161</v>
      </c>
      <c r="AU362" s="177" t="s">
        <v>88</v>
      </c>
      <c r="AV362" s="13" t="s">
        <v>159</v>
      </c>
      <c r="AW362" s="13" t="s">
        <v>31</v>
      </c>
      <c r="AX362" s="13" t="s">
        <v>83</v>
      </c>
      <c r="AY362" s="177" t="s">
        <v>152</v>
      </c>
    </row>
    <row r="363" spans="2:65" s="1" customFormat="1" ht="33" customHeight="1">
      <c r="B363" s="142"/>
      <c r="C363" s="143" t="s">
        <v>596</v>
      </c>
      <c r="D363" s="143" t="s">
        <v>155</v>
      </c>
      <c r="E363" s="144" t="s">
        <v>1179</v>
      </c>
      <c r="F363" s="145" t="s">
        <v>1180</v>
      </c>
      <c r="G363" s="146" t="s">
        <v>711</v>
      </c>
      <c r="H363" s="147">
        <v>0.35</v>
      </c>
      <c r="I363" s="148"/>
      <c r="J363" s="149">
        <f>ROUND(I363*H363,2)</f>
        <v>0</v>
      </c>
      <c r="K363" s="150"/>
      <c r="L363" s="31"/>
      <c r="M363" s="151" t="s">
        <v>1</v>
      </c>
      <c r="N363" s="152" t="s">
        <v>42</v>
      </c>
      <c r="P363" s="153">
        <f>O363*H363</f>
        <v>0</v>
      </c>
      <c r="Q363" s="153">
        <v>0</v>
      </c>
      <c r="R363" s="153">
        <f>Q363*H363</f>
        <v>0</v>
      </c>
      <c r="S363" s="153">
        <v>2.2000000000000002</v>
      </c>
      <c r="T363" s="154">
        <f>S363*H363</f>
        <v>0.77</v>
      </c>
      <c r="AR363" s="155" t="s">
        <v>159</v>
      </c>
      <c r="AT363" s="155" t="s">
        <v>155</v>
      </c>
      <c r="AU363" s="155" t="s">
        <v>88</v>
      </c>
      <c r="AY363" s="16" t="s">
        <v>152</v>
      </c>
      <c r="BE363" s="156">
        <f>IF(N363="základná",J363,0)</f>
        <v>0</v>
      </c>
      <c r="BF363" s="156">
        <f>IF(N363="znížená",J363,0)</f>
        <v>0</v>
      </c>
      <c r="BG363" s="156">
        <f>IF(N363="zákl. prenesená",J363,0)</f>
        <v>0</v>
      </c>
      <c r="BH363" s="156">
        <f>IF(N363="zníž. prenesená",J363,0)</f>
        <v>0</v>
      </c>
      <c r="BI363" s="156">
        <f>IF(N363="nulová",J363,0)</f>
        <v>0</v>
      </c>
      <c r="BJ363" s="16" t="s">
        <v>88</v>
      </c>
      <c r="BK363" s="156">
        <f>ROUND(I363*H363,2)</f>
        <v>0</v>
      </c>
      <c r="BL363" s="16" t="s">
        <v>159</v>
      </c>
      <c r="BM363" s="155" t="s">
        <v>1181</v>
      </c>
    </row>
    <row r="364" spans="2:65" s="14" customFormat="1">
      <c r="B364" s="183"/>
      <c r="D364" s="158" t="s">
        <v>161</v>
      </c>
      <c r="E364" s="184" t="s">
        <v>1</v>
      </c>
      <c r="F364" s="185" t="s">
        <v>1182</v>
      </c>
      <c r="H364" s="184" t="s">
        <v>1</v>
      </c>
      <c r="I364" s="186"/>
      <c r="L364" s="183"/>
      <c r="M364" s="187"/>
      <c r="T364" s="188"/>
      <c r="AT364" s="184" t="s">
        <v>161</v>
      </c>
      <c r="AU364" s="184" t="s">
        <v>88</v>
      </c>
      <c r="AV364" s="14" t="s">
        <v>83</v>
      </c>
      <c r="AW364" s="14" t="s">
        <v>31</v>
      </c>
      <c r="AX364" s="14" t="s">
        <v>76</v>
      </c>
      <c r="AY364" s="184" t="s">
        <v>152</v>
      </c>
    </row>
    <row r="365" spans="2:65" s="12" customFormat="1">
      <c r="B365" s="157"/>
      <c r="D365" s="158" t="s">
        <v>161</v>
      </c>
      <c r="E365" s="159" t="s">
        <v>1</v>
      </c>
      <c r="F365" s="160" t="s">
        <v>1183</v>
      </c>
      <c r="H365" s="161">
        <v>0.35</v>
      </c>
      <c r="I365" s="162"/>
      <c r="L365" s="157"/>
      <c r="M365" s="163"/>
      <c r="T365" s="164"/>
      <c r="AT365" s="159" t="s">
        <v>161</v>
      </c>
      <c r="AU365" s="159" t="s">
        <v>88</v>
      </c>
      <c r="AV365" s="12" t="s">
        <v>88</v>
      </c>
      <c r="AW365" s="12" t="s">
        <v>31</v>
      </c>
      <c r="AX365" s="12" t="s">
        <v>83</v>
      </c>
      <c r="AY365" s="159" t="s">
        <v>152</v>
      </c>
    </row>
    <row r="366" spans="2:65" s="1" customFormat="1" ht="44.25" customHeight="1">
      <c r="B366" s="142"/>
      <c r="C366" s="143" t="s">
        <v>1184</v>
      </c>
      <c r="D366" s="143" t="s">
        <v>155</v>
      </c>
      <c r="E366" s="144" t="s">
        <v>1185</v>
      </c>
      <c r="F366" s="145" t="s">
        <v>1186</v>
      </c>
      <c r="G366" s="146" t="s">
        <v>158</v>
      </c>
      <c r="H366" s="147">
        <v>1.25</v>
      </c>
      <c r="I366" s="148"/>
      <c r="J366" s="149">
        <f>ROUND(I366*H366,2)</f>
        <v>0</v>
      </c>
      <c r="K366" s="150"/>
      <c r="L366" s="31"/>
      <c r="M366" s="151" t="s">
        <v>1</v>
      </c>
      <c r="N366" s="152" t="s">
        <v>42</v>
      </c>
      <c r="P366" s="153">
        <f>O366*H366</f>
        <v>0</v>
      </c>
      <c r="Q366" s="153">
        <v>0</v>
      </c>
      <c r="R366" s="153">
        <f>Q366*H366</f>
        <v>0</v>
      </c>
      <c r="S366" s="153">
        <v>8.1000000000000003E-2</v>
      </c>
      <c r="T366" s="154">
        <f>S366*H366</f>
        <v>0.10125000000000001</v>
      </c>
      <c r="AR366" s="155" t="s">
        <v>159</v>
      </c>
      <c r="AT366" s="155" t="s">
        <v>155</v>
      </c>
      <c r="AU366" s="155" t="s">
        <v>88</v>
      </c>
      <c r="AY366" s="16" t="s">
        <v>152</v>
      </c>
      <c r="BE366" s="156">
        <f>IF(N366="základná",J366,0)</f>
        <v>0</v>
      </c>
      <c r="BF366" s="156">
        <f>IF(N366="znížená",J366,0)</f>
        <v>0</v>
      </c>
      <c r="BG366" s="156">
        <f>IF(N366="zákl. prenesená",J366,0)</f>
        <v>0</v>
      </c>
      <c r="BH366" s="156">
        <f>IF(N366="zníž. prenesená",J366,0)</f>
        <v>0</v>
      </c>
      <c r="BI366" s="156">
        <f>IF(N366="nulová",J366,0)</f>
        <v>0</v>
      </c>
      <c r="BJ366" s="16" t="s">
        <v>88</v>
      </c>
      <c r="BK366" s="156">
        <f>ROUND(I366*H366,2)</f>
        <v>0</v>
      </c>
      <c r="BL366" s="16" t="s">
        <v>159</v>
      </c>
      <c r="BM366" s="155" t="s">
        <v>1187</v>
      </c>
    </row>
    <row r="367" spans="2:65" s="14" customFormat="1">
      <c r="B367" s="183"/>
      <c r="D367" s="158" t="s">
        <v>161</v>
      </c>
      <c r="E367" s="184" t="s">
        <v>1</v>
      </c>
      <c r="F367" s="185" t="s">
        <v>960</v>
      </c>
      <c r="H367" s="184" t="s">
        <v>1</v>
      </c>
      <c r="I367" s="186"/>
      <c r="L367" s="183"/>
      <c r="M367" s="187"/>
      <c r="T367" s="188"/>
      <c r="AT367" s="184" t="s">
        <v>161</v>
      </c>
      <c r="AU367" s="184" t="s">
        <v>88</v>
      </c>
      <c r="AV367" s="14" t="s">
        <v>83</v>
      </c>
      <c r="AW367" s="14" t="s">
        <v>31</v>
      </c>
      <c r="AX367" s="14" t="s">
        <v>76</v>
      </c>
      <c r="AY367" s="184" t="s">
        <v>152</v>
      </c>
    </row>
    <row r="368" spans="2:65" s="12" customFormat="1">
      <c r="B368" s="157"/>
      <c r="D368" s="158" t="s">
        <v>161</v>
      </c>
      <c r="E368" s="159" t="s">
        <v>1</v>
      </c>
      <c r="F368" s="160" t="s">
        <v>1188</v>
      </c>
      <c r="H368" s="161">
        <v>1.25</v>
      </c>
      <c r="I368" s="162"/>
      <c r="L368" s="157"/>
      <c r="M368" s="163"/>
      <c r="T368" s="164"/>
      <c r="AT368" s="159" t="s">
        <v>161</v>
      </c>
      <c r="AU368" s="159" t="s">
        <v>88</v>
      </c>
      <c r="AV368" s="12" t="s">
        <v>88</v>
      </c>
      <c r="AW368" s="12" t="s">
        <v>31</v>
      </c>
      <c r="AX368" s="12" t="s">
        <v>83</v>
      </c>
      <c r="AY368" s="159" t="s">
        <v>152</v>
      </c>
    </row>
    <row r="369" spans="2:65" s="1" customFormat="1" ht="44.25" customHeight="1">
      <c r="B369" s="142"/>
      <c r="C369" s="143" t="s">
        <v>599</v>
      </c>
      <c r="D369" s="143" t="s">
        <v>155</v>
      </c>
      <c r="E369" s="144" t="s">
        <v>1189</v>
      </c>
      <c r="F369" s="145" t="s">
        <v>1190</v>
      </c>
      <c r="G369" s="146" t="s">
        <v>158</v>
      </c>
      <c r="H369" s="147">
        <v>7</v>
      </c>
      <c r="I369" s="148"/>
      <c r="J369" s="149">
        <f>ROUND(I369*H369,2)</f>
        <v>0</v>
      </c>
      <c r="K369" s="150"/>
      <c r="L369" s="31"/>
      <c r="M369" s="151" t="s">
        <v>1</v>
      </c>
      <c r="N369" s="152" t="s">
        <v>42</v>
      </c>
      <c r="P369" s="153">
        <f>O369*H369</f>
        <v>0</v>
      </c>
      <c r="Q369" s="153">
        <v>0</v>
      </c>
      <c r="R369" s="153">
        <f>Q369*H369</f>
        <v>0</v>
      </c>
      <c r="S369" s="153">
        <v>0.10100000000000001</v>
      </c>
      <c r="T369" s="154">
        <f>S369*H369</f>
        <v>0.70700000000000007</v>
      </c>
      <c r="AR369" s="155" t="s">
        <v>159</v>
      </c>
      <c r="AT369" s="155" t="s">
        <v>155</v>
      </c>
      <c r="AU369" s="155" t="s">
        <v>88</v>
      </c>
      <c r="AY369" s="16" t="s">
        <v>152</v>
      </c>
      <c r="BE369" s="156">
        <f>IF(N369="základná",J369,0)</f>
        <v>0</v>
      </c>
      <c r="BF369" s="156">
        <f>IF(N369="znížená",J369,0)</f>
        <v>0</v>
      </c>
      <c r="BG369" s="156">
        <f>IF(N369="zákl. prenesená",J369,0)</f>
        <v>0</v>
      </c>
      <c r="BH369" s="156">
        <f>IF(N369="zníž. prenesená",J369,0)</f>
        <v>0</v>
      </c>
      <c r="BI369" s="156">
        <f>IF(N369="nulová",J369,0)</f>
        <v>0</v>
      </c>
      <c r="BJ369" s="16" t="s">
        <v>88</v>
      </c>
      <c r="BK369" s="156">
        <f>ROUND(I369*H369,2)</f>
        <v>0</v>
      </c>
      <c r="BL369" s="16" t="s">
        <v>159</v>
      </c>
      <c r="BM369" s="155" t="s">
        <v>1191</v>
      </c>
    </row>
    <row r="370" spans="2:65" s="14" customFormat="1">
      <c r="B370" s="183"/>
      <c r="D370" s="158" t="s">
        <v>161</v>
      </c>
      <c r="E370" s="184" t="s">
        <v>1</v>
      </c>
      <c r="F370" s="185" t="s">
        <v>1152</v>
      </c>
      <c r="H370" s="184" t="s">
        <v>1</v>
      </c>
      <c r="I370" s="186"/>
      <c r="L370" s="183"/>
      <c r="M370" s="187"/>
      <c r="T370" s="188"/>
      <c r="AT370" s="184" t="s">
        <v>161</v>
      </c>
      <c r="AU370" s="184" t="s">
        <v>88</v>
      </c>
      <c r="AV370" s="14" t="s">
        <v>83</v>
      </c>
      <c r="AW370" s="14" t="s">
        <v>31</v>
      </c>
      <c r="AX370" s="14" t="s">
        <v>76</v>
      </c>
      <c r="AY370" s="184" t="s">
        <v>152</v>
      </c>
    </row>
    <row r="371" spans="2:65" s="12" customFormat="1">
      <c r="B371" s="157"/>
      <c r="D371" s="158" t="s">
        <v>161</v>
      </c>
      <c r="E371" s="159" t="s">
        <v>1</v>
      </c>
      <c r="F371" s="160" t="s">
        <v>1192</v>
      </c>
      <c r="H371" s="161">
        <v>3.5</v>
      </c>
      <c r="I371" s="162"/>
      <c r="L371" s="157"/>
      <c r="M371" s="163"/>
      <c r="T371" s="164"/>
      <c r="AT371" s="159" t="s">
        <v>161</v>
      </c>
      <c r="AU371" s="159" t="s">
        <v>88</v>
      </c>
      <c r="AV371" s="12" t="s">
        <v>88</v>
      </c>
      <c r="AW371" s="12" t="s">
        <v>31</v>
      </c>
      <c r="AX371" s="12" t="s">
        <v>76</v>
      </c>
      <c r="AY371" s="159" t="s">
        <v>152</v>
      </c>
    </row>
    <row r="372" spans="2:65" s="14" customFormat="1">
      <c r="B372" s="183"/>
      <c r="D372" s="158" t="s">
        <v>161</v>
      </c>
      <c r="E372" s="184" t="s">
        <v>1</v>
      </c>
      <c r="F372" s="185" t="s">
        <v>1154</v>
      </c>
      <c r="H372" s="184" t="s">
        <v>1</v>
      </c>
      <c r="I372" s="186"/>
      <c r="L372" s="183"/>
      <c r="M372" s="187"/>
      <c r="T372" s="188"/>
      <c r="AT372" s="184" t="s">
        <v>161</v>
      </c>
      <c r="AU372" s="184" t="s">
        <v>88</v>
      </c>
      <c r="AV372" s="14" t="s">
        <v>83</v>
      </c>
      <c r="AW372" s="14" t="s">
        <v>31</v>
      </c>
      <c r="AX372" s="14" t="s">
        <v>76</v>
      </c>
      <c r="AY372" s="184" t="s">
        <v>152</v>
      </c>
    </row>
    <row r="373" spans="2:65" s="12" customFormat="1">
      <c r="B373" s="157"/>
      <c r="D373" s="158" t="s">
        <v>161</v>
      </c>
      <c r="E373" s="159" t="s">
        <v>1</v>
      </c>
      <c r="F373" s="160" t="s">
        <v>1192</v>
      </c>
      <c r="H373" s="161">
        <v>3.5</v>
      </c>
      <c r="I373" s="162"/>
      <c r="L373" s="157"/>
      <c r="M373" s="163"/>
      <c r="T373" s="164"/>
      <c r="AT373" s="159" t="s">
        <v>161</v>
      </c>
      <c r="AU373" s="159" t="s">
        <v>88</v>
      </c>
      <c r="AV373" s="12" t="s">
        <v>88</v>
      </c>
      <c r="AW373" s="12" t="s">
        <v>31</v>
      </c>
      <c r="AX373" s="12" t="s">
        <v>76</v>
      </c>
      <c r="AY373" s="159" t="s">
        <v>152</v>
      </c>
    </row>
    <row r="374" spans="2:65" s="13" customFormat="1">
      <c r="B374" s="176"/>
      <c r="D374" s="158" t="s">
        <v>161</v>
      </c>
      <c r="E374" s="177" t="s">
        <v>1</v>
      </c>
      <c r="F374" s="178" t="s">
        <v>183</v>
      </c>
      <c r="H374" s="179">
        <v>7</v>
      </c>
      <c r="I374" s="180"/>
      <c r="L374" s="176"/>
      <c r="M374" s="181"/>
      <c r="T374" s="182"/>
      <c r="AT374" s="177" t="s">
        <v>161</v>
      </c>
      <c r="AU374" s="177" t="s">
        <v>88</v>
      </c>
      <c r="AV374" s="13" t="s">
        <v>159</v>
      </c>
      <c r="AW374" s="13" t="s">
        <v>31</v>
      </c>
      <c r="AX374" s="13" t="s">
        <v>83</v>
      </c>
      <c r="AY374" s="177" t="s">
        <v>152</v>
      </c>
    </row>
    <row r="375" spans="2:65" s="1" customFormat="1" ht="37.950000000000003" customHeight="1">
      <c r="B375" s="142"/>
      <c r="C375" s="143" t="s">
        <v>1193</v>
      </c>
      <c r="D375" s="143" t="s">
        <v>155</v>
      </c>
      <c r="E375" s="144" t="s">
        <v>1194</v>
      </c>
      <c r="F375" s="145" t="s">
        <v>1195</v>
      </c>
      <c r="G375" s="146" t="s">
        <v>158</v>
      </c>
      <c r="H375" s="147">
        <v>18</v>
      </c>
      <c r="I375" s="148"/>
      <c r="J375" s="149">
        <f>ROUND(I375*H375,2)</f>
        <v>0</v>
      </c>
      <c r="K375" s="150"/>
      <c r="L375" s="31"/>
      <c r="M375" s="151" t="s">
        <v>1</v>
      </c>
      <c r="N375" s="152" t="s">
        <v>42</v>
      </c>
      <c r="P375" s="153">
        <f>O375*H375</f>
        <v>0</v>
      </c>
      <c r="Q375" s="153">
        <v>3.0210000000000001E-2</v>
      </c>
      <c r="R375" s="153">
        <f>Q375*H375</f>
        <v>0.54378000000000004</v>
      </c>
      <c r="S375" s="153">
        <v>0</v>
      </c>
      <c r="T375" s="154">
        <f>S375*H375</f>
        <v>0</v>
      </c>
      <c r="AR375" s="155" t="s">
        <v>159</v>
      </c>
      <c r="AT375" s="155" t="s">
        <v>155</v>
      </c>
      <c r="AU375" s="155" t="s">
        <v>88</v>
      </c>
      <c r="AY375" s="16" t="s">
        <v>152</v>
      </c>
      <c r="BE375" s="156">
        <f>IF(N375="základná",J375,0)</f>
        <v>0</v>
      </c>
      <c r="BF375" s="156">
        <f>IF(N375="znížená",J375,0)</f>
        <v>0</v>
      </c>
      <c r="BG375" s="156">
        <f>IF(N375="zákl. prenesená",J375,0)</f>
        <v>0</v>
      </c>
      <c r="BH375" s="156">
        <f>IF(N375="zníž. prenesená",J375,0)</f>
        <v>0</v>
      </c>
      <c r="BI375" s="156">
        <f>IF(N375="nulová",J375,0)</f>
        <v>0</v>
      </c>
      <c r="BJ375" s="16" t="s">
        <v>88</v>
      </c>
      <c r="BK375" s="156">
        <f>ROUND(I375*H375,2)</f>
        <v>0</v>
      </c>
      <c r="BL375" s="16" t="s">
        <v>159</v>
      </c>
      <c r="BM375" s="155" t="s">
        <v>1196</v>
      </c>
    </row>
    <row r="376" spans="2:65" s="12" customFormat="1">
      <c r="B376" s="157"/>
      <c r="D376" s="158" t="s">
        <v>161</v>
      </c>
      <c r="E376" s="159" t="s">
        <v>1</v>
      </c>
      <c r="F376" s="160" t="s">
        <v>1197</v>
      </c>
      <c r="H376" s="161">
        <v>6</v>
      </c>
      <c r="I376" s="162"/>
      <c r="L376" s="157"/>
      <c r="M376" s="163"/>
      <c r="T376" s="164"/>
      <c r="AT376" s="159" t="s">
        <v>161</v>
      </c>
      <c r="AU376" s="159" t="s">
        <v>88</v>
      </c>
      <c r="AV376" s="12" t="s">
        <v>88</v>
      </c>
      <c r="AW376" s="12" t="s">
        <v>31</v>
      </c>
      <c r="AX376" s="12" t="s">
        <v>76</v>
      </c>
      <c r="AY376" s="159" t="s">
        <v>152</v>
      </c>
    </row>
    <row r="377" spans="2:65" s="12" customFormat="1">
      <c r="B377" s="157"/>
      <c r="D377" s="158" t="s">
        <v>161</v>
      </c>
      <c r="E377" s="159" t="s">
        <v>1</v>
      </c>
      <c r="F377" s="160" t="s">
        <v>1198</v>
      </c>
      <c r="H377" s="161">
        <v>6</v>
      </c>
      <c r="I377" s="162"/>
      <c r="L377" s="157"/>
      <c r="M377" s="163"/>
      <c r="T377" s="164"/>
      <c r="AT377" s="159" t="s">
        <v>161</v>
      </c>
      <c r="AU377" s="159" t="s">
        <v>88</v>
      </c>
      <c r="AV377" s="12" t="s">
        <v>88</v>
      </c>
      <c r="AW377" s="12" t="s">
        <v>31</v>
      </c>
      <c r="AX377" s="12" t="s">
        <v>76</v>
      </c>
      <c r="AY377" s="159" t="s">
        <v>152</v>
      </c>
    </row>
    <row r="378" spans="2:65" s="12" customFormat="1">
      <c r="B378" s="157"/>
      <c r="D378" s="158" t="s">
        <v>161</v>
      </c>
      <c r="E378" s="159" t="s">
        <v>1</v>
      </c>
      <c r="F378" s="160" t="s">
        <v>1199</v>
      </c>
      <c r="H378" s="161">
        <v>6</v>
      </c>
      <c r="I378" s="162"/>
      <c r="L378" s="157"/>
      <c r="M378" s="163"/>
      <c r="T378" s="164"/>
      <c r="AT378" s="159" t="s">
        <v>161</v>
      </c>
      <c r="AU378" s="159" t="s">
        <v>88</v>
      </c>
      <c r="AV378" s="12" t="s">
        <v>88</v>
      </c>
      <c r="AW378" s="12" t="s">
        <v>31</v>
      </c>
      <c r="AX378" s="12" t="s">
        <v>76</v>
      </c>
      <c r="AY378" s="159" t="s">
        <v>152</v>
      </c>
    </row>
    <row r="379" spans="2:65" s="13" customFormat="1">
      <c r="B379" s="176"/>
      <c r="D379" s="158" t="s">
        <v>161</v>
      </c>
      <c r="E379" s="177" t="s">
        <v>1</v>
      </c>
      <c r="F379" s="178" t="s">
        <v>183</v>
      </c>
      <c r="H379" s="179">
        <v>18</v>
      </c>
      <c r="I379" s="180"/>
      <c r="L379" s="176"/>
      <c r="M379" s="181"/>
      <c r="T379" s="182"/>
      <c r="AT379" s="177" t="s">
        <v>161</v>
      </c>
      <c r="AU379" s="177" t="s">
        <v>88</v>
      </c>
      <c r="AV379" s="13" t="s">
        <v>159</v>
      </c>
      <c r="AW379" s="13" t="s">
        <v>31</v>
      </c>
      <c r="AX379" s="13" t="s">
        <v>83</v>
      </c>
      <c r="AY379" s="177" t="s">
        <v>152</v>
      </c>
    </row>
    <row r="380" spans="2:65" s="1" customFormat="1" ht="33" customHeight="1">
      <c r="B380" s="142"/>
      <c r="C380" s="143" t="s">
        <v>602</v>
      </c>
      <c r="D380" s="143" t="s">
        <v>155</v>
      </c>
      <c r="E380" s="144" t="s">
        <v>1200</v>
      </c>
      <c r="F380" s="145" t="s">
        <v>1201</v>
      </c>
      <c r="G380" s="146" t="s">
        <v>158</v>
      </c>
      <c r="H380" s="147">
        <v>12</v>
      </c>
      <c r="I380" s="148"/>
      <c r="J380" s="149">
        <f>ROUND(I380*H380,2)</f>
        <v>0</v>
      </c>
      <c r="K380" s="150"/>
      <c r="L380" s="31"/>
      <c r="M380" s="151" t="s">
        <v>1</v>
      </c>
      <c r="N380" s="152" t="s">
        <v>42</v>
      </c>
      <c r="P380" s="153">
        <f>O380*H380</f>
        <v>0</v>
      </c>
      <c r="Q380" s="153">
        <v>6.1799999999999997E-3</v>
      </c>
      <c r="R380" s="153">
        <f>Q380*H380</f>
        <v>7.4160000000000004E-2</v>
      </c>
      <c r="S380" s="153">
        <v>0</v>
      </c>
      <c r="T380" s="154">
        <f>S380*H380</f>
        <v>0</v>
      </c>
      <c r="AR380" s="155" t="s">
        <v>159</v>
      </c>
      <c r="AT380" s="155" t="s">
        <v>155</v>
      </c>
      <c r="AU380" s="155" t="s">
        <v>88</v>
      </c>
      <c r="AY380" s="16" t="s">
        <v>152</v>
      </c>
      <c r="BE380" s="156">
        <f>IF(N380="základná",J380,0)</f>
        <v>0</v>
      </c>
      <c r="BF380" s="156">
        <f>IF(N380="znížená",J380,0)</f>
        <v>0</v>
      </c>
      <c r="BG380" s="156">
        <f>IF(N380="zákl. prenesená",J380,0)</f>
        <v>0</v>
      </c>
      <c r="BH380" s="156">
        <f>IF(N380="zníž. prenesená",J380,0)</f>
        <v>0</v>
      </c>
      <c r="BI380" s="156">
        <f>IF(N380="nulová",J380,0)</f>
        <v>0</v>
      </c>
      <c r="BJ380" s="16" t="s">
        <v>88</v>
      </c>
      <c r="BK380" s="156">
        <f>ROUND(I380*H380,2)</f>
        <v>0</v>
      </c>
      <c r="BL380" s="16" t="s">
        <v>159</v>
      </c>
      <c r="BM380" s="155" t="s">
        <v>1202</v>
      </c>
    </row>
    <row r="381" spans="2:65" s="12" customFormat="1">
      <c r="B381" s="157"/>
      <c r="D381" s="158" t="s">
        <v>161</v>
      </c>
      <c r="E381" s="159" t="s">
        <v>1</v>
      </c>
      <c r="F381" s="160" t="s">
        <v>1198</v>
      </c>
      <c r="H381" s="161">
        <v>6</v>
      </c>
      <c r="I381" s="162"/>
      <c r="L381" s="157"/>
      <c r="M381" s="163"/>
      <c r="T381" s="164"/>
      <c r="AT381" s="159" t="s">
        <v>161</v>
      </c>
      <c r="AU381" s="159" t="s">
        <v>88</v>
      </c>
      <c r="AV381" s="12" t="s">
        <v>88</v>
      </c>
      <c r="AW381" s="12" t="s">
        <v>31</v>
      </c>
      <c r="AX381" s="12" t="s">
        <v>76</v>
      </c>
      <c r="AY381" s="159" t="s">
        <v>152</v>
      </c>
    </row>
    <row r="382" spans="2:65" s="12" customFormat="1">
      <c r="B382" s="157"/>
      <c r="D382" s="158" t="s">
        <v>161</v>
      </c>
      <c r="E382" s="159" t="s">
        <v>1</v>
      </c>
      <c r="F382" s="160" t="s">
        <v>1199</v>
      </c>
      <c r="H382" s="161">
        <v>6</v>
      </c>
      <c r="I382" s="162"/>
      <c r="L382" s="157"/>
      <c r="M382" s="163"/>
      <c r="T382" s="164"/>
      <c r="AT382" s="159" t="s">
        <v>161</v>
      </c>
      <c r="AU382" s="159" t="s">
        <v>88</v>
      </c>
      <c r="AV382" s="12" t="s">
        <v>88</v>
      </c>
      <c r="AW382" s="12" t="s">
        <v>31</v>
      </c>
      <c r="AX382" s="12" t="s">
        <v>76</v>
      </c>
      <c r="AY382" s="159" t="s">
        <v>152</v>
      </c>
    </row>
    <row r="383" spans="2:65" s="13" customFormat="1">
      <c r="B383" s="176"/>
      <c r="D383" s="158" t="s">
        <v>161</v>
      </c>
      <c r="E383" s="177" t="s">
        <v>1</v>
      </c>
      <c r="F383" s="178" t="s">
        <v>183</v>
      </c>
      <c r="H383" s="179">
        <v>12</v>
      </c>
      <c r="I383" s="180"/>
      <c r="L383" s="176"/>
      <c r="M383" s="181"/>
      <c r="T383" s="182"/>
      <c r="AT383" s="177" t="s">
        <v>161</v>
      </c>
      <c r="AU383" s="177" t="s">
        <v>88</v>
      </c>
      <c r="AV383" s="13" t="s">
        <v>159</v>
      </c>
      <c r="AW383" s="13" t="s">
        <v>31</v>
      </c>
      <c r="AX383" s="13" t="s">
        <v>83</v>
      </c>
      <c r="AY383" s="177" t="s">
        <v>152</v>
      </c>
    </row>
    <row r="384" spans="2:65" s="1" customFormat="1" ht="24.15" customHeight="1">
      <c r="B384" s="142"/>
      <c r="C384" s="143" t="s">
        <v>1203</v>
      </c>
      <c r="D384" s="143" t="s">
        <v>155</v>
      </c>
      <c r="E384" s="144" t="s">
        <v>221</v>
      </c>
      <c r="F384" s="145" t="s">
        <v>222</v>
      </c>
      <c r="G384" s="146" t="s">
        <v>223</v>
      </c>
      <c r="H384" s="147">
        <v>34.21</v>
      </c>
      <c r="I384" s="148"/>
      <c r="J384" s="149">
        <f>ROUND(I384*H384,2)</f>
        <v>0</v>
      </c>
      <c r="K384" s="150"/>
      <c r="L384" s="31"/>
      <c r="M384" s="151" t="s">
        <v>1</v>
      </c>
      <c r="N384" s="152" t="s">
        <v>42</v>
      </c>
      <c r="P384" s="153">
        <f>O384*H384</f>
        <v>0</v>
      </c>
      <c r="Q384" s="153">
        <v>0</v>
      </c>
      <c r="R384" s="153">
        <f>Q384*H384</f>
        <v>0</v>
      </c>
      <c r="S384" s="153">
        <v>0</v>
      </c>
      <c r="T384" s="154">
        <f>S384*H384</f>
        <v>0</v>
      </c>
      <c r="AR384" s="155" t="s">
        <v>159</v>
      </c>
      <c r="AT384" s="155" t="s">
        <v>155</v>
      </c>
      <c r="AU384" s="155" t="s">
        <v>88</v>
      </c>
      <c r="AY384" s="16" t="s">
        <v>152</v>
      </c>
      <c r="BE384" s="156">
        <f>IF(N384="základná",J384,0)</f>
        <v>0</v>
      </c>
      <c r="BF384" s="156">
        <f>IF(N384="znížená",J384,0)</f>
        <v>0</v>
      </c>
      <c r="BG384" s="156">
        <f>IF(N384="zákl. prenesená",J384,0)</f>
        <v>0</v>
      </c>
      <c r="BH384" s="156">
        <f>IF(N384="zníž. prenesená",J384,0)</f>
        <v>0</v>
      </c>
      <c r="BI384" s="156">
        <f>IF(N384="nulová",J384,0)</f>
        <v>0</v>
      </c>
      <c r="BJ384" s="16" t="s">
        <v>88</v>
      </c>
      <c r="BK384" s="156">
        <f>ROUND(I384*H384,2)</f>
        <v>0</v>
      </c>
      <c r="BL384" s="16" t="s">
        <v>159</v>
      </c>
      <c r="BM384" s="155" t="s">
        <v>1204</v>
      </c>
    </row>
    <row r="385" spans="2:65" s="1" customFormat="1" ht="24.15" customHeight="1">
      <c r="B385" s="142"/>
      <c r="C385" s="143" t="s">
        <v>605</v>
      </c>
      <c r="D385" s="143" t="s">
        <v>155</v>
      </c>
      <c r="E385" s="144" t="s">
        <v>226</v>
      </c>
      <c r="F385" s="145" t="s">
        <v>227</v>
      </c>
      <c r="G385" s="146" t="s">
        <v>223</v>
      </c>
      <c r="H385" s="147">
        <v>67.486000000000004</v>
      </c>
      <c r="I385" s="148"/>
      <c r="J385" s="149">
        <f>ROUND(I385*H385,2)</f>
        <v>0</v>
      </c>
      <c r="K385" s="150"/>
      <c r="L385" s="31"/>
      <c r="M385" s="151" t="s">
        <v>1</v>
      </c>
      <c r="N385" s="152" t="s">
        <v>42</v>
      </c>
      <c r="P385" s="153">
        <f>O385*H385</f>
        <v>0</v>
      </c>
      <c r="Q385" s="153">
        <v>0</v>
      </c>
      <c r="R385" s="153">
        <f>Q385*H385</f>
        <v>0</v>
      </c>
      <c r="S385" s="153">
        <v>0</v>
      </c>
      <c r="T385" s="154">
        <f>S385*H385</f>
        <v>0</v>
      </c>
      <c r="AR385" s="155" t="s">
        <v>159</v>
      </c>
      <c r="AT385" s="155" t="s">
        <v>155</v>
      </c>
      <c r="AU385" s="155" t="s">
        <v>88</v>
      </c>
      <c r="AY385" s="16" t="s">
        <v>152</v>
      </c>
      <c r="BE385" s="156">
        <f>IF(N385="základná",J385,0)</f>
        <v>0</v>
      </c>
      <c r="BF385" s="156">
        <f>IF(N385="znížená",J385,0)</f>
        <v>0</v>
      </c>
      <c r="BG385" s="156">
        <f>IF(N385="zákl. prenesená",J385,0)</f>
        <v>0</v>
      </c>
      <c r="BH385" s="156">
        <f>IF(N385="zníž. prenesená",J385,0)</f>
        <v>0</v>
      </c>
      <c r="BI385" s="156">
        <f>IF(N385="nulová",J385,0)</f>
        <v>0</v>
      </c>
      <c r="BJ385" s="16" t="s">
        <v>88</v>
      </c>
      <c r="BK385" s="156">
        <f>ROUND(I385*H385,2)</f>
        <v>0</v>
      </c>
      <c r="BL385" s="16" t="s">
        <v>159</v>
      </c>
      <c r="BM385" s="155" t="s">
        <v>1205</v>
      </c>
    </row>
    <row r="386" spans="2:65" s="12" customFormat="1">
      <c r="B386" s="157"/>
      <c r="D386" s="158" t="s">
        <v>161</v>
      </c>
      <c r="E386" s="159" t="s">
        <v>1</v>
      </c>
      <c r="F386" s="160" t="s">
        <v>1206</v>
      </c>
      <c r="H386" s="161">
        <v>67.486000000000004</v>
      </c>
      <c r="I386" s="162"/>
      <c r="L386" s="157"/>
      <c r="M386" s="163"/>
      <c r="T386" s="164"/>
      <c r="AT386" s="159" t="s">
        <v>161</v>
      </c>
      <c r="AU386" s="159" t="s">
        <v>88</v>
      </c>
      <c r="AV386" s="12" t="s">
        <v>88</v>
      </c>
      <c r="AW386" s="12" t="s">
        <v>31</v>
      </c>
      <c r="AX386" s="12" t="s">
        <v>83</v>
      </c>
      <c r="AY386" s="159" t="s">
        <v>152</v>
      </c>
    </row>
    <row r="387" spans="2:65" s="1" customFormat="1" ht="21.75" customHeight="1">
      <c r="B387" s="142"/>
      <c r="C387" s="143" t="s">
        <v>1207</v>
      </c>
      <c r="D387" s="143" t="s">
        <v>155</v>
      </c>
      <c r="E387" s="144" t="s">
        <v>231</v>
      </c>
      <c r="F387" s="145" t="s">
        <v>232</v>
      </c>
      <c r="G387" s="146" t="s">
        <v>223</v>
      </c>
      <c r="H387" s="147">
        <v>34.21</v>
      </c>
      <c r="I387" s="148"/>
      <c r="J387" s="149">
        <f>ROUND(I387*H387,2)</f>
        <v>0</v>
      </c>
      <c r="K387" s="150"/>
      <c r="L387" s="31"/>
      <c r="M387" s="151" t="s">
        <v>1</v>
      </c>
      <c r="N387" s="152" t="s">
        <v>42</v>
      </c>
      <c r="P387" s="153">
        <f>O387*H387</f>
        <v>0</v>
      </c>
      <c r="Q387" s="153">
        <v>0</v>
      </c>
      <c r="R387" s="153">
        <f>Q387*H387</f>
        <v>0</v>
      </c>
      <c r="S387" s="153">
        <v>0</v>
      </c>
      <c r="T387" s="154">
        <f>S387*H387</f>
        <v>0</v>
      </c>
      <c r="AR387" s="155" t="s">
        <v>159</v>
      </c>
      <c r="AT387" s="155" t="s">
        <v>155</v>
      </c>
      <c r="AU387" s="155" t="s">
        <v>88</v>
      </c>
      <c r="AY387" s="16" t="s">
        <v>152</v>
      </c>
      <c r="BE387" s="156">
        <f>IF(N387="základná",J387,0)</f>
        <v>0</v>
      </c>
      <c r="BF387" s="156">
        <f>IF(N387="znížená",J387,0)</f>
        <v>0</v>
      </c>
      <c r="BG387" s="156">
        <f>IF(N387="zákl. prenesená",J387,0)</f>
        <v>0</v>
      </c>
      <c r="BH387" s="156">
        <f>IF(N387="zníž. prenesená",J387,0)</f>
        <v>0</v>
      </c>
      <c r="BI387" s="156">
        <f>IF(N387="nulová",J387,0)</f>
        <v>0</v>
      </c>
      <c r="BJ387" s="16" t="s">
        <v>88</v>
      </c>
      <c r="BK387" s="156">
        <f>ROUND(I387*H387,2)</f>
        <v>0</v>
      </c>
      <c r="BL387" s="16" t="s">
        <v>159</v>
      </c>
      <c r="BM387" s="155" t="s">
        <v>1208</v>
      </c>
    </row>
    <row r="388" spans="2:65" s="1" customFormat="1" ht="24.15" customHeight="1">
      <c r="B388" s="142"/>
      <c r="C388" s="143" t="s">
        <v>608</v>
      </c>
      <c r="D388" s="143" t="s">
        <v>155</v>
      </c>
      <c r="E388" s="144" t="s">
        <v>235</v>
      </c>
      <c r="F388" s="145" t="s">
        <v>236</v>
      </c>
      <c r="G388" s="146" t="s">
        <v>223</v>
      </c>
      <c r="H388" s="147">
        <v>304.596</v>
      </c>
      <c r="I388" s="148"/>
      <c r="J388" s="149">
        <f>ROUND(I388*H388,2)</f>
        <v>0</v>
      </c>
      <c r="K388" s="150"/>
      <c r="L388" s="31"/>
      <c r="M388" s="151" t="s">
        <v>1</v>
      </c>
      <c r="N388" s="152" t="s">
        <v>42</v>
      </c>
      <c r="P388" s="153">
        <f>O388*H388</f>
        <v>0</v>
      </c>
      <c r="Q388" s="153">
        <v>0</v>
      </c>
      <c r="R388" s="153">
        <f>Q388*H388</f>
        <v>0</v>
      </c>
      <c r="S388" s="153">
        <v>0</v>
      </c>
      <c r="T388" s="154">
        <f>S388*H388</f>
        <v>0</v>
      </c>
      <c r="AR388" s="155" t="s">
        <v>159</v>
      </c>
      <c r="AT388" s="155" t="s">
        <v>155</v>
      </c>
      <c r="AU388" s="155" t="s">
        <v>88</v>
      </c>
      <c r="AY388" s="16" t="s">
        <v>152</v>
      </c>
      <c r="BE388" s="156">
        <f>IF(N388="základná",J388,0)</f>
        <v>0</v>
      </c>
      <c r="BF388" s="156">
        <f>IF(N388="znížená",J388,0)</f>
        <v>0</v>
      </c>
      <c r="BG388" s="156">
        <f>IF(N388="zákl. prenesená",J388,0)</f>
        <v>0</v>
      </c>
      <c r="BH388" s="156">
        <f>IF(N388="zníž. prenesená",J388,0)</f>
        <v>0</v>
      </c>
      <c r="BI388" s="156">
        <f>IF(N388="nulová",J388,0)</f>
        <v>0</v>
      </c>
      <c r="BJ388" s="16" t="s">
        <v>88</v>
      </c>
      <c r="BK388" s="156">
        <f>ROUND(I388*H388,2)</f>
        <v>0</v>
      </c>
      <c r="BL388" s="16" t="s">
        <v>159</v>
      </c>
      <c r="BM388" s="155" t="s">
        <v>1209</v>
      </c>
    </row>
    <row r="389" spans="2:65" s="12" customFormat="1">
      <c r="B389" s="157"/>
      <c r="D389" s="158" t="s">
        <v>161</v>
      </c>
      <c r="E389" s="159" t="s">
        <v>1</v>
      </c>
      <c r="F389" s="160" t="s">
        <v>1210</v>
      </c>
      <c r="H389" s="161">
        <v>304.596</v>
      </c>
      <c r="I389" s="162"/>
      <c r="L389" s="157"/>
      <c r="M389" s="163"/>
      <c r="T389" s="164"/>
      <c r="AT389" s="159" t="s">
        <v>161</v>
      </c>
      <c r="AU389" s="159" t="s">
        <v>88</v>
      </c>
      <c r="AV389" s="12" t="s">
        <v>88</v>
      </c>
      <c r="AW389" s="12" t="s">
        <v>31</v>
      </c>
      <c r="AX389" s="12" t="s">
        <v>83</v>
      </c>
      <c r="AY389" s="159" t="s">
        <v>152</v>
      </c>
    </row>
    <row r="390" spans="2:65" s="1" customFormat="1" ht="24.15" customHeight="1">
      <c r="B390" s="142"/>
      <c r="C390" s="143" t="s">
        <v>1211</v>
      </c>
      <c r="D390" s="143" t="s">
        <v>155</v>
      </c>
      <c r="E390" s="144" t="s">
        <v>240</v>
      </c>
      <c r="F390" s="145" t="s">
        <v>241</v>
      </c>
      <c r="G390" s="146" t="s">
        <v>223</v>
      </c>
      <c r="H390" s="147">
        <v>34.21</v>
      </c>
      <c r="I390" s="148"/>
      <c r="J390" s="149">
        <f>ROUND(I390*H390,2)</f>
        <v>0</v>
      </c>
      <c r="K390" s="150"/>
      <c r="L390" s="31"/>
      <c r="M390" s="151" t="s">
        <v>1</v>
      </c>
      <c r="N390" s="152" t="s">
        <v>42</v>
      </c>
      <c r="P390" s="153">
        <f>O390*H390</f>
        <v>0</v>
      </c>
      <c r="Q390" s="153">
        <v>0</v>
      </c>
      <c r="R390" s="153">
        <f>Q390*H390</f>
        <v>0</v>
      </c>
      <c r="S390" s="153">
        <v>0</v>
      </c>
      <c r="T390" s="154">
        <f>S390*H390</f>
        <v>0</v>
      </c>
      <c r="AR390" s="155" t="s">
        <v>159</v>
      </c>
      <c r="AT390" s="155" t="s">
        <v>155</v>
      </c>
      <c r="AU390" s="155" t="s">
        <v>88</v>
      </c>
      <c r="AY390" s="16" t="s">
        <v>152</v>
      </c>
      <c r="BE390" s="156">
        <f>IF(N390="základná",J390,0)</f>
        <v>0</v>
      </c>
      <c r="BF390" s="156">
        <f>IF(N390="znížená",J390,0)</f>
        <v>0</v>
      </c>
      <c r="BG390" s="156">
        <f>IF(N390="zákl. prenesená",J390,0)</f>
        <v>0</v>
      </c>
      <c r="BH390" s="156">
        <f>IF(N390="zníž. prenesená",J390,0)</f>
        <v>0</v>
      </c>
      <c r="BI390" s="156">
        <f>IF(N390="nulová",J390,0)</f>
        <v>0</v>
      </c>
      <c r="BJ390" s="16" t="s">
        <v>88</v>
      </c>
      <c r="BK390" s="156">
        <f>ROUND(I390*H390,2)</f>
        <v>0</v>
      </c>
      <c r="BL390" s="16" t="s">
        <v>159</v>
      </c>
      <c r="BM390" s="155" t="s">
        <v>1212</v>
      </c>
    </row>
    <row r="391" spans="2:65" s="1" customFormat="1" ht="24.15" customHeight="1">
      <c r="B391" s="142"/>
      <c r="C391" s="143" t="s">
        <v>611</v>
      </c>
      <c r="D391" s="143" t="s">
        <v>155</v>
      </c>
      <c r="E391" s="144" t="s">
        <v>244</v>
      </c>
      <c r="F391" s="145" t="s">
        <v>245</v>
      </c>
      <c r="G391" s="146" t="s">
        <v>223</v>
      </c>
      <c r="H391" s="147">
        <v>34.21</v>
      </c>
      <c r="I391" s="148"/>
      <c r="J391" s="149">
        <f>ROUND(I391*H391,2)</f>
        <v>0</v>
      </c>
      <c r="K391" s="150"/>
      <c r="L391" s="31"/>
      <c r="M391" s="151" t="s">
        <v>1</v>
      </c>
      <c r="N391" s="152" t="s">
        <v>42</v>
      </c>
      <c r="P391" s="153">
        <f>O391*H391</f>
        <v>0</v>
      </c>
      <c r="Q391" s="153">
        <v>0</v>
      </c>
      <c r="R391" s="153">
        <f>Q391*H391</f>
        <v>0</v>
      </c>
      <c r="S391" s="153">
        <v>0</v>
      </c>
      <c r="T391" s="154">
        <f>S391*H391</f>
        <v>0</v>
      </c>
      <c r="AR391" s="155" t="s">
        <v>159</v>
      </c>
      <c r="AT391" s="155" t="s">
        <v>155</v>
      </c>
      <c r="AU391" s="155" t="s">
        <v>88</v>
      </c>
      <c r="AY391" s="16" t="s">
        <v>152</v>
      </c>
      <c r="BE391" s="156">
        <f>IF(N391="základná",J391,0)</f>
        <v>0</v>
      </c>
      <c r="BF391" s="156">
        <f>IF(N391="znížená",J391,0)</f>
        <v>0</v>
      </c>
      <c r="BG391" s="156">
        <f>IF(N391="zákl. prenesená",J391,0)</f>
        <v>0</v>
      </c>
      <c r="BH391" s="156">
        <f>IF(N391="zníž. prenesená",J391,0)</f>
        <v>0</v>
      </c>
      <c r="BI391" s="156">
        <f>IF(N391="nulová",J391,0)</f>
        <v>0</v>
      </c>
      <c r="BJ391" s="16" t="s">
        <v>88</v>
      </c>
      <c r="BK391" s="156">
        <f>ROUND(I391*H391,2)</f>
        <v>0</v>
      </c>
      <c r="BL391" s="16" t="s">
        <v>159</v>
      </c>
      <c r="BM391" s="155" t="s">
        <v>1213</v>
      </c>
    </row>
    <row r="392" spans="2:65" s="1" customFormat="1" ht="24.15" customHeight="1">
      <c r="B392" s="142"/>
      <c r="C392" s="143" t="s">
        <v>1214</v>
      </c>
      <c r="D392" s="143" t="s">
        <v>155</v>
      </c>
      <c r="E392" s="144" t="s">
        <v>248</v>
      </c>
      <c r="F392" s="145" t="s">
        <v>249</v>
      </c>
      <c r="G392" s="146" t="s">
        <v>223</v>
      </c>
      <c r="H392" s="147">
        <v>34.21</v>
      </c>
      <c r="I392" s="148"/>
      <c r="J392" s="149">
        <f>ROUND(I392*H392,2)</f>
        <v>0</v>
      </c>
      <c r="K392" s="150"/>
      <c r="L392" s="31"/>
      <c r="M392" s="151" t="s">
        <v>1</v>
      </c>
      <c r="N392" s="152" t="s">
        <v>42</v>
      </c>
      <c r="P392" s="153">
        <f>O392*H392</f>
        <v>0</v>
      </c>
      <c r="Q392" s="153">
        <v>0</v>
      </c>
      <c r="R392" s="153">
        <f>Q392*H392</f>
        <v>0</v>
      </c>
      <c r="S392" s="153">
        <v>0</v>
      </c>
      <c r="T392" s="154">
        <f>S392*H392</f>
        <v>0</v>
      </c>
      <c r="AR392" s="155" t="s">
        <v>159</v>
      </c>
      <c r="AT392" s="155" t="s">
        <v>155</v>
      </c>
      <c r="AU392" s="155" t="s">
        <v>88</v>
      </c>
      <c r="AY392" s="16" t="s">
        <v>152</v>
      </c>
      <c r="BE392" s="156">
        <f>IF(N392="základná",J392,0)</f>
        <v>0</v>
      </c>
      <c r="BF392" s="156">
        <f>IF(N392="znížená",J392,0)</f>
        <v>0</v>
      </c>
      <c r="BG392" s="156">
        <f>IF(N392="zákl. prenesená",J392,0)</f>
        <v>0</v>
      </c>
      <c r="BH392" s="156">
        <f>IF(N392="zníž. prenesená",J392,0)</f>
        <v>0</v>
      </c>
      <c r="BI392" s="156">
        <f>IF(N392="nulová",J392,0)</f>
        <v>0</v>
      </c>
      <c r="BJ392" s="16" t="s">
        <v>88</v>
      </c>
      <c r="BK392" s="156">
        <f>ROUND(I392*H392,2)</f>
        <v>0</v>
      </c>
      <c r="BL392" s="16" t="s">
        <v>159</v>
      </c>
      <c r="BM392" s="155" t="s">
        <v>1215</v>
      </c>
    </row>
    <row r="393" spans="2:65" s="11" customFormat="1" ht="22.95" customHeight="1">
      <c r="B393" s="130"/>
      <c r="D393" s="131" t="s">
        <v>75</v>
      </c>
      <c r="E393" s="140" t="s">
        <v>251</v>
      </c>
      <c r="F393" s="140" t="s">
        <v>252</v>
      </c>
      <c r="I393" s="133"/>
      <c r="J393" s="141">
        <f>BK393</f>
        <v>0</v>
      </c>
      <c r="L393" s="130"/>
      <c r="M393" s="135"/>
      <c r="P393" s="136">
        <f>P394</f>
        <v>0</v>
      </c>
      <c r="R393" s="136">
        <f>R394</f>
        <v>0</v>
      </c>
      <c r="T393" s="137">
        <f>T394</f>
        <v>0</v>
      </c>
      <c r="AR393" s="131" t="s">
        <v>83</v>
      </c>
      <c r="AT393" s="138" t="s">
        <v>75</v>
      </c>
      <c r="AU393" s="138" t="s">
        <v>83</v>
      </c>
      <c r="AY393" s="131" t="s">
        <v>152</v>
      </c>
      <c r="BK393" s="139">
        <f>BK394</f>
        <v>0</v>
      </c>
    </row>
    <row r="394" spans="2:65" s="1" customFormat="1" ht="24.15" customHeight="1">
      <c r="B394" s="142"/>
      <c r="C394" s="143" t="s">
        <v>614</v>
      </c>
      <c r="D394" s="143" t="s">
        <v>155</v>
      </c>
      <c r="E394" s="144" t="s">
        <v>254</v>
      </c>
      <c r="F394" s="145" t="s">
        <v>255</v>
      </c>
      <c r="G394" s="146" t="s">
        <v>223</v>
      </c>
      <c r="H394" s="147">
        <v>41.488999999999997</v>
      </c>
      <c r="I394" s="148"/>
      <c r="J394" s="149">
        <f>ROUND(I394*H394,2)</f>
        <v>0</v>
      </c>
      <c r="K394" s="150"/>
      <c r="L394" s="31"/>
      <c r="M394" s="151" t="s">
        <v>1</v>
      </c>
      <c r="N394" s="152" t="s">
        <v>42</v>
      </c>
      <c r="P394" s="153">
        <f>O394*H394</f>
        <v>0</v>
      </c>
      <c r="Q394" s="153">
        <v>0</v>
      </c>
      <c r="R394" s="153">
        <f>Q394*H394</f>
        <v>0</v>
      </c>
      <c r="S394" s="153">
        <v>0</v>
      </c>
      <c r="T394" s="154">
        <f>S394*H394</f>
        <v>0</v>
      </c>
      <c r="AR394" s="155" t="s">
        <v>159</v>
      </c>
      <c r="AT394" s="155" t="s">
        <v>155</v>
      </c>
      <c r="AU394" s="155" t="s">
        <v>88</v>
      </c>
      <c r="AY394" s="16" t="s">
        <v>152</v>
      </c>
      <c r="BE394" s="156">
        <f>IF(N394="základná",J394,0)</f>
        <v>0</v>
      </c>
      <c r="BF394" s="156">
        <f>IF(N394="znížená",J394,0)</f>
        <v>0</v>
      </c>
      <c r="BG394" s="156">
        <f>IF(N394="zákl. prenesená",J394,0)</f>
        <v>0</v>
      </c>
      <c r="BH394" s="156">
        <f>IF(N394="zníž. prenesená",J394,0)</f>
        <v>0</v>
      </c>
      <c r="BI394" s="156">
        <f>IF(N394="nulová",J394,0)</f>
        <v>0</v>
      </c>
      <c r="BJ394" s="16" t="s">
        <v>88</v>
      </c>
      <c r="BK394" s="156">
        <f>ROUND(I394*H394,2)</f>
        <v>0</v>
      </c>
      <c r="BL394" s="16" t="s">
        <v>159</v>
      </c>
      <c r="BM394" s="155" t="s">
        <v>1216</v>
      </c>
    </row>
    <row r="395" spans="2:65" s="11" customFormat="1" ht="25.95" customHeight="1">
      <c r="B395" s="130"/>
      <c r="D395" s="131" t="s">
        <v>75</v>
      </c>
      <c r="E395" s="132" t="s">
        <v>257</v>
      </c>
      <c r="F395" s="132" t="s">
        <v>258</v>
      </c>
      <c r="I395" s="133"/>
      <c r="J395" s="134">
        <f>BK395</f>
        <v>0</v>
      </c>
      <c r="L395" s="130"/>
      <c r="M395" s="135"/>
      <c r="P395" s="136">
        <f>P396+P419+P458+P495+P500+P509+P539+P604+P610+P633+P642+P651+P671+P690+P694+P699</f>
        <v>0</v>
      </c>
      <c r="R395" s="136">
        <f>R396+R419+R458+R495+R500+R509+R539+R604+R610+R633+R642+R651+R671+R690+R694+R699</f>
        <v>3.80005728165</v>
      </c>
      <c r="T395" s="137">
        <f>T396+T419+T458+T495+T500+T509+T539+T604+T610+T633+T642+T651+T671+T690+T694+T699</f>
        <v>3.0255860999999995</v>
      </c>
      <c r="AR395" s="131" t="s">
        <v>88</v>
      </c>
      <c r="AT395" s="138" t="s">
        <v>75</v>
      </c>
      <c r="AU395" s="138" t="s">
        <v>76</v>
      </c>
      <c r="AY395" s="131" t="s">
        <v>152</v>
      </c>
      <c r="BK395" s="139">
        <f>BK396+BK419+BK458+BK495+BK500+BK509+BK539+BK604+BK610+BK633+BK642+BK651+BK671+BK690+BK694+BK699</f>
        <v>0</v>
      </c>
    </row>
    <row r="396" spans="2:65" s="11" customFormat="1" ht="22.95" customHeight="1">
      <c r="B396" s="130"/>
      <c r="D396" s="131" t="s">
        <v>75</v>
      </c>
      <c r="E396" s="140" t="s">
        <v>764</v>
      </c>
      <c r="F396" s="140" t="s">
        <v>765</v>
      </c>
      <c r="I396" s="133"/>
      <c r="J396" s="141">
        <f>BK396</f>
        <v>0</v>
      </c>
      <c r="L396" s="130"/>
      <c r="M396" s="135"/>
      <c r="P396" s="136">
        <f>SUM(P397:P418)</f>
        <v>0</v>
      </c>
      <c r="R396" s="136">
        <f>SUM(R397:R418)</f>
        <v>0.16930172199999999</v>
      </c>
      <c r="T396" s="137">
        <f>SUM(T397:T418)</f>
        <v>0</v>
      </c>
      <c r="AR396" s="131" t="s">
        <v>88</v>
      </c>
      <c r="AT396" s="138" t="s">
        <v>75</v>
      </c>
      <c r="AU396" s="138" t="s">
        <v>83</v>
      </c>
      <c r="AY396" s="131" t="s">
        <v>152</v>
      </c>
      <c r="BK396" s="139">
        <f>SUM(BK397:BK418)</f>
        <v>0</v>
      </c>
    </row>
    <row r="397" spans="2:65" s="1" customFormat="1" ht="24.15" customHeight="1">
      <c r="B397" s="142"/>
      <c r="C397" s="143" t="s">
        <v>1217</v>
      </c>
      <c r="D397" s="143" t="s">
        <v>155</v>
      </c>
      <c r="E397" s="144" t="s">
        <v>1218</v>
      </c>
      <c r="F397" s="145" t="s">
        <v>1219</v>
      </c>
      <c r="G397" s="146" t="s">
        <v>165</v>
      </c>
      <c r="H397" s="147">
        <v>20.405000000000001</v>
      </c>
      <c r="I397" s="148"/>
      <c r="J397" s="149">
        <f>ROUND(I397*H397,2)</f>
        <v>0</v>
      </c>
      <c r="K397" s="150"/>
      <c r="L397" s="31"/>
      <c r="M397" s="151" t="s">
        <v>1</v>
      </c>
      <c r="N397" s="152" t="s">
        <v>42</v>
      </c>
      <c r="P397" s="153">
        <f>O397*H397</f>
        <v>0</v>
      </c>
      <c r="Q397" s="153">
        <v>7.5000000000000002E-4</v>
      </c>
      <c r="R397" s="153">
        <f>Q397*H397</f>
        <v>1.5303750000000001E-2</v>
      </c>
      <c r="S397" s="153">
        <v>0</v>
      </c>
      <c r="T397" s="154">
        <f>S397*H397</f>
        <v>0</v>
      </c>
      <c r="AR397" s="155" t="s">
        <v>247</v>
      </c>
      <c r="AT397" s="155" t="s">
        <v>155</v>
      </c>
      <c r="AU397" s="155" t="s">
        <v>88</v>
      </c>
      <c r="AY397" s="16" t="s">
        <v>152</v>
      </c>
      <c r="BE397" s="156">
        <f>IF(N397="základná",J397,0)</f>
        <v>0</v>
      </c>
      <c r="BF397" s="156">
        <f>IF(N397="znížená",J397,0)</f>
        <v>0</v>
      </c>
      <c r="BG397" s="156">
        <f>IF(N397="zákl. prenesená",J397,0)</f>
        <v>0</v>
      </c>
      <c r="BH397" s="156">
        <f>IF(N397="zníž. prenesená",J397,0)</f>
        <v>0</v>
      </c>
      <c r="BI397" s="156">
        <f>IF(N397="nulová",J397,0)</f>
        <v>0</v>
      </c>
      <c r="BJ397" s="16" t="s">
        <v>88</v>
      </c>
      <c r="BK397" s="156">
        <f>ROUND(I397*H397,2)</f>
        <v>0</v>
      </c>
      <c r="BL397" s="16" t="s">
        <v>247</v>
      </c>
      <c r="BM397" s="155" t="s">
        <v>1220</v>
      </c>
    </row>
    <row r="398" spans="2:65" s="14" customFormat="1">
      <c r="B398" s="183"/>
      <c r="D398" s="158" t="s">
        <v>161</v>
      </c>
      <c r="E398" s="184" t="s">
        <v>1</v>
      </c>
      <c r="F398" s="185" t="s">
        <v>1221</v>
      </c>
      <c r="H398" s="184" t="s">
        <v>1</v>
      </c>
      <c r="I398" s="186"/>
      <c r="L398" s="183"/>
      <c r="M398" s="187"/>
      <c r="T398" s="188"/>
      <c r="AT398" s="184" t="s">
        <v>161</v>
      </c>
      <c r="AU398" s="184" t="s">
        <v>88</v>
      </c>
      <c r="AV398" s="14" t="s">
        <v>83</v>
      </c>
      <c r="AW398" s="14" t="s">
        <v>31</v>
      </c>
      <c r="AX398" s="14" t="s">
        <v>76</v>
      </c>
      <c r="AY398" s="184" t="s">
        <v>152</v>
      </c>
    </row>
    <row r="399" spans="2:65" s="12" customFormat="1">
      <c r="B399" s="157"/>
      <c r="D399" s="158" t="s">
        <v>161</v>
      </c>
      <c r="E399" s="159" t="s">
        <v>1</v>
      </c>
      <c r="F399" s="160" t="s">
        <v>1222</v>
      </c>
      <c r="H399" s="161">
        <v>20.405000000000001</v>
      </c>
      <c r="I399" s="162"/>
      <c r="L399" s="157"/>
      <c r="M399" s="163"/>
      <c r="T399" s="164"/>
      <c r="AT399" s="159" t="s">
        <v>161</v>
      </c>
      <c r="AU399" s="159" t="s">
        <v>88</v>
      </c>
      <c r="AV399" s="12" t="s">
        <v>88</v>
      </c>
      <c r="AW399" s="12" t="s">
        <v>31</v>
      </c>
      <c r="AX399" s="12" t="s">
        <v>83</v>
      </c>
      <c r="AY399" s="159" t="s">
        <v>152</v>
      </c>
    </row>
    <row r="400" spans="2:65" s="1" customFormat="1" ht="37.950000000000003" customHeight="1">
      <c r="B400" s="142"/>
      <c r="C400" s="165" t="s">
        <v>617</v>
      </c>
      <c r="D400" s="165" t="s">
        <v>169</v>
      </c>
      <c r="E400" s="166" t="s">
        <v>1223</v>
      </c>
      <c r="F400" s="167" t="s">
        <v>1224</v>
      </c>
      <c r="G400" s="168" t="s">
        <v>165</v>
      </c>
      <c r="H400" s="169">
        <v>23.466000000000001</v>
      </c>
      <c r="I400" s="170"/>
      <c r="J400" s="171">
        <f>ROUND(I400*H400,2)</f>
        <v>0</v>
      </c>
      <c r="K400" s="172"/>
      <c r="L400" s="173"/>
      <c r="M400" s="174" t="s">
        <v>1</v>
      </c>
      <c r="N400" s="175" t="s">
        <v>42</v>
      </c>
      <c r="P400" s="153">
        <f>O400*H400</f>
        <v>0</v>
      </c>
      <c r="Q400" s="153">
        <v>2E-3</v>
      </c>
      <c r="R400" s="153">
        <f>Q400*H400</f>
        <v>4.6932000000000001E-2</v>
      </c>
      <c r="S400" s="153">
        <v>0</v>
      </c>
      <c r="T400" s="154">
        <f>S400*H400</f>
        <v>0</v>
      </c>
      <c r="AR400" s="155" t="s">
        <v>297</v>
      </c>
      <c r="AT400" s="155" t="s">
        <v>169</v>
      </c>
      <c r="AU400" s="155" t="s">
        <v>88</v>
      </c>
      <c r="AY400" s="16" t="s">
        <v>152</v>
      </c>
      <c r="BE400" s="156">
        <f>IF(N400="základná",J400,0)</f>
        <v>0</v>
      </c>
      <c r="BF400" s="156">
        <f>IF(N400="znížená",J400,0)</f>
        <v>0</v>
      </c>
      <c r="BG400" s="156">
        <f>IF(N400="zákl. prenesená",J400,0)</f>
        <v>0</v>
      </c>
      <c r="BH400" s="156">
        <f>IF(N400="zníž. prenesená",J400,0)</f>
        <v>0</v>
      </c>
      <c r="BI400" s="156">
        <f>IF(N400="nulová",J400,0)</f>
        <v>0</v>
      </c>
      <c r="BJ400" s="16" t="s">
        <v>88</v>
      </c>
      <c r="BK400" s="156">
        <f>ROUND(I400*H400,2)</f>
        <v>0</v>
      </c>
      <c r="BL400" s="16" t="s">
        <v>247</v>
      </c>
      <c r="BM400" s="155" t="s">
        <v>1225</v>
      </c>
    </row>
    <row r="401" spans="2:65" s="12" customFormat="1">
      <c r="B401" s="157"/>
      <c r="D401" s="158" t="s">
        <v>161</v>
      </c>
      <c r="E401" s="159" t="s">
        <v>1</v>
      </c>
      <c r="F401" s="160" t="s">
        <v>1226</v>
      </c>
      <c r="H401" s="161">
        <v>23.466000000000001</v>
      </c>
      <c r="I401" s="162"/>
      <c r="L401" s="157"/>
      <c r="M401" s="163"/>
      <c r="T401" s="164"/>
      <c r="AT401" s="159" t="s">
        <v>161</v>
      </c>
      <c r="AU401" s="159" t="s">
        <v>88</v>
      </c>
      <c r="AV401" s="12" t="s">
        <v>88</v>
      </c>
      <c r="AW401" s="12" t="s">
        <v>31</v>
      </c>
      <c r="AX401" s="12" t="s">
        <v>83</v>
      </c>
      <c r="AY401" s="159" t="s">
        <v>152</v>
      </c>
    </row>
    <row r="402" spans="2:65" s="1" customFormat="1" ht="37.950000000000003" customHeight="1">
      <c r="B402" s="142"/>
      <c r="C402" s="143" t="s">
        <v>1227</v>
      </c>
      <c r="D402" s="143" t="s">
        <v>155</v>
      </c>
      <c r="E402" s="144" t="s">
        <v>1228</v>
      </c>
      <c r="F402" s="145" t="s">
        <v>1229</v>
      </c>
      <c r="G402" s="146" t="s">
        <v>165</v>
      </c>
      <c r="H402" s="147">
        <v>4.58</v>
      </c>
      <c r="I402" s="148"/>
      <c r="J402" s="149">
        <f>ROUND(I402*H402,2)</f>
        <v>0</v>
      </c>
      <c r="K402" s="150"/>
      <c r="L402" s="31"/>
      <c r="M402" s="151" t="s">
        <v>1</v>
      </c>
      <c r="N402" s="152" t="s">
        <v>42</v>
      </c>
      <c r="P402" s="153">
        <f>O402*H402</f>
        <v>0</v>
      </c>
      <c r="Q402" s="153">
        <v>3.3000000000000003E-5</v>
      </c>
      <c r="R402" s="153">
        <f>Q402*H402</f>
        <v>1.5114000000000002E-4</v>
      </c>
      <c r="S402" s="153">
        <v>0</v>
      </c>
      <c r="T402" s="154">
        <f>S402*H402</f>
        <v>0</v>
      </c>
      <c r="AR402" s="155" t="s">
        <v>247</v>
      </c>
      <c r="AT402" s="155" t="s">
        <v>155</v>
      </c>
      <c r="AU402" s="155" t="s">
        <v>88</v>
      </c>
      <c r="AY402" s="16" t="s">
        <v>152</v>
      </c>
      <c r="BE402" s="156">
        <f>IF(N402="základná",J402,0)</f>
        <v>0</v>
      </c>
      <c r="BF402" s="156">
        <f>IF(N402="znížená",J402,0)</f>
        <v>0</v>
      </c>
      <c r="BG402" s="156">
        <f>IF(N402="zákl. prenesená",J402,0)</f>
        <v>0</v>
      </c>
      <c r="BH402" s="156">
        <f>IF(N402="zníž. prenesená",J402,0)</f>
        <v>0</v>
      </c>
      <c r="BI402" s="156">
        <f>IF(N402="nulová",J402,0)</f>
        <v>0</v>
      </c>
      <c r="BJ402" s="16" t="s">
        <v>88</v>
      </c>
      <c r="BK402" s="156">
        <f>ROUND(I402*H402,2)</f>
        <v>0</v>
      </c>
      <c r="BL402" s="16" t="s">
        <v>247</v>
      </c>
      <c r="BM402" s="155" t="s">
        <v>1230</v>
      </c>
    </row>
    <row r="403" spans="2:65" s="12" customFormat="1">
      <c r="B403" s="157"/>
      <c r="D403" s="158" t="s">
        <v>161</v>
      </c>
      <c r="E403" s="159" t="s">
        <v>1</v>
      </c>
      <c r="F403" s="160" t="s">
        <v>1231</v>
      </c>
      <c r="H403" s="161">
        <v>4.58</v>
      </c>
      <c r="I403" s="162"/>
      <c r="L403" s="157"/>
      <c r="M403" s="163"/>
      <c r="T403" s="164"/>
      <c r="AT403" s="159" t="s">
        <v>161</v>
      </c>
      <c r="AU403" s="159" t="s">
        <v>88</v>
      </c>
      <c r="AV403" s="12" t="s">
        <v>88</v>
      </c>
      <c r="AW403" s="12" t="s">
        <v>31</v>
      </c>
      <c r="AX403" s="12" t="s">
        <v>83</v>
      </c>
      <c r="AY403" s="159" t="s">
        <v>152</v>
      </c>
    </row>
    <row r="404" spans="2:65" s="1" customFormat="1" ht="33" customHeight="1">
      <c r="B404" s="142"/>
      <c r="C404" s="143" t="s">
        <v>620</v>
      </c>
      <c r="D404" s="143" t="s">
        <v>155</v>
      </c>
      <c r="E404" s="144" t="s">
        <v>1232</v>
      </c>
      <c r="F404" s="145" t="s">
        <v>1233</v>
      </c>
      <c r="G404" s="146" t="s">
        <v>165</v>
      </c>
      <c r="H404" s="147">
        <v>29.103999999999999</v>
      </c>
      <c r="I404" s="148"/>
      <c r="J404" s="149">
        <f>ROUND(I404*H404,2)</f>
        <v>0</v>
      </c>
      <c r="K404" s="150"/>
      <c r="L404" s="31"/>
      <c r="M404" s="151" t="s">
        <v>1</v>
      </c>
      <c r="N404" s="152" t="s">
        <v>42</v>
      </c>
      <c r="P404" s="153">
        <f>O404*H404</f>
        <v>0</v>
      </c>
      <c r="Q404" s="153">
        <v>3.3000000000000003E-5</v>
      </c>
      <c r="R404" s="153">
        <f>Q404*H404</f>
        <v>9.60432E-4</v>
      </c>
      <c r="S404" s="153">
        <v>0</v>
      </c>
      <c r="T404" s="154">
        <f>S404*H404</f>
        <v>0</v>
      </c>
      <c r="AR404" s="155" t="s">
        <v>247</v>
      </c>
      <c r="AT404" s="155" t="s">
        <v>155</v>
      </c>
      <c r="AU404" s="155" t="s">
        <v>88</v>
      </c>
      <c r="AY404" s="16" t="s">
        <v>152</v>
      </c>
      <c r="BE404" s="156">
        <f>IF(N404="základná",J404,0)</f>
        <v>0</v>
      </c>
      <c r="BF404" s="156">
        <f>IF(N404="znížená",J404,0)</f>
        <v>0</v>
      </c>
      <c r="BG404" s="156">
        <f>IF(N404="zákl. prenesená",J404,0)</f>
        <v>0</v>
      </c>
      <c r="BH404" s="156">
        <f>IF(N404="zníž. prenesená",J404,0)</f>
        <v>0</v>
      </c>
      <c r="BI404" s="156">
        <f>IF(N404="nulová",J404,0)</f>
        <v>0</v>
      </c>
      <c r="BJ404" s="16" t="s">
        <v>88</v>
      </c>
      <c r="BK404" s="156">
        <f>ROUND(I404*H404,2)</f>
        <v>0</v>
      </c>
      <c r="BL404" s="16" t="s">
        <v>247</v>
      </c>
      <c r="BM404" s="155" t="s">
        <v>1234</v>
      </c>
    </row>
    <row r="405" spans="2:65" s="12" customFormat="1">
      <c r="B405" s="157"/>
      <c r="D405" s="158" t="s">
        <v>161</v>
      </c>
      <c r="E405" s="159" t="s">
        <v>1</v>
      </c>
      <c r="F405" s="160" t="s">
        <v>1235</v>
      </c>
      <c r="H405" s="161">
        <v>29.103999999999999</v>
      </c>
      <c r="I405" s="162"/>
      <c r="L405" s="157"/>
      <c r="M405" s="163"/>
      <c r="T405" s="164"/>
      <c r="AT405" s="159" t="s">
        <v>161</v>
      </c>
      <c r="AU405" s="159" t="s">
        <v>88</v>
      </c>
      <c r="AV405" s="12" t="s">
        <v>88</v>
      </c>
      <c r="AW405" s="12" t="s">
        <v>31</v>
      </c>
      <c r="AX405" s="12" t="s">
        <v>83</v>
      </c>
      <c r="AY405" s="159" t="s">
        <v>152</v>
      </c>
    </row>
    <row r="406" spans="2:65" s="1" customFormat="1" ht="37.950000000000003" customHeight="1">
      <c r="B406" s="142"/>
      <c r="C406" s="165" t="s">
        <v>1236</v>
      </c>
      <c r="D406" s="165" t="s">
        <v>169</v>
      </c>
      <c r="E406" s="166" t="s">
        <v>1237</v>
      </c>
      <c r="F406" s="167" t="s">
        <v>1238</v>
      </c>
      <c r="G406" s="168" t="s">
        <v>165</v>
      </c>
      <c r="H406" s="169">
        <v>40.192</v>
      </c>
      <c r="I406" s="170"/>
      <c r="J406" s="171">
        <f>ROUND(I406*H406,2)</f>
        <v>0</v>
      </c>
      <c r="K406" s="172"/>
      <c r="L406" s="173"/>
      <c r="M406" s="174" t="s">
        <v>1</v>
      </c>
      <c r="N406" s="175" t="s">
        <v>42</v>
      </c>
      <c r="P406" s="153">
        <f>O406*H406</f>
        <v>0</v>
      </c>
      <c r="Q406" s="153">
        <v>2E-3</v>
      </c>
      <c r="R406" s="153">
        <f>Q406*H406</f>
        <v>8.0383999999999997E-2</v>
      </c>
      <c r="S406" s="153">
        <v>0</v>
      </c>
      <c r="T406" s="154">
        <f>S406*H406</f>
        <v>0</v>
      </c>
      <c r="AR406" s="155" t="s">
        <v>297</v>
      </c>
      <c r="AT406" s="155" t="s">
        <v>169</v>
      </c>
      <c r="AU406" s="155" t="s">
        <v>88</v>
      </c>
      <c r="AY406" s="16" t="s">
        <v>152</v>
      </c>
      <c r="BE406" s="156">
        <f>IF(N406="základná",J406,0)</f>
        <v>0</v>
      </c>
      <c r="BF406" s="156">
        <f>IF(N406="znížená",J406,0)</f>
        <v>0</v>
      </c>
      <c r="BG406" s="156">
        <f>IF(N406="zákl. prenesená",J406,0)</f>
        <v>0</v>
      </c>
      <c r="BH406" s="156">
        <f>IF(N406="zníž. prenesená",J406,0)</f>
        <v>0</v>
      </c>
      <c r="BI406" s="156">
        <f>IF(N406="nulová",J406,0)</f>
        <v>0</v>
      </c>
      <c r="BJ406" s="16" t="s">
        <v>88</v>
      </c>
      <c r="BK406" s="156">
        <f>ROUND(I406*H406,2)</f>
        <v>0</v>
      </c>
      <c r="BL406" s="16" t="s">
        <v>247</v>
      </c>
      <c r="BM406" s="155" t="s">
        <v>1239</v>
      </c>
    </row>
    <row r="407" spans="2:65" s="12" customFormat="1">
      <c r="B407" s="157"/>
      <c r="D407" s="158" t="s">
        <v>161</v>
      </c>
      <c r="E407" s="159" t="s">
        <v>1</v>
      </c>
      <c r="F407" s="160" t="s">
        <v>1240</v>
      </c>
      <c r="H407" s="161">
        <v>5.2670000000000003</v>
      </c>
      <c r="I407" s="162"/>
      <c r="L407" s="157"/>
      <c r="M407" s="163"/>
      <c r="T407" s="164"/>
      <c r="AT407" s="159" t="s">
        <v>161</v>
      </c>
      <c r="AU407" s="159" t="s">
        <v>88</v>
      </c>
      <c r="AV407" s="12" t="s">
        <v>88</v>
      </c>
      <c r="AW407" s="12" t="s">
        <v>31</v>
      </c>
      <c r="AX407" s="12" t="s">
        <v>76</v>
      </c>
      <c r="AY407" s="159" t="s">
        <v>152</v>
      </c>
    </row>
    <row r="408" spans="2:65" s="12" customFormat="1">
      <c r="B408" s="157"/>
      <c r="D408" s="158" t="s">
        <v>161</v>
      </c>
      <c r="E408" s="159" t="s">
        <v>1</v>
      </c>
      <c r="F408" s="160" t="s">
        <v>1241</v>
      </c>
      <c r="H408" s="161">
        <v>34.924999999999997</v>
      </c>
      <c r="I408" s="162"/>
      <c r="L408" s="157"/>
      <c r="M408" s="163"/>
      <c r="T408" s="164"/>
      <c r="AT408" s="159" t="s">
        <v>161</v>
      </c>
      <c r="AU408" s="159" t="s">
        <v>88</v>
      </c>
      <c r="AV408" s="12" t="s">
        <v>88</v>
      </c>
      <c r="AW408" s="12" t="s">
        <v>31</v>
      </c>
      <c r="AX408" s="12" t="s">
        <v>76</v>
      </c>
      <c r="AY408" s="159" t="s">
        <v>152</v>
      </c>
    </row>
    <row r="409" spans="2:65" s="13" customFormat="1">
      <c r="B409" s="176"/>
      <c r="D409" s="158" t="s">
        <v>161</v>
      </c>
      <c r="E409" s="177" t="s">
        <v>1</v>
      </c>
      <c r="F409" s="178" t="s">
        <v>183</v>
      </c>
      <c r="H409" s="179">
        <v>40.192</v>
      </c>
      <c r="I409" s="180"/>
      <c r="L409" s="176"/>
      <c r="M409" s="181"/>
      <c r="T409" s="182"/>
      <c r="AT409" s="177" t="s">
        <v>161</v>
      </c>
      <c r="AU409" s="177" t="s">
        <v>88</v>
      </c>
      <c r="AV409" s="13" t="s">
        <v>159</v>
      </c>
      <c r="AW409" s="13" t="s">
        <v>31</v>
      </c>
      <c r="AX409" s="13" t="s">
        <v>83</v>
      </c>
      <c r="AY409" s="177" t="s">
        <v>152</v>
      </c>
    </row>
    <row r="410" spans="2:65" s="1" customFormat="1" ht="37.950000000000003" customHeight="1">
      <c r="B410" s="142"/>
      <c r="C410" s="143" t="s">
        <v>624</v>
      </c>
      <c r="D410" s="143" t="s">
        <v>155</v>
      </c>
      <c r="E410" s="144" t="s">
        <v>1242</v>
      </c>
      <c r="F410" s="145" t="s">
        <v>1243</v>
      </c>
      <c r="G410" s="146" t="s">
        <v>165</v>
      </c>
      <c r="H410" s="147">
        <v>9.16</v>
      </c>
      <c r="I410" s="148"/>
      <c r="J410" s="149">
        <f>ROUND(I410*H410,2)</f>
        <v>0</v>
      </c>
      <c r="K410" s="150"/>
      <c r="L410" s="31"/>
      <c r="M410" s="151" t="s">
        <v>1</v>
      </c>
      <c r="N410" s="152" t="s">
        <v>42</v>
      </c>
      <c r="P410" s="153">
        <f>O410*H410</f>
        <v>0</v>
      </c>
      <c r="Q410" s="153">
        <v>0</v>
      </c>
      <c r="R410" s="153">
        <f>Q410*H410</f>
        <v>0</v>
      </c>
      <c r="S410" s="153">
        <v>0</v>
      </c>
      <c r="T410" s="154">
        <f>S410*H410</f>
        <v>0</v>
      </c>
      <c r="AR410" s="155" t="s">
        <v>247</v>
      </c>
      <c r="AT410" s="155" t="s">
        <v>155</v>
      </c>
      <c r="AU410" s="155" t="s">
        <v>88</v>
      </c>
      <c r="AY410" s="16" t="s">
        <v>152</v>
      </c>
      <c r="BE410" s="156">
        <f>IF(N410="základná",J410,0)</f>
        <v>0</v>
      </c>
      <c r="BF410" s="156">
        <f>IF(N410="znížená",J410,0)</f>
        <v>0</v>
      </c>
      <c r="BG410" s="156">
        <f>IF(N410="zákl. prenesená",J410,0)</f>
        <v>0</v>
      </c>
      <c r="BH410" s="156">
        <f>IF(N410="zníž. prenesená",J410,0)</f>
        <v>0</v>
      </c>
      <c r="BI410" s="156">
        <f>IF(N410="nulová",J410,0)</f>
        <v>0</v>
      </c>
      <c r="BJ410" s="16" t="s">
        <v>88</v>
      </c>
      <c r="BK410" s="156">
        <f>ROUND(I410*H410,2)</f>
        <v>0</v>
      </c>
      <c r="BL410" s="16" t="s">
        <v>247</v>
      </c>
      <c r="BM410" s="155" t="s">
        <v>1244</v>
      </c>
    </row>
    <row r="411" spans="2:65" s="12" customFormat="1">
      <c r="B411" s="157"/>
      <c r="D411" s="158" t="s">
        <v>161</v>
      </c>
      <c r="E411" s="159" t="s">
        <v>1</v>
      </c>
      <c r="F411" s="160" t="s">
        <v>1245</v>
      </c>
      <c r="H411" s="161">
        <v>9.16</v>
      </c>
      <c r="I411" s="162"/>
      <c r="L411" s="157"/>
      <c r="M411" s="163"/>
      <c r="T411" s="164"/>
      <c r="AT411" s="159" t="s">
        <v>161</v>
      </c>
      <c r="AU411" s="159" t="s">
        <v>88</v>
      </c>
      <c r="AV411" s="12" t="s">
        <v>88</v>
      </c>
      <c r="AW411" s="12" t="s">
        <v>31</v>
      </c>
      <c r="AX411" s="12" t="s">
        <v>83</v>
      </c>
      <c r="AY411" s="159" t="s">
        <v>152</v>
      </c>
    </row>
    <row r="412" spans="2:65" s="1" customFormat="1" ht="37.950000000000003" customHeight="1">
      <c r="B412" s="142"/>
      <c r="C412" s="143" t="s">
        <v>1246</v>
      </c>
      <c r="D412" s="143" t="s">
        <v>155</v>
      </c>
      <c r="E412" s="144" t="s">
        <v>1247</v>
      </c>
      <c r="F412" s="145" t="s">
        <v>1248</v>
      </c>
      <c r="G412" s="146" t="s">
        <v>165</v>
      </c>
      <c r="H412" s="147">
        <v>58.207999999999998</v>
      </c>
      <c r="I412" s="148"/>
      <c r="J412" s="149">
        <f>ROUND(I412*H412,2)</f>
        <v>0</v>
      </c>
      <c r="K412" s="150"/>
      <c r="L412" s="31"/>
      <c r="M412" s="151" t="s">
        <v>1</v>
      </c>
      <c r="N412" s="152" t="s">
        <v>42</v>
      </c>
      <c r="P412" s="153">
        <f>O412*H412</f>
        <v>0</v>
      </c>
      <c r="Q412" s="153">
        <v>2.5000000000000001E-5</v>
      </c>
      <c r="R412" s="153">
        <f>Q412*H412</f>
        <v>1.4552E-3</v>
      </c>
      <c r="S412" s="153">
        <v>0</v>
      </c>
      <c r="T412" s="154">
        <f>S412*H412</f>
        <v>0</v>
      </c>
      <c r="AR412" s="155" t="s">
        <v>247</v>
      </c>
      <c r="AT412" s="155" t="s">
        <v>155</v>
      </c>
      <c r="AU412" s="155" t="s">
        <v>88</v>
      </c>
      <c r="AY412" s="16" t="s">
        <v>152</v>
      </c>
      <c r="BE412" s="156">
        <f>IF(N412="základná",J412,0)</f>
        <v>0</v>
      </c>
      <c r="BF412" s="156">
        <f>IF(N412="znížená",J412,0)</f>
        <v>0</v>
      </c>
      <c r="BG412" s="156">
        <f>IF(N412="zákl. prenesená",J412,0)</f>
        <v>0</v>
      </c>
      <c r="BH412" s="156">
        <f>IF(N412="zníž. prenesená",J412,0)</f>
        <v>0</v>
      </c>
      <c r="BI412" s="156">
        <f>IF(N412="nulová",J412,0)</f>
        <v>0</v>
      </c>
      <c r="BJ412" s="16" t="s">
        <v>88</v>
      </c>
      <c r="BK412" s="156">
        <f>ROUND(I412*H412,2)</f>
        <v>0</v>
      </c>
      <c r="BL412" s="16" t="s">
        <v>247</v>
      </c>
      <c r="BM412" s="155" t="s">
        <v>1249</v>
      </c>
    </row>
    <row r="413" spans="2:65" s="12" customFormat="1">
      <c r="B413" s="157"/>
      <c r="D413" s="158" t="s">
        <v>161</v>
      </c>
      <c r="E413" s="159" t="s">
        <v>1</v>
      </c>
      <c r="F413" s="160" t="s">
        <v>1250</v>
      </c>
      <c r="H413" s="161">
        <v>58.207999999999998</v>
      </c>
      <c r="I413" s="162"/>
      <c r="L413" s="157"/>
      <c r="M413" s="163"/>
      <c r="T413" s="164"/>
      <c r="AT413" s="159" t="s">
        <v>161</v>
      </c>
      <c r="AU413" s="159" t="s">
        <v>88</v>
      </c>
      <c r="AV413" s="12" t="s">
        <v>88</v>
      </c>
      <c r="AW413" s="12" t="s">
        <v>31</v>
      </c>
      <c r="AX413" s="12" t="s">
        <v>83</v>
      </c>
      <c r="AY413" s="159" t="s">
        <v>152</v>
      </c>
    </row>
    <row r="414" spans="2:65" s="1" customFormat="1" ht="16.5" customHeight="1">
      <c r="B414" s="142"/>
      <c r="C414" s="165" t="s">
        <v>626</v>
      </c>
      <c r="D414" s="165" t="s">
        <v>169</v>
      </c>
      <c r="E414" s="166" t="s">
        <v>1251</v>
      </c>
      <c r="F414" s="167" t="s">
        <v>1252</v>
      </c>
      <c r="G414" s="168" t="s">
        <v>165</v>
      </c>
      <c r="H414" s="169">
        <v>80.384</v>
      </c>
      <c r="I414" s="170"/>
      <c r="J414" s="171">
        <f>ROUND(I414*H414,2)</f>
        <v>0</v>
      </c>
      <c r="K414" s="172"/>
      <c r="L414" s="173"/>
      <c r="M414" s="174" t="s">
        <v>1</v>
      </c>
      <c r="N414" s="175" t="s">
        <v>42</v>
      </c>
      <c r="P414" s="153">
        <f>O414*H414</f>
        <v>0</v>
      </c>
      <c r="Q414" s="153">
        <v>2.9999999999999997E-4</v>
      </c>
      <c r="R414" s="153">
        <f>Q414*H414</f>
        <v>2.4115199999999996E-2</v>
      </c>
      <c r="S414" s="153">
        <v>0</v>
      </c>
      <c r="T414" s="154">
        <f>S414*H414</f>
        <v>0</v>
      </c>
      <c r="AR414" s="155" t="s">
        <v>297</v>
      </c>
      <c r="AT414" s="155" t="s">
        <v>169</v>
      </c>
      <c r="AU414" s="155" t="s">
        <v>88</v>
      </c>
      <c r="AY414" s="16" t="s">
        <v>152</v>
      </c>
      <c r="BE414" s="156">
        <f>IF(N414="základná",J414,0)</f>
        <v>0</v>
      </c>
      <c r="BF414" s="156">
        <f>IF(N414="znížená",J414,0)</f>
        <v>0</v>
      </c>
      <c r="BG414" s="156">
        <f>IF(N414="zákl. prenesená",J414,0)</f>
        <v>0</v>
      </c>
      <c r="BH414" s="156">
        <f>IF(N414="zníž. prenesená",J414,0)</f>
        <v>0</v>
      </c>
      <c r="BI414" s="156">
        <f>IF(N414="nulová",J414,0)</f>
        <v>0</v>
      </c>
      <c r="BJ414" s="16" t="s">
        <v>88</v>
      </c>
      <c r="BK414" s="156">
        <f>ROUND(I414*H414,2)</f>
        <v>0</v>
      </c>
      <c r="BL414" s="16" t="s">
        <v>247</v>
      </c>
      <c r="BM414" s="155" t="s">
        <v>1253</v>
      </c>
    </row>
    <row r="415" spans="2:65" s="12" customFormat="1">
      <c r="B415" s="157"/>
      <c r="D415" s="158" t="s">
        <v>161</v>
      </c>
      <c r="E415" s="159" t="s">
        <v>1</v>
      </c>
      <c r="F415" s="160" t="s">
        <v>1254</v>
      </c>
      <c r="H415" s="161">
        <v>10.534000000000001</v>
      </c>
      <c r="I415" s="162"/>
      <c r="L415" s="157"/>
      <c r="M415" s="163"/>
      <c r="T415" s="164"/>
      <c r="AT415" s="159" t="s">
        <v>161</v>
      </c>
      <c r="AU415" s="159" t="s">
        <v>88</v>
      </c>
      <c r="AV415" s="12" t="s">
        <v>88</v>
      </c>
      <c r="AW415" s="12" t="s">
        <v>31</v>
      </c>
      <c r="AX415" s="12" t="s">
        <v>76</v>
      </c>
      <c r="AY415" s="159" t="s">
        <v>152</v>
      </c>
    </row>
    <row r="416" spans="2:65" s="12" customFormat="1">
      <c r="B416" s="157"/>
      <c r="D416" s="158" t="s">
        <v>161</v>
      </c>
      <c r="E416" s="159" t="s">
        <v>1</v>
      </c>
      <c r="F416" s="160" t="s">
        <v>1255</v>
      </c>
      <c r="H416" s="161">
        <v>69.849999999999994</v>
      </c>
      <c r="I416" s="162"/>
      <c r="L416" s="157"/>
      <c r="M416" s="163"/>
      <c r="T416" s="164"/>
      <c r="AT416" s="159" t="s">
        <v>161</v>
      </c>
      <c r="AU416" s="159" t="s">
        <v>88</v>
      </c>
      <c r="AV416" s="12" t="s">
        <v>88</v>
      </c>
      <c r="AW416" s="12" t="s">
        <v>31</v>
      </c>
      <c r="AX416" s="12" t="s">
        <v>76</v>
      </c>
      <c r="AY416" s="159" t="s">
        <v>152</v>
      </c>
    </row>
    <row r="417" spans="2:65" s="13" customFormat="1">
      <c r="B417" s="176"/>
      <c r="D417" s="158" t="s">
        <v>161</v>
      </c>
      <c r="E417" s="177" t="s">
        <v>1</v>
      </c>
      <c r="F417" s="178" t="s">
        <v>183</v>
      </c>
      <c r="H417" s="179">
        <v>80.384</v>
      </c>
      <c r="I417" s="180"/>
      <c r="L417" s="176"/>
      <c r="M417" s="181"/>
      <c r="T417" s="182"/>
      <c r="AT417" s="177" t="s">
        <v>161</v>
      </c>
      <c r="AU417" s="177" t="s">
        <v>88</v>
      </c>
      <c r="AV417" s="13" t="s">
        <v>159</v>
      </c>
      <c r="AW417" s="13" t="s">
        <v>31</v>
      </c>
      <c r="AX417" s="13" t="s">
        <v>83</v>
      </c>
      <c r="AY417" s="177" t="s">
        <v>152</v>
      </c>
    </row>
    <row r="418" spans="2:65" s="1" customFormat="1" ht="24.15" customHeight="1">
      <c r="B418" s="142"/>
      <c r="C418" s="143" t="s">
        <v>1256</v>
      </c>
      <c r="D418" s="143" t="s">
        <v>155</v>
      </c>
      <c r="E418" s="144" t="s">
        <v>783</v>
      </c>
      <c r="F418" s="145" t="s">
        <v>784</v>
      </c>
      <c r="G418" s="146" t="s">
        <v>312</v>
      </c>
      <c r="H418" s="189"/>
      <c r="I418" s="148"/>
      <c r="J418" s="149">
        <f>ROUND(I418*H418,2)</f>
        <v>0</v>
      </c>
      <c r="K418" s="150"/>
      <c r="L418" s="31"/>
      <c r="M418" s="151" t="s">
        <v>1</v>
      </c>
      <c r="N418" s="152" t="s">
        <v>42</v>
      </c>
      <c r="P418" s="153">
        <f>O418*H418</f>
        <v>0</v>
      </c>
      <c r="Q418" s="153">
        <v>0</v>
      </c>
      <c r="R418" s="153">
        <f>Q418*H418</f>
        <v>0</v>
      </c>
      <c r="S418" s="153">
        <v>0</v>
      </c>
      <c r="T418" s="154">
        <f>S418*H418</f>
        <v>0</v>
      </c>
      <c r="AR418" s="155" t="s">
        <v>247</v>
      </c>
      <c r="AT418" s="155" t="s">
        <v>155</v>
      </c>
      <c r="AU418" s="155" t="s">
        <v>88</v>
      </c>
      <c r="AY418" s="16" t="s">
        <v>152</v>
      </c>
      <c r="BE418" s="156">
        <f>IF(N418="základná",J418,0)</f>
        <v>0</v>
      </c>
      <c r="BF418" s="156">
        <f>IF(N418="znížená",J418,0)</f>
        <v>0</v>
      </c>
      <c r="BG418" s="156">
        <f>IF(N418="zákl. prenesená",J418,0)</f>
        <v>0</v>
      </c>
      <c r="BH418" s="156">
        <f>IF(N418="zníž. prenesená",J418,0)</f>
        <v>0</v>
      </c>
      <c r="BI418" s="156">
        <f>IF(N418="nulová",J418,0)</f>
        <v>0</v>
      </c>
      <c r="BJ418" s="16" t="s">
        <v>88</v>
      </c>
      <c r="BK418" s="156">
        <f>ROUND(I418*H418,2)</f>
        <v>0</v>
      </c>
      <c r="BL418" s="16" t="s">
        <v>247</v>
      </c>
      <c r="BM418" s="155" t="s">
        <v>1257</v>
      </c>
    </row>
    <row r="419" spans="2:65" s="11" customFormat="1" ht="22.95" customHeight="1">
      <c r="B419" s="130"/>
      <c r="D419" s="131" t="s">
        <v>75</v>
      </c>
      <c r="E419" s="140" t="s">
        <v>259</v>
      </c>
      <c r="F419" s="140" t="s">
        <v>260</v>
      </c>
      <c r="I419" s="133"/>
      <c r="J419" s="141">
        <f>BK419</f>
        <v>0</v>
      </c>
      <c r="L419" s="130"/>
      <c r="M419" s="135"/>
      <c r="P419" s="136">
        <f>SUM(P420:P457)</f>
        <v>0</v>
      </c>
      <c r="R419" s="136">
        <f>SUM(R420:R457)</f>
        <v>0.16233096310000003</v>
      </c>
      <c r="T419" s="137">
        <f>SUM(T420:T457)</f>
        <v>0.21869999999999998</v>
      </c>
      <c r="AR419" s="131" t="s">
        <v>88</v>
      </c>
      <c r="AT419" s="138" t="s">
        <v>75</v>
      </c>
      <c r="AU419" s="138" t="s">
        <v>83</v>
      </c>
      <c r="AY419" s="131" t="s">
        <v>152</v>
      </c>
      <c r="BK419" s="139">
        <f>SUM(BK420:BK457)</f>
        <v>0</v>
      </c>
    </row>
    <row r="420" spans="2:65" s="1" customFormat="1" ht="24.15" customHeight="1">
      <c r="B420" s="142"/>
      <c r="C420" s="143" t="s">
        <v>628</v>
      </c>
      <c r="D420" s="143" t="s">
        <v>155</v>
      </c>
      <c r="E420" s="144" t="s">
        <v>1258</v>
      </c>
      <c r="F420" s="145" t="s">
        <v>1259</v>
      </c>
      <c r="G420" s="146" t="s">
        <v>165</v>
      </c>
      <c r="H420" s="147">
        <v>14.932</v>
      </c>
      <c r="I420" s="148"/>
      <c r="J420" s="149">
        <f>ROUND(I420*H420,2)</f>
        <v>0</v>
      </c>
      <c r="K420" s="150"/>
      <c r="L420" s="31"/>
      <c r="M420" s="151" t="s">
        <v>1</v>
      </c>
      <c r="N420" s="152" t="s">
        <v>42</v>
      </c>
      <c r="P420" s="153">
        <f>O420*H420</f>
        <v>0</v>
      </c>
      <c r="Q420" s="153">
        <v>0</v>
      </c>
      <c r="R420" s="153">
        <f>Q420*H420</f>
        <v>0</v>
      </c>
      <c r="S420" s="153">
        <v>0</v>
      </c>
      <c r="T420" s="154">
        <f>S420*H420</f>
        <v>0</v>
      </c>
      <c r="AR420" s="155" t="s">
        <v>247</v>
      </c>
      <c r="AT420" s="155" t="s">
        <v>155</v>
      </c>
      <c r="AU420" s="155" t="s">
        <v>88</v>
      </c>
      <c r="AY420" s="16" t="s">
        <v>152</v>
      </c>
      <c r="BE420" s="156">
        <f>IF(N420="základná",J420,0)</f>
        <v>0</v>
      </c>
      <c r="BF420" s="156">
        <f>IF(N420="znížená",J420,0)</f>
        <v>0</v>
      </c>
      <c r="BG420" s="156">
        <f>IF(N420="zákl. prenesená",J420,0)</f>
        <v>0</v>
      </c>
      <c r="BH420" s="156">
        <f>IF(N420="zníž. prenesená",J420,0)</f>
        <v>0</v>
      </c>
      <c r="BI420" s="156">
        <f>IF(N420="nulová",J420,0)</f>
        <v>0</v>
      </c>
      <c r="BJ420" s="16" t="s">
        <v>88</v>
      </c>
      <c r="BK420" s="156">
        <f>ROUND(I420*H420,2)</f>
        <v>0</v>
      </c>
      <c r="BL420" s="16" t="s">
        <v>247</v>
      </c>
      <c r="BM420" s="155" t="s">
        <v>1260</v>
      </c>
    </row>
    <row r="421" spans="2:65" s="14" customFormat="1">
      <c r="B421" s="183"/>
      <c r="D421" s="158" t="s">
        <v>161</v>
      </c>
      <c r="E421" s="184" t="s">
        <v>1</v>
      </c>
      <c r="F421" s="185" t="s">
        <v>1261</v>
      </c>
      <c r="H421" s="184" t="s">
        <v>1</v>
      </c>
      <c r="I421" s="186"/>
      <c r="L421" s="183"/>
      <c r="M421" s="187"/>
      <c r="T421" s="188"/>
      <c r="AT421" s="184" t="s">
        <v>161</v>
      </c>
      <c r="AU421" s="184" t="s">
        <v>88</v>
      </c>
      <c r="AV421" s="14" t="s">
        <v>83</v>
      </c>
      <c r="AW421" s="14" t="s">
        <v>31</v>
      </c>
      <c r="AX421" s="14" t="s">
        <v>76</v>
      </c>
      <c r="AY421" s="184" t="s">
        <v>152</v>
      </c>
    </row>
    <row r="422" spans="2:65" s="12" customFormat="1">
      <c r="B422" s="157"/>
      <c r="D422" s="158" t="s">
        <v>161</v>
      </c>
      <c r="E422" s="159" t="s">
        <v>1</v>
      </c>
      <c r="F422" s="160" t="s">
        <v>1262</v>
      </c>
      <c r="H422" s="161">
        <v>14.932</v>
      </c>
      <c r="I422" s="162"/>
      <c r="L422" s="157"/>
      <c r="M422" s="163"/>
      <c r="T422" s="164"/>
      <c r="AT422" s="159" t="s">
        <v>161</v>
      </c>
      <c r="AU422" s="159" t="s">
        <v>88</v>
      </c>
      <c r="AV422" s="12" t="s">
        <v>88</v>
      </c>
      <c r="AW422" s="12" t="s">
        <v>31</v>
      </c>
      <c r="AX422" s="12" t="s">
        <v>83</v>
      </c>
      <c r="AY422" s="159" t="s">
        <v>152</v>
      </c>
    </row>
    <row r="423" spans="2:65" s="1" customFormat="1" ht="24.15" customHeight="1">
      <c r="B423" s="142"/>
      <c r="C423" s="165" t="s">
        <v>1263</v>
      </c>
      <c r="D423" s="165" t="s">
        <v>169</v>
      </c>
      <c r="E423" s="166" t="s">
        <v>770</v>
      </c>
      <c r="F423" s="167" t="s">
        <v>771</v>
      </c>
      <c r="G423" s="168" t="s">
        <v>772</v>
      </c>
      <c r="H423" s="169">
        <v>1.1200000000000001</v>
      </c>
      <c r="I423" s="170"/>
      <c r="J423" s="171">
        <f>ROUND(I423*H423,2)</f>
        <v>0</v>
      </c>
      <c r="K423" s="172"/>
      <c r="L423" s="173"/>
      <c r="M423" s="174" t="s">
        <v>1</v>
      </c>
      <c r="N423" s="175" t="s">
        <v>42</v>
      </c>
      <c r="P423" s="153">
        <f>O423*H423</f>
        <v>0</v>
      </c>
      <c r="Q423" s="153">
        <v>1E-3</v>
      </c>
      <c r="R423" s="153">
        <f>Q423*H423</f>
        <v>1.1200000000000001E-3</v>
      </c>
      <c r="S423" s="153">
        <v>0</v>
      </c>
      <c r="T423" s="154">
        <f>S423*H423</f>
        <v>0</v>
      </c>
      <c r="AR423" s="155" t="s">
        <v>297</v>
      </c>
      <c r="AT423" s="155" t="s">
        <v>169</v>
      </c>
      <c r="AU423" s="155" t="s">
        <v>88</v>
      </c>
      <c r="AY423" s="16" t="s">
        <v>152</v>
      </c>
      <c r="BE423" s="156">
        <f>IF(N423="základná",J423,0)</f>
        <v>0</v>
      </c>
      <c r="BF423" s="156">
        <f>IF(N423="znížená",J423,0)</f>
        <v>0</v>
      </c>
      <c r="BG423" s="156">
        <f>IF(N423="zákl. prenesená",J423,0)</f>
        <v>0</v>
      </c>
      <c r="BH423" s="156">
        <f>IF(N423="zníž. prenesená",J423,0)</f>
        <v>0</v>
      </c>
      <c r="BI423" s="156">
        <f>IF(N423="nulová",J423,0)</f>
        <v>0</v>
      </c>
      <c r="BJ423" s="16" t="s">
        <v>88</v>
      </c>
      <c r="BK423" s="156">
        <f>ROUND(I423*H423,2)</f>
        <v>0</v>
      </c>
      <c r="BL423" s="16" t="s">
        <v>247</v>
      </c>
      <c r="BM423" s="155" t="s">
        <v>1264</v>
      </c>
    </row>
    <row r="424" spans="2:65" s="12" customFormat="1">
      <c r="B424" s="157"/>
      <c r="D424" s="158" t="s">
        <v>161</v>
      </c>
      <c r="E424" s="159" t="s">
        <v>1</v>
      </c>
      <c r="F424" s="160" t="s">
        <v>1265</v>
      </c>
      <c r="H424" s="161">
        <v>4.4800000000000004</v>
      </c>
      <c r="I424" s="162"/>
      <c r="L424" s="157"/>
      <c r="M424" s="163"/>
      <c r="T424" s="164"/>
      <c r="AT424" s="159" t="s">
        <v>161</v>
      </c>
      <c r="AU424" s="159" t="s">
        <v>88</v>
      </c>
      <c r="AV424" s="12" t="s">
        <v>88</v>
      </c>
      <c r="AW424" s="12" t="s">
        <v>31</v>
      </c>
      <c r="AX424" s="12" t="s">
        <v>83</v>
      </c>
      <c r="AY424" s="159" t="s">
        <v>152</v>
      </c>
    </row>
    <row r="425" spans="2:65" s="12" customFormat="1">
      <c r="B425" s="157"/>
      <c r="D425" s="158" t="s">
        <v>161</v>
      </c>
      <c r="F425" s="160" t="s">
        <v>1266</v>
      </c>
      <c r="H425" s="161">
        <v>1.1200000000000001</v>
      </c>
      <c r="I425" s="162"/>
      <c r="L425" s="157"/>
      <c r="M425" s="163"/>
      <c r="T425" s="164"/>
      <c r="AT425" s="159" t="s">
        <v>161</v>
      </c>
      <c r="AU425" s="159" t="s">
        <v>88</v>
      </c>
      <c r="AV425" s="12" t="s">
        <v>88</v>
      </c>
      <c r="AW425" s="12" t="s">
        <v>3</v>
      </c>
      <c r="AX425" s="12" t="s">
        <v>83</v>
      </c>
      <c r="AY425" s="159" t="s">
        <v>152</v>
      </c>
    </row>
    <row r="426" spans="2:65" s="1" customFormat="1" ht="33" customHeight="1">
      <c r="B426" s="142"/>
      <c r="C426" s="143" t="s">
        <v>631</v>
      </c>
      <c r="D426" s="143" t="s">
        <v>155</v>
      </c>
      <c r="E426" s="144" t="s">
        <v>1267</v>
      </c>
      <c r="F426" s="145" t="s">
        <v>1268</v>
      </c>
      <c r="G426" s="146" t="s">
        <v>165</v>
      </c>
      <c r="H426" s="147">
        <v>14.932</v>
      </c>
      <c r="I426" s="148"/>
      <c r="J426" s="149">
        <f>ROUND(I426*H426,2)</f>
        <v>0</v>
      </c>
      <c r="K426" s="150"/>
      <c r="L426" s="31"/>
      <c r="M426" s="151" t="s">
        <v>1</v>
      </c>
      <c r="N426" s="152" t="s">
        <v>42</v>
      </c>
      <c r="P426" s="153">
        <f>O426*H426</f>
        <v>0</v>
      </c>
      <c r="Q426" s="153">
        <v>5.4494999999999999E-4</v>
      </c>
      <c r="R426" s="153">
        <f>Q426*H426</f>
        <v>8.1371933999999993E-3</v>
      </c>
      <c r="S426" s="153">
        <v>0</v>
      </c>
      <c r="T426" s="154">
        <f>S426*H426</f>
        <v>0</v>
      </c>
      <c r="AR426" s="155" t="s">
        <v>247</v>
      </c>
      <c r="AT426" s="155" t="s">
        <v>155</v>
      </c>
      <c r="AU426" s="155" t="s">
        <v>88</v>
      </c>
      <c r="AY426" s="16" t="s">
        <v>152</v>
      </c>
      <c r="BE426" s="156">
        <f>IF(N426="základná",J426,0)</f>
        <v>0</v>
      </c>
      <c r="BF426" s="156">
        <f>IF(N426="znížená",J426,0)</f>
        <v>0</v>
      </c>
      <c r="BG426" s="156">
        <f>IF(N426="zákl. prenesená",J426,0)</f>
        <v>0</v>
      </c>
      <c r="BH426" s="156">
        <f>IF(N426="zníž. prenesená",J426,0)</f>
        <v>0</v>
      </c>
      <c r="BI426" s="156">
        <f>IF(N426="nulová",J426,0)</f>
        <v>0</v>
      </c>
      <c r="BJ426" s="16" t="s">
        <v>88</v>
      </c>
      <c r="BK426" s="156">
        <f>ROUND(I426*H426,2)</f>
        <v>0</v>
      </c>
      <c r="BL426" s="16" t="s">
        <v>247</v>
      </c>
      <c r="BM426" s="155" t="s">
        <v>1269</v>
      </c>
    </row>
    <row r="427" spans="2:65" s="1" customFormat="1" ht="33" customHeight="1">
      <c r="B427" s="142"/>
      <c r="C427" s="165" t="s">
        <v>251</v>
      </c>
      <c r="D427" s="165" t="s">
        <v>169</v>
      </c>
      <c r="E427" s="166" t="s">
        <v>1270</v>
      </c>
      <c r="F427" s="167" t="s">
        <v>1271</v>
      </c>
      <c r="G427" s="168" t="s">
        <v>165</v>
      </c>
      <c r="H427" s="169">
        <v>17.172000000000001</v>
      </c>
      <c r="I427" s="170"/>
      <c r="J427" s="171">
        <f>ROUND(I427*H427,2)</f>
        <v>0</v>
      </c>
      <c r="K427" s="172"/>
      <c r="L427" s="173"/>
      <c r="M427" s="174" t="s">
        <v>1</v>
      </c>
      <c r="N427" s="175" t="s">
        <v>42</v>
      </c>
      <c r="P427" s="153">
        <f>O427*H427</f>
        <v>0</v>
      </c>
      <c r="Q427" s="153">
        <v>4.2500000000000003E-3</v>
      </c>
      <c r="R427" s="153">
        <f>Q427*H427</f>
        <v>7.2981000000000004E-2</v>
      </c>
      <c r="S427" s="153">
        <v>0</v>
      </c>
      <c r="T427" s="154">
        <f>S427*H427</f>
        <v>0</v>
      </c>
      <c r="AR427" s="155" t="s">
        <v>297</v>
      </c>
      <c r="AT427" s="155" t="s">
        <v>169</v>
      </c>
      <c r="AU427" s="155" t="s">
        <v>88</v>
      </c>
      <c r="AY427" s="16" t="s">
        <v>152</v>
      </c>
      <c r="BE427" s="156">
        <f>IF(N427="základná",J427,0)</f>
        <v>0</v>
      </c>
      <c r="BF427" s="156">
        <f>IF(N427="znížená",J427,0)</f>
        <v>0</v>
      </c>
      <c r="BG427" s="156">
        <f>IF(N427="zákl. prenesená",J427,0)</f>
        <v>0</v>
      </c>
      <c r="BH427" s="156">
        <f>IF(N427="zníž. prenesená",J427,0)</f>
        <v>0</v>
      </c>
      <c r="BI427" s="156">
        <f>IF(N427="nulová",J427,0)</f>
        <v>0</v>
      </c>
      <c r="BJ427" s="16" t="s">
        <v>88</v>
      </c>
      <c r="BK427" s="156">
        <f>ROUND(I427*H427,2)</f>
        <v>0</v>
      </c>
      <c r="BL427" s="16" t="s">
        <v>247</v>
      </c>
      <c r="BM427" s="155" t="s">
        <v>1272</v>
      </c>
    </row>
    <row r="428" spans="2:65" s="12" customFormat="1">
      <c r="B428" s="157"/>
      <c r="D428" s="158" t="s">
        <v>161</v>
      </c>
      <c r="E428" s="159" t="s">
        <v>1</v>
      </c>
      <c r="F428" s="160" t="s">
        <v>1273</v>
      </c>
      <c r="H428" s="161">
        <v>17.172000000000001</v>
      </c>
      <c r="I428" s="162"/>
      <c r="L428" s="157"/>
      <c r="M428" s="163"/>
      <c r="T428" s="164"/>
      <c r="AT428" s="159" t="s">
        <v>161</v>
      </c>
      <c r="AU428" s="159" t="s">
        <v>88</v>
      </c>
      <c r="AV428" s="12" t="s">
        <v>88</v>
      </c>
      <c r="AW428" s="12" t="s">
        <v>31</v>
      </c>
      <c r="AX428" s="12" t="s">
        <v>83</v>
      </c>
      <c r="AY428" s="159" t="s">
        <v>152</v>
      </c>
    </row>
    <row r="429" spans="2:65" s="1" customFormat="1" ht="44.25" customHeight="1">
      <c r="B429" s="142"/>
      <c r="C429" s="143" t="s">
        <v>634</v>
      </c>
      <c r="D429" s="143" t="s">
        <v>155</v>
      </c>
      <c r="E429" s="144" t="s">
        <v>1274</v>
      </c>
      <c r="F429" s="145" t="s">
        <v>1275</v>
      </c>
      <c r="G429" s="146" t="s">
        <v>165</v>
      </c>
      <c r="H429" s="147">
        <v>14.932</v>
      </c>
      <c r="I429" s="148"/>
      <c r="J429" s="149">
        <f>ROUND(I429*H429,2)</f>
        <v>0</v>
      </c>
      <c r="K429" s="150"/>
      <c r="L429" s="31"/>
      <c r="M429" s="151" t="s">
        <v>1</v>
      </c>
      <c r="N429" s="152" t="s">
        <v>42</v>
      </c>
      <c r="P429" s="153">
        <f>O429*H429</f>
        <v>0</v>
      </c>
      <c r="Q429" s="153">
        <v>0</v>
      </c>
      <c r="R429" s="153">
        <f>Q429*H429</f>
        <v>0</v>
      </c>
      <c r="S429" s="153">
        <v>0</v>
      </c>
      <c r="T429" s="154">
        <f>S429*H429</f>
        <v>0</v>
      </c>
      <c r="AR429" s="155" t="s">
        <v>247</v>
      </c>
      <c r="AT429" s="155" t="s">
        <v>155</v>
      </c>
      <c r="AU429" s="155" t="s">
        <v>88</v>
      </c>
      <c r="AY429" s="16" t="s">
        <v>152</v>
      </c>
      <c r="BE429" s="156">
        <f>IF(N429="základná",J429,0)</f>
        <v>0</v>
      </c>
      <c r="BF429" s="156">
        <f>IF(N429="znížená",J429,0)</f>
        <v>0</v>
      </c>
      <c r="BG429" s="156">
        <f>IF(N429="zákl. prenesená",J429,0)</f>
        <v>0</v>
      </c>
      <c r="BH429" s="156">
        <f>IF(N429="zníž. prenesená",J429,0)</f>
        <v>0</v>
      </c>
      <c r="BI429" s="156">
        <f>IF(N429="nulová",J429,0)</f>
        <v>0</v>
      </c>
      <c r="BJ429" s="16" t="s">
        <v>88</v>
      </c>
      <c r="BK429" s="156">
        <f>ROUND(I429*H429,2)</f>
        <v>0</v>
      </c>
      <c r="BL429" s="16" t="s">
        <v>247</v>
      </c>
      <c r="BM429" s="155" t="s">
        <v>1276</v>
      </c>
    </row>
    <row r="430" spans="2:65" s="14" customFormat="1">
      <c r="B430" s="183"/>
      <c r="D430" s="158" t="s">
        <v>161</v>
      </c>
      <c r="E430" s="184" t="s">
        <v>1</v>
      </c>
      <c r="F430" s="185" t="s">
        <v>1261</v>
      </c>
      <c r="H430" s="184" t="s">
        <v>1</v>
      </c>
      <c r="I430" s="186"/>
      <c r="L430" s="183"/>
      <c r="M430" s="187"/>
      <c r="T430" s="188"/>
      <c r="AT430" s="184" t="s">
        <v>161</v>
      </c>
      <c r="AU430" s="184" t="s">
        <v>88</v>
      </c>
      <c r="AV430" s="14" t="s">
        <v>83</v>
      </c>
      <c r="AW430" s="14" t="s">
        <v>31</v>
      </c>
      <c r="AX430" s="14" t="s">
        <v>76</v>
      </c>
      <c r="AY430" s="184" t="s">
        <v>152</v>
      </c>
    </row>
    <row r="431" spans="2:65" s="12" customFormat="1">
      <c r="B431" s="157"/>
      <c r="D431" s="158" t="s">
        <v>161</v>
      </c>
      <c r="E431" s="159" t="s">
        <v>1</v>
      </c>
      <c r="F431" s="160" t="s">
        <v>1262</v>
      </c>
      <c r="H431" s="161">
        <v>14.932</v>
      </c>
      <c r="I431" s="162"/>
      <c r="L431" s="157"/>
      <c r="M431" s="163"/>
      <c r="T431" s="164"/>
      <c r="AT431" s="159" t="s">
        <v>161</v>
      </c>
      <c r="AU431" s="159" t="s">
        <v>88</v>
      </c>
      <c r="AV431" s="12" t="s">
        <v>88</v>
      </c>
      <c r="AW431" s="12" t="s">
        <v>31</v>
      </c>
      <c r="AX431" s="12" t="s">
        <v>83</v>
      </c>
      <c r="AY431" s="159" t="s">
        <v>152</v>
      </c>
    </row>
    <row r="432" spans="2:65" s="1" customFormat="1" ht="33" customHeight="1">
      <c r="B432" s="142"/>
      <c r="C432" s="165" t="s">
        <v>1277</v>
      </c>
      <c r="D432" s="165" t="s">
        <v>169</v>
      </c>
      <c r="E432" s="166" t="s">
        <v>1278</v>
      </c>
      <c r="F432" s="167" t="s">
        <v>1279</v>
      </c>
      <c r="G432" s="168" t="s">
        <v>165</v>
      </c>
      <c r="H432" s="169">
        <v>17.172000000000001</v>
      </c>
      <c r="I432" s="170"/>
      <c r="J432" s="171">
        <f>ROUND(I432*H432,2)</f>
        <v>0</v>
      </c>
      <c r="K432" s="172"/>
      <c r="L432" s="173"/>
      <c r="M432" s="174" t="s">
        <v>1</v>
      </c>
      <c r="N432" s="175" t="s">
        <v>42</v>
      </c>
      <c r="P432" s="153">
        <f>O432*H432</f>
        <v>0</v>
      </c>
      <c r="Q432" s="153">
        <v>2.5600000000000002E-3</v>
      </c>
      <c r="R432" s="153">
        <f>Q432*H432</f>
        <v>4.3960320000000004E-2</v>
      </c>
      <c r="S432" s="153">
        <v>0</v>
      </c>
      <c r="T432" s="154">
        <f>S432*H432</f>
        <v>0</v>
      </c>
      <c r="AR432" s="155" t="s">
        <v>297</v>
      </c>
      <c r="AT432" s="155" t="s">
        <v>169</v>
      </c>
      <c r="AU432" s="155" t="s">
        <v>88</v>
      </c>
      <c r="AY432" s="16" t="s">
        <v>152</v>
      </c>
      <c r="BE432" s="156">
        <f>IF(N432="základná",J432,0)</f>
        <v>0</v>
      </c>
      <c r="BF432" s="156">
        <f>IF(N432="znížená",J432,0)</f>
        <v>0</v>
      </c>
      <c r="BG432" s="156">
        <f>IF(N432="zákl. prenesená",J432,0)</f>
        <v>0</v>
      </c>
      <c r="BH432" s="156">
        <f>IF(N432="zníž. prenesená",J432,0)</f>
        <v>0</v>
      </c>
      <c r="BI432" s="156">
        <f>IF(N432="nulová",J432,0)</f>
        <v>0</v>
      </c>
      <c r="BJ432" s="16" t="s">
        <v>88</v>
      </c>
      <c r="BK432" s="156">
        <f>ROUND(I432*H432,2)</f>
        <v>0</v>
      </c>
      <c r="BL432" s="16" t="s">
        <v>247</v>
      </c>
      <c r="BM432" s="155" t="s">
        <v>1280</v>
      </c>
    </row>
    <row r="433" spans="2:65" s="12" customFormat="1">
      <c r="B433" s="157"/>
      <c r="D433" s="158" t="s">
        <v>161</v>
      </c>
      <c r="E433" s="159" t="s">
        <v>1</v>
      </c>
      <c r="F433" s="160" t="s">
        <v>1273</v>
      </c>
      <c r="H433" s="161">
        <v>17.172000000000001</v>
      </c>
      <c r="I433" s="162"/>
      <c r="L433" s="157"/>
      <c r="M433" s="163"/>
      <c r="T433" s="164"/>
      <c r="AT433" s="159" t="s">
        <v>161</v>
      </c>
      <c r="AU433" s="159" t="s">
        <v>88</v>
      </c>
      <c r="AV433" s="12" t="s">
        <v>88</v>
      </c>
      <c r="AW433" s="12" t="s">
        <v>31</v>
      </c>
      <c r="AX433" s="12" t="s">
        <v>83</v>
      </c>
      <c r="AY433" s="159" t="s">
        <v>152</v>
      </c>
    </row>
    <row r="434" spans="2:65" s="1" customFormat="1" ht="37.950000000000003" customHeight="1">
      <c r="B434" s="142"/>
      <c r="C434" s="143" t="s">
        <v>637</v>
      </c>
      <c r="D434" s="143" t="s">
        <v>155</v>
      </c>
      <c r="E434" s="144" t="s">
        <v>1281</v>
      </c>
      <c r="F434" s="145" t="s">
        <v>1282</v>
      </c>
      <c r="G434" s="146" t="s">
        <v>165</v>
      </c>
      <c r="H434" s="147">
        <v>14.932</v>
      </c>
      <c r="I434" s="148"/>
      <c r="J434" s="149">
        <f>ROUND(I434*H434,2)</f>
        <v>0</v>
      </c>
      <c r="K434" s="150"/>
      <c r="L434" s="31"/>
      <c r="M434" s="151" t="s">
        <v>1</v>
      </c>
      <c r="N434" s="152" t="s">
        <v>42</v>
      </c>
      <c r="P434" s="153">
        <f>O434*H434</f>
        <v>0</v>
      </c>
      <c r="Q434" s="153">
        <v>0</v>
      </c>
      <c r="R434" s="153">
        <f>Q434*H434</f>
        <v>0</v>
      </c>
      <c r="S434" s="153">
        <v>0</v>
      </c>
      <c r="T434" s="154">
        <f>S434*H434</f>
        <v>0</v>
      </c>
      <c r="AR434" s="155" t="s">
        <v>247</v>
      </c>
      <c r="AT434" s="155" t="s">
        <v>155</v>
      </c>
      <c r="AU434" s="155" t="s">
        <v>88</v>
      </c>
      <c r="AY434" s="16" t="s">
        <v>152</v>
      </c>
      <c r="BE434" s="156">
        <f>IF(N434="základná",J434,0)</f>
        <v>0</v>
      </c>
      <c r="BF434" s="156">
        <f>IF(N434="znížená",J434,0)</f>
        <v>0</v>
      </c>
      <c r="BG434" s="156">
        <f>IF(N434="zákl. prenesená",J434,0)</f>
        <v>0</v>
      </c>
      <c r="BH434" s="156">
        <f>IF(N434="zníž. prenesená",J434,0)</f>
        <v>0</v>
      </c>
      <c r="BI434" s="156">
        <f>IF(N434="nulová",J434,0)</f>
        <v>0</v>
      </c>
      <c r="BJ434" s="16" t="s">
        <v>88</v>
      </c>
      <c r="BK434" s="156">
        <f>ROUND(I434*H434,2)</f>
        <v>0</v>
      </c>
      <c r="BL434" s="16" t="s">
        <v>247</v>
      </c>
      <c r="BM434" s="155" t="s">
        <v>1283</v>
      </c>
    </row>
    <row r="435" spans="2:65" s="1" customFormat="1" ht="24.15" customHeight="1">
      <c r="B435" s="142"/>
      <c r="C435" s="165" t="s">
        <v>1284</v>
      </c>
      <c r="D435" s="165" t="s">
        <v>169</v>
      </c>
      <c r="E435" s="166" t="s">
        <v>1285</v>
      </c>
      <c r="F435" s="167" t="s">
        <v>1286</v>
      </c>
      <c r="G435" s="168" t="s">
        <v>165</v>
      </c>
      <c r="H435" s="169">
        <v>17.172000000000001</v>
      </c>
      <c r="I435" s="170"/>
      <c r="J435" s="171">
        <f>ROUND(I435*H435,2)</f>
        <v>0</v>
      </c>
      <c r="K435" s="172"/>
      <c r="L435" s="173"/>
      <c r="M435" s="174" t="s">
        <v>1</v>
      </c>
      <c r="N435" s="175" t="s">
        <v>42</v>
      </c>
      <c r="P435" s="153">
        <f>O435*H435</f>
        <v>0</v>
      </c>
      <c r="Q435" s="153">
        <v>2.0000000000000001E-4</v>
      </c>
      <c r="R435" s="153">
        <f>Q435*H435</f>
        <v>3.4344000000000002E-3</v>
      </c>
      <c r="S435" s="153">
        <v>0</v>
      </c>
      <c r="T435" s="154">
        <f>S435*H435</f>
        <v>0</v>
      </c>
      <c r="AR435" s="155" t="s">
        <v>297</v>
      </c>
      <c r="AT435" s="155" t="s">
        <v>169</v>
      </c>
      <c r="AU435" s="155" t="s">
        <v>88</v>
      </c>
      <c r="AY435" s="16" t="s">
        <v>152</v>
      </c>
      <c r="BE435" s="156">
        <f>IF(N435="základná",J435,0)</f>
        <v>0</v>
      </c>
      <c r="BF435" s="156">
        <f>IF(N435="znížená",J435,0)</f>
        <v>0</v>
      </c>
      <c r="BG435" s="156">
        <f>IF(N435="zákl. prenesená",J435,0)</f>
        <v>0</v>
      </c>
      <c r="BH435" s="156">
        <f>IF(N435="zníž. prenesená",J435,0)</f>
        <v>0</v>
      </c>
      <c r="BI435" s="156">
        <f>IF(N435="nulová",J435,0)</f>
        <v>0</v>
      </c>
      <c r="BJ435" s="16" t="s">
        <v>88</v>
      </c>
      <c r="BK435" s="156">
        <f>ROUND(I435*H435,2)</f>
        <v>0</v>
      </c>
      <c r="BL435" s="16" t="s">
        <v>247</v>
      </c>
      <c r="BM435" s="155" t="s">
        <v>1287</v>
      </c>
    </row>
    <row r="436" spans="2:65" s="12" customFormat="1">
      <c r="B436" s="157"/>
      <c r="D436" s="158" t="s">
        <v>161</v>
      </c>
      <c r="F436" s="160" t="s">
        <v>1288</v>
      </c>
      <c r="H436" s="161">
        <v>17.172000000000001</v>
      </c>
      <c r="I436" s="162"/>
      <c r="L436" s="157"/>
      <c r="M436" s="163"/>
      <c r="T436" s="164"/>
      <c r="AT436" s="159" t="s">
        <v>161</v>
      </c>
      <c r="AU436" s="159" t="s">
        <v>88</v>
      </c>
      <c r="AV436" s="12" t="s">
        <v>88</v>
      </c>
      <c r="AW436" s="12" t="s">
        <v>3</v>
      </c>
      <c r="AX436" s="12" t="s">
        <v>83</v>
      </c>
      <c r="AY436" s="159" t="s">
        <v>152</v>
      </c>
    </row>
    <row r="437" spans="2:65" s="1" customFormat="1" ht="33" customHeight="1">
      <c r="B437" s="142"/>
      <c r="C437" s="143" t="s">
        <v>639</v>
      </c>
      <c r="D437" s="143" t="s">
        <v>155</v>
      </c>
      <c r="E437" s="144" t="s">
        <v>262</v>
      </c>
      <c r="F437" s="145" t="s">
        <v>263</v>
      </c>
      <c r="G437" s="146" t="s">
        <v>165</v>
      </c>
      <c r="H437" s="147">
        <v>24.3</v>
      </c>
      <c r="I437" s="148"/>
      <c r="J437" s="149">
        <f>ROUND(I437*H437,2)</f>
        <v>0</v>
      </c>
      <c r="K437" s="150"/>
      <c r="L437" s="31"/>
      <c r="M437" s="151" t="s">
        <v>1</v>
      </c>
      <c r="N437" s="152" t="s">
        <v>42</v>
      </c>
      <c r="P437" s="153">
        <f>O437*H437</f>
        <v>0</v>
      </c>
      <c r="Q437" s="153">
        <v>0</v>
      </c>
      <c r="R437" s="153">
        <f>Q437*H437</f>
        <v>0</v>
      </c>
      <c r="S437" s="153">
        <v>8.9999999999999993E-3</v>
      </c>
      <c r="T437" s="154">
        <f>S437*H437</f>
        <v>0.21869999999999998</v>
      </c>
      <c r="AR437" s="155" t="s">
        <v>247</v>
      </c>
      <c r="AT437" s="155" t="s">
        <v>155</v>
      </c>
      <c r="AU437" s="155" t="s">
        <v>88</v>
      </c>
      <c r="AY437" s="16" t="s">
        <v>152</v>
      </c>
      <c r="BE437" s="156">
        <f>IF(N437="základná",J437,0)</f>
        <v>0</v>
      </c>
      <c r="BF437" s="156">
        <f>IF(N437="znížená",J437,0)</f>
        <v>0</v>
      </c>
      <c r="BG437" s="156">
        <f>IF(N437="zákl. prenesená",J437,0)</f>
        <v>0</v>
      </c>
      <c r="BH437" s="156">
        <f>IF(N437="zníž. prenesená",J437,0)</f>
        <v>0</v>
      </c>
      <c r="BI437" s="156">
        <f>IF(N437="nulová",J437,0)</f>
        <v>0</v>
      </c>
      <c r="BJ437" s="16" t="s">
        <v>88</v>
      </c>
      <c r="BK437" s="156">
        <f>ROUND(I437*H437,2)</f>
        <v>0</v>
      </c>
      <c r="BL437" s="16" t="s">
        <v>247</v>
      </c>
      <c r="BM437" s="155" t="s">
        <v>1289</v>
      </c>
    </row>
    <row r="438" spans="2:65" s="14" customFormat="1">
      <c r="B438" s="183"/>
      <c r="D438" s="158" t="s">
        <v>161</v>
      </c>
      <c r="E438" s="184" t="s">
        <v>1</v>
      </c>
      <c r="F438" s="185" t="s">
        <v>1290</v>
      </c>
      <c r="H438" s="184" t="s">
        <v>1</v>
      </c>
      <c r="I438" s="186"/>
      <c r="L438" s="183"/>
      <c r="M438" s="187"/>
      <c r="T438" s="188"/>
      <c r="AT438" s="184" t="s">
        <v>161</v>
      </c>
      <c r="AU438" s="184" t="s">
        <v>88</v>
      </c>
      <c r="AV438" s="14" t="s">
        <v>83</v>
      </c>
      <c r="AW438" s="14" t="s">
        <v>31</v>
      </c>
      <c r="AX438" s="14" t="s">
        <v>76</v>
      </c>
      <c r="AY438" s="184" t="s">
        <v>152</v>
      </c>
    </row>
    <row r="439" spans="2:65" s="12" customFormat="1">
      <c r="B439" s="157"/>
      <c r="D439" s="158" t="s">
        <v>161</v>
      </c>
      <c r="E439" s="159" t="s">
        <v>1</v>
      </c>
      <c r="F439" s="160" t="s">
        <v>1291</v>
      </c>
      <c r="H439" s="161">
        <v>12.15</v>
      </c>
      <c r="I439" s="162"/>
      <c r="L439" s="157"/>
      <c r="M439" s="163"/>
      <c r="T439" s="164"/>
      <c r="AT439" s="159" t="s">
        <v>161</v>
      </c>
      <c r="AU439" s="159" t="s">
        <v>88</v>
      </c>
      <c r="AV439" s="12" t="s">
        <v>88</v>
      </c>
      <c r="AW439" s="12" t="s">
        <v>31</v>
      </c>
      <c r="AX439" s="12" t="s">
        <v>76</v>
      </c>
      <c r="AY439" s="159" t="s">
        <v>152</v>
      </c>
    </row>
    <row r="440" spans="2:65" s="14" customFormat="1">
      <c r="B440" s="183"/>
      <c r="D440" s="158" t="s">
        <v>161</v>
      </c>
      <c r="E440" s="184" t="s">
        <v>1</v>
      </c>
      <c r="F440" s="185" t="s">
        <v>1292</v>
      </c>
      <c r="H440" s="184" t="s">
        <v>1</v>
      </c>
      <c r="I440" s="186"/>
      <c r="L440" s="183"/>
      <c r="M440" s="187"/>
      <c r="T440" s="188"/>
      <c r="AT440" s="184" t="s">
        <v>161</v>
      </c>
      <c r="AU440" s="184" t="s">
        <v>88</v>
      </c>
      <c r="AV440" s="14" t="s">
        <v>83</v>
      </c>
      <c r="AW440" s="14" t="s">
        <v>31</v>
      </c>
      <c r="AX440" s="14" t="s">
        <v>76</v>
      </c>
      <c r="AY440" s="184" t="s">
        <v>152</v>
      </c>
    </row>
    <row r="441" spans="2:65" s="12" customFormat="1">
      <c r="B441" s="157"/>
      <c r="D441" s="158" t="s">
        <v>161</v>
      </c>
      <c r="E441" s="159" t="s">
        <v>1</v>
      </c>
      <c r="F441" s="160" t="s">
        <v>1291</v>
      </c>
      <c r="H441" s="161">
        <v>12.15</v>
      </c>
      <c r="I441" s="162"/>
      <c r="L441" s="157"/>
      <c r="M441" s="163"/>
      <c r="T441" s="164"/>
      <c r="AT441" s="159" t="s">
        <v>161</v>
      </c>
      <c r="AU441" s="159" t="s">
        <v>88</v>
      </c>
      <c r="AV441" s="12" t="s">
        <v>88</v>
      </c>
      <c r="AW441" s="12" t="s">
        <v>31</v>
      </c>
      <c r="AX441" s="12" t="s">
        <v>76</v>
      </c>
      <c r="AY441" s="159" t="s">
        <v>152</v>
      </c>
    </row>
    <row r="442" spans="2:65" s="13" customFormat="1">
      <c r="B442" s="176"/>
      <c r="D442" s="158" t="s">
        <v>161</v>
      </c>
      <c r="E442" s="177" t="s">
        <v>1</v>
      </c>
      <c r="F442" s="178" t="s">
        <v>183</v>
      </c>
      <c r="H442" s="179">
        <v>24.3</v>
      </c>
      <c r="I442" s="180"/>
      <c r="L442" s="176"/>
      <c r="M442" s="181"/>
      <c r="T442" s="182"/>
      <c r="AT442" s="177" t="s">
        <v>161</v>
      </c>
      <c r="AU442" s="177" t="s">
        <v>88</v>
      </c>
      <c r="AV442" s="13" t="s">
        <v>159</v>
      </c>
      <c r="AW442" s="13" t="s">
        <v>31</v>
      </c>
      <c r="AX442" s="13" t="s">
        <v>83</v>
      </c>
      <c r="AY442" s="177" t="s">
        <v>152</v>
      </c>
    </row>
    <row r="443" spans="2:65" s="1" customFormat="1" ht="37.950000000000003" customHeight="1">
      <c r="B443" s="142"/>
      <c r="C443" s="143" t="s">
        <v>1293</v>
      </c>
      <c r="D443" s="143" t="s">
        <v>155</v>
      </c>
      <c r="E443" s="144" t="s">
        <v>1294</v>
      </c>
      <c r="F443" s="145" t="s">
        <v>1295</v>
      </c>
      <c r="G443" s="146" t="s">
        <v>158</v>
      </c>
      <c r="H443" s="147">
        <v>7.7</v>
      </c>
      <c r="I443" s="148"/>
      <c r="J443" s="149">
        <f>ROUND(I443*H443,2)</f>
        <v>0</v>
      </c>
      <c r="K443" s="150"/>
      <c r="L443" s="31"/>
      <c r="M443" s="151" t="s">
        <v>1</v>
      </c>
      <c r="N443" s="152" t="s">
        <v>42</v>
      </c>
      <c r="P443" s="153">
        <f>O443*H443</f>
        <v>0</v>
      </c>
      <c r="Q443" s="153">
        <v>5.5999999999999995E-4</v>
      </c>
      <c r="R443" s="153">
        <f>Q443*H443</f>
        <v>4.3119999999999999E-3</v>
      </c>
      <c r="S443" s="153">
        <v>0</v>
      </c>
      <c r="T443" s="154">
        <f>S443*H443</f>
        <v>0</v>
      </c>
      <c r="AR443" s="155" t="s">
        <v>247</v>
      </c>
      <c r="AT443" s="155" t="s">
        <v>155</v>
      </c>
      <c r="AU443" s="155" t="s">
        <v>88</v>
      </c>
      <c r="AY443" s="16" t="s">
        <v>152</v>
      </c>
      <c r="BE443" s="156">
        <f>IF(N443="základná",J443,0)</f>
        <v>0</v>
      </c>
      <c r="BF443" s="156">
        <f>IF(N443="znížená",J443,0)</f>
        <v>0</v>
      </c>
      <c r="BG443" s="156">
        <f>IF(N443="zákl. prenesená",J443,0)</f>
        <v>0</v>
      </c>
      <c r="BH443" s="156">
        <f>IF(N443="zníž. prenesená",J443,0)</f>
        <v>0</v>
      </c>
      <c r="BI443" s="156">
        <f>IF(N443="nulová",J443,0)</f>
        <v>0</v>
      </c>
      <c r="BJ443" s="16" t="s">
        <v>88</v>
      </c>
      <c r="BK443" s="156">
        <f>ROUND(I443*H443,2)</f>
        <v>0</v>
      </c>
      <c r="BL443" s="16" t="s">
        <v>247</v>
      </c>
      <c r="BM443" s="155" t="s">
        <v>1296</v>
      </c>
    </row>
    <row r="444" spans="2:65" s="12" customFormat="1">
      <c r="B444" s="157"/>
      <c r="D444" s="158" t="s">
        <v>161</v>
      </c>
      <c r="E444" s="159" t="s">
        <v>1</v>
      </c>
      <c r="F444" s="160" t="s">
        <v>1297</v>
      </c>
      <c r="H444" s="161">
        <v>7.7</v>
      </c>
      <c r="I444" s="162"/>
      <c r="L444" s="157"/>
      <c r="M444" s="163"/>
      <c r="T444" s="164"/>
      <c r="AT444" s="159" t="s">
        <v>161</v>
      </c>
      <c r="AU444" s="159" t="s">
        <v>88</v>
      </c>
      <c r="AV444" s="12" t="s">
        <v>88</v>
      </c>
      <c r="AW444" s="12" t="s">
        <v>31</v>
      </c>
      <c r="AX444" s="12" t="s">
        <v>83</v>
      </c>
      <c r="AY444" s="159" t="s">
        <v>152</v>
      </c>
    </row>
    <row r="445" spans="2:65" s="1" customFormat="1" ht="33" customHeight="1">
      <c r="B445" s="142"/>
      <c r="C445" s="143" t="s">
        <v>642</v>
      </c>
      <c r="D445" s="143" t="s">
        <v>155</v>
      </c>
      <c r="E445" s="144" t="s">
        <v>1298</v>
      </c>
      <c r="F445" s="145" t="s">
        <v>1299</v>
      </c>
      <c r="G445" s="146" t="s">
        <v>158</v>
      </c>
      <c r="H445" s="147">
        <v>7.7</v>
      </c>
      <c r="I445" s="148"/>
      <c r="J445" s="149">
        <f>ROUND(I445*H445,2)</f>
        <v>0</v>
      </c>
      <c r="K445" s="150"/>
      <c r="L445" s="31"/>
      <c r="M445" s="151" t="s">
        <v>1</v>
      </c>
      <c r="N445" s="152" t="s">
        <v>42</v>
      </c>
      <c r="P445" s="153">
        <f>O445*H445</f>
        <v>0</v>
      </c>
      <c r="Q445" s="153">
        <v>4.4999999999999999E-4</v>
      </c>
      <c r="R445" s="153">
        <f>Q445*H445</f>
        <v>3.4650000000000002E-3</v>
      </c>
      <c r="S445" s="153">
        <v>0</v>
      </c>
      <c r="T445" s="154">
        <f>S445*H445</f>
        <v>0</v>
      </c>
      <c r="AR445" s="155" t="s">
        <v>247</v>
      </c>
      <c r="AT445" s="155" t="s">
        <v>155</v>
      </c>
      <c r="AU445" s="155" t="s">
        <v>88</v>
      </c>
      <c r="AY445" s="16" t="s">
        <v>152</v>
      </c>
      <c r="BE445" s="156">
        <f>IF(N445="základná",J445,0)</f>
        <v>0</v>
      </c>
      <c r="BF445" s="156">
        <f>IF(N445="znížená",J445,0)</f>
        <v>0</v>
      </c>
      <c r="BG445" s="156">
        <f>IF(N445="zákl. prenesená",J445,0)</f>
        <v>0</v>
      </c>
      <c r="BH445" s="156">
        <f>IF(N445="zníž. prenesená",J445,0)</f>
        <v>0</v>
      </c>
      <c r="BI445" s="156">
        <f>IF(N445="nulová",J445,0)</f>
        <v>0</v>
      </c>
      <c r="BJ445" s="16" t="s">
        <v>88</v>
      </c>
      <c r="BK445" s="156">
        <f>ROUND(I445*H445,2)</f>
        <v>0</v>
      </c>
      <c r="BL445" s="16" t="s">
        <v>247</v>
      </c>
      <c r="BM445" s="155" t="s">
        <v>1300</v>
      </c>
    </row>
    <row r="446" spans="2:65" s="1" customFormat="1" ht="33" customHeight="1">
      <c r="B446" s="142"/>
      <c r="C446" s="143" t="s">
        <v>1301</v>
      </c>
      <c r="D446" s="143" t="s">
        <v>155</v>
      </c>
      <c r="E446" s="144" t="s">
        <v>1302</v>
      </c>
      <c r="F446" s="145" t="s">
        <v>1303</v>
      </c>
      <c r="G446" s="146" t="s">
        <v>158</v>
      </c>
      <c r="H446" s="147">
        <v>2.0019999999999998</v>
      </c>
      <c r="I446" s="148"/>
      <c r="J446" s="149">
        <f>ROUND(I446*H446,2)</f>
        <v>0</v>
      </c>
      <c r="K446" s="150"/>
      <c r="L446" s="31"/>
      <c r="M446" s="151" t="s">
        <v>1</v>
      </c>
      <c r="N446" s="152" t="s">
        <v>42</v>
      </c>
      <c r="P446" s="153">
        <f>O446*H446</f>
        <v>0</v>
      </c>
      <c r="Q446" s="153">
        <v>4.1154000000000001E-4</v>
      </c>
      <c r="R446" s="153">
        <f>Q446*H446</f>
        <v>8.2390307999999997E-4</v>
      </c>
      <c r="S446" s="153">
        <v>0</v>
      </c>
      <c r="T446" s="154">
        <f>S446*H446</f>
        <v>0</v>
      </c>
      <c r="AR446" s="155" t="s">
        <v>247</v>
      </c>
      <c r="AT446" s="155" t="s">
        <v>155</v>
      </c>
      <c r="AU446" s="155" t="s">
        <v>88</v>
      </c>
      <c r="AY446" s="16" t="s">
        <v>152</v>
      </c>
      <c r="BE446" s="156">
        <f>IF(N446="základná",J446,0)</f>
        <v>0</v>
      </c>
      <c r="BF446" s="156">
        <f>IF(N446="znížená",J446,0)</f>
        <v>0</v>
      </c>
      <c r="BG446" s="156">
        <f>IF(N446="zákl. prenesená",J446,0)</f>
        <v>0</v>
      </c>
      <c r="BH446" s="156">
        <f>IF(N446="zníž. prenesená",J446,0)</f>
        <v>0</v>
      </c>
      <c r="BI446" s="156">
        <f>IF(N446="nulová",J446,0)</f>
        <v>0</v>
      </c>
      <c r="BJ446" s="16" t="s">
        <v>88</v>
      </c>
      <c r="BK446" s="156">
        <f>ROUND(I446*H446,2)</f>
        <v>0</v>
      </c>
      <c r="BL446" s="16" t="s">
        <v>247</v>
      </c>
      <c r="BM446" s="155" t="s">
        <v>1304</v>
      </c>
    </row>
    <row r="447" spans="2:65" s="14" customFormat="1">
      <c r="B447" s="183"/>
      <c r="D447" s="158" t="s">
        <v>161</v>
      </c>
      <c r="E447" s="184" t="s">
        <v>1</v>
      </c>
      <c r="F447" s="185" t="s">
        <v>1305</v>
      </c>
      <c r="H447" s="184" t="s">
        <v>1</v>
      </c>
      <c r="I447" s="186"/>
      <c r="L447" s="183"/>
      <c r="M447" s="187"/>
      <c r="T447" s="188"/>
      <c r="AT447" s="184" t="s">
        <v>161</v>
      </c>
      <c r="AU447" s="184" t="s">
        <v>88</v>
      </c>
      <c r="AV447" s="14" t="s">
        <v>83</v>
      </c>
      <c r="AW447" s="14" t="s">
        <v>31</v>
      </c>
      <c r="AX447" s="14" t="s">
        <v>76</v>
      </c>
      <c r="AY447" s="184" t="s">
        <v>152</v>
      </c>
    </row>
    <row r="448" spans="2:65" s="12" customFormat="1">
      <c r="B448" s="157"/>
      <c r="D448" s="158" t="s">
        <v>161</v>
      </c>
      <c r="E448" s="159" t="s">
        <v>1</v>
      </c>
      <c r="F448" s="160" t="s">
        <v>1306</v>
      </c>
      <c r="H448" s="161">
        <v>2.0019999999999998</v>
      </c>
      <c r="I448" s="162"/>
      <c r="L448" s="157"/>
      <c r="M448" s="163"/>
      <c r="T448" s="164"/>
      <c r="AT448" s="159" t="s">
        <v>161</v>
      </c>
      <c r="AU448" s="159" t="s">
        <v>88</v>
      </c>
      <c r="AV448" s="12" t="s">
        <v>88</v>
      </c>
      <c r="AW448" s="12" t="s">
        <v>31</v>
      </c>
      <c r="AX448" s="12" t="s">
        <v>83</v>
      </c>
      <c r="AY448" s="159" t="s">
        <v>152</v>
      </c>
    </row>
    <row r="449" spans="2:65" s="1" customFormat="1" ht="37.950000000000003" customHeight="1">
      <c r="B449" s="142"/>
      <c r="C449" s="143" t="s">
        <v>644</v>
      </c>
      <c r="D449" s="143" t="s">
        <v>155</v>
      </c>
      <c r="E449" s="144" t="s">
        <v>1307</v>
      </c>
      <c r="F449" s="145" t="s">
        <v>1308</v>
      </c>
      <c r="G449" s="146" t="s">
        <v>158</v>
      </c>
      <c r="H449" s="147">
        <v>7.7</v>
      </c>
      <c r="I449" s="148"/>
      <c r="J449" s="149">
        <f>ROUND(I449*H449,2)</f>
        <v>0</v>
      </c>
      <c r="K449" s="150"/>
      <c r="L449" s="31"/>
      <c r="M449" s="151" t="s">
        <v>1</v>
      </c>
      <c r="N449" s="152" t="s">
        <v>42</v>
      </c>
      <c r="P449" s="153">
        <f>O449*H449</f>
        <v>0</v>
      </c>
      <c r="Q449" s="153">
        <v>1.2999999999999999E-3</v>
      </c>
      <c r="R449" s="153">
        <f>Q449*H449</f>
        <v>1.001E-2</v>
      </c>
      <c r="S449" s="153">
        <v>0</v>
      </c>
      <c r="T449" s="154">
        <f>S449*H449</f>
        <v>0</v>
      </c>
      <c r="AR449" s="155" t="s">
        <v>247</v>
      </c>
      <c r="AT449" s="155" t="s">
        <v>155</v>
      </c>
      <c r="AU449" s="155" t="s">
        <v>88</v>
      </c>
      <c r="AY449" s="16" t="s">
        <v>152</v>
      </c>
      <c r="BE449" s="156">
        <f>IF(N449="základná",J449,0)</f>
        <v>0</v>
      </c>
      <c r="BF449" s="156">
        <f>IF(N449="znížená",J449,0)</f>
        <v>0</v>
      </c>
      <c r="BG449" s="156">
        <f>IF(N449="zákl. prenesená",J449,0)</f>
        <v>0</v>
      </c>
      <c r="BH449" s="156">
        <f>IF(N449="zníž. prenesená",J449,0)</f>
        <v>0</v>
      </c>
      <c r="BI449" s="156">
        <f>IF(N449="nulová",J449,0)</f>
        <v>0</v>
      </c>
      <c r="BJ449" s="16" t="s">
        <v>88</v>
      </c>
      <c r="BK449" s="156">
        <f>ROUND(I449*H449,2)</f>
        <v>0</v>
      </c>
      <c r="BL449" s="16" t="s">
        <v>247</v>
      </c>
      <c r="BM449" s="155" t="s">
        <v>1309</v>
      </c>
    </row>
    <row r="450" spans="2:65" s="12" customFormat="1">
      <c r="B450" s="157"/>
      <c r="D450" s="158" t="s">
        <v>161</v>
      </c>
      <c r="E450" s="159" t="s">
        <v>1</v>
      </c>
      <c r="F450" s="160" t="s">
        <v>1297</v>
      </c>
      <c r="H450" s="161">
        <v>7.7</v>
      </c>
      <c r="I450" s="162"/>
      <c r="L450" s="157"/>
      <c r="M450" s="163"/>
      <c r="T450" s="164"/>
      <c r="AT450" s="159" t="s">
        <v>161</v>
      </c>
      <c r="AU450" s="159" t="s">
        <v>88</v>
      </c>
      <c r="AV450" s="12" t="s">
        <v>88</v>
      </c>
      <c r="AW450" s="12" t="s">
        <v>31</v>
      </c>
      <c r="AX450" s="12" t="s">
        <v>83</v>
      </c>
      <c r="AY450" s="159" t="s">
        <v>152</v>
      </c>
    </row>
    <row r="451" spans="2:65" s="1" customFormat="1" ht="37.950000000000003" customHeight="1">
      <c r="B451" s="142"/>
      <c r="C451" s="143" t="s">
        <v>1310</v>
      </c>
      <c r="D451" s="143" t="s">
        <v>155</v>
      </c>
      <c r="E451" s="144" t="s">
        <v>1311</v>
      </c>
      <c r="F451" s="145" t="s">
        <v>1312</v>
      </c>
      <c r="G451" s="146" t="s">
        <v>158</v>
      </c>
      <c r="H451" s="147">
        <v>5.6980000000000004</v>
      </c>
      <c r="I451" s="148"/>
      <c r="J451" s="149">
        <f>ROUND(I451*H451,2)</f>
        <v>0</v>
      </c>
      <c r="K451" s="150"/>
      <c r="L451" s="31"/>
      <c r="M451" s="151" t="s">
        <v>1</v>
      </c>
      <c r="N451" s="152" t="s">
        <v>42</v>
      </c>
      <c r="P451" s="153">
        <f>O451*H451</f>
        <v>0</v>
      </c>
      <c r="Q451" s="153">
        <v>1.5681899999999999E-3</v>
      </c>
      <c r="R451" s="153">
        <f>Q451*H451</f>
        <v>8.9355466200000001E-3</v>
      </c>
      <c r="S451" s="153">
        <v>0</v>
      </c>
      <c r="T451" s="154">
        <f>S451*H451</f>
        <v>0</v>
      </c>
      <c r="AR451" s="155" t="s">
        <v>247</v>
      </c>
      <c r="AT451" s="155" t="s">
        <v>155</v>
      </c>
      <c r="AU451" s="155" t="s">
        <v>88</v>
      </c>
      <c r="AY451" s="16" t="s">
        <v>152</v>
      </c>
      <c r="BE451" s="156">
        <f>IF(N451="základná",J451,0)</f>
        <v>0</v>
      </c>
      <c r="BF451" s="156">
        <f>IF(N451="znížená",J451,0)</f>
        <v>0</v>
      </c>
      <c r="BG451" s="156">
        <f>IF(N451="zákl. prenesená",J451,0)</f>
        <v>0</v>
      </c>
      <c r="BH451" s="156">
        <f>IF(N451="zníž. prenesená",J451,0)</f>
        <v>0</v>
      </c>
      <c r="BI451" s="156">
        <f>IF(N451="nulová",J451,0)</f>
        <v>0</v>
      </c>
      <c r="BJ451" s="16" t="s">
        <v>88</v>
      </c>
      <c r="BK451" s="156">
        <f>ROUND(I451*H451,2)</f>
        <v>0</v>
      </c>
      <c r="BL451" s="16" t="s">
        <v>247</v>
      </c>
      <c r="BM451" s="155" t="s">
        <v>1313</v>
      </c>
    </row>
    <row r="452" spans="2:65" s="12" customFormat="1">
      <c r="B452" s="157"/>
      <c r="D452" s="158" t="s">
        <v>161</v>
      </c>
      <c r="E452" s="159" t="s">
        <v>1</v>
      </c>
      <c r="F452" s="160" t="s">
        <v>1314</v>
      </c>
      <c r="H452" s="161">
        <v>5.6980000000000004</v>
      </c>
      <c r="I452" s="162"/>
      <c r="L452" s="157"/>
      <c r="M452" s="163"/>
      <c r="T452" s="164"/>
      <c r="AT452" s="159" t="s">
        <v>161</v>
      </c>
      <c r="AU452" s="159" t="s">
        <v>88</v>
      </c>
      <c r="AV452" s="12" t="s">
        <v>88</v>
      </c>
      <c r="AW452" s="12" t="s">
        <v>31</v>
      </c>
      <c r="AX452" s="12" t="s">
        <v>83</v>
      </c>
      <c r="AY452" s="159" t="s">
        <v>152</v>
      </c>
    </row>
    <row r="453" spans="2:65" s="1" customFormat="1" ht="24.15" customHeight="1">
      <c r="B453" s="142"/>
      <c r="C453" s="143" t="s">
        <v>647</v>
      </c>
      <c r="D453" s="143" t="s">
        <v>155</v>
      </c>
      <c r="E453" s="144" t="s">
        <v>1315</v>
      </c>
      <c r="F453" s="145" t="s">
        <v>1316</v>
      </c>
      <c r="G453" s="146" t="s">
        <v>165</v>
      </c>
      <c r="H453" s="147">
        <v>14.932</v>
      </c>
      <c r="I453" s="148"/>
      <c r="J453" s="149">
        <f>ROUND(I453*H453,2)</f>
        <v>0</v>
      </c>
      <c r="K453" s="150"/>
      <c r="L453" s="31"/>
      <c r="M453" s="151" t="s">
        <v>1</v>
      </c>
      <c r="N453" s="152" t="s">
        <v>42</v>
      </c>
      <c r="P453" s="153">
        <f>O453*H453</f>
        <v>0</v>
      </c>
      <c r="Q453" s="153">
        <v>0</v>
      </c>
      <c r="R453" s="153">
        <f>Q453*H453</f>
        <v>0</v>
      </c>
      <c r="S453" s="153">
        <v>0</v>
      </c>
      <c r="T453" s="154">
        <f>S453*H453</f>
        <v>0</v>
      </c>
      <c r="AR453" s="155" t="s">
        <v>247</v>
      </c>
      <c r="AT453" s="155" t="s">
        <v>155</v>
      </c>
      <c r="AU453" s="155" t="s">
        <v>88</v>
      </c>
      <c r="AY453" s="16" t="s">
        <v>152</v>
      </c>
      <c r="BE453" s="156">
        <f>IF(N453="základná",J453,0)</f>
        <v>0</v>
      </c>
      <c r="BF453" s="156">
        <f>IF(N453="znížená",J453,0)</f>
        <v>0</v>
      </c>
      <c r="BG453" s="156">
        <f>IF(N453="zákl. prenesená",J453,0)</f>
        <v>0</v>
      </c>
      <c r="BH453" s="156">
        <f>IF(N453="zníž. prenesená",J453,0)</f>
        <v>0</v>
      </c>
      <c r="BI453" s="156">
        <f>IF(N453="nulová",J453,0)</f>
        <v>0</v>
      </c>
      <c r="BJ453" s="16" t="s">
        <v>88</v>
      </c>
      <c r="BK453" s="156">
        <f>ROUND(I453*H453,2)</f>
        <v>0</v>
      </c>
      <c r="BL453" s="16" t="s">
        <v>247</v>
      </c>
      <c r="BM453" s="155" t="s">
        <v>1317</v>
      </c>
    </row>
    <row r="454" spans="2:65" s="1" customFormat="1" ht="16.5" customHeight="1">
      <c r="B454" s="142"/>
      <c r="C454" s="165" t="s">
        <v>1318</v>
      </c>
      <c r="D454" s="165" t="s">
        <v>169</v>
      </c>
      <c r="E454" s="166" t="s">
        <v>1251</v>
      </c>
      <c r="F454" s="167" t="s">
        <v>1252</v>
      </c>
      <c r="G454" s="168" t="s">
        <v>165</v>
      </c>
      <c r="H454" s="169">
        <v>17.172000000000001</v>
      </c>
      <c r="I454" s="170"/>
      <c r="J454" s="171">
        <f>ROUND(I454*H454,2)</f>
        <v>0</v>
      </c>
      <c r="K454" s="172"/>
      <c r="L454" s="173"/>
      <c r="M454" s="174" t="s">
        <v>1</v>
      </c>
      <c r="N454" s="175" t="s">
        <v>42</v>
      </c>
      <c r="P454" s="153">
        <f>O454*H454</f>
        <v>0</v>
      </c>
      <c r="Q454" s="153">
        <v>2.9999999999999997E-4</v>
      </c>
      <c r="R454" s="153">
        <f>Q454*H454</f>
        <v>5.1516000000000001E-3</v>
      </c>
      <c r="S454" s="153">
        <v>0</v>
      </c>
      <c r="T454" s="154">
        <f>S454*H454</f>
        <v>0</v>
      </c>
      <c r="AR454" s="155" t="s">
        <v>297</v>
      </c>
      <c r="AT454" s="155" t="s">
        <v>169</v>
      </c>
      <c r="AU454" s="155" t="s">
        <v>88</v>
      </c>
      <c r="AY454" s="16" t="s">
        <v>152</v>
      </c>
      <c r="BE454" s="156">
        <f>IF(N454="základná",J454,0)</f>
        <v>0</v>
      </c>
      <c r="BF454" s="156">
        <f>IF(N454="znížená",J454,0)</f>
        <v>0</v>
      </c>
      <c r="BG454" s="156">
        <f>IF(N454="zákl. prenesená",J454,0)</f>
        <v>0</v>
      </c>
      <c r="BH454" s="156">
        <f>IF(N454="zníž. prenesená",J454,0)</f>
        <v>0</v>
      </c>
      <c r="BI454" s="156">
        <f>IF(N454="nulová",J454,0)</f>
        <v>0</v>
      </c>
      <c r="BJ454" s="16" t="s">
        <v>88</v>
      </c>
      <c r="BK454" s="156">
        <f>ROUND(I454*H454,2)</f>
        <v>0</v>
      </c>
      <c r="BL454" s="16" t="s">
        <v>247</v>
      </c>
      <c r="BM454" s="155" t="s">
        <v>1319</v>
      </c>
    </row>
    <row r="455" spans="2:65" s="12" customFormat="1">
      <c r="B455" s="157"/>
      <c r="D455" s="158" t="s">
        <v>161</v>
      </c>
      <c r="E455" s="159" t="s">
        <v>1</v>
      </c>
      <c r="F455" s="160" t="s">
        <v>1273</v>
      </c>
      <c r="H455" s="161">
        <v>17.172000000000001</v>
      </c>
      <c r="I455" s="162"/>
      <c r="L455" s="157"/>
      <c r="M455" s="163"/>
      <c r="T455" s="164"/>
      <c r="AT455" s="159" t="s">
        <v>161</v>
      </c>
      <c r="AU455" s="159" t="s">
        <v>88</v>
      </c>
      <c r="AV455" s="12" t="s">
        <v>88</v>
      </c>
      <c r="AW455" s="12" t="s">
        <v>31</v>
      </c>
      <c r="AX455" s="12" t="s">
        <v>83</v>
      </c>
      <c r="AY455" s="159" t="s">
        <v>152</v>
      </c>
    </row>
    <row r="456" spans="2:65" s="1" customFormat="1" ht="24.15" customHeight="1">
      <c r="B456" s="142"/>
      <c r="C456" s="143" t="s">
        <v>651</v>
      </c>
      <c r="D456" s="143" t="s">
        <v>155</v>
      </c>
      <c r="E456" s="144" t="s">
        <v>1320</v>
      </c>
      <c r="F456" s="145" t="s">
        <v>1321</v>
      </c>
      <c r="G456" s="146" t="s">
        <v>165</v>
      </c>
      <c r="H456" s="147">
        <v>14.932</v>
      </c>
      <c r="I456" s="148"/>
      <c r="J456" s="149">
        <f>ROUND(I456*H456,2)</f>
        <v>0</v>
      </c>
      <c r="K456" s="150"/>
      <c r="L456" s="31"/>
      <c r="M456" s="151" t="s">
        <v>1</v>
      </c>
      <c r="N456" s="152" t="s">
        <v>42</v>
      </c>
      <c r="P456" s="153">
        <f>O456*H456</f>
        <v>0</v>
      </c>
      <c r="Q456" s="153">
        <v>0</v>
      </c>
      <c r="R456" s="153">
        <f>Q456*H456</f>
        <v>0</v>
      </c>
      <c r="S456" s="153">
        <v>0</v>
      </c>
      <c r="T456" s="154">
        <f>S456*H456</f>
        <v>0</v>
      </c>
      <c r="AR456" s="155" t="s">
        <v>247</v>
      </c>
      <c r="AT456" s="155" t="s">
        <v>155</v>
      </c>
      <c r="AU456" s="155" t="s">
        <v>88</v>
      </c>
      <c r="AY456" s="16" t="s">
        <v>152</v>
      </c>
      <c r="BE456" s="156">
        <f>IF(N456="základná",J456,0)</f>
        <v>0</v>
      </c>
      <c r="BF456" s="156">
        <f>IF(N456="znížená",J456,0)</f>
        <v>0</v>
      </c>
      <c r="BG456" s="156">
        <f>IF(N456="zákl. prenesená",J456,0)</f>
        <v>0</v>
      </c>
      <c r="BH456" s="156">
        <f>IF(N456="zníž. prenesená",J456,0)</f>
        <v>0</v>
      </c>
      <c r="BI456" s="156">
        <f>IF(N456="nulová",J456,0)</f>
        <v>0</v>
      </c>
      <c r="BJ456" s="16" t="s">
        <v>88</v>
      </c>
      <c r="BK456" s="156">
        <f>ROUND(I456*H456,2)</f>
        <v>0</v>
      </c>
      <c r="BL456" s="16" t="s">
        <v>247</v>
      </c>
      <c r="BM456" s="155" t="s">
        <v>1322</v>
      </c>
    </row>
    <row r="457" spans="2:65" s="1" customFormat="1" ht="24.15" customHeight="1">
      <c r="B457" s="142"/>
      <c r="C457" s="143" t="s">
        <v>1323</v>
      </c>
      <c r="D457" s="143" t="s">
        <v>155</v>
      </c>
      <c r="E457" s="144" t="s">
        <v>1324</v>
      </c>
      <c r="F457" s="145" t="s">
        <v>1325</v>
      </c>
      <c r="G457" s="146" t="s">
        <v>312</v>
      </c>
      <c r="H457" s="189"/>
      <c r="I457" s="148"/>
      <c r="J457" s="149">
        <f>ROUND(I457*H457,2)</f>
        <v>0</v>
      </c>
      <c r="K457" s="150"/>
      <c r="L457" s="31"/>
      <c r="M457" s="151" t="s">
        <v>1</v>
      </c>
      <c r="N457" s="152" t="s">
        <v>42</v>
      </c>
      <c r="P457" s="153">
        <f>O457*H457</f>
        <v>0</v>
      </c>
      <c r="Q457" s="153">
        <v>0</v>
      </c>
      <c r="R457" s="153">
        <f>Q457*H457</f>
        <v>0</v>
      </c>
      <c r="S457" s="153">
        <v>0</v>
      </c>
      <c r="T457" s="154">
        <f>S457*H457</f>
        <v>0</v>
      </c>
      <c r="AR457" s="155" t="s">
        <v>247</v>
      </c>
      <c r="AT457" s="155" t="s">
        <v>155</v>
      </c>
      <c r="AU457" s="155" t="s">
        <v>88</v>
      </c>
      <c r="AY457" s="16" t="s">
        <v>152</v>
      </c>
      <c r="BE457" s="156">
        <f>IF(N457="základná",J457,0)</f>
        <v>0</v>
      </c>
      <c r="BF457" s="156">
        <f>IF(N457="znížená",J457,0)</f>
        <v>0</v>
      </c>
      <c r="BG457" s="156">
        <f>IF(N457="zákl. prenesená",J457,0)</f>
        <v>0</v>
      </c>
      <c r="BH457" s="156">
        <f>IF(N457="zníž. prenesená",J457,0)</f>
        <v>0</v>
      </c>
      <c r="BI457" s="156">
        <f>IF(N457="nulová",J457,0)</f>
        <v>0</v>
      </c>
      <c r="BJ457" s="16" t="s">
        <v>88</v>
      </c>
      <c r="BK457" s="156">
        <f>ROUND(I457*H457,2)</f>
        <v>0</v>
      </c>
      <c r="BL457" s="16" t="s">
        <v>247</v>
      </c>
      <c r="BM457" s="155" t="s">
        <v>1326</v>
      </c>
    </row>
    <row r="458" spans="2:65" s="11" customFormat="1" ht="22.95" customHeight="1">
      <c r="B458" s="130"/>
      <c r="D458" s="131" t="s">
        <v>75</v>
      </c>
      <c r="E458" s="140" t="s">
        <v>267</v>
      </c>
      <c r="F458" s="140" t="s">
        <v>268</v>
      </c>
      <c r="I458" s="133"/>
      <c r="J458" s="141">
        <f>BK458</f>
        <v>0</v>
      </c>
      <c r="L458" s="130"/>
      <c r="M458" s="135"/>
      <c r="P458" s="136">
        <f>SUM(P459:P494)</f>
        <v>0</v>
      </c>
      <c r="R458" s="136">
        <f>SUM(R459:R494)</f>
        <v>0.33132032000000011</v>
      </c>
      <c r="T458" s="137">
        <f>SUM(T459:T494)</f>
        <v>4.0824000000000006E-2</v>
      </c>
      <c r="AR458" s="131" t="s">
        <v>88</v>
      </c>
      <c r="AT458" s="138" t="s">
        <v>75</v>
      </c>
      <c r="AU458" s="138" t="s">
        <v>83</v>
      </c>
      <c r="AY458" s="131" t="s">
        <v>152</v>
      </c>
      <c r="BK458" s="139">
        <f>SUM(BK459:BK494)</f>
        <v>0</v>
      </c>
    </row>
    <row r="459" spans="2:65" s="1" customFormat="1" ht="33" customHeight="1">
      <c r="B459" s="142"/>
      <c r="C459" s="143" t="s">
        <v>654</v>
      </c>
      <c r="D459" s="143" t="s">
        <v>155</v>
      </c>
      <c r="E459" s="144" t="s">
        <v>1327</v>
      </c>
      <c r="F459" s="145" t="s">
        <v>1328</v>
      </c>
      <c r="G459" s="146" t="s">
        <v>165</v>
      </c>
      <c r="H459" s="147">
        <v>12.15</v>
      </c>
      <c r="I459" s="148"/>
      <c r="J459" s="149">
        <f>ROUND(I459*H459,2)</f>
        <v>0</v>
      </c>
      <c r="K459" s="150"/>
      <c r="L459" s="31"/>
      <c r="M459" s="151" t="s">
        <v>1</v>
      </c>
      <c r="N459" s="152" t="s">
        <v>42</v>
      </c>
      <c r="P459" s="153">
        <f>O459*H459</f>
        <v>0</v>
      </c>
      <c r="Q459" s="153">
        <v>0</v>
      </c>
      <c r="R459" s="153">
        <f>Q459*H459</f>
        <v>0</v>
      </c>
      <c r="S459" s="153">
        <v>3.3600000000000001E-3</v>
      </c>
      <c r="T459" s="154">
        <f>S459*H459</f>
        <v>4.0824000000000006E-2</v>
      </c>
      <c r="AR459" s="155" t="s">
        <v>247</v>
      </c>
      <c r="AT459" s="155" t="s">
        <v>155</v>
      </c>
      <c r="AU459" s="155" t="s">
        <v>88</v>
      </c>
      <c r="AY459" s="16" t="s">
        <v>152</v>
      </c>
      <c r="BE459" s="156">
        <f>IF(N459="základná",J459,0)</f>
        <v>0</v>
      </c>
      <c r="BF459" s="156">
        <f>IF(N459="znížená",J459,0)</f>
        <v>0</v>
      </c>
      <c r="BG459" s="156">
        <f>IF(N459="zákl. prenesená",J459,0)</f>
        <v>0</v>
      </c>
      <c r="BH459" s="156">
        <f>IF(N459="zníž. prenesená",J459,0)</f>
        <v>0</v>
      </c>
      <c r="BI459" s="156">
        <f>IF(N459="nulová",J459,0)</f>
        <v>0</v>
      </c>
      <c r="BJ459" s="16" t="s">
        <v>88</v>
      </c>
      <c r="BK459" s="156">
        <f>ROUND(I459*H459,2)</f>
        <v>0</v>
      </c>
      <c r="BL459" s="16" t="s">
        <v>247</v>
      </c>
      <c r="BM459" s="155" t="s">
        <v>1329</v>
      </c>
    </row>
    <row r="460" spans="2:65" s="14" customFormat="1">
      <c r="B460" s="183"/>
      <c r="D460" s="158" t="s">
        <v>161</v>
      </c>
      <c r="E460" s="184" t="s">
        <v>1</v>
      </c>
      <c r="F460" s="185" t="s">
        <v>1330</v>
      </c>
      <c r="H460" s="184" t="s">
        <v>1</v>
      </c>
      <c r="I460" s="186"/>
      <c r="L460" s="183"/>
      <c r="M460" s="187"/>
      <c r="T460" s="188"/>
      <c r="AT460" s="184" t="s">
        <v>161</v>
      </c>
      <c r="AU460" s="184" t="s">
        <v>88</v>
      </c>
      <c r="AV460" s="14" t="s">
        <v>83</v>
      </c>
      <c r="AW460" s="14" t="s">
        <v>31</v>
      </c>
      <c r="AX460" s="14" t="s">
        <v>76</v>
      </c>
      <c r="AY460" s="184" t="s">
        <v>152</v>
      </c>
    </row>
    <row r="461" spans="2:65" s="12" customFormat="1">
      <c r="B461" s="157"/>
      <c r="D461" s="158" t="s">
        <v>161</v>
      </c>
      <c r="E461" s="159" t="s">
        <v>1</v>
      </c>
      <c r="F461" s="160" t="s">
        <v>1291</v>
      </c>
      <c r="H461" s="161">
        <v>12.15</v>
      </c>
      <c r="I461" s="162"/>
      <c r="L461" s="157"/>
      <c r="M461" s="163"/>
      <c r="T461" s="164"/>
      <c r="AT461" s="159" t="s">
        <v>161</v>
      </c>
      <c r="AU461" s="159" t="s">
        <v>88</v>
      </c>
      <c r="AV461" s="12" t="s">
        <v>88</v>
      </c>
      <c r="AW461" s="12" t="s">
        <v>31</v>
      </c>
      <c r="AX461" s="12" t="s">
        <v>83</v>
      </c>
      <c r="AY461" s="159" t="s">
        <v>152</v>
      </c>
    </row>
    <row r="462" spans="2:65" s="1" customFormat="1" ht="33" customHeight="1">
      <c r="B462" s="142"/>
      <c r="C462" s="143" t="s">
        <v>1331</v>
      </c>
      <c r="D462" s="143" t="s">
        <v>155</v>
      </c>
      <c r="E462" s="144" t="s">
        <v>270</v>
      </c>
      <c r="F462" s="145" t="s">
        <v>271</v>
      </c>
      <c r="G462" s="146" t="s">
        <v>165</v>
      </c>
      <c r="H462" s="147">
        <v>9.39</v>
      </c>
      <c r="I462" s="148"/>
      <c r="J462" s="149">
        <f>ROUND(I462*H462,2)</f>
        <v>0</v>
      </c>
      <c r="K462" s="150"/>
      <c r="L462" s="31"/>
      <c r="M462" s="151" t="s">
        <v>1</v>
      </c>
      <c r="N462" s="152" t="s">
        <v>42</v>
      </c>
      <c r="P462" s="153">
        <f>O462*H462</f>
        <v>0</v>
      </c>
      <c r="Q462" s="153">
        <v>2.9999999999999997E-4</v>
      </c>
      <c r="R462" s="153">
        <f>Q462*H462</f>
        <v>2.8170000000000001E-3</v>
      </c>
      <c r="S462" s="153">
        <v>0</v>
      </c>
      <c r="T462" s="154">
        <f>S462*H462</f>
        <v>0</v>
      </c>
      <c r="AR462" s="155" t="s">
        <v>247</v>
      </c>
      <c r="AT462" s="155" t="s">
        <v>155</v>
      </c>
      <c r="AU462" s="155" t="s">
        <v>88</v>
      </c>
      <c r="AY462" s="16" t="s">
        <v>152</v>
      </c>
      <c r="BE462" s="156">
        <f>IF(N462="základná",J462,0)</f>
        <v>0</v>
      </c>
      <c r="BF462" s="156">
        <f>IF(N462="znížená",J462,0)</f>
        <v>0</v>
      </c>
      <c r="BG462" s="156">
        <f>IF(N462="zákl. prenesená",J462,0)</f>
        <v>0</v>
      </c>
      <c r="BH462" s="156">
        <f>IF(N462="zníž. prenesená",J462,0)</f>
        <v>0</v>
      </c>
      <c r="BI462" s="156">
        <f>IF(N462="nulová",J462,0)</f>
        <v>0</v>
      </c>
      <c r="BJ462" s="16" t="s">
        <v>88</v>
      </c>
      <c r="BK462" s="156">
        <f>ROUND(I462*H462,2)</f>
        <v>0</v>
      </c>
      <c r="BL462" s="16" t="s">
        <v>247</v>
      </c>
      <c r="BM462" s="155" t="s">
        <v>1332</v>
      </c>
    </row>
    <row r="463" spans="2:65" s="14" customFormat="1">
      <c r="B463" s="183"/>
      <c r="D463" s="158" t="s">
        <v>161</v>
      </c>
      <c r="E463" s="184" t="s">
        <v>1</v>
      </c>
      <c r="F463" s="185" t="s">
        <v>1333</v>
      </c>
      <c r="H463" s="184" t="s">
        <v>1</v>
      </c>
      <c r="I463" s="186"/>
      <c r="L463" s="183"/>
      <c r="M463" s="187"/>
      <c r="T463" s="188"/>
      <c r="AT463" s="184" t="s">
        <v>161</v>
      </c>
      <c r="AU463" s="184" t="s">
        <v>88</v>
      </c>
      <c r="AV463" s="14" t="s">
        <v>83</v>
      </c>
      <c r="AW463" s="14" t="s">
        <v>31</v>
      </c>
      <c r="AX463" s="14" t="s">
        <v>76</v>
      </c>
      <c r="AY463" s="184" t="s">
        <v>152</v>
      </c>
    </row>
    <row r="464" spans="2:65" s="12" customFormat="1">
      <c r="B464" s="157"/>
      <c r="D464" s="158" t="s">
        <v>161</v>
      </c>
      <c r="E464" s="159" t="s">
        <v>1</v>
      </c>
      <c r="F464" s="160" t="s">
        <v>1334</v>
      </c>
      <c r="H464" s="161">
        <v>4.6950000000000003</v>
      </c>
      <c r="I464" s="162"/>
      <c r="L464" s="157"/>
      <c r="M464" s="163"/>
      <c r="T464" s="164"/>
      <c r="AT464" s="159" t="s">
        <v>161</v>
      </c>
      <c r="AU464" s="159" t="s">
        <v>88</v>
      </c>
      <c r="AV464" s="12" t="s">
        <v>88</v>
      </c>
      <c r="AW464" s="12" t="s">
        <v>31</v>
      </c>
      <c r="AX464" s="12" t="s">
        <v>76</v>
      </c>
      <c r="AY464" s="159" t="s">
        <v>152</v>
      </c>
    </row>
    <row r="465" spans="2:65" s="12" customFormat="1">
      <c r="B465" s="157"/>
      <c r="D465" s="158" t="s">
        <v>161</v>
      </c>
      <c r="E465" s="159" t="s">
        <v>1</v>
      </c>
      <c r="F465" s="160" t="s">
        <v>1335</v>
      </c>
      <c r="H465" s="161">
        <v>4.6950000000000003</v>
      </c>
      <c r="I465" s="162"/>
      <c r="L465" s="157"/>
      <c r="M465" s="163"/>
      <c r="T465" s="164"/>
      <c r="AT465" s="159" t="s">
        <v>161</v>
      </c>
      <c r="AU465" s="159" t="s">
        <v>88</v>
      </c>
      <c r="AV465" s="12" t="s">
        <v>88</v>
      </c>
      <c r="AW465" s="12" t="s">
        <v>31</v>
      </c>
      <c r="AX465" s="12" t="s">
        <v>76</v>
      </c>
      <c r="AY465" s="159" t="s">
        <v>152</v>
      </c>
    </row>
    <row r="466" spans="2:65" s="13" customFormat="1">
      <c r="B466" s="176"/>
      <c r="D466" s="158" t="s">
        <v>161</v>
      </c>
      <c r="E466" s="177" t="s">
        <v>1</v>
      </c>
      <c r="F466" s="178" t="s">
        <v>183</v>
      </c>
      <c r="H466" s="179">
        <v>9.39</v>
      </c>
      <c r="I466" s="180"/>
      <c r="L466" s="176"/>
      <c r="M466" s="181"/>
      <c r="T466" s="182"/>
      <c r="AT466" s="177" t="s">
        <v>161</v>
      </c>
      <c r="AU466" s="177" t="s">
        <v>88</v>
      </c>
      <c r="AV466" s="13" t="s">
        <v>159</v>
      </c>
      <c r="AW466" s="13" t="s">
        <v>31</v>
      </c>
      <c r="AX466" s="13" t="s">
        <v>83</v>
      </c>
      <c r="AY466" s="177" t="s">
        <v>152</v>
      </c>
    </row>
    <row r="467" spans="2:65" s="1" customFormat="1" ht="24.15" customHeight="1">
      <c r="B467" s="142"/>
      <c r="C467" s="165" t="s">
        <v>656</v>
      </c>
      <c r="D467" s="165" t="s">
        <v>169</v>
      </c>
      <c r="E467" s="166" t="s">
        <v>1336</v>
      </c>
      <c r="F467" s="167" t="s">
        <v>1337</v>
      </c>
      <c r="G467" s="168" t="s">
        <v>165</v>
      </c>
      <c r="H467" s="169">
        <v>9.5779999999999994</v>
      </c>
      <c r="I467" s="170"/>
      <c r="J467" s="171">
        <f>ROUND(I467*H467,2)</f>
        <v>0</v>
      </c>
      <c r="K467" s="172"/>
      <c r="L467" s="173"/>
      <c r="M467" s="174" t="s">
        <v>1</v>
      </c>
      <c r="N467" s="175" t="s">
        <v>42</v>
      </c>
      <c r="P467" s="153">
        <f>O467*H467</f>
        <v>0</v>
      </c>
      <c r="Q467" s="153">
        <v>1.35E-2</v>
      </c>
      <c r="R467" s="153">
        <f>Q467*H467</f>
        <v>0.129303</v>
      </c>
      <c r="S467" s="153">
        <v>0</v>
      </c>
      <c r="T467" s="154">
        <f>S467*H467</f>
        <v>0</v>
      </c>
      <c r="AR467" s="155" t="s">
        <v>297</v>
      </c>
      <c r="AT467" s="155" t="s">
        <v>169</v>
      </c>
      <c r="AU467" s="155" t="s">
        <v>88</v>
      </c>
      <c r="AY467" s="16" t="s">
        <v>152</v>
      </c>
      <c r="BE467" s="156">
        <f>IF(N467="základná",J467,0)</f>
        <v>0</v>
      </c>
      <c r="BF467" s="156">
        <f>IF(N467="znížená",J467,0)</f>
        <v>0</v>
      </c>
      <c r="BG467" s="156">
        <f>IF(N467="zákl. prenesená",J467,0)</f>
        <v>0</v>
      </c>
      <c r="BH467" s="156">
        <f>IF(N467="zníž. prenesená",J467,0)</f>
        <v>0</v>
      </c>
      <c r="BI467" s="156">
        <f>IF(N467="nulová",J467,0)</f>
        <v>0</v>
      </c>
      <c r="BJ467" s="16" t="s">
        <v>88</v>
      </c>
      <c r="BK467" s="156">
        <f>ROUND(I467*H467,2)</f>
        <v>0</v>
      </c>
      <c r="BL467" s="16" t="s">
        <v>247</v>
      </c>
      <c r="BM467" s="155" t="s">
        <v>1338</v>
      </c>
    </row>
    <row r="468" spans="2:65" s="12" customFormat="1">
      <c r="B468" s="157"/>
      <c r="D468" s="158" t="s">
        <v>161</v>
      </c>
      <c r="F468" s="160" t="s">
        <v>1339</v>
      </c>
      <c r="H468" s="161">
        <v>9.5779999999999994</v>
      </c>
      <c r="I468" s="162"/>
      <c r="L468" s="157"/>
      <c r="M468" s="163"/>
      <c r="T468" s="164"/>
      <c r="AT468" s="159" t="s">
        <v>161</v>
      </c>
      <c r="AU468" s="159" t="s">
        <v>88</v>
      </c>
      <c r="AV468" s="12" t="s">
        <v>88</v>
      </c>
      <c r="AW468" s="12" t="s">
        <v>3</v>
      </c>
      <c r="AX468" s="12" t="s">
        <v>83</v>
      </c>
      <c r="AY468" s="159" t="s">
        <v>152</v>
      </c>
    </row>
    <row r="469" spans="2:65" s="1" customFormat="1" ht="24.15" customHeight="1">
      <c r="B469" s="142"/>
      <c r="C469" s="143" t="s">
        <v>1340</v>
      </c>
      <c r="D469" s="143" t="s">
        <v>155</v>
      </c>
      <c r="E469" s="144" t="s">
        <v>1341</v>
      </c>
      <c r="F469" s="145" t="s">
        <v>1342</v>
      </c>
      <c r="G469" s="146" t="s">
        <v>165</v>
      </c>
      <c r="H469" s="147">
        <v>20.405000000000001</v>
      </c>
      <c r="I469" s="148"/>
      <c r="J469" s="149">
        <f>ROUND(I469*H469,2)</f>
        <v>0</v>
      </c>
      <c r="K469" s="150"/>
      <c r="L469" s="31"/>
      <c r="M469" s="151" t="s">
        <v>1</v>
      </c>
      <c r="N469" s="152" t="s">
        <v>42</v>
      </c>
      <c r="P469" s="153">
        <f>O469*H469</f>
        <v>0</v>
      </c>
      <c r="Q469" s="153">
        <v>3.5000000000000001E-3</v>
      </c>
      <c r="R469" s="153">
        <f>Q469*H469</f>
        <v>7.1417500000000009E-2</v>
      </c>
      <c r="S469" s="153">
        <v>0</v>
      </c>
      <c r="T469" s="154">
        <f>S469*H469</f>
        <v>0</v>
      </c>
      <c r="AR469" s="155" t="s">
        <v>247</v>
      </c>
      <c r="AT469" s="155" t="s">
        <v>155</v>
      </c>
      <c r="AU469" s="155" t="s">
        <v>88</v>
      </c>
      <c r="AY469" s="16" t="s">
        <v>152</v>
      </c>
      <c r="BE469" s="156">
        <f>IF(N469="základná",J469,0)</f>
        <v>0</v>
      </c>
      <c r="BF469" s="156">
        <f>IF(N469="znížená",J469,0)</f>
        <v>0</v>
      </c>
      <c r="BG469" s="156">
        <f>IF(N469="zákl. prenesená",J469,0)</f>
        <v>0</v>
      </c>
      <c r="BH469" s="156">
        <f>IF(N469="zníž. prenesená",J469,0)</f>
        <v>0</v>
      </c>
      <c r="BI469" s="156">
        <f>IF(N469="nulová",J469,0)</f>
        <v>0</v>
      </c>
      <c r="BJ469" s="16" t="s">
        <v>88</v>
      </c>
      <c r="BK469" s="156">
        <f>ROUND(I469*H469,2)</f>
        <v>0</v>
      </c>
      <c r="BL469" s="16" t="s">
        <v>247</v>
      </c>
      <c r="BM469" s="155" t="s">
        <v>1343</v>
      </c>
    </row>
    <row r="470" spans="2:65" s="14" customFormat="1">
      <c r="B470" s="183"/>
      <c r="D470" s="158" t="s">
        <v>161</v>
      </c>
      <c r="E470" s="184" t="s">
        <v>1</v>
      </c>
      <c r="F470" s="185" t="s">
        <v>1344</v>
      </c>
      <c r="H470" s="184" t="s">
        <v>1</v>
      </c>
      <c r="I470" s="186"/>
      <c r="L470" s="183"/>
      <c r="M470" s="187"/>
      <c r="T470" s="188"/>
      <c r="AT470" s="184" t="s">
        <v>161</v>
      </c>
      <c r="AU470" s="184" t="s">
        <v>88</v>
      </c>
      <c r="AV470" s="14" t="s">
        <v>83</v>
      </c>
      <c r="AW470" s="14" t="s">
        <v>31</v>
      </c>
      <c r="AX470" s="14" t="s">
        <v>76</v>
      </c>
      <c r="AY470" s="184" t="s">
        <v>152</v>
      </c>
    </row>
    <row r="471" spans="2:65" s="12" customFormat="1">
      <c r="B471" s="157"/>
      <c r="D471" s="158" t="s">
        <v>161</v>
      </c>
      <c r="E471" s="159" t="s">
        <v>1</v>
      </c>
      <c r="F471" s="160" t="s">
        <v>1222</v>
      </c>
      <c r="H471" s="161">
        <v>20.405000000000001</v>
      </c>
      <c r="I471" s="162"/>
      <c r="L471" s="157"/>
      <c r="M471" s="163"/>
      <c r="T471" s="164"/>
      <c r="AT471" s="159" t="s">
        <v>161</v>
      </c>
      <c r="AU471" s="159" t="s">
        <v>88</v>
      </c>
      <c r="AV471" s="12" t="s">
        <v>88</v>
      </c>
      <c r="AW471" s="12" t="s">
        <v>31</v>
      </c>
      <c r="AX471" s="12" t="s">
        <v>83</v>
      </c>
      <c r="AY471" s="159" t="s">
        <v>152</v>
      </c>
    </row>
    <row r="472" spans="2:65" s="1" customFormat="1" ht="24.15" customHeight="1">
      <c r="B472" s="142"/>
      <c r="C472" s="165" t="s">
        <v>659</v>
      </c>
      <c r="D472" s="165" t="s">
        <v>169</v>
      </c>
      <c r="E472" s="166" t="s">
        <v>1345</v>
      </c>
      <c r="F472" s="167" t="s">
        <v>1346</v>
      </c>
      <c r="G472" s="168" t="s">
        <v>165</v>
      </c>
      <c r="H472" s="169">
        <v>21.425000000000001</v>
      </c>
      <c r="I472" s="170"/>
      <c r="J472" s="171">
        <f>ROUND(I472*H472,2)</f>
        <v>0</v>
      </c>
      <c r="K472" s="172"/>
      <c r="L472" s="173"/>
      <c r="M472" s="174" t="s">
        <v>1</v>
      </c>
      <c r="N472" s="175" t="s">
        <v>42</v>
      </c>
      <c r="P472" s="153">
        <f>O472*H472</f>
        <v>0</v>
      </c>
      <c r="Q472" s="153">
        <v>2.3999999999999998E-3</v>
      </c>
      <c r="R472" s="153">
        <f>Q472*H472</f>
        <v>5.142E-2</v>
      </c>
      <c r="S472" s="153">
        <v>0</v>
      </c>
      <c r="T472" s="154">
        <f>S472*H472</f>
        <v>0</v>
      </c>
      <c r="AR472" s="155" t="s">
        <v>297</v>
      </c>
      <c r="AT472" s="155" t="s">
        <v>169</v>
      </c>
      <c r="AU472" s="155" t="s">
        <v>88</v>
      </c>
      <c r="AY472" s="16" t="s">
        <v>152</v>
      </c>
      <c r="BE472" s="156">
        <f>IF(N472="základná",J472,0)</f>
        <v>0</v>
      </c>
      <c r="BF472" s="156">
        <f>IF(N472="znížená",J472,0)</f>
        <v>0</v>
      </c>
      <c r="BG472" s="156">
        <f>IF(N472="zákl. prenesená",J472,0)</f>
        <v>0</v>
      </c>
      <c r="BH472" s="156">
        <f>IF(N472="zníž. prenesená",J472,0)</f>
        <v>0</v>
      </c>
      <c r="BI472" s="156">
        <f>IF(N472="nulová",J472,0)</f>
        <v>0</v>
      </c>
      <c r="BJ472" s="16" t="s">
        <v>88</v>
      </c>
      <c r="BK472" s="156">
        <f>ROUND(I472*H472,2)</f>
        <v>0</v>
      </c>
      <c r="BL472" s="16" t="s">
        <v>247</v>
      </c>
      <c r="BM472" s="155" t="s">
        <v>1347</v>
      </c>
    </row>
    <row r="473" spans="2:65" s="12" customFormat="1">
      <c r="B473" s="157"/>
      <c r="D473" s="158" t="s">
        <v>161</v>
      </c>
      <c r="E473" s="159" t="s">
        <v>1</v>
      </c>
      <c r="F473" s="160" t="s">
        <v>1348</v>
      </c>
      <c r="H473" s="161">
        <v>21.425000000000001</v>
      </c>
      <c r="I473" s="162"/>
      <c r="L473" s="157"/>
      <c r="M473" s="163"/>
      <c r="T473" s="164"/>
      <c r="AT473" s="159" t="s">
        <v>161</v>
      </c>
      <c r="AU473" s="159" t="s">
        <v>88</v>
      </c>
      <c r="AV473" s="12" t="s">
        <v>88</v>
      </c>
      <c r="AW473" s="12" t="s">
        <v>31</v>
      </c>
      <c r="AX473" s="12" t="s">
        <v>83</v>
      </c>
      <c r="AY473" s="159" t="s">
        <v>152</v>
      </c>
    </row>
    <row r="474" spans="2:65" s="1" customFormat="1" ht="33" customHeight="1">
      <c r="B474" s="142"/>
      <c r="C474" s="143" t="s">
        <v>1349</v>
      </c>
      <c r="D474" s="143" t="s">
        <v>155</v>
      </c>
      <c r="E474" s="144" t="s">
        <v>1350</v>
      </c>
      <c r="F474" s="145" t="s">
        <v>1351</v>
      </c>
      <c r="G474" s="146" t="s">
        <v>165</v>
      </c>
      <c r="H474" s="147">
        <v>9.4499999999999993</v>
      </c>
      <c r="I474" s="148"/>
      <c r="J474" s="149">
        <f>ROUND(I474*H474,2)</f>
        <v>0</v>
      </c>
      <c r="K474" s="150"/>
      <c r="L474" s="31"/>
      <c r="M474" s="151" t="s">
        <v>1</v>
      </c>
      <c r="N474" s="152" t="s">
        <v>42</v>
      </c>
      <c r="P474" s="153">
        <f>O474*H474</f>
        <v>0</v>
      </c>
      <c r="Q474" s="153">
        <v>1.2E-4</v>
      </c>
      <c r="R474" s="153">
        <f>Q474*H474</f>
        <v>1.134E-3</v>
      </c>
      <c r="S474" s="153">
        <v>0</v>
      </c>
      <c r="T474" s="154">
        <f>S474*H474</f>
        <v>0</v>
      </c>
      <c r="AR474" s="155" t="s">
        <v>247</v>
      </c>
      <c r="AT474" s="155" t="s">
        <v>155</v>
      </c>
      <c r="AU474" s="155" t="s">
        <v>88</v>
      </c>
      <c r="AY474" s="16" t="s">
        <v>152</v>
      </c>
      <c r="BE474" s="156">
        <f>IF(N474="základná",J474,0)</f>
        <v>0</v>
      </c>
      <c r="BF474" s="156">
        <f>IF(N474="znížená",J474,0)</f>
        <v>0</v>
      </c>
      <c r="BG474" s="156">
        <f>IF(N474="zákl. prenesená",J474,0)</f>
        <v>0</v>
      </c>
      <c r="BH474" s="156">
        <f>IF(N474="zníž. prenesená",J474,0)</f>
        <v>0</v>
      </c>
      <c r="BI474" s="156">
        <f>IF(N474="nulová",J474,0)</f>
        <v>0</v>
      </c>
      <c r="BJ474" s="16" t="s">
        <v>88</v>
      </c>
      <c r="BK474" s="156">
        <f>ROUND(I474*H474,2)</f>
        <v>0</v>
      </c>
      <c r="BL474" s="16" t="s">
        <v>247</v>
      </c>
      <c r="BM474" s="155" t="s">
        <v>1352</v>
      </c>
    </row>
    <row r="475" spans="2:65" s="1" customFormat="1" ht="24.15" customHeight="1">
      <c r="B475" s="142"/>
      <c r="C475" s="165" t="s">
        <v>661</v>
      </c>
      <c r="D475" s="165" t="s">
        <v>169</v>
      </c>
      <c r="E475" s="166" t="s">
        <v>1353</v>
      </c>
      <c r="F475" s="167" t="s">
        <v>1354</v>
      </c>
      <c r="G475" s="168" t="s">
        <v>165</v>
      </c>
      <c r="H475" s="169">
        <v>9.923</v>
      </c>
      <c r="I475" s="170"/>
      <c r="J475" s="171">
        <f>ROUND(I475*H475,2)</f>
        <v>0</v>
      </c>
      <c r="K475" s="172"/>
      <c r="L475" s="173"/>
      <c r="M475" s="174" t="s">
        <v>1</v>
      </c>
      <c r="N475" s="175" t="s">
        <v>42</v>
      </c>
      <c r="P475" s="153">
        <f>O475*H475</f>
        <v>0</v>
      </c>
      <c r="Q475" s="153">
        <v>1.5E-3</v>
      </c>
      <c r="R475" s="153">
        <f>Q475*H475</f>
        <v>1.48845E-2</v>
      </c>
      <c r="S475" s="153">
        <v>0</v>
      </c>
      <c r="T475" s="154">
        <f>S475*H475</f>
        <v>0</v>
      </c>
      <c r="AR475" s="155" t="s">
        <v>297</v>
      </c>
      <c r="AT475" s="155" t="s">
        <v>169</v>
      </c>
      <c r="AU475" s="155" t="s">
        <v>88</v>
      </c>
      <c r="AY475" s="16" t="s">
        <v>152</v>
      </c>
      <c r="BE475" s="156">
        <f>IF(N475="základná",J475,0)</f>
        <v>0</v>
      </c>
      <c r="BF475" s="156">
        <f>IF(N475="znížená",J475,0)</f>
        <v>0</v>
      </c>
      <c r="BG475" s="156">
        <f>IF(N475="zákl. prenesená",J475,0)</f>
        <v>0</v>
      </c>
      <c r="BH475" s="156">
        <f>IF(N475="zníž. prenesená",J475,0)</f>
        <v>0</v>
      </c>
      <c r="BI475" s="156">
        <f>IF(N475="nulová",J475,0)</f>
        <v>0</v>
      </c>
      <c r="BJ475" s="16" t="s">
        <v>88</v>
      </c>
      <c r="BK475" s="156">
        <f>ROUND(I475*H475,2)</f>
        <v>0</v>
      </c>
      <c r="BL475" s="16" t="s">
        <v>247</v>
      </c>
      <c r="BM475" s="155" t="s">
        <v>1355</v>
      </c>
    </row>
    <row r="476" spans="2:65" s="12" customFormat="1">
      <c r="B476" s="157"/>
      <c r="D476" s="158" t="s">
        <v>161</v>
      </c>
      <c r="E476" s="159" t="s">
        <v>1</v>
      </c>
      <c r="F476" s="160" t="s">
        <v>1356</v>
      </c>
      <c r="H476" s="161">
        <v>9.923</v>
      </c>
      <c r="I476" s="162"/>
      <c r="L476" s="157"/>
      <c r="M476" s="163"/>
      <c r="T476" s="164"/>
      <c r="AT476" s="159" t="s">
        <v>161</v>
      </c>
      <c r="AU476" s="159" t="s">
        <v>88</v>
      </c>
      <c r="AV476" s="12" t="s">
        <v>88</v>
      </c>
      <c r="AW476" s="12" t="s">
        <v>31</v>
      </c>
      <c r="AX476" s="12" t="s">
        <v>83</v>
      </c>
      <c r="AY476" s="159" t="s">
        <v>152</v>
      </c>
    </row>
    <row r="477" spans="2:65" s="1" customFormat="1" ht="24.15" customHeight="1">
      <c r="B477" s="142"/>
      <c r="C477" s="143" t="s">
        <v>1357</v>
      </c>
      <c r="D477" s="143" t="s">
        <v>155</v>
      </c>
      <c r="E477" s="144" t="s">
        <v>1358</v>
      </c>
      <c r="F477" s="145" t="s">
        <v>1359</v>
      </c>
      <c r="G477" s="146" t="s">
        <v>165</v>
      </c>
      <c r="H477" s="147">
        <v>9.4499999999999993</v>
      </c>
      <c r="I477" s="148"/>
      <c r="J477" s="149">
        <f>ROUND(I477*H477,2)</f>
        <v>0</v>
      </c>
      <c r="K477" s="150"/>
      <c r="L477" s="31"/>
      <c r="M477" s="151" t="s">
        <v>1</v>
      </c>
      <c r="N477" s="152" t="s">
        <v>42</v>
      </c>
      <c r="P477" s="153">
        <f>O477*H477</f>
        <v>0</v>
      </c>
      <c r="Q477" s="153">
        <v>0</v>
      </c>
      <c r="R477" s="153">
        <f>Q477*H477</f>
        <v>0</v>
      </c>
      <c r="S477" s="153">
        <v>0</v>
      </c>
      <c r="T477" s="154">
        <f>S477*H477</f>
        <v>0</v>
      </c>
      <c r="AR477" s="155" t="s">
        <v>247</v>
      </c>
      <c r="AT477" s="155" t="s">
        <v>155</v>
      </c>
      <c r="AU477" s="155" t="s">
        <v>88</v>
      </c>
      <c r="AY477" s="16" t="s">
        <v>152</v>
      </c>
      <c r="BE477" s="156">
        <f>IF(N477="základná",J477,0)</f>
        <v>0</v>
      </c>
      <c r="BF477" s="156">
        <f>IF(N477="znížená",J477,0)</f>
        <v>0</v>
      </c>
      <c r="BG477" s="156">
        <f>IF(N477="zákl. prenesená",J477,0)</f>
        <v>0</v>
      </c>
      <c r="BH477" s="156">
        <f>IF(N477="zníž. prenesená",J477,0)</f>
        <v>0</v>
      </c>
      <c r="BI477" s="156">
        <f>IF(N477="nulová",J477,0)</f>
        <v>0</v>
      </c>
      <c r="BJ477" s="16" t="s">
        <v>88</v>
      </c>
      <c r="BK477" s="156">
        <f>ROUND(I477*H477,2)</f>
        <v>0</v>
      </c>
      <c r="BL477" s="16" t="s">
        <v>247</v>
      </c>
      <c r="BM477" s="155" t="s">
        <v>1360</v>
      </c>
    </row>
    <row r="478" spans="2:65" s="14" customFormat="1">
      <c r="B478" s="183"/>
      <c r="D478" s="158" t="s">
        <v>161</v>
      </c>
      <c r="E478" s="184" t="s">
        <v>1</v>
      </c>
      <c r="F478" s="185" t="s">
        <v>1261</v>
      </c>
      <c r="H478" s="184" t="s">
        <v>1</v>
      </c>
      <c r="I478" s="186"/>
      <c r="L478" s="183"/>
      <c r="M478" s="187"/>
      <c r="T478" s="188"/>
      <c r="AT478" s="184" t="s">
        <v>161</v>
      </c>
      <c r="AU478" s="184" t="s">
        <v>88</v>
      </c>
      <c r="AV478" s="14" t="s">
        <v>83</v>
      </c>
      <c r="AW478" s="14" t="s">
        <v>31</v>
      </c>
      <c r="AX478" s="14" t="s">
        <v>76</v>
      </c>
      <c r="AY478" s="184" t="s">
        <v>152</v>
      </c>
    </row>
    <row r="479" spans="2:65" s="12" customFormat="1">
      <c r="B479" s="157"/>
      <c r="D479" s="158" t="s">
        <v>161</v>
      </c>
      <c r="E479" s="159" t="s">
        <v>1</v>
      </c>
      <c r="F479" s="160" t="s">
        <v>1361</v>
      </c>
      <c r="H479" s="161">
        <v>9.4499999999999993</v>
      </c>
      <c r="I479" s="162"/>
      <c r="L479" s="157"/>
      <c r="M479" s="163"/>
      <c r="T479" s="164"/>
      <c r="AT479" s="159" t="s">
        <v>161</v>
      </c>
      <c r="AU479" s="159" t="s">
        <v>88</v>
      </c>
      <c r="AV479" s="12" t="s">
        <v>88</v>
      </c>
      <c r="AW479" s="12" t="s">
        <v>31</v>
      </c>
      <c r="AX479" s="12" t="s">
        <v>83</v>
      </c>
      <c r="AY479" s="159" t="s">
        <v>152</v>
      </c>
    </row>
    <row r="480" spans="2:65" s="1" customFormat="1" ht="24.15" customHeight="1">
      <c r="B480" s="142"/>
      <c r="C480" s="165" t="s">
        <v>664</v>
      </c>
      <c r="D480" s="165" t="s">
        <v>169</v>
      </c>
      <c r="E480" s="166" t="s">
        <v>1362</v>
      </c>
      <c r="F480" s="167" t="s">
        <v>1363</v>
      </c>
      <c r="G480" s="168" t="s">
        <v>165</v>
      </c>
      <c r="H480" s="169">
        <v>9.923</v>
      </c>
      <c r="I480" s="170"/>
      <c r="J480" s="171">
        <f>ROUND(I480*H480,2)</f>
        <v>0</v>
      </c>
      <c r="K480" s="172"/>
      <c r="L480" s="173"/>
      <c r="M480" s="174" t="s">
        <v>1</v>
      </c>
      <c r="N480" s="175" t="s">
        <v>42</v>
      </c>
      <c r="P480" s="153">
        <f>O480*H480</f>
        <v>0</v>
      </c>
      <c r="Q480" s="153">
        <v>1.5E-3</v>
      </c>
      <c r="R480" s="153">
        <f>Q480*H480</f>
        <v>1.48845E-2</v>
      </c>
      <c r="S480" s="153">
        <v>0</v>
      </c>
      <c r="T480" s="154">
        <f>S480*H480</f>
        <v>0</v>
      </c>
      <c r="AR480" s="155" t="s">
        <v>297</v>
      </c>
      <c r="AT480" s="155" t="s">
        <v>169</v>
      </c>
      <c r="AU480" s="155" t="s">
        <v>88</v>
      </c>
      <c r="AY480" s="16" t="s">
        <v>152</v>
      </c>
      <c r="BE480" s="156">
        <f>IF(N480="základná",J480,0)</f>
        <v>0</v>
      </c>
      <c r="BF480" s="156">
        <f>IF(N480="znížená",J480,0)</f>
        <v>0</v>
      </c>
      <c r="BG480" s="156">
        <f>IF(N480="zákl. prenesená",J480,0)</f>
        <v>0</v>
      </c>
      <c r="BH480" s="156">
        <f>IF(N480="zníž. prenesená",J480,0)</f>
        <v>0</v>
      </c>
      <c r="BI480" s="156">
        <f>IF(N480="nulová",J480,0)</f>
        <v>0</v>
      </c>
      <c r="BJ480" s="16" t="s">
        <v>88</v>
      </c>
      <c r="BK480" s="156">
        <f>ROUND(I480*H480,2)</f>
        <v>0</v>
      </c>
      <c r="BL480" s="16" t="s">
        <v>247</v>
      </c>
      <c r="BM480" s="155" t="s">
        <v>1364</v>
      </c>
    </row>
    <row r="481" spans="2:65" s="12" customFormat="1">
      <c r="B481" s="157"/>
      <c r="D481" s="158" t="s">
        <v>161</v>
      </c>
      <c r="E481" s="159" t="s">
        <v>1</v>
      </c>
      <c r="F481" s="160" t="s">
        <v>1356</v>
      </c>
      <c r="H481" s="161">
        <v>9.923</v>
      </c>
      <c r="I481" s="162"/>
      <c r="L481" s="157"/>
      <c r="M481" s="163"/>
      <c r="T481" s="164"/>
      <c r="AT481" s="159" t="s">
        <v>161</v>
      </c>
      <c r="AU481" s="159" t="s">
        <v>88</v>
      </c>
      <c r="AV481" s="12" t="s">
        <v>88</v>
      </c>
      <c r="AW481" s="12" t="s">
        <v>31</v>
      </c>
      <c r="AX481" s="12" t="s">
        <v>83</v>
      </c>
      <c r="AY481" s="159" t="s">
        <v>152</v>
      </c>
    </row>
    <row r="482" spans="2:65" s="1" customFormat="1" ht="21.75" customHeight="1">
      <c r="B482" s="142"/>
      <c r="C482" s="143" t="s">
        <v>1365</v>
      </c>
      <c r="D482" s="143" t="s">
        <v>155</v>
      </c>
      <c r="E482" s="144" t="s">
        <v>1366</v>
      </c>
      <c r="F482" s="145" t="s">
        <v>1367</v>
      </c>
      <c r="G482" s="146" t="s">
        <v>165</v>
      </c>
      <c r="H482" s="147">
        <v>4.4029999999999996</v>
      </c>
      <c r="I482" s="148"/>
      <c r="J482" s="149">
        <f>ROUND(I482*H482,2)</f>
        <v>0</v>
      </c>
      <c r="K482" s="150"/>
      <c r="L482" s="31"/>
      <c r="M482" s="151" t="s">
        <v>1</v>
      </c>
      <c r="N482" s="152" t="s">
        <v>42</v>
      </c>
      <c r="P482" s="153">
        <f>O482*H482</f>
        <v>0</v>
      </c>
      <c r="Q482" s="153">
        <v>4.0000000000000001E-3</v>
      </c>
      <c r="R482" s="153">
        <f>Q482*H482</f>
        <v>1.7611999999999999E-2</v>
      </c>
      <c r="S482" s="153">
        <v>0</v>
      </c>
      <c r="T482" s="154">
        <f>S482*H482</f>
        <v>0</v>
      </c>
      <c r="AR482" s="155" t="s">
        <v>247</v>
      </c>
      <c r="AT482" s="155" t="s">
        <v>155</v>
      </c>
      <c r="AU482" s="155" t="s">
        <v>88</v>
      </c>
      <c r="AY482" s="16" t="s">
        <v>152</v>
      </c>
      <c r="BE482" s="156">
        <f>IF(N482="základná",J482,0)</f>
        <v>0</v>
      </c>
      <c r="BF482" s="156">
        <f>IF(N482="znížená",J482,0)</f>
        <v>0</v>
      </c>
      <c r="BG482" s="156">
        <f>IF(N482="zákl. prenesená",J482,0)</f>
        <v>0</v>
      </c>
      <c r="BH482" s="156">
        <f>IF(N482="zníž. prenesená",J482,0)</f>
        <v>0</v>
      </c>
      <c r="BI482" s="156">
        <f>IF(N482="nulová",J482,0)</f>
        <v>0</v>
      </c>
      <c r="BJ482" s="16" t="s">
        <v>88</v>
      </c>
      <c r="BK482" s="156">
        <f>ROUND(I482*H482,2)</f>
        <v>0</v>
      </c>
      <c r="BL482" s="16" t="s">
        <v>247</v>
      </c>
      <c r="BM482" s="155" t="s">
        <v>1368</v>
      </c>
    </row>
    <row r="483" spans="2:65" s="14" customFormat="1">
      <c r="B483" s="183"/>
      <c r="D483" s="158" t="s">
        <v>161</v>
      </c>
      <c r="E483" s="184" t="s">
        <v>1</v>
      </c>
      <c r="F483" s="185" t="s">
        <v>1369</v>
      </c>
      <c r="H483" s="184" t="s">
        <v>1</v>
      </c>
      <c r="I483" s="186"/>
      <c r="L483" s="183"/>
      <c r="M483" s="187"/>
      <c r="T483" s="188"/>
      <c r="AT483" s="184" t="s">
        <v>161</v>
      </c>
      <c r="AU483" s="184" t="s">
        <v>88</v>
      </c>
      <c r="AV483" s="14" t="s">
        <v>83</v>
      </c>
      <c r="AW483" s="14" t="s">
        <v>31</v>
      </c>
      <c r="AX483" s="14" t="s">
        <v>76</v>
      </c>
      <c r="AY483" s="184" t="s">
        <v>152</v>
      </c>
    </row>
    <row r="484" spans="2:65" s="12" customFormat="1">
      <c r="B484" s="157"/>
      <c r="D484" s="158" t="s">
        <v>161</v>
      </c>
      <c r="E484" s="159" t="s">
        <v>1</v>
      </c>
      <c r="F484" s="160" t="s">
        <v>1370</v>
      </c>
      <c r="H484" s="161">
        <v>4.4029999999999996</v>
      </c>
      <c r="I484" s="162"/>
      <c r="L484" s="157"/>
      <c r="M484" s="163"/>
      <c r="T484" s="164"/>
      <c r="AT484" s="159" t="s">
        <v>161</v>
      </c>
      <c r="AU484" s="159" t="s">
        <v>88</v>
      </c>
      <c r="AV484" s="12" t="s">
        <v>88</v>
      </c>
      <c r="AW484" s="12" t="s">
        <v>31</v>
      </c>
      <c r="AX484" s="12" t="s">
        <v>83</v>
      </c>
      <c r="AY484" s="159" t="s">
        <v>152</v>
      </c>
    </row>
    <row r="485" spans="2:65" s="1" customFormat="1" ht="24.15" customHeight="1">
      <c r="B485" s="142"/>
      <c r="C485" s="165" t="s">
        <v>1371</v>
      </c>
      <c r="D485" s="165" t="s">
        <v>169</v>
      </c>
      <c r="E485" s="166" t="s">
        <v>1372</v>
      </c>
      <c r="F485" s="167" t="s">
        <v>1373</v>
      </c>
      <c r="G485" s="168" t="s">
        <v>165</v>
      </c>
      <c r="H485" s="169">
        <v>4.6230000000000002</v>
      </c>
      <c r="I485" s="170"/>
      <c r="J485" s="171">
        <f>ROUND(I485*H485,2)</f>
        <v>0</v>
      </c>
      <c r="K485" s="172"/>
      <c r="L485" s="173"/>
      <c r="M485" s="174" t="s">
        <v>1</v>
      </c>
      <c r="N485" s="175" t="s">
        <v>42</v>
      </c>
      <c r="P485" s="153">
        <f>O485*H485</f>
        <v>0</v>
      </c>
      <c r="Q485" s="153">
        <v>3.0000000000000001E-3</v>
      </c>
      <c r="R485" s="153">
        <f>Q485*H485</f>
        <v>1.3869000000000001E-2</v>
      </c>
      <c r="S485" s="153">
        <v>0</v>
      </c>
      <c r="T485" s="154">
        <f>S485*H485</f>
        <v>0</v>
      </c>
      <c r="AR485" s="155" t="s">
        <v>297</v>
      </c>
      <c r="AT485" s="155" t="s">
        <v>169</v>
      </c>
      <c r="AU485" s="155" t="s">
        <v>88</v>
      </c>
      <c r="AY485" s="16" t="s">
        <v>152</v>
      </c>
      <c r="BE485" s="156">
        <f>IF(N485="základná",J485,0)</f>
        <v>0</v>
      </c>
      <c r="BF485" s="156">
        <f>IF(N485="znížená",J485,0)</f>
        <v>0</v>
      </c>
      <c r="BG485" s="156">
        <f>IF(N485="zákl. prenesená",J485,0)</f>
        <v>0</v>
      </c>
      <c r="BH485" s="156">
        <f>IF(N485="zníž. prenesená",J485,0)</f>
        <v>0</v>
      </c>
      <c r="BI485" s="156">
        <f>IF(N485="nulová",J485,0)</f>
        <v>0</v>
      </c>
      <c r="BJ485" s="16" t="s">
        <v>88</v>
      </c>
      <c r="BK485" s="156">
        <f>ROUND(I485*H485,2)</f>
        <v>0</v>
      </c>
      <c r="BL485" s="16" t="s">
        <v>247</v>
      </c>
      <c r="BM485" s="155" t="s">
        <v>1374</v>
      </c>
    </row>
    <row r="486" spans="2:65" s="12" customFormat="1">
      <c r="B486" s="157"/>
      <c r="D486" s="158" t="s">
        <v>161</v>
      </c>
      <c r="E486" s="159" t="s">
        <v>1</v>
      </c>
      <c r="F486" s="160" t="s">
        <v>1375</v>
      </c>
      <c r="H486" s="161">
        <v>4.6230000000000002</v>
      </c>
      <c r="I486" s="162"/>
      <c r="L486" s="157"/>
      <c r="M486" s="163"/>
      <c r="T486" s="164"/>
      <c r="AT486" s="159" t="s">
        <v>161</v>
      </c>
      <c r="AU486" s="159" t="s">
        <v>88</v>
      </c>
      <c r="AV486" s="12" t="s">
        <v>88</v>
      </c>
      <c r="AW486" s="12" t="s">
        <v>31</v>
      </c>
      <c r="AX486" s="12" t="s">
        <v>83</v>
      </c>
      <c r="AY486" s="159" t="s">
        <v>152</v>
      </c>
    </row>
    <row r="487" spans="2:65" s="1" customFormat="1" ht="24.15" customHeight="1">
      <c r="B487" s="142"/>
      <c r="C487" s="143" t="s">
        <v>1376</v>
      </c>
      <c r="D487" s="143" t="s">
        <v>155</v>
      </c>
      <c r="E487" s="144" t="s">
        <v>1377</v>
      </c>
      <c r="F487" s="145" t="s">
        <v>1378</v>
      </c>
      <c r="G487" s="146" t="s">
        <v>165</v>
      </c>
      <c r="H487" s="147">
        <v>9.39</v>
      </c>
      <c r="I487" s="148"/>
      <c r="J487" s="149">
        <f>ROUND(I487*H487,2)</f>
        <v>0</v>
      </c>
      <c r="K487" s="150"/>
      <c r="L487" s="31"/>
      <c r="M487" s="151" t="s">
        <v>1</v>
      </c>
      <c r="N487" s="152" t="s">
        <v>42</v>
      </c>
      <c r="P487" s="153">
        <f>O487*H487</f>
        <v>0</v>
      </c>
      <c r="Q487" s="153">
        <v>1.25E-3</v>
      </c>
      <c r="R487" s="153">
        <f>Q487*H487</f>
        <v>1.1737500000000001E-2</v>
      </c>
      <c r="S487" s="153">
        <v>0</v>
      </c>
      <c r="T487" s="154">
        <f>S487*H487</f>
        <v>0</v>
      </c>
      <c r="AR487" s="155" t="s">
        <v>247</v>
      </c>
      <c r="AT487" s="155" t="s">
        <v>155</v>
      </c>
      <c r="AU487" s="155" t="s">
        <v>88</v>
      </c>
      <c r="AY487" s="16" t="s">
        <v>152</v>
      </c>
      <c r="BE487" s="156">
        <f>IF(N487="základná",J487,0)</f>
        <v>0</v>
      </c>
      <c r="BF487" s="156">
        <f>IF(N487="znížená",J487,0)</f>
        <v>0</v>
      </c>
      <c r="BG487" s="156">
        <f>IF(N487="zákl. prenesená",J487,0)</f>
        <v>0</v>
      </c>
      <c r="BH487" s="156">
        <f>IF(N487="zníž. prenesená",J487,0)</f>
        <v>0</v>
      </c>
      <c r="BI487" s="156">
        <f>IF(N487="nulová",J487,0)</f>
        <v>0</v>
      </c>
      <c r="BJ487" s="16" t="s">
        <v>88</v>
      </c>
      <c r="BK487" s="156">
        <f>ROUND(I487*H487,2)</f>
        <v>0</v>
      </c>
      <c r="BL487" s="16" t="s">
        <v>247</v>
      </c>
      <c r="BM487" s="155" t="s">
        <v>1379</v>
      </c>
    </row>
    <row r="488" spans="2:65" s="1" customFormat="1" ht="37.950000000000003" customHeight="1">
      <c r="B488" s="142"/>
      <c r="C488" s="165" t="s">
        <v>1380</v>
      </c>
      <c r="D488" s="165" t="s">
        <v>169</v>
      </c>
      <c r="E488" s="166" t="s">
        <v>306</v>
      </c>
      <c r="F488" s="167" t="s">
        <v>307</v>
      </c>
      <c r="G488" s="168" t="s">
        <v>165</v>
      </c>
      <c r="H488" s="169">
        <v>10.798999999999999</v>
      </c>
      <c r="I488" s="170"/>
      <c r="J488" s="171">
        <f>ROUND(I488*H488,2)</f>
        <v>0</v>
      </c>
      <c r="K488" s="172"/>
      <c r="L488" s="173"/>
      <c r="M488" s="174" t="s">
        <v>1</v>
      </c>
      <c r="N488" s="175" t="s">
        <v>42</v>
      </c>
      <c r="P488" s="153">
        <f>O488*H488</f>
        <v>0</v>
      </c>
      <c r="Q488" s="153">
        <v>1.8000000000000001E-4</v>
      </c>
      <c r="R488" s="153">
        <f>Q488*H488</f>
        <v>1.94382E-3</v>
      </c>
      <c r="S488" s="153">
        <v>0</v>
      </c>
      <c r="T488" s="154">
        <f>S488*H488</f>
        <v>0</v>
      </c>
      <c r="AR488" s="155" t="s">
        <v>297</v>
      </c>
      <c r="AT488" s="155" t="s">
        <v>169</v>
      </c>
      <c r="AU488" s="155" t="s">
        <v>88</v>
      </c>
      <c r="AY488" s="16" t="s">
        <v>152</v>
      </c>
      <c r="BE488" s="156">
        <f>IF(N488="základná",J488,0)</f>
        <v>0</v>
      </c>
      <c r="BF488" s="156">
        <f>IF(N488="znížená",J488,0)</f>
        <v>0</v>
      </c>
      <c r="BG488" s="156">
        <f>IF(N488="zákl. prenesená",J488,0)</f>
        <v>0</v>
      </c>
      <c r="BH488" s="156">
        <f>IF(N488="zníž. prenesená",J488,0)</f>
        <v>0</v>
      </c>
      <c r="BI488" s="156">
        <f>IF(N488="nulová",J488,0)</f>
        <v>0</v>
      </c>
      <c r="BJ488" s="16" t="s">
        <v>88</v>
      </c>
      <c r="BK488" s="156">
        <f>ROUND(I488*H488,2)</f>
        <v>0</v>
      </c>
      <c r="BL488" s="16" t="s">
        <v>247</v>
      </c>
      <c r="BM488" s="155" t="s">
        <v>1381</v>
      </c>
    </row>
    <row r="489" spans="2:65" s="12" customFormat="1">
      <c r="B489" s="157"/>
      <c r="D489" s="158" t="s">
        <v>161</v>
      </c>
      <c r="E489" s="159" t="s">
        <v>1</v>
      </c>
      <c r="F489" s="160" t="s">
        <v>1382</v>
      </c>
      <c r="H489" s="161">
        <v>10.798999999999999</v>
      </c>
      <c r="I489" s="162"/>
      <c r="L489" s="157"/>
      <c r="M489" s="163"/>
      <c r="T489" s="164"/>
      <c r="AT489" s="159" t="s">
        <v>161</v>
      </c>
      <c r="AU489" s="159" t="s">
        <v>88</v>
      </c>
      <c r="AV489" s="12" t="s">
        <v>88</v>
      </c>
      <c r="AW489" s="12" t="s">
        <v>31</v>
      </c>
      <c r="AX489" s="12" t="s">
        <v>83</v>
      </c>
      <c r="AY489" s="159" t="s">
        <v>152</v>
      </c>
    </row>
    <row r="490" spans="2:65" s="1" customFormat="1" ht="24.15" customHeight="1">
      <c r="B490" s="142"/>
      <c r="C490" s="143" t="s">
        <v>1383</v>
      </c>
      <c r="D490" s="143" t="s">
        <v>155</v>
      </c>
      <c r="E490" s="144" t="s">
        <v>1384</v>
      </c>
      <c r="F490" s="145" t="s">
        <v>1385</v>
      </c>
      <c r="G490" s="146" t="s">
        <v>158</v>
      </c>
      <c r="H490" s="147">
        <v>2.5</v>
      </c>
      <c r="I490" s="148"/>
      <c r="J490" s="149">
        <f>ROUND(I490*H490,2)</f>
        <v>0</v>
      </c>
      <c r="K490" s="150"/>
      <c r="L490" s="31"/>
      <c r="M490" s="151" t="s">
        <v>1</v>
      </c>
      <c r="N490" s="152" t="s">
        <v>42</v>
      </c>
      <c r="P490" s="153">
        <f>O490*H490</f>
        <v>0</v>
      </c>
      <c r="Q490" s="153">
        <v>9.0000000000000002E-6</v>
      </c>
      <c r="R490" s="153">
        <f>Q490*H490</f>
        <v>2.2500000000000001E-5</v>
      </c>
      <c r="S490" s="153">
        <v>0</v>
      </c>
      <c r="T490" s="154">
        <f>S490*H490</f>
        <v>0</v>
      </c>
      <c r="AR490" s="155" t="s">
        <v>247</v>
      </c>
      <c r="AT490" s="155" t="s">
        <v>155</v>
      </c>
      <c r="AU490" s="155" t="s">
        <v>88</v>
      </c>
      <c r="AY490" s="16" t="s">
        <v>152</v>
      </c>
      <c r="BE490" s="156">
        <f>IF(N490="základná",J490,0)</f>
        <v>0</v>
      </c>
      <c r="BF490" s="156">
        <f>IF(N490="znížená",J490,0)</f>
        <v>0</v>
      </c>
      <c r="BG490" s="156">
        <f>IF(N490="zákl. prenesená",J490,0)</f>
        <v>0</v>
      </c>
      <c r="BH490" s="156">
        <f>IF(N490="zníž. prenesená",J490,0)</f>
        <v>0</v>
      </c>
      <c r="BI490" s="156">
        <f>IF(N490="nulová",J490,0)</f>
        <v>0</v>
      </c>
      <c r="BJ490" s="16" t="s">
        <v>88</v>
      </c>
      <c r="BK490" s="156">
        <f>ROUND(I490*H490,2)</f>
        <v>0</v>
      </c>
      <c r="BL490" s="16" t="s">
        <v>247</v>
      </c>
      <c r="BM490" s="155" t="s">
        <v>1386</v>
      </c>
    </row>
    <row r="491" spans="2:65" s="1" customFormat="1" ht="33" customHeight="1">
      <c r="B491" s="142"/>
      <c r="C491" s="165" t="s">
        <v>1387</v>
      </c>
      <c r="D491" s="165" t="s">
        <v>169</v>
      </c>
      <c r="E491" s="166" t="s">
        <v>1388</v>
      </c>
      <c r="F491" s="167" t="s">
        <v>1389</v>
      </c>
      <c r="G491" s="168" t="s">
        <v>158</v>
      </c>
      <c r="H491" s="169">
        <v>2.5</v>
      </c>
      <c r="I491" s="170"/>
      <c r="J491" s="171">
        <f>ROUND(I491*H491,2)</f>
        <v>0</v>
      </c>
      <c r="K491" s="172"/>
      <c r="L491" s="173"/>
      <c r="M491" s="174" t="s">
        <v>1</v>
      </c>
      <c r="N491" s="175" t="s">
        <v>42</v>
      </c>
      <c r="P491" s="153">
        <f>O491*H491</f>
        <v>0</v>
      </c>
      <c r="Q491" s="153">
        <v>8.0000000000000007E-5</v>
      </c>
      <c r="R491" s="153">
        <f>Q491*H491</f>
        <v>2.0000000000000001E-4</v>
      </c>
      <c r="S491" s="153">
        <v>0</v>
      </c>
      <c r="T491" s="154">
        <f>S491*H491</f>
        <v>0</v>
      </c>
      <c r="AR491" s="155" t="s">
        <v>297</v>
      </c>
      <c r="AT491" s="155" t="s">
        <v>169</v>
      </c>
      <c r="AU491" s="155" t="s">
        <v>88</v>
      </c>
      <c r="AY491" s="16" t="s">
        <v>152</v>
      </c>
      <c r="BE491" s="156">
        <f>IF(N491="základná",J491,0)</f>
        <v>0</v>
      </c>
      <c r="BF491" s="156">
        <f>IF(N491="znížená",J491,0)</f>
        <v>0</v>
      </c>
      <c r="BG491" s="156">
        <f>IF(N491="zákl. prenesená",J491,0)</f>
        <v>0</v>
      </c>
      <c r="BH491" s="156">
        <f>IF(N491="zníž. prenesená",J491,0)</f>
        <v>0</v>
      </c>
      <c r="BI491" s="156">
        <f>IF(N491="nulová",J491,0)</f>
        <v>0</v>
      </c>
      <c r="BJ491" s="16" t="s">
        <v>88</v>
      </c>
      <c r="BK491" s="156">
        <f>ROUND(I491*H491,2)</f>
        <v>0</v>
      </c>
      <c r="BL491" s="16" t="s">
        <v>247</v>
      </c>
      <c r="BM491" s="155" t="s">
        <v>1390</v>
      </c>
    </row>
    <row r="492" spans="2:65" s="1" customFormat="1" ht="24.15" customHeight="1">
      <c r="B492" s="142"/>
      <c r="C492" s="143" t="s">
        <v>1391</v>
      </c>
      <c r="D492" s="143" t="s">
        <v>155</v>
      </c>
      <c r="E492" s="144" t="s">
        <v>1392</v>
      </c>
      <c r="F492" s="145" t="s">
        <v>1393</v>
      </c>
      <c r="G492" s="146" t="s">
        <v>158</v>
      </c>
      <c r="H492" s="147">
        <v>2.5</v>
      </c>
      <c r="I492" s="148"/>
      <c r="J492" s="149">
        <f>ROUND(I492*H492,2)</f>
        <v>0</v>
      </c>
      <c r="K492" s="150"/>
      <c r="L492" s="31"/>
      <c r="M492" s="151" t="s">
        <v>1</v>
      </c>
      <c r="N492" s="152" t="s">
        <v>42</v>
      </c>
      <c r="P492" s="153">
        <f>O492*H492</f>
        <v>0</v>
      </c>
      <c r="Q492" s="153">
        <v>2.0000000000000002E-5</v>
      </c>
      <c r="R492" s="153">
        <f>Q492*H492</f>
        <v>5.0000000000000002E-5</v>
      </c>
      <c r="S492" s="153">
        <v>0</v>
      </c>
      <c r="T492" s="154">
        <f>S492*H492</f>
        <v>0</v>
      </c>
      <c r="AR492" s="155" t="s">
        <v>247</v>
      </c>
      <c r="AT492" s="155" t="s">
        <v>155</v>
      </c>
      <c r="AU492" s="155" t="s">
        <v>88</v>
      </c>
      <c r="AY492" s="16" t="s">
        <v>152</v>
      </c>
      <c r="BE492" s="156">
        <f>IF(N492="základná",J492,0)</f>
        <v>0</v>
      </c>
      <c r="BF492" s="156">
        <f>IF(N492="znížená",J492,0)</f>
        <v>0</v>
      </c>
      <c r="BG492" s="156">
        <f>IF(N492="zákl. prenesená",J492,0)</f>
        <v>0</v>
      </c>
      <c r="BH492" s="156">
        <f>IF(N492="zníž. prenesená",J492,0)</f>
        <v>0</v>
      </c>
      <c r="BI492" s="156">
        <f>IF(N492="nulová",J492,0)</f>
        <v>0</v>
      </c>
      <c r="BJ492" s="16" t="s">
        <v>88</v>
      </c>
      <c r="BK492" s="156">
        <f>ROUND(I492*H492,2)</f>
        <v>0</v>
      </c>
      <c r="BL492" s="16" t="s">
        <v>247</v>
      </c>
      <c r="BM492" s="155" t="s">
        <v>1394</v>
      </c>
    </row>
    <row r="493" spans="2:65" s="1" customFormat="1" ht="33" customHeight="1">
      <c r="B493" s="142"/>
      <c r="C493" s="165" t="s">
        <v>1395</v>
      </c>
      <c r="D493" s="165" t="s">
        <v>169</v>
      </c>
      <c r="E493" s="166" t="s">
        <v>1396</v>
      </c>
      <c r="F493" s="167" t="s">
        <v>1397</v>
      </c>
      <c r="G493" s="168" t="s">
        <v>158</v>
      </c>
      <c r="H493" s="169">
        <v>2.5</v>
      </c>
      <c r="I493" s="170"/>
      <c r="J493" s="171">
        <f>ROUND(I493*H493,2)</f>
        <v>0</v>
      </c>
      <c r="K493" s="172"/>
      <c r="L493" s="173"/>
      <c r="M493" s="174" t="s">
        <v>1</v>
      </c>
      <c r="N493" s="175" t="s">
        <v>42</v>
      </c>
      <c r="P493" s="153">
        <f>O493*H493</f>
        <v>0</v>
      </c>
      <c r="Q493" s="153">
        <v>1.0000000000000001E-5</v>
      </c>
      <c r="R493" s="153">
        <f>Q493*H493</f>
        <v>2.5000000000000001E-5</v>
      </c>
      <c r="S493" s="153">
        <v>0</v>
      </c>
      <c r="T493" s="154">
        <f>S493*H493</f>
        <v>0</v>
      </c>
      <c r="AR493" s="155" t="s">
        <v>297</v>
      </c>
      <c r="AT493" s="155" t="s">
        <v>169</v>
      </c>
      <c r="AU493" s="155" t="s">
        <v>88</v>
      </c>
      <c r="AY493" s="16" t="s">
        <v>152</v>
      </c>
      <c r="BE493" s="156">
        <f>IF(N493="základná",J493,0)</f>
        <v>0</v>
      </c>
      <c r="BF493" s="156">
        <f>IF(N493="znížená",J493,0)</f>
        <v>0</v>
      </c>
      <c r="BG493" s="156">
        <f>IF(N493="zákl. prenesená",J493,0)</f>
        <v>0</v>
      </c>
      <c r="BH493" s="156">
        <f>IF(N493="zníž. prenesená",J493,0)</f>
        <v>0</v>
      </c>
      <c r="BI493" s="156">
        <f>IF(N493="nulová",J493,0)</f>
        <v>0</v>
      </c>
      <c r="BJ493" s="16" t="s">
        <v>88</v>
      </c>
      <c r="BK493" s="156">
        <f>ROUND(I493*H493,2)</f>
        <v>0</v>
      </c>
      <c r="BL493" s="16" t="s">
        <v>247</v>
      </c>
      <c r="BM493" s="155" t="s">
        <v>1398</v>
      </c>
    </row>
    <row r="494" spans="2:65" s="1" customFormat="1" ht="24.15" customHeight="1">
      <c r="B494" s="142"/>
      <c r="C494" s="143" t="s">
        <v>1399</v>
      </c>
      <c r="D494" s="143" t="s">
        <v>155</v>
      </c>
      <c r="E494" s="144" t="s">
        <v>310</v>
      </c>
      <c r="F494" s="145" t="s">
        <v>311</v>
      </c>
      <c r="G494" s="146" t="s">
        <v>312</v>
      </c>
      <c r="H494" s="189"/>
      <c r="I494" s="148"/>
      <c r="J494" s="149">
        <f>ROUND(I494*H494,2)</f>
        <v>0</v>
      </c>
      <c r="K494" s="150"/>
      <c r="L494" s="31"/>
      <c r="M494" s="151" t="s">
        <v>1</v>
      </c>
      <c r="N494" s="152" t="s">
        <v>42</v>
      </c>
      <c r="P494" s="153">
        <f>O494*H494</f>
        <v>0</v>
      </c>
      <c r="Q494" s="153">
        <v>0</v>
      </c>
      <c r="R494" s="153">
        <f>Q494*H494</f>
        <v>0</v>
      </c>
      <c r="S494" s="153">
        <v>0</v>
      </c>
      <c r="T494" s="154">
        <f>S494*H494</f>
        <v>0</v>
      </c>
      <c r="AR494" s="155" t="s">
        <v>247</v>
      </c>
      <c r="AT494" s="155" t="s">
        <v>155</v>
      </c>
      <c r="AU494" s="155" t="s">
        <v>88</v>
      </c>
      <c r="AY494" s="16" t="s">
        <v>152</v>
      </c>
      <c r="BE494" s="156">
        <f>IF(N494="základná",J494,0)</f>
        <v>0</v>
      </c>
      <c r="BF494" s="156">
        <f>IF(N494="znížená",J494,0)</f>
        <v>0</v>
      </c>
      <c r="BG494" s="156">
        <f>IF(N494="zákl. prenesená",J494,0)</f>
        <v>0</v>
      </c>
      <c r="BH494" s="156">
        <f>IF(N494="zníž. prenesená",J494,0)</f>
        <v>0</v>
      </c>
      <c r="BI494" s="156">
        <f>IF(N494="nulová",J494,0)</f>
        <v>0</v>
      </c>
      <c r="BJ494" s="16" t="s">
        <v>88</v>
      </c>
      <c r="BK494" s="156">
        <f>ROUND(I494*H494,2)</f>
        <v>0</v>
      </c>
      <c r="BL494" s="16" t="s">
        <v>247</v>
      </c>
      <c r="BM494" s="155" t="s">
        <v>1400</v>
      </c>
    </row>
    <row r="495" spans="2:65" s="11" customFormat="1" ht="22.95" customHeight="1">
      <c r="B495" s="130"/>
      <c r="D495" s="131" t="s">
        <v>75</v>
      </c>
      <c r="E495" s="140" t="s">
        <v>1401</v>
      </c>
      <c r="F495" s="140" t="s">
        <v>1402</v>
      </c>
      <c r="I495" s="133"/>
      <c r="J495" s="141">
        <f>BK495</f>
        <v>0</v>
      </c>
      <c r="L495" s="130"/>
      <c r="M495" s="135"/>
      <c r="P495" s="136">
        <f>SUM(P496:P499)</f>
        <v>0</v>
      </c>
      <c r="R495" s="136">
        <f>SUM(R496:R499)</f>
        <v>3.3276E-3</v>
      </c>
      <c r="T495" s="137">
        <f>SUM(T496:T499)</f>
        <v>0</v>
      </c>
      <c r="AR495" s="131" t="s">
        <v>88</v>
      </c>
      <c r="AT495" s="138" t="s">
        <v>75</v>
      </c>
      <c r="AU495" s="138" t="s">
        <v>83</v>
      </c>
      <c r="AY495" s="131" t="s">
        <v>152</v>
      </c>
      <c r="BK495" s="139">
        <f>SUM(BK496:BK499)</f>
        <v>0</v>
      </c>
    </row>
    <row r="496" spans="2:65" s="1" customFormat="1" ht="21.75" customHeight="1">
      <c r="B496" s="142"/>
      <c r="C496" s="143" t="s">
        <v>1403</v>
      </c>
      <c r="D496" s="143" t="s">
        <v>155</v>
      </c>
      <c r="E496" s="144" t="s">
        <v>1404</v>
      </c>
      <c r="F496" s="145" t="s">
        <v>1405</v>
      </c>
      <c r="G496" s="146" t="s">
        <v>158</v>
      </c>
      <c r="H496" s="147">
        <v>4</v>
      </c>
      <c r="I496" s="148"/>
      <c r="J496" s="149">
        <f>ROUND(I496*H496,2)</f>
        <v>0</v>
      </c>
      <c r="K496" s="150"/>
      <c r="L496" s="31"/>
      <c r="M496" s="151" t="s">
        <v>1</v>
      </c>
      <c r="N496" s="152" t="s">
        <v>42</v>
      </c>
      <c r="P496" s="153">
        <f>O496*H496</f>
        <v>0</v>
      </c>
      <c r="Q496" s="153">
        <v>8.319E-4</v>
      </c>
      <c r="R496" s="153">
        <f>Q496*H496</f>
        <v>3.3276E-3</v>
      </c>
      <c r="S496" s="153">
        <v>0</v>
      </c>
      <c r="T496" s="154">
        <f>S496*H496</f>
        <v>0</v>
      </c>
      <c r="AR496" s="155" t="s">
        <v>247</v>
      </c>
      <c r="AT496" s="155" t="s">
        <v>155</v>
      </c>
      <c r="AU496" s="155" t="s">
        <v>88</v>
      </c>
      <c r="AY496" s="16" t="s">
        <v>152</v>
      </c>
      <c r="BE496" s="156">
        <f>IF(N496="základná",J496,0)</f>
        <v>0</v>
      </c>
      <c r="BF496" s="156">
        <f>IF(N496="znížená",J496,0)</f>
        <v>0</v>
      </c>
      <c r="BG496" s="156">
        <f>IF(N496="zákl. prenesená",J496,0)</f>
        <v>0</v>
      </c>
      <c r="BH496" s="156">
        <f>IF(N496="zníž. prenesená",J496,0)</f>
        <v>0</v>
      </c>
      <c r="BI496" s="156">
        <f>IF(N496="nulová",J496,0)</f>
        <v>0</v>
      </c>
      <c r="BJ496" s="16" t="s">
        <v>88</v>
      </c>
      <c r="BK496" s="156">
        <f>ROUND(I496*H496,2)</f>
        <v>0</v>
      </c>
      <c r="BL496" s="16" t="s">
        <v>247</v>
      </c>
      <c r="BM496" s="155" t="s">
        <v>1406</v>
      </c>
    </row>
    <row r="497" spans="2:65" s="1" customFormat="1" ht="24.15" customHeight="1">
      <c r="B497" s="142"/>
      <c r="C497" s="143" t="s">
        <v>1407</v>
      </c>
      <c r="D497" s="143" t="s">
        <v>155</v>
      </c>
      <c r="E497" s="144" t="s">
        <v>1408</v>
      </c>
      <c r="F497" s="145" t="s">
        <v>1409</v>
      </c>
      <c r="G497" s="146" t="s">
        <v>362</v>
      </c>
      <c r="H497" s="147">
        <v>2</v>
      </c>
      <c r="I497" s="148"/>
      <c r="J497" s="149">
        <f>ROUND(I497*H497,2)</f>
        <v>0</v>
      </c>
      <c r="K497" s="150"/>
      <c r="L497" s="31"/>
      <c r="M497" s="151" t="s">
        <v>1</v>
      </c>
      <c r="N497" s="152" t="s">
        <v>42</v>
      </c>
      <c r="P497" s="153">
        <f>O497*H497</f>
        <v>0</v>
      </c>
      <c r="Q497" s="153">
        <v>0</v>
      </c>
      <c r="R497" s="153">
        <f>Q497*H497</f>
        <v>0</v>
      </c>
      <c r="S497" s="153">
        <v>0</v>
      </c>
      <c r="T497" s="154">
        <f>S497*H497</f>
        <v>0</v>
      </c>
      <c r="AR497" s="155" t="s">
        <v>247</v>
      </c>
      <c r="AT497" s="155" t="s">
        <v>155</v>
      </c>
      <c r="AU497" s="155" t="s">
        <v>88</v>
      </c>
      <c r="AY497" s="16" t="s">
        <v>152</v>
      </c>
      <c r="BE497" s="156">
        <f>IF(N497="základná",J497,0)</f>
        <v>0</v>
      </c>
      <c r="BF497" s="156">
        <f>IF(N497="znížená",J497,0)</f>
        <v>0</v>
      </c>
      <c r="BG497" s="156">
        <f>IF(N497="zákl. prenesená",J497,0)</f>
        <v>0</v>
      </c>
      <c r="BH497" s="156">
        <f>IF(N497="zníž. prenesená",J497,0)</f>
        <v>0</v>
      </c>
      <c r="BI497" s="156">
        <f>IF(N497="nulová",J497,0)</f>
        <v>0</v>
      </c>
      <c r="BJ497" s="16" t="s">
        <v>88</v>
      </c>
      <c r="BK497" s="156">
        <f>ROUND(I497*H497,2)</f>
        <v>0</v>
      </c>
      <c r="BL497" s="16" t="s">
        <v>247</v>
      </c>
      <c r="BM497" s="155" t="s">
        <v>1410</v>
      </c>
    </row>
    <row r="498" spans="2:65" s="1" customFormat="1" ht="24.15" customHeight="1">
      <c r="B498" s="142"/>
      <c r="C498" s="143" t="s">
        <v>1411</v>
      </c>
      <c r="D498" s="143" t="s">
        <v>155</v>
      </c>
      <c r="E498" s="144" t="s">
        <v>1412</v>
      </c>
      <c r="F498" s="145" t="s">
        <v>1413</v>
      </c>
      <c r="G498" s="146" t="s">
        <v>158</v>
      </c>
      <c r="H498" s="147">
        <v>4</v>
      </c>
      <c r="I498" s="148"/>
      <c r="J498" s="149">
        <f>ROUND(I498*H498,2)</f>
        <v>0</v>
      </c>
      <c r="K498" s="150"/>
      <c r="L498" s="31"/>
      <c r="M498" s="151" t="s">
        <v>1</v>
      </c>
      <c r="N498" s="152" t="s">
        <v>42</v>
      </c>
      <c r="P498" s="153">
        <f>O498*H498</f>
        <v>0</v>
      </c>
      <c r="Q498" s="153">
        <v>0</v>
      </c>
      <c r="R498" s="153">
        <f>Q498*H498</f>
        <v>0</v>
      </c>
      <c r="S498" s="153">
        <v>0</v>
      </c>
      <c r="T498" s="154">
        <f>S498*H498</f>
        <v>0</v>
      </c>
      <c r="AR498" s="155" t="s">
        <v>247</v>
      </c>
      <c r="AT498" s="155" t="s">
        <v>155</v>
      </c>
      <c r="AU498" s="155" t="s">
        <v>88</v>
      </c>
      <c r="AY498" s="16" t="s">
        <v>152</v>
      </c>
      <c r="BE498" s="156">
        <f>IF(N498="základná",J498,0)</f>
        <v>0</v>
      </c>
      <c r="BF498" s="156">
        <f>IF(N498="znížená",J498,0)</f>
        <v>0</v>
      </c>
      <c r="BG498" s="156">
        <f>IF(N498="zákl. prenesená",J498,0)</f>
        <v>0</v>
      </c>
      <c r="BH498" s="156">
        <f>IF(N498="zníž. prenesená",J498,0)</f>
        <v>0</v>
      </c>
      <c r="BI498" s="156">
        <f>IF(N498="nulová",J498,0)</f>
        <v>0</v>
      </c>
      <c r="BJ498" s="16" t="s">
        <v>88</v>
      </c>
      <c r="BK498" s="156">
        <f>ROUND(I498*H498,2)</f>
        <v>0</v>
      </c>
      <c r="BL498" s="16" t="s">
        <v>247</v>
      </c>
      <c r="BM498" s="155" t="s">
        <v>1414</v>
      </c>
    </row>
    <row r="499" spans="2:65" s="1" customFormat="1" ht="24.15" customHeight="1">
      <c r="B499" s="142"/>
      <c r="C499" s="143" t="s">
        <v>1415</v>
      </c>
      <c r="D499" s="143" t="s">
        <v>155</v>
      </c>
      <c r="E499" s="144" t="s">
        <v>1416</v>
      </c>
      <c r="F499" s="145" t="s">
        <v>1417</v>
      </c>
      <c r="G499" s="146" t="s">
        <v>312</v>
      </c>
      <c r="H499" s="189"/>
      <c r="I499" s="148"/>
      <c r="J499" s="149">
        <f>ROUND(I499*H499,2)</f>
        <v>0</v>
      </c>
      <c r="K499" s="150"/>
      <c r="L499" s="31"/>
      <c r="M499" s="151" t="s">
        <v>1</v>
      </c>
      <c r="N499" s="152" t="s">
        <v>42</v>
      </c>
      <c r="P499" s="153">
        <f>O499*H499</f>
        <v>0</v>
      </c>
      <c r="Q499" s="153">
        <v>0</v>
      </c>
      <c r="R499" s="153">
        <f>Q499*H499</f>
        <v>0</v>
      </c>
      <c r="S499" s="153">
        <v>0</v>
      </c>
      <c r="T499" s="154">
        <f>S499*H499</f>
        <v>0</v>
      </c>
      <c r="AR499" s="155" t="s">
        <v>247</v>
      </c>
      <c r="AT499" s="155" t="s">
        <v>155</v>
      </c>
      <c r="AU499" s="155" t="s">
        <v>88</v>
      </c>
      <c r="AY499" s="16" t="s">
        <v>152</v>
      </c>
      <c r="BE499" s="156">
        <f>IF(N499="základná",J499,0)</f>
        <v>0</v>
      </c>
      <c r="BF499" s="156">
        <f>IF(N499="znížená",J499,0)</f>
        <v>0</v>
      </c>
      <c r="BG499" s="156">
        <f>IF(N499="zákl. prenesená",J499,0)</f>
        <v>0</v>
      </c>
      <c r="BH499" s="156">
        <f>IF(N499="zníž. prenesená",J499,0)</f>
        <v>0</v>
      </c>
      <c r="BI499" s="156">
        <f>IF(N499="nulová",J499,0)</f>
        <v>0</v>
      </c>
      <c r="BJ499" s="16" t="s">
        <v>88</v>
      </c>
      <c r="BK499" s="156">
        <f>ROUND(I499*H499,2)</f>
        <v>0</v>
      </c>
      <c r="BL499" s="16" t="s">
        <v>247</v>
      </c>
      <c r="BM499" s="155" t="s">
        <v>1418</v>
      </c>
    </row>
    <row r="500" spans="2:65" s="11" customFormat="1" ht="22.95" customHeight="1">
      <c r="B500" s="130"/>
      <c r="D500" s="131" t="s">
        <v>75</v>
      </c>
      <c r="E500" s="140" t="s">
        <v>1419</v>
      </c>
      <c r="F500" s="140" t="s">
        <v>1420</v>
      </c>
      <c r="I500" s="133"/>
      <c r="J500" s="141">
        <f>BK500</f>
        <v>0</v>
      </c>
      <c r="L500" s="130"/>
      <c r="M500" s="135"/>
      <c r="P500" s="136">
        <f>SUM(P501:P508)</f>
        <v>0</v>
      </c>
      <c r="R500" s="136">
        <f>SUM(R501:R508)</f>
        <v>3.7147999999999999E-3</v>
      </c>
      <c r="T500" s="137">
        <f>SUM(T501:T508)</f>
        <v>0</v>
      </c>
      <c r="AR500" s="131" t="s">
        <v>88</v>
      </c>
      <c r="AT500" s="138" t="s">
        <v>75</v>
      </c>
      <c r="AU500" s="138" t="s">
        <v>83</v>
      </c>
      <c r="AY500" s="131" t="s">
        <v>152</v>
      </c>
      <c r="BK500" s="139">
        <f>SUM(BK501:BK508)</f>
        <v>0</v>
      </c>
    </row>
    <row r="501" spans="2:65" s="1" customFormat="1" ht="24.15" customHeight="1">
      <c r="B501" s="142"/>
      <c r="C501" s="143" t="s">
        <v>1421</v>
      </c>
      <c r="D501" s="143" t="s">
        <v>155</v>
      </c>
      <c r="E501" s="144" t="s">
        <v>1422</v>
      </c>
      <c r="F501" s="145" t="s">
        <v>1423</v>
      </c>
      <c r="G501" s="146" t="s">
        <v>158</v>
      </c>
      <c r="H501" s="147">
        <v>5</v>
      </c>
      <c r="I501" s="148"/>
      <c r="J501" s="149">
        <f t="shared" ref="J501:J508" si="0">ROUND(I501*H501,2)</f>
        <v>0</v>
      </c>
      <c r="K501" s="150"/>
      <c r="L501" s="31"/>
      <c r="M501" s="151" t="s">
        <v>1</v>
      </c>
      <c r="N501" s="152" t="s">
        <v>42</v>
      </c>
      <c r="P501" s="153">
        <f t="shared" ref="P501:P508" si="1">O501*H501</f>
        <v>0</v>
      </c>
      <c r="Q501" s="153">
        <v>4.8939999999999997E-4</v>
      </c>
      <c r="R501" s="153">
        <f t="shared" ref="R501:R508" si="2">Q501*H501</f>
        <v>2.447E-3</v>
      </c>
      <c r="S501" s="153">
        <v>0</v>
      </c>
      <c r="T501" s="154">
        <f t="shared" ref="T501:T508" si="3">S501*H501</f>
        <v>0</v>
      </c>
      <c r="AR501" s="155" t="s">
        <v>247</v>
      </c>
      <c r="AT501" s="155" t="s">
        <v>155</v>
      </c>
      <c r="AU501" s="155" t="s">
        <v>88</v>
      </c>
      <c r="AY501" s="16" t="s">
        <v>152</v>
      </c>
      <c r="BE501" s="156">
        <f t="shared" ref="BE501:BE508" si="4">IF(N501="základná",J501,0)</f>
        <v>0</v>
      </c>
      <c r="BF501" s="156">
        <f t="shared" ref="BF501:BF508" si="5">IF(N501="znížená",J501,0)</f>
        <v>0</v>
      </c>
      <c r="BG501" s="156">
        <f t="shared" ref="BG501:BG508" si="6">IF(N501="zákl. prenesená",J501,0)</f>
        <v>0</v>
      </c>
      <c r="BH501" s="156">
        <f t="shared" ref="BH501:BH508" si="7">IF(N501="zníž. prenesená",J501,0)</f>
        <v>0</v>
      </c>
      <c r="BI501" s="156">
        <f t="shared" ref="BI501:BI508" si="8">IF(N501="nulová",J501,0)</f>
        <v>0</v>
      </c>
      <c r="BJ501" s="16" t="s">
        <v>88</v>
      </c>
      <c r="BK501" s="156">
        <f t="shared" ref="BK501:BK508" si="9">ROUND(I501*H501,2)</f>
        <v>0</v>
      </c>
      <c r="BL501" s="16" t="s">
        <v>247</v>
      </c>
      <c r="BM501" s="155" t="s">
        <v>1424</v>
      </c>
    </row>
    <row r="502" spans="2:65" s="1" customFormat="1" ht="24.15" customHeight="1">
      <c r="B502" s="142"/>
      <c r="C502" s="143" t="s">
        <v>1425</v>
      </c>
      <c r="D502" s="143" t="s">
        <v>155</v>
      </c>
      <c r="E502" s="144" t="s">
        <v>1426</v>
      </c>
      <c r="F502" s="145" t="s">
        <v>1427</v>
      </c>
      <c r="G502" s="146" t="s">
        <v>1428</v>
      </c>
      <c r="H502" s="147">
        <v>1</v>
      </c>
      <c r="I502" s="148"/>
      <c r="J502" s="149">
        <f t="shared" si="0"/>
        <v>0</v>
      </c>
      <c r="K502" s="150"/>
      <c r="L502" s="31"/>
      <c r="M502" s="151" t="s">
        <v>1</v>
      </c>
      <c r="N502" s="152" t="s">
        <v>42</v>
      </c>
      <c r="P502" s="153">
        <f t="shared" si="1"/>
        <v>0</v>
      </c>
      <c r="Q502" s="153">
        <v>0</v>
      </c>
      <c r="R502" s="153">
        <f t="shared" si="2"/>
        <v>0</v>
      </c>
      <c r="S502" s="153">
        <v>0</v>
      </c>
      <c r="T502" s="154">
        <f t="shared" si="3"/>
        <v>0</v>
      </c>
      <c r="AR502" s="155" t="s">
        <v>247</v>
      </c>
      <c r="AT502" s="155" t="s">
        <v>155</v>
      </c>
      <c r="AU502" s="155" t="s">
        <v>88</v>
      </c>
      <c r="AY502" s="16" t="s">
        <v>152</v>
      </c>
      <c r="BE502" s="156">
        <f t="shared" si="4"/>
        <v>0</v>
      </c>
      <c r="BF502" s="156">
        <f t="shared" si="5"/>
        <v>0</v>
      </c>
      <c r="BG502" s="156">
        <f t="shared" si="6"/>
        <v>0</v>
      </c>
      <c r="BH502" s="156">
        <f t="shared" si="7"/>
        <v>0</v>
      </c>
      <c r="BI502" s="156">
        <f t="shared" si="8"/>
        <v>0</v>
      </c>
      <c r="BJ502" s="16" t="s">
        <v>88</v>
      </c>
      <c r="BK502" s="156">
        <f t="shared" si="9"/>
        <v>0</v>
      </c>
      <c r="BL502" s="16" t="s">
        <v>247</v>
      </c>
      <c r="BM502" s="155" t="s">
        <v>1429</v>
      </c>
    </row>
    <row r="503" spans="2:65" s="1" customFormat="1" ht="16.5" customHeight="1">
      <c r="B503" s="142"/>
      <c r="C503" s="143" t="s">
        <v>1430</v>
      </c>
      <c r="D503" s="143" t="s">
        <v>155</v>
      </c>
      <c r="E503" s="144" t="s">
        <v>1431</v>
      </c>
      <c r="F503" s="145" t="s">
        <v>1432</v>
      </c>
      <c r="G503" s="146" t="s">
        <v>362</v>
      </c>
      <c r="H503" s="147">
        <v>3</v>
      </c>
      <c r="I503" s="148"/>
      <c r="J503" s="149">
        <f t="shared" si="0"/>
        <v>0</v>
      </c>
      <c r="K503" s="150"/>
      <c r="L503" s="31"/>
      <c r="M503" s="151" t="s">
        <v>1</v>
      </c>
      <c r="N503" s="152" t="s">
        <v>42</v>
      </c>
      <c r="P503" s="153">
        <f t="shared" si="1"/>
        <v>0</v>
      </c>
      <c r="Q503" s="153">
        <v>0</v>
      </c>
      <c r="R503" s="153">
        <f t="shared" si="2"/>
        <v>0</v>
      </c>
      <c r="S503" s="153">
        <v>0</v>
      </c>
      <c r="T503" s="154">
        <f t="shared" si="3"/>
        <v>0</v>
      </c>
      <c r="AR503" s="155" t="s">
        <v>247</v>
      </c>
      <c r="AT503" s="155" t="s">
        <v>155</v>
      </c>
      <c r="AU503" s="155" t="s">
        <v>88</v>
      </c>
      <c r="AY503" s="16" t="s">
        <v>152</v>
      </c>
      <c r="BE503" s="156">
        <f t="shared" si="4"/>
        <v>0</v>
      </c>
      <c r="BF503" s="156">
        <f t="shared" si="5"/>
        <v>0</v>
      </c>
      <c r="BG503" s="156">
        <f t="shared" si="6"/>
        <v>0</v>
      </c>
      <c r="BH503" s="156">
        <f t="shared" si="7"/>
        <v>0</v>
      </c>
      <c r="BI503" s="156">
        <f t="shared" si="8"/>
        <v>0</v>
      </c>
      <c r="BJ503" s="16" t="s">
        <v>88</v>
      </c>
      <c r="BK503" s="156">
        <f t="shared" si="9"/>
        <v>0</v>
      </c>
      <c r="BL503" s="16" t="s">
        <v>247</v>
      </c>
      <c r="BM503" s="155" t="s">
        <v>1433</v>
      </c>
    </row>
    <row r="504" spans="2:65" s="1" customFormat="1" ht="24.15" customHeight="1">
      <c r="B504" s="142"/>
      <c r="C504" s="143" t="s">
        <v>1434</v>
      </c>
      <c r="D504" s="143" t="s">
        <v>155</v>
      </c>
      <c r="E504" s="144" t="s">
        <v>1435</v>
      </c>
      <c r="F504" s="145" t="s">
        <v>1436</v>
      </c>
      <c r="G504" s="146" t="s">
        <v>362</v>
      </c>
      <c r="H504" s="147">
        <v>5</v>
      </c>
      <c r="I504" s="148"/>
      <c r="J504" s="149">
        <f t="shared" si="0"/>
        <v>0</v>
      </c>
      <c r="K504" s="150"/>
      <c r="L504" s="31"/>
      <c r="M504" s="151" t="s">
        <v>1</v>
      </c>
      <c r="N504" s="152" t="s">
        <v>42</v>
      </c>
      <c r="P504" s="153">
        <f t="shared" si="1"/>
        <v>0</v>
      </c>
      <c r="Q504" s="153">
        <v>3.7039999999999998E-5</v>
      </c>
      <c r="R504" s="153">
        <f t="shared" si="2"/>
        <v>1.852E-4</v>
      </c>
      <c r="S504" s="153">
        <v>0</v>
      </c>
      <c r="T504" s="154">
        <f t="shared" si="3"/>
        <v>0</v>
      </c>
      <c r="AR504" s="155" t="s">
        <v>247</v>
      </c>
      <c r="AT504" s="155" t="s">
        <v>155</v>
      </c>
      <c r="AU504" s="155" t="s">
        <v>88</v>
      </c>
      <c r="AY504" s="16" t="s">
        <v>152</v>
      </c>
      <c r="BE504" s="156">
        <f t="shared" si="4"/>
        <v>0</v>
      </c>
      <c r="BF504" s="156">
        <f t="shared" si="5"/>
        <v>0</v>
      </c>
      <c r="BG504" s="156">
        <f t="shared" si="6"/>
        <v>0</v>
      </c>
      <c r="BH504" s="156">
        <f t="shared" si="7"/>
        <v>0</v>
      </c>
      <c r="BI504" s="156">
        <f t="shared" si="8"/>
        <v>0</v>
      </c>
      <c r="BJ504" s="16" t="s">
        <v>88</v>
      </c>
      <c r="BK504" s="156">
        <f t="shared" si="9"/>
        <v>0</v>
      </c>
      <c r="BL504" s="16" t="s">
        <v>247</v>
      </c>
      <c r="BM504" s="155" t="s">
        <v>1437</v>
      </c>
    </row>
    <row r="505" spans="2:65" s="1" customFormat="1" ht="24.15" customHeight="1">
      <c r="B505" s="142"/>
      <c r="C505" s="165" t="s">
        <v>1438</v>
      </c>
      <c r="D505" s="165" t="s">
        <v>169</v>
      </c>
      <c r="E505" s="166" t="s">
        <v>1439</v>
      </c>
      <c r="F505" s="167" t="s">
        <v>1440</v>
      </c>
      <c r="G505" s="168" t="s">
        <v>362</v>
      </c>
      <c r="H505" s="169">
        <v>5</v>
      </c>
      <c r="I505" s="170"/>
      <c r="J505" s="171">
        <f t="shared" si="0"/>
        <v>0</v>
      </c>
      <c r="K505" s="172"/>
      <c r="L505" s="173"/>
      <c r="M505" s="174" t="s">
        <v>1</v>
      </c>
      <c r="N505" s="175" t="s">
        <v>42</v>
      </c>
      <c r="P505" s="153">
        <f t="shared" si="1"/>
        <v>0</v>
      </c>
      <c r="Q505" s="153">
        <v>2.0000000000000002E-5</v>
      </c>
      <c r="R505" s="153">
        <f t="shared" si="2"/>
        <v>1E-4</v>
      </c>
      <c r="S505" s="153">
        <v>0</v>
      </c>
      <c r="T505" s="154">
        <f t="shared" si="3"/>
        <v>0</v>
      </c>
      <c r="AR505" s="155" t="s">
        <v>297</v>
      </c>
      <c r="AT505" s="155" t="s">
        <v>169</v>
      </c>
      <c r="AU505" s="155" t="s">
        <v>88</v>
      </c>
      <c r="AY505" s="16" t="s">
        <v>152</v>
      </c>
      <c r="BE505" s="156">
        <f t="shared" si="4"/>
        <v>0</v>
      </c>
      <c r="BF505" s="156">
        <f t="shared" si="5"/>
        <v>0</v>
      </c>
      <c r="BG505" s="156">
        <f t="shared" si="6"/>
        <v>0</v>
      </c>
      <c r="BH505" s="156">
        <f t="shared" si="7"/>
        <v>0</v>
      </c>
      <c r="BI505" s="156">
        <f t="shared" si="8"/>
        <v>0</v>
      </c>
      <c r="BJ505" s="16" t="s">
        <v>88</v>
      </c>
      <c r="BK505" s="156">
        <f t="shared" si="9"/>
        <v>0</v>
      </c>
      <c r="BL505" s="16" t="s">
        <v>247</v>
      </c>
      <c r="BM505" s="155" t="s">
        <v>1441</v>
      </c>
    </row>
    <row r="506" spans="2:65" s="1" customFormat="1" ht="24.15" customHeight="1">
      <c r="B506" s="142"/>
      <c r="C506" s="143" t="s">
        <v>1442</v>
      </c>
      <c r="D506" s="143" t="s">
        <v>155</v>
      </c>
      <c r="E506" s="144" t="s">
        <v>1443</v>
      </c>
      <c r="F506" s="145" t="s">
        <v>1444</v>
      </c>
      <c r="G506" s="146" t="s">
        <v>158</v>
      </c>
      <c r="H506" s="147">
        <v>5</v>
      </c>
      <c r="I506" s="148"/>
      <c r="J506" s="149">
        <f t="shared" si="0"/>
        <v>0</v>
      </c>
      <c r="K506" s="150"/>
      <c r="L506" s="31"/>
      <c r="M506" s="151" t="s">
        <v>1</v>
      </c>
      <c r="N506" s="152" t="s">
        <v>42</v>
      </c>
      <c r="P506" s="153">
        <f t="shared" si="1"/>
        <v>0</v>
      </c>
      <c r="Q506" s="153">
        <v>1.8652E-4</v>
      </c>
      <c r="R506" s="153">
        <f t="shared" si="2"/>
        <v>9.3260000000000001E-4</v>
      </c>
      <c r="S506" s="153">
        <v>0</v>
      </c>
      <c r="T506" s="154">
        <f t="shared" si="3"/>
        <v>0</v>
      </c>
      <c r="AR506" s="155" t="s">
        <v>247</v>
      </c>
      <c r="AT506" s="155" t="s">
        <v>155</v>
      </c>
      <c r="AU506" s="155" t="s">
        <v>88</v>
      </c>
      <c r="AY506" s="16" t="s">
        <v>152</v>
      </c>
      <c r="BE506" s="156">
        <f t="shared" si="4"/>
        <v>0</v>
      </c>
      <c r="BF506" s="156">
        <f t="shared" si="5"/>
        <v>0</v>
      </c>
      <c r="BG506" s="156">
        <f t="shared" si="6"/>
        <v>0</v>
      </c>
      <c r="BH506" s="156">
        <f t="shared" si="7"/>
        <v>0</v>
      </c>
      <c r="BI506" s="156">
        <f t="shared" si="8"/>
        <v>0</v>
      </c>
      <c r="BJ506" s="16" t="s">
        <v>88</v>
      </c>
      <c r="BK506" s="156">
        <f t="shared" si="9"/>
        <v>0</v>
      </c>
      <c r="BL506" s="16" t="s">
        <v>247</v>
      </c>
      <c r="BM506" s="155" t="s">
        <v>1445</v>
      </c>
    </row>
    <row r="507" spans="2:65" s="1" customFormat="1" ht="24.15" customHeight="1">
      <c r="B507" s="142"/>
      <c r="C507" s="143" t="s">
        <v>1446</v>
      </c>
      <c r="D507" s="143" t="s">
        <v>155</v>
      </c>
      <c r="E507" s="144" t="s">
        <v>1447</v>
      </c>
      <c r="F507" s="145" t="s">
        <v>1448</v>
      </c>
      <c r="G507" s="146" t="s">
        <v>158</v>
      </c>
      <c r="H507" s="147">
        <v>5</v>
      </c>
      <c r="I507" s="148"/>
      <c r="J507" s="149">
        <f t="shared" si="0"/>
        <v>0</v>
      </c>
      <c r="K507" s="150"/>
      <c r="L507" s="31"/>
      <c r="M507" s="151" t="s">
        <v>1</v>
      </c>
      <c r="N507" s="152" t="s">
        <v>42</v>
      </c>
      <c r="P507" s="153">
        <f t="shared" si="1"/>
        <v>0</v>
      </c>
      <c r="Q507" s="153">
        <v>1.0000000000000001E-5</v>
      </c>
      <c r="R507" s="153">
        <f t="shared" si="2"/>
        <v>5.0000000000000002E-5</v>
      </c>
      <c r="S507" s="153">
        <v>0</v>
      </c>
      <c r="T507" s="154">
        <f t="shared" si="3"/>
        <v>0</v>
      </c>
      <c r="AR507" s="155" t="s">
        <v>247</v>
      </c>
      <c r="AT507" s="155" t="s">
        <v>155</v>
      </c>
      <c r="AU507" s="155" t="s">
        <v>88</v>
      </c>
      <c r="AY507" s="16" t="s">
        <v>152</v>
      </c>
      <c r="BE507" s="156">
        <f t="shared" si="4"/>
        <v>0</v>
      </c>
      <c r="BF507" s="156">
        <f t="shared" si="5"/>
        <v>0</v>
      </c>
      <c r="BG507" s="156">
        <f t="shared" si="6"/>
        <v>0</v>
      </c>
      <c r="BH507" s="156">
        <f t="shared" si="7"/>
        <v>0</v>
      </c>
      <c r="BI507" s="156">
        <f t="shared" si="8"/>
        <v>0</v>
      </c>
      <c r="BJ507" s="16" t="s">
        <v>88</v>
      </c>
      <c r="BK507" s="156">
        <f t="shared" si="9"/>
        <v>0</v>
      </c>
      <c r="BL507" s="16" t="s">
        <v>247</v>
      </c>
      <c r="BM507" s="155" t="s">
        <v>1449</v>
      </c>
    </row>
    <row r="508" spans="2:65" s="1" customFormat="1" ht="24.15" customHeight="1">
      <c r="B508" s="142"/>
      <c r="C508" s="143" t="s">
        <v>1450</v>
      </c>
      <c r="D508" s="143" t="s">
        <v>155</v>
      </c>
      <c r="E508" s="144" t="s">
        <v>1451</v>
      </c>
      <c r="F508" s="145" t="s">
        <v>1452</v>
      </c>
      <c r="G508" s="146" t="s">
        <v>312</v>
      </c>
      <c r="H508" s="189"/>
      <c r="I508" s="148"/>
      <c r="J508" s="149">
        <f t="shared" si="0"/>
        <v>0</v>
      </c>
      <c r="K508" s="150"/>
      <c r="L508" s="31"/>
      <c r="M508" s="151" t="s">
        <v>1</v>
      </c>
      <c r="N508" s="152" t="s">
        <v>42</v>
      </c>
      <c r="P508" s="153">
        <f t="shared" si="1"/>
        <v>0</v>
      </c>
      <c r="Q508" s="153">
        <v>0</v>
      </c>
      <c r="R508" s="153">
        <f t="shared" si="2"/>
        <v>0</v>
      </c>
      <c r="S508" s="153">
        <v>0</v>
      </c>
      <c r="T508" s="154">
        <f t="shared" si="3"/>
        <v>0</v>
      </c>
      <c r="AR508" s="155" t="s">
        <v>247</v>
      </c>
      <c r="AT508" s="155" t="s">
        <v>155</v>
      </c>
      <c r="AU508" s="155" t="s">
        <v>88</v>
      </c>
      <c r="AY508" s="16" t="s">
        <v>152</v>
      </c>
      <c r="BE508" s="156">
        <f t="shared" si="4"/>
        <v>0</v>
      </c>
      <c r="BF508" s="156">
        <f t="shared" si="5"/>
        <v>0</v>
      </c>
      <c r="BG508" s="156">
        <f t="shared" si="6"/>
        <v>0</v>
      </c>
      <c r="BH508" s="156">
        <f t="shared" si="7"/>
        <v>0</v>
      </c>
      <c r="BI508" s="156">
        <f t="shared" si="8"/>
        <v>0</v>
      </c>
      <c r="BJ508" s="16" t="s">
        <v>88</v>
      </c>
      <c r="BK508" s="156">
        <f t="shared" si="9"/>
        <v>0</v>
      </c>
      <c r="BL508" s="16" t="s">
        <v>247</v>
      </c>
      <c r="BM508" s="155" t="s">
        <v>1453</v>
      </c>
    </row>
    <row r="509" spans="2:65" s="11" customFormat="1" ht="22.95" customHeight="1">
      <c r="B509" s="130"/>
      <c r="D509" s="131" t="s">
        <v>75</v>
      </c>
      <c r="E509" s="140" t="s">
        <v>1454</v>
      </c>
      <c r="F509" s="140" t="s">
        <v>1455</v>
      </c>
      <c r="I509" s="133"/>
      <c r="J509" s="141">
        <f>BK509</f>
        <v>0</v>
      </c>
      <c r="L509" s="130"/>
      <c r="M509" s="135"/>
      <c r="P509" s="136">
        <f>SUM(P510:P538)</f>
        <v>0</v>
      </c>
      <c r="R509" s="136">
        <f>SUM(R510:R538)</f>
        <v>5.0536480000000002E-2</v>
      </c>
      <c r="T509" s="137">
        <f>SUM(T510:T538)</f>
        <v>3.73E-2</v>
      </c>
      <c r="AR509" s="131" t="s">
        <v>88</v>
      </c>
      <c r="AT509" s="138" t="s">
        <v>75</v>
      </c>
      <c r="AU509" s="138" t="s">
        <v>83</v>
      </c>
      <c r="AY509" s="131" t="s">
        <v>152</v>
      </c>
      <c r="BK509" s="139">
        <f>SUM(BK510:BK538)</f>
        <v>0</v>
      </c>
    </row>
    <row r="510" spans="2:65" s="1" customFormat="1" ht="24.15" customHeight="1">
      <c r="B510" s="142"/>
      <c r="C510" s="143" t="s">
        <v>1456</v>
      </c>
      <c r="D510" s="143" t="s">
        <v>155</v>
      </c>
      <c r="E510" s="144" t="s">
        <v>1457</v>
      </c>
      <c r="F510" s="145" t="s">
        <v>1458</v>
      </c>
      <c r="G510" s="146" t="s">
        <v>1459</v>
      </c>
      <c r="H510" s="147">
        <v>1</v>
      </c>
      <c r="I510" s="148"/>
      <c r="J510" s="149">
        <f t="shared" ref="J510:J538" si="10">ROUND(I510*H510,2)</f>
        <v>0</v>
      </c>
      <c r="K510" s="150"/>
      <c r="L510" s="31"/>
      <c r="M510" s="151" t="s">
        <v>1</v>
      </c>
      <c r="N510" s="152" t="s">
        <v>42</v>
      </c>
      <c r="P510" s="153">
        <f t="shared" ref="P510:P538" si="11">O510*H510</f>
        <v>0</v>
      </c>
      <c r="Q510" s="153">
        <v>0</v>
      </c>
      <c r="R510" s="153">
        <f t="shared" ref="R510:R538" si="12">Q510*H510</f>
        <v>0</v>
      </c>
      <c r="S510" s="153">
        <v>0</v>
      </c>
      <c r="T510" s="154">
        <f t="shared" ref="T510:T538" si="13">S510*H510</f>
        <v>0</v>
      </c>
      <c r="AR510" s="155" t="s">
        <v>247</v>
      </c>
      <c r="AT510" s="155" t="s">
        <v>155</v>
      </c>
      <c r="AU510" s="155" t="s">
        <v>88</v>
      </c>
      <c r="AY510" s="16" t="s">
        <v>152</v>
      </c>
      <c r="BE510" s="156">
        <f t="shared" ref="BE510:BE538" si="14">IF(N510="základná",J510,0)</f>
        <v>0</v>
      </c>
      <c r="BF510" s="156">
        <f t="shared" ref="BF510:BF538" si="15">IF(N510="znížená",J510,0)</f>
        <v>0</v>
      </c>
      <c r="BG510" s="156">
        <f t="shared" ref="BG510:BG538" si="16">IF(N510="zákl. prenesená",J510,0)</f>
        <v>0</v>
      </c>
      <c r="BH510" s="156">
        <f t="shared" ref="BH510:BH538" si="17">IF(N510="zníž. prenesená",J510,0)</f>
        <v>0</v>
      </c>
      <c r="BI510" s="156">
        <f t="shared" ref="BI510:BI538" si="18">IF(N510="nulová",J510,0)</f>
        <v>0</v>
      </c>
      <c r="BJ510" s="16" t="s">
        <v>88</v>
      </c>
      <c r="BK510" s="156">
        <f t="shared" ref="BK510:BK538" si="19">ROUND(I510*H510,2)</f>
        <v>0</v>
      </c>
      <c r="BL510" s="16" t="s">
        <v>247</v>
      </c>
      <c r="BM510" s="155" t="s">
        <v>1460</v>
      </c>
    </row>
    <row r="511" spans="2:65" s="1" customFormat="1" ht="16.5" customHeight="1">
      <c r="B511" s="142"/>
      <c r="C511" s="143" t="s">
        <v>1461</v>
      </c>
      <c r="D511" s="143" t="s">
        <v>155</v>
      </c>
      <c r="E511" s="144" t="s">
        <v>1462</v>
      </c>
      <c r="F511" s="145" t="s">
        <v>1463</v>
      </c>
      <c r="G511" s="146" t="s">
        <v>362</v>
      </c>
      <c r="H511" s="147">
        <v>1</v>
      </c>
      <c r="I511" s="148"/>
      <c r="J511" s="149">
        <f t="shared" si="10"/>
        <v>0</v>
      </c>
      <c r="K511" s="150"/>
      <c r="L511" s="31"/>
      <c r="M511" s="151" t="s">
        <v>1</v>
      </c>
      <c r="N511" s="152" t="s">
        <v>42</v>
      </c>
      <c r="P511" s="153">
        <f t="shared" si="11"/>
        <v>0</v>
      </c>
      <c r="Q511" s="153">
        <v>0</v>
      </c>
      <c r="R511" s="153">
        <f t="shared" si="12"/>
        <v>0</v>
      </c>
      <c r="S511" s="153">
        <v>0</v>
      </c>
      <c r="T511" s="154">
        <f t="shared" si="13"/>
        <v>0</v>
      </c>
      <c r="AR511" s="155" t="s">
        <v>247</v>
      </c>
      <c r="AT511" s="155" t="s">
        <v>155</v>
      </c>
      <c r="AU511" s="155" t="s">
        <v>88</v>
      </c>
      <c r="AY511" s="16" t="s">
        <v>152</v>
      </c>
      <c r="BE511" s="156">
        <f t="shared" si="14"/>
        <v>0</v>
      </c>
      <c r="BF511" s="156">
        <f t="shared" si="15"/>
        <v>0</v>
      </c>
      <c r="BG511" s="156">
        <f t="shared" si="16"/>
        <v>0</v>
      </c>
      <c r="BH511" s="156">
        <f t="shared" si="17"/>
        <v>0</v>
      </c>
      <c r="BI511" s="156">
        <f t="shared" si="18"/>
        <v>0</v>
      </c>
      <c r="BJ511" s="16" t="s">
        <v>88</v>
      </c>
      <c r="BK511" s="156">
        <f t="shared" si="19"/>
        <v>0</v>
      </c>
      <c r="BL511" s="16" t="s">
        <v>247</v>
      </c>
      <c r="BM511" s="155" t="s">
        <v>1464</v>
      </c>
    </row>
    <row r="512" spans="2:65" s="1" customFormat="1" ht="24.15" customHeight="1">
      <c r="B512" s="142"/>
      <c r="C512" s="143" t="s">
        <v>1465</v>
      </c>
      <c r="D512" s="143" t="s">
        <v>155</v>
      </c>
      <c r="E512" s="144" t="s">
        <v>1466</v>
      </c>
      <c r="F512" s="145" t="s">
        <v>1467</v>
      </c>
      <c r="G512" s="146" t="s">
        <v>362</v>
      </c>
      <c r="H512" s="147">
        <v>1</v>
      </c>
      <c r="I512" s="148"/>
      <c r="J512" s="149">
        <f t="shared" si="10"/>
        <v>0</v>
      </c>
      <c r="K512" s="150"/>
      <c r="L512" s="31"/>
      <c r="M512" s="151" t="s">
        <v>1</v>
      </c>
      <c r="N512" s="152" t="s">
        <v>42</v>
      </c>
      <c r="P512" s="153">
        <f t="shared" si="11"/>
        <v>0</v>
      </c>
      <c r="Q512" s="153">
        <v>0</v>
      </c>
      <c r="R512" s="153">
        <f t="shared" si="12"/>
        <v>0</v>
      </c>
      <c r="S512" s="153">
        <v>0</v>
      </c>
      <c r="T512" s="154">
        <f t="shared" si="13"/>
        <v>0</v>
      </c>
      <c r="AR512" s="155" t="s">
        <v>247</v>
      </c>
      <c r="AT512" s="155" t="s">
        <v>155</v>
      </c>
      <c r="AU512" s="155" t="s">
        <v>88</v>
      </c>
      <c r="AY512" s="16" t="s">
        <v>152</v>
      </c>
      <c r="BE512" s="156">
        <f t="shared" si="14"/>
        <v>0</v>
      </c>
      <c r="BF512" s="156">
        <f t="shared" si="15"/>
        <v>0</v>
      </c>
      <c r="BG512" s="156">
        <f t="shared" si="16"/>
        <v>0</v>
      </c>
      <c r="BH512" s="156">
        <f t="shared" si="17"/>
        <v>0</v>
      </c>
      <c r="BI512" s="156">
        <f t="shared" si="18"/>
        <v>0</v>
      </c>
      <c r="BJ512" s="16" t="s">
        <v>88</v>
      </c>
      <c r="BK512" s="156">
        <f t="shared" si="19"/>
        <v>0</v>
      </c>
      <c r="BL512" s="16" t="s">
        <v>247</v>
      </c>
      <c r="BM512" s="155" t="s">
        <v>1468</v>
      </c>
    </row>
    <row r="513" spans="2:65" s="1" customFormat="1" ht="24.15" customHeight="1">
      <c r="B513" s="142"/>
      <c r="C513" s="165" t="s">
        <v>1469</v>
      </c>
      <c r="D513" s="165" t="s">
        <v>169</v>
      </c>
      <c r="E513" s="166" t="s">
        <v>1470</v>
      </c>
      <c r="F513" s="167" t="s">
        <v>1471</v>
      </c>
      <c r="G513" s="168" t="s">
        <v>362</v>
      </c>
      <c r="H513" s="169">
        <v>1</v>
      </c>
      <c r="I513" s="170"/>
      <c r="J513" s="171">
        <f t="shared" si="10"/>
        <v>0</v>
      </c>
      <c r="K513" s="172"/>
      <c r="L513" s="173"/>
      <c r="M513" s="174" t="s">
        <v>1</v>
      </c>
      <c r="N513" s="175" t="s">
        <v>42</v>
      </c>
      <c r="P513" s="153">
        <f t="shared" si="11"/>
        <v>0</v>
      </c>
      <c r="Q513" s="153">
        <v>0</v>
      </c>
      <c r="R513" s="153">
        <f t="shared" si="12"/>
        <v>0</v>
      </c>
      <c r="S513" s="153">
        <v>0</v>
      </c>
      <c r="T513" s="154">
        <f t="shared" si="13"/>
        <v>0</v>
      </c>
      <c r="AR513" s="155" t="s">
        <v>297</v>
      </c>
      <c r="AT513" s="155" t="s">
        <v>169</v>
      </c>
      <c r="AU513" s="155" t="s">
        <v>88</v>
      </c>
      <c r="AY513" s="16" t="s">
        <v>152</v>
      </c>
      <c r="BE513" s="156">
        <f t="shared" si="14"/>
        <v>0</v>
      </c>
      <c r="BF513" s="156">
        <f t="shared" si="15"/>
        <v>0</v>
      </c>
      <c r="BG513" s="156">
        <f t="shared" si="16"/>
        <v>0</v>
      </c>
      <c r="BH513" s="156">
        <f t="shared" si="17"/>
        <v>0</v>
      </c>
      <c r="BI513" s="156">
        <f t="shared" si="18"/>
        <v>0</v>
      </c>
      <c r="BJ513" s="16" t="s">
        <v>88</v>
      </c>
      <c r="BK513" s="156">
        <f t="shared" si="19"/>
        <v>0</v>
      </c>
      <c r="BL513" s="16" t="s">
        <v>247</v>
      </c>
      <c r="BM513" s="155" t="s">
        <v>1472</v>
      </c>
    </row>
    <row r="514" spans="2:65" s="1" customFormat="1" ht="21.75" customHeight="1">
      <c r="B514" s="142"/>
      <c r="C514" s="165" t="s">
        <v>1473</v>
      </c>
      <c r="D514" s="165" t="s">
        <v>169</v>
      </c>
      <c r="E514" s="166" t="s">
        <v>1474</v>
      </c>
      <c r="F514" s="167" t="s">
        <v>1475</v>
      </c>
      <c r="G514" s="168" t="s">
        <v>362</v>
      </c>
      <c r="H514" s="169">
        <v>1</v>
      </c>
      <c r="I514" s="170"/>
      <c r="J514" s="171">
        <f t="shared" si="10"/>
        <v>0</v>
      </c>
      <c r="K514" s="172"/>
      <c r="L514" s="173"/>
      <c r="M514" s="174" t="s">
        <v>1</v>
      </c>
      <c r="N514" s="175" t="s">
        <v>42</v>
      </c>
      <c r="P514" s="153">
        <f t="shared" si="11"/>
        <v>0</v>
      </c>
      <c r="Q514" s="153">
        <v>0</v>
      </c>
      <c r="R514" s="153">
        <f t="shared" si="12"/>
        <v>0</v>
      </c>
      <c r="S514" s="153">
        <v>0</v>
      </c>
      <c r="T514" s="154">
        <f t="shared" si="13"/>
        <v>0</v>
      </c>
      <c r="AR514" s="155" t="s">
        <v>297</v>
      </c>
      <c r="AT514" s="155" t="s">
        <v>169</v>
      </c>
      <c r="AU514" s="155" t="s">
        <v>88</v>
      </c>
      <c r="AY514" s="16" t="s">
        <v>152</v>
      </c>
      <c r="BE514" s="156">
        <f t="shared" si="14"/>
        <v>0</v>
      </c>
      <c r="BF514" s="156">
        <f t="shared" si="15"/>
        <v>0</v>
      </c>
      <c r="BG514" s="156">
        <f t="shared" si="16"/>
        <v>0</v>
      </c>
      <c r="BH514" s="156">
        <f t="shared" si="17"/>
        <v>0</v>
      </c>
      <c r="BI514" s="156">
        <f t="shared" si="18"/>
        <v>0</v>
      </c>
      <c r="BJ514" s="16" t="s">
        <v>88</v>
      </c>
      <c r="BK514" s="156">
        <f t="shared" si="19"/>
        <v>0</v>
      </c>
      <c r="BL514" s="16" t="s">
        <v>247</v>
      </c>
      <c r="BM514" s="155" t="s">
        <v>1476</v>
      </c>
    </row>
    <row r="515" spans="2:65" s="1" customFormat="1" ht="24.15" customHeight="1">
      <c r="B515" s="142"/>
      <c r="C515" s="143" t="s">
        <v>1477</v>
      </c>
      <c r="D515" s="143" t="s">
        <v>155</v>
      </c>
      <c r="E515" s="144" t="s">
        <v>1478</v>
      </c>
      <c r="F515" s="145" t="s">
        <v>1479</v>
      </c>
      <c r="G515" s="146" t="s">
        <v>1459</v>
      </c>
      <c r="H515" s="147">
        <v>2</v>
      </c>
      <c r="I515" s="148"/>
      <c r="J515" s="149">
        <f t="shared" si="10"/>
        <v>0</v>
      </c>
      <c r="K515" s="150"/>
      <c r="L515" s="31"/>
      <c r="M515" s="151" t="s">
        <v>1</v>
      </c>
      <c r="N515" s="152" t="s">
        <v>42</v>
      </c>
      <c r="P515" s="153">
        <f t="shared" si="11"/>
        <v>0</v>
      </c>
      <c r="Q515" s="153">
        <v>0</v>
      </c>
      <c r="R515" s="153">
        <f t="shared" si="12"/>
        <v>0</v>
      </c>
      <c r="S515" s="153">
        <v>0</v>
      </c>
      <c r="T515" s="154">
        <f t="shared" si="13"/>
        <v>0</v>
      </c>
      <c r="AR515" s="155" t="s">
        <v>247</v>
      </c>
      <c r="AT515" s="155" t="s">
        <v>155</v>
      </c>
      <c r="AU515" s="155" t="s">
        <v>88</v>
      </c>
      <c r="AY515" s="16" t="s">
        <v>152</v>
      </c>
      <c r="BE515" s="156">
        <f t="shared" si="14"/>
        <v>0</v>
      </c>
      <c r="BF515" s="156">
        <f t="shared" si="15"/>
        <v>0</v>
      </c>
      <c r="BG515" s="156">
        <f t="shared" si="16"/>
        <v>0</v>
      </c>
      <c r="BH515" s="156">
        <f t="shared" si="17"/>
        <v>0</v>
      </c>
      <c r="BI515" s="156">
        <f t="shared" si="18"/>
        <v>0</v>
      </c>
      <c r="BJ515" s="16" t="s">
        <v>88</v>
      </c>
      <c r="BK515" s="156">
        <f t="shared" si="19"/>
        <v>0</v>
      </c>
      <c r="BL515" s="16" t="s">
        <v>247</v>
      </c>
      <c r="BM515" s="155" t="s">
        <v>1480</v>
      </c>
    </row>
    <row r="516" spans="2:65" s="1" customFormat="1" ht="24.15" customHeight="1">
      <c r="B516" s="142"/>
      <c r="C516" s="143" t="s">
        <v>1481</v>
      </c>
      <c r="D516" s="143" t="s">
        <v>155</v>
      </c>
      <c r="E516" s="144" t="s">
        <v>1482</v>
      </c>
      <c r="F516" s="145" t="s">
        <v>1483</v>
      </c>
      <c r="G516" s="146" t="s">
        <v>362</v>
      </c>
      <c r="H516" s="147">
        <v>2</v>
      </c>
      <c r="I516" s="148"/>
      <c r="J516" s="149">
        <f t="shared" si="10"/>
        <v>0</v>
      </c>
      <c r="K516" s="150"/>
      <c r="L516" s="31"/>
      <c r="M516" s="151" t="s">
        <v>1</v>
      </c>
      <c r="N516" s="152" t="s">
        <v>42</v>
      </c>
      <c r="P516" s="153">
        <f t="shared" si="11"/>
        <v>0</v>
      </c>
      <c r="Q516" s="153">
        <v>0</v>
      </c>
      <c r="R516" s="153">
        <f t="shared" si="12"/>
        <v>0</v>
      </c>
      <c r="S516" s="153">
        <v>0</v>
      </c>
      <c r="T516" s="154">
        <f t="shared" si="13"/>
        <v>0</v>
      </c>
      <c r="AR516" s="155" t="s">
        <v>247</v>
      </c>
      <c r="AT516" s="155" t="s">
        <v>155</v>
      </c>
      <c r="AU516" s="155" t="s">
        <v>88</v>
      </c>
      <c r="AY516" s="16" t="s">
        <v>152</v>
      </c>
      <c r="BE516" s="156">
        <f t="shared" si="14"/>
        <v>0</v>
      </c>
      <c r="BF516" s="156">
        <f t="shared" si="15"/>
        <v>0</v>
      </c>
      <c r="BG516" s="156">
        <f t="shared" si="16"/>
        <v>0</v>
      </c>
      <c r="BH516" s="156">
        <f t="shared" si="17"/>
        <v>0</v>
      </c>
      <c r="BI516" s="156">
        <f t="shared" si="18"/>
        <v>0</v>
      </c>
      <c r="BJ516" s="16" t="s">
        <v>88</v>
      </c>
      <c r="BK516" s="156">
        <f t="shared" si="19"/>
        <v>0</v>
      </c>
      <c r="BL516" s="16" t="s">
        <v>247</v>
      </c>
      <c r="BM516" s="155" t="s">
        <v>1484</v>
      </c>
    </row>
    <row r="517" spans="2:65" s="1" customFormat="1" ht="16.5" customHeight="1">
      <c r="B517" s="142"/>
      <c r="C517" s="165" t="s">
        <v>1485</v>
      </c>
      <c r="D517" s="165" t="s">
        <v>169</v>
      </c>
      <c r="E517" s="166" t="s">
        <v>1486</v>
      </c>
      <c r="F517" s="167" t="s">
        <v>1487</v>
      </c>
      <c r="G517" s="168" t="s">
        <v>362</v>
      </c>
      <c r="H517" s="169">
        <v>1</v>
      </c>
      <c r="I517" s="170"/>
      <c r="J517" s="171">
        <f t="shared" si="10"/>
        <v>0</v>
      </c>
      <c r="K517" s="172"/>
      <c r="L517" s="173"/>
      <c r="M517" s="174" t="s">
        <v>1</v>
      </c>
      <c r="N517" s="175" t="s">
        <v>42</v>
      </c>
      <c r="P517" s="153">
        <f t="shared" si="11"/>
        <v>0</v>
      </c>
      <c r="Q517" s="153">
        <v>1.7000000000000001E-2</v>
      </c>
      <c r="R517" s="153">
        <f t="shared" si="12"/>
        <v>1.7000000000000001E-2</v>
      </c>
      <c r="S517" s="153">
        <v>0</v>
      </c>
      <c r="T517" s="154">
        <f t="shared" si="13"/>
        <v>0</v>
      </c>
      <c r="AR517" s="155" t="s">
        <v>297</v>
      </c>
      <c r="AT517" s="155" t="s">
        <v>169</v>
      </c>
      <c r="AU517" s="155" t="s">
        <v>88</v>
      </c>
      <c r="AY517" s="16" t="s">
        <v>152</v>
      </c>
      <c r="BE517" s="156">
        <f t="shared" si="14"/>
        <v>0</v>
      </c>
      <c r="BF517" s="156">
        <f t="shared" si="15"/>
        <v>0</v>
      </c>
      <c r="BG517" s="156">
        <f t="shared" si="16"/>
        <v>0</v>
      </c>
      <c r="BH517" s="156">
        <f t="shared" si="17"/>
        <v>0</v>
      </c>
      <c r="BI517" s="156">
        <f t="shared" si="18"/>
        <v>0</v>
      </c>
      <c r="BJ517" s="16" t="s">
        <v>88</v>
      </c>
      <c r="BK517" s="156">
        <f t="shared" si="19"/>
        <v>0</v>
      </c>
      <c r="BL517" s="16" t="s">
        <v>247</v>
      </c>
      <c r="BM517" s="155" t="s">
        <v>1488</v>
      </c>
    </row>
    <row r="518" spans="2:65" s="1" customFormat="1" ht="16.5" customHeight="1">
      <c r="B518" s="142"/>
      <c r="C518" s="165" t="s">
        <v>1489</v>
      </c>
      <c r="D518" s="165" t="s">
        <v>169</v>
      </c>
      <c r="E518" s="166" t="s">
        <v>1490</v>
      </c>
      <c r="F518" s="167" t="s">
        <v>1491</v>
      </c>
      <c r="G518" s="168" t="s">
        <v>362</v>
      </c>
      <c r="H518" s="169">
        <v>1</v>
      </c>
      <c r="I518" s="170"/>
      <c r="J518" s="171">
        <f t="shared" si="10"/>
        <v>0</v>
      </c>
      <c r="K518" s="172"/>
      <c r="L518" s="173"/>
      <c r="M518" s="174" t="s">
        <v>1</v>
      </c>
      <c r="N518" s="175" t="s">
        <v>42</v>
      </c>
      <c r="P518" s="153">
        <f t="shared" si="11"/>
        <v>0</v>
      </c>
      <c r="Q518" s="153">
        <v>1.7000000000000001E-2</v>
      </c>
      <c r="R518" s="153">
        <f t="shared" si="12"/>
        <v>1.7000000000000001E-2</v>
      </c>
      <c r="S518" s="153">
        <v>0</v>
      </c>
      <c r="T518" s="154">
        <f t="shared" si="13"/>
        <v>0</v>
      </c>
      <c r="AR518" s="155" t="s">
        <v>297</v>
      </c>
      <c r="AT518" s="155" t="s">
        <v>169</v>
      </c>
      <c r="AU518" s="155" t="s">
        <v>88</v>
      </c>
      <c r="AY518" s="16" t="s">
        <v>152</v>
      </c>
      <c r="BE518" s="156">
        <f t="shared" si="14"/>
        <v>0</v>
      </c>
      <c r="BF518" s="156">
        <f t="shared" si="15"/>
        <v>0</v>
      </c>
      <c r="BG518" s="156">
        <f t="shared" si="16"/>
        <v>0</v>
      </c>
      <c r="BH518" s="156">
        <f t="shared" si="17"/>
        <v>0</v>
      </c>
      <c r="BI518" s="156">
        <f t="shared" si="18"/>
        <v>0</v>
      </c>
      <c r="BJ518" s="16" t="s">
        <v>88</v>
      </c>
      <c r="BK518" s="156">
        <f t="shared" si="19"/>
        <v>0</v>
      </c>
      <c r="BL518" s="16" t="s">
        <v>247</v>
      </c>
      <c r="BM518" s="155" t="s">
        <v>1492</v>
      </c>
    </row>
    <row r="519" spans="2:65" s="1" customFormat="1" ht="21.75" customHeight="1">
      <c r="B519" s="142"/>
      <c r="C519" s="143" t="s">
        <v>1493</v>
      </c>
      <c r="D519" s="143" t="s">
        <v>155</v>
      </c>
      <c r="E519" s="144" t="s">
        <v>1494</v>
      </c>
      <c r="F519" s="145" t="s">
        <v>1495</v>
      </c>
      <c r="G519" s="146" t="s">
        <v>362</v>
      </c>
      <c r="H519" s="147">
        <v>3</v>
      </c>
      <c r="I519" s="148"/>
      <c r="J519" s="149">
        <f t="shared" si="10"/>
        <v>0</v>
      </c>
      <c r="K519" s="150"/>
      <c r="L519" s="31"/>
      <c r="M519" s="151" t="s">
        <v>1</v>
      </c>
      <c r="N519" s="152" t="s">
        <v>42</v>
      </c>
      <c r="P519" s="153">
        <f t="shared" si="11"/>
        <v>0</v>
      </c>
      <c r="Q519" s="153">
        <v>0</v>
      </c>
      <c r="R519" s="153">
        <f t="shared" si="12"/>
        <v>0</v>
      </c>
      <c r="S519" s="153">
        <v>0</v>
      </c>
      <c r="T519" s="154">
        <f t="shared" si="13"/>
        <v>0</v>
      </c>
      <c r="AR519" s="155" t="s">
        <v>247</v>
      </c>
      <c r="AT519" s="155" t="s">
        <v>155</v>
      </c>
      <c r="AU519" s="155" t="s">
        <v>88</v>
      </c>
      <c r="AY519" s="16" t="s">
        <v>152</v>
      </c>
      <c r="BE519" s="156">
        <f t="shared" si="14"/>
        <v>0</v>
      </c>
      <c r="BF519" s="156">
        <f t="shared" si="15"/>
        <v>0</v>
      </c>
      <c r="BG519" s="156">
        <f t="shared" si="16"/>
        <v>0</v>
      </c>
      <c r="BH519" s="156">
        <f t="shared" si="17"/>
        <v>0</v>
      </c>
      <c r="BI519" s="156">
        <f t="shared" si="18"/>
        <v>0</v>
      </c>
      <c r="BJ519" s="16" t="s">
        <v>88</v>
      </c>
      <c r="BK519" s="156">
        <f t="shared" si="19"/>
        <v>0</v>
      </c>
      <c r="BL519" s="16" t="s">
        <v>247</v>
      </c>
      <c r="BM519" s="155" t="s">
        <v>1496</v>
      </c>
    </row>
    <row r="520" spans="2:65" s="1" customFormat="1" ht="16.5" customHeight="1">
      <c r="B520" s="142"/>
      <c r="C520" s="165" t="s">
        <v>1497</v>
      </c>
      <c r="D520" s="165" t="s">
        <v>169</v>
      </c>
      <c r="E520" s="166" t="s">
        <v>1498</v>
      </c>
      <c r="F520" s="167" t="s">
        <v>1499</v>
      </c>
      <c r="G520" s="168" t="s">
        <v>362</v>
      </c>
      <c r="H520" s="169">
        <v>3</v>
      </c>
      <c r="I520" s="170"/>
      <c r="J520" s="171">
        <f t="shared" si="10"/>
        <v>0</v>
      </c>
      <c r="K520" s="172"/>
      <c r="L520" s="173"/>
      <c r="M520" s="174" t="s">
        <v>1</v>
      </c>
      <c r="N520" s="175" t="s">
        <v>42</v>
      </c>
      <c r="P520" s="153">
        <f t="shared" si="11"/>
        <v>0</v>
      </c>
      <c r="Q520" s="153">
        <v>5.0000000000000001E-4</v>
      </c>
      <c r="R520" s="153">
        <f t="shared" si="12"/>
        <v>1.5E-3</v>
      </c>
      <c r="S520" s="153">
        <v>0</v>
      </c>
      <c r="T520" s="154">
        <f t="shared" si="13"/>
        <v>0</v>
      </c>
      <c r="AR520" s="155" t="s">
        <v>297</v>
      </c>
      <c r="AT520" s="155" t="s">
        <v>169</v>
      </c>
      <c r="AU520" s="155" t="s">
        <v>88</v>
      </c>
      <c r="AY520" s="16" t="s">
        <v>152</v>
      </c>
      <c r="BE520" s="156">
        <f t="shared" si="14"/>
        <v>0</v>
      </c>
      <c r="BF520" s="156">
        <f t="shared" si="15"/>
        <v>0</v>
      </c>
      <c r="BG520" s="156">
        <f t="shared" si="16"/>
        <v>0</v>
      </c>
      <c r="BH520" s="156">
        <f t="shared" si="17"/>
        <v>0</v>
      </c>
      <c r="BI520" s="156">
        <f t="shared" si="18"/>
        <v>0</v>
      </c>
      <c r="BJ520" s="16" t="s">
        <v>88</v>
      </c>
      <c r="BK520" s="156">
        <f t="shared" si="19"/>
        <v>0</v>
      </c>
      <c r="BL520" s="16" t="s">
        <v>247</v>
      </c>
      <c r="BM520" s="155" t="s">
        <v>1500</v>
      </c>
    </row>
    <row r="521" spans="2:65" s="1" customFormat="1" ht="21.75" customHeight="1">
      <c r="B521" s="142"/>
      <c r="C521" s="143" t="s">
        <v>1501</v>
      </c>
      <c r="D521" s="143" t="s">
        <v>155</v>
      </c>
      <c r="E521" s="144" t="s">
        <v>1502</v>
      </c>
      <c r="F521" s="145" t="s">
        <v>1503</v>
      </c>
      <c r="G521" s="146" t="s">
        <v>362</v>
      </c>
      <c r="H521" s="147">
        <v>2</v>
      </c>
      <c r="I521" s="148"/>
      <c r="J521" s="149">
        <f t="shared" si="10"/>
        <v>0</v>
      </c>
      <c r="K521" s="150"/>
      <c r="L521" s="31"/>
      <c r="M521" s="151" t="s">
        <v>1</v>
      </c>
      <c r="N521" s="152" t="s">
        <v>42</v>
      </c>
      <c r="P521" s="153">
        <f t="shared" si="11"/>
        <v>0</v>
      </c>
      <c r="Q521" s="153">
        <v>0</v>
      </c>
      <c r="R521" s="153">
        <f t="shared" si="12"/>
        <v>0</v>
      </c>
      <c r="S521" s="153">
        <v>0</v>
      </c>
      <c r="T521" s="154">
        <f t="shared" si="13"/>
        <v>0</v>
      </c>
      <c r="AR521" s="155" t="s">
        <v>247</v>
      </c>
      <c r="AT521" s="155" t="s">
        <v>155</v>
      </c>
      <c r="AU521" s="155" t="s">
        <v>88</v>
      </c>
      <c r="AY521" s="16" t="s">
        <v>152</v>
      </c>
      <c r="BE521" s="156">
        <f t="shared" si="14"/>
        <v>0</v>
      </c>
      <c r="BF521" s="156">
        <f t="shared" si="15"/>
        <v>0</v>
      </c>
      <c r="BG521" s="156">
        <f t="shared" si="16"/>
        <v>0</v>
      </c>
      <c r="BH521" s="156">
        <f t="shared" si="17"/>
        <v>0</v>
      </c>
      <c r="BI521" s="156">
        <f t="shared" si="18"/>
        <v>0</v>
      </c>
      <c r="BJ521" s="16" t="s">
        <v>88</v>
      </c>
      <c r="BK521" s="156">
        <f t="shared" si="19"/>
        <v>0</v>
      </c>
      <c r="BL521" s="16" t="s">
        <v>247</v>
      </c>
      <c r="BM521" s="155" t="s">
        <v>1504</v>
      </c>
    </row>
    <row r="522" spans="2:65" s="1" customFormat="1" ht="16.5" customHeight="1">
      <c r="B522" s="142"/>
      <c r="C522" s="165" t="s">
        <v>1505</v>
      </c>
      <c r="D522" s="165" t="s">
        <v>169</v>
      </c>
      <c r="E522" s="166" t="s">
        <v>1506</v>
      </c>
      <c r="F522" s="167" t="s">
        <v>1507</v>
      </c>
      <c r="G522" s="168" t="s">
        <v>362</v>
      </c>
      <c r="H522" s="169">
        <v>2</v>
      </c>
      <c r="I522" s="170"/>
      <c r="J522" s="171">
        <f t="shared" si="10"/>
        <v>0</v>
      </c>
      <c r="K522" s="172"/>
      <c r="L522" s="173"/>
      <c r="M522" s="174" t="s">
        <v>1</v>
      </c>
      <c r="N522" s="175" t="s">
        <v>42</v>
      </c>
      <c r="P522" s="153">
        <f t="shared" si="11"/>
        <v>0</v>
      </c>
      <c r="Q522" s="153">
        <v>3.5E-4</v>
      </c>
      <c r="R522" s="153">
        <f t="shared" si="12"/>
        <v>6.9999999999999999E-4</v>
      </c>
      <c r="S522" s="153">
        <v>0</v>
      </c>
      <c r="T522" s="154">
        <f t="shared" si="13"/>
        <v>0</v>
      </c>
      <c r="AR522" s="155" t="s">
        <v>297</v>
      </c>
      <c r="AT522" s="155" t="s">
        <v>169</v>
      </c>
      <c r="AU522" s="155" t="s">
        <v>88</v>
      </c>
      <c r="AY522" s="16" t="s">
        <v>152</v>
      </c>
      <c r="BE522" s="156">
        <f t="shared" si="14"/>
        <v>0</v>
      </c>
      <c r="BF522" s="156">
        <f t="shared" si="15"/>
        <v>0</v>
      </c>
      <c r="BG522" s="156">
        <f t="shared" si="16"/>
        <v>0</v>
      </c>
      <c r="BH522" s="156">
        <f t="shared" si="17"/>
        <v>0</v>
      </c>
      <c r="BI522" s="156">
        <f t="shared" si="18"/>
        <v>0</v>
      </c>
      <c r="BJ522" s="16" t="s">
        <v>88</v>
      </c>
      <c r="BK522" s="156">
        <f t="shared" si="19"/>
        <v>0</v>
      </c>
      <c r="BL522" s="16" t="s">
        <v>247</v>
      </c>
      <c r="BM522" s="155" t="s">
        <v>1508</v>
      </c>
    </row>
    <row r="523" spans="2:65" s="1" customFormat="1" ht="33" customHeight="1">
      <c r="B523" s="142"/>
      <c r="C523" s="143" t="s">
        <v>1509</v>
      </c>
      <c r="D523" s="143" t="s">
        <v>155</v>
      </c>
      <c r="E523" s="144" t="s">
        <v>1510</v>
      </c>
      <c r="F523" s="145" t="s">
        <v>1511</v>
      </c>
      <c r="G523" s="146" t="s">
        <v>1459</v>
      </c>
      <c r="H523" s="147">
        <v>1</v>
      </c>
      <c r="I523" s="148"/>
      <c r="J523" s="149">
        <f t="shared" si="10"/>
        <v>0</v>
      </c>
      <c r="K523" s="150"/>
      <c r="L523" s="31"/>
      <c r="M523" s="151" t="s">
        <v>1</v>
      </c>
      <c r="N523" s="152" t="s">
        <v>42</v>
      </c>
      <c r="P523" s="153">
        <f t="shared" si="11"/>
        <v>0</v>
      </c>
      <c r="Q523" s="153">
        <v>0</v>
      </c>
      <c r="R523" s="153">
        <f t="shared" si="12"/>
        <v>0</v>
      </c>
      <c r="S523" s="153">
        <v>3.4700000000000002E-2</v>
      </c>
      <c r="T523" s="154">
        <f t="shared" si="13"/>
        <v>3.4700000000000002E-2</v>
      </c>
      <c r="AR523" s="155" t="s">
        <v>247</v>
      </c>
      <c r="AT523" s="155" t="s">
        <v>155</v>
      </c>
      <c r="AU523" s="155" t="s">
        <v>88</v>
      </c>
      <c r="AY523" s="16" t="s">
        <v>152</v>
      </c>
      <c r="BE523" s="156">
        <f t="shared" si="14"/>
        <v>0</v>
      </c>
      <c r="BF523" s="156">
        <f t="shared" si="15"/>
        <v>0</v>
      </c>
      <c r="BG523" s="156">
        <f t="shared" si="16"/>
        <v>0</v>
      </c>
      <c r="BH523" s="156">
        <f t="shared" si="17"/>
        <v>0</v>
      </c>
      <c r="BI523" s="156">
        <f t="shared" si="18"/>
        <v>0</v>
      </c>
      <c r="BJ523" s="16" t="s">
        <v>88</v>
      </c>
      <c r="BK523" s="156">
        <f t="shared" si="19"/>
        <v>0</v>
      </c>
      <c r="BL523" s="16" t="s">
        <v>247</v>
      </c>
      <c r="BM523" s="155" t="s">
        <v>1512</v>
      </c>
    </row>
    <row r="524" spans="2:65" s="1" customFormat="1" ht="24.15" customHeight="1">
      <c r="B524" s="142"/>
      <c r="C524" s="143" t="s">
        <v>1513</v>
      </c>
      <c r="D524" s="143" t="s">
        <v>155</v>
      </c>
      <c r="E524" s="144" t="s">
        <v>1514</v>
      </c>
      <c r="F524" s="145" t="s">
        <v>1515</v>
      </c>
      <c r="G524" s="146" t="s">
        <v>362</v>
      </c>
      <c r="H524" s="147">
        <v>1</v>
      </c>
      <c r="I524" s="148"/>
      <c r="J524" s="149">
        <f t="shared" si="10"/>
        <v>0</v>
      </c>
      <c r="K524" s="150"/>
      <c r="L524" s="31"/>
      <c r="M524" s="151" t="s">
        <v>1</v>
      </c>
      <c r="N524" s="152" t="s">
        <v>42</v>
      </c>
      <c r="P524" s="153">
        <f t="shared" si="11"/>
        <v>0</v>
      </c>
      <c r="Q524" s="153">
        <v>2.7648000000000001E-4</v>
      </c>
      <c r="R524" s="153">
        <f t="shared" si="12"/>
        <v>2.7648000000000001E-4</v>
      </c>
      <c r="S524" s="153">
        <v>0</v>
      </c>
      <c r="T524" s="154">
        <f t="shared" si="13"/>
        <v>0</v>
      </c>
      <c r="AR524" s="155" t="s">
        <v>247</v>
      </c>
      <c r="AT524" s="155" t="s">
        <v>155</v>
      </c>
      <c r="AU524" s="155" t="s">
        <v>88</v>
      </c>
      <c r="AY524" s="16" t="s">
        <v>152</v>
      </c>
      <c r="BE524" s="156">
        <f t="shared" si="14"/>
        <v>0</v>
      </c>
      <c r="BF524" s="156">
        <f t="shared" si="15"/>
        <v>0</v>
      </c>
      <c r="BG524" s="156">
        <f t="shared" si="16"/>
        <v>0</v>
      </c>
      <c r="BH524" s="156">
        <f t="shared" si="17"/>
        <v>0</v>
      </c>
      <c r="BI524" s="156">
        <f t="shared" si="18"/>
        <v>0</v>
      </c>
      <c r="BJ524" s="16" t="s">
        <v>88</v>
      </c>
      <c r="BK524" s="156">
        <f t="shared" si="19"/>
        <v>0</v>
      </c>
      <c r="BL524" s="16" t="s">
        <v>247</v>
      </c>
      <c r="BM524" s="155" t="s">
        <v>1516</v>
      </c>
    </row>
    <row r="525" spans="2:65" s="1" customFormat="1" ht="24.15" customHeight="1">
      <c r="B525" s="142"/>
      <c r="C525" s="165" t="s">
        <v>1517</v>
      </c>
      <c r="D525" s="165" t="s">
        <v>169</v>
      </c>
      <c r="E525" s="166" t="s">
        <v>1518</v>
      </c>
      <c r="F525" s="167" t="s">
        <v>1519</v>
      </c>
      <c r="G525" s="168" t="s">
        <v>362</v>
      </c>
      <c r="H525" s="169">
        <v>1</v>
      </c>
      <c r="I525" s="170"/>
      <c r="J525" s="171">
        <f t="shared" si="10"/>
        <v>0</v>
      </c>
      <c r="K525" s="172"/>
      <c r="L525" s="173"/>
      <c r="M525" s="174" t="s">
        <v>1</v>
      </c>
      <c r="N525" s="175" t="s">
        <v>42</v>
      </c>
      <c r="P525" s="153">
        <f t="shared" si="11"/>
        <v>0</v>
      </c>
      <c r="Q525" s="153">
        <v>8.0000000000000002E-3</v>
      </c>
      <c r="R525" s="153">
        <f t="shared" si="12"/>
        <v>8.0000000000000002E-3</v>
      </c>
      <c r="S525" s="153">
        <v>0</v>
      </c>
      <c r="T525" s="154">
        <f t="shared" si="13"/>
        <v>0</v>
      </c>
      <c r="AR525" s="155" t="s">
        <v>297</v>
      </c>
      <c r="AT525" s="155" t="s">
        <v>169</v>
      </c>
      <c r="AU525" s="155" t="s">
        <v>88</v>
      </c>
      <c r="AY525" s="16" t="s">
        <v>152</v>
      </c>
      <c r="BE525" s="156">
        <f t="shared" si="14"/>
        <v>0</v>
      </c>
      <c r="BF525" s="156">
        <f t="shared" si="15"/>
        <v>0</v>
      </c>
      <c r="BG525" s="156">
        <f t="shared" si="16"/>
        <v>0</v>
      </c>
      <c r="BH525" s="156">
        <f t="shared" si="17"/>
        <v>0</v>
      </c>
      <c r="BI525" s="156">
        <f t="shared" si="18"/>
        <v>0</v>
      </c>
      <c r="BJ525" s="16" t="s">
        <v>88</v>
      </c>
      <c r="BK525" s="156">
        <f t="shared" si="19"/>
        <v>0</v>
      </c>
      <c r="BL525" s="16" t="s">
        <v>247</v>
      </c>
      <c r="BM525" s="155" t="s">
        <v>1520</v>
      </c>
    </row>
    <row r="526" spans="2:65" s="1" customFormat="1" ht="21.75" customHeight="1">
      <c r="B526" s="142"/>
      <c r="C526" s="143" t="s">
        <v>1521</v>
      </c>
      <c r="D526" s="143" t="s">
        <v>155</v>
      </c>
      <c r="E526" s="144" t="s">
        <v>1522</v>
      </c>
      <c r="F526" s="145" t="s">
        <v>1523</v>
      </c>
      <c r="G526" s="146" t="s">
        <v>362</v>
      </c>
      <c r="H526" s="147">
        <v>5</v>
      </c>
      <c r="I526" s="148"/>
      <c r="J526" s="149">
        <f t="shared" si="10"/>
        <v>0</v>
      </c>
      <c r="K526" s="150"/>
      <c r="L526" s="31"/>
      <c r="M526" s="151" t="s">
        <v>1</v>
      </c>
      <c r="N526" s="152" t="s">
        <v>42</v>
      </c>
      <c r="P526" s="153">
        <f t="shared" si="11"/>
        <v>0</v>
      </c>
      <c r="Q526" s="153">
        <v>8.0000000000000007E-5</v>
      </c>
      <c r="R526" s="153">
        <f t="shared" si="12"/>
        <v>4.0000000000000002E-4</v>
      </c>
      <c r="S526" s="153">
        <v>0</v>
      </c>
      <c r="T526" s="154">
        <f t="shared" si="13"/>
        <v>0</v>
      </c>
      <c r="AR526" s="155" t="s">
        <v>247</v>
      </c>
      <c r="AT526" s="155" t="s">
        <v>155</v>
      </c>
      <c r="AU526" s="155" t="s">
        <v>88</v>
      </c>
      <c r="AY526" s="16" t="s">
        <v>152</v>
      </c>
      <c r="BE526" s="156">
        <f t="shared" si="14"/>
        <v>0</v>
      </c>
      <c r="BF526" s="156">
        <f t="shared" si="15"/>
        <v>0</v>
      </c>
      <c r="BG526" s="156">
        <f t="shared" si="16"/>
        <v>0</v>
      </c>
      <c r="BH526" s="156">
        <f t="shared" si="17"/>
        <v>0</v>
      </c>
      <c r="BI526" s="156">
        <f t="shared" si="18"/>
        <v>0</v>
      </c>
      <c r="BJ526" s="16" t="s">
        <v>88</v>
      </c>
      <c r="BK526" s="156">
        <f t="shared" si="19"/>
        <v>0</v>
      </c>
      <c r="BL526" s="16" t="s">
        <v>247</v>
      </c>
      <c r="BM526" s="155" t="s">
        <v>1524</v>
      </c>
    </row>
    <row r="527" spans="2:65" s="1" customFormat="1" ht="24.15" customHeight="1">
      <c r="B527" s="142"/>
      <c r="C527" s="165" t="s">
        <v>1525</v>
      </c>
      <c r="D527" s="165" t="s">
        <v>169</v>
      </c>
      <c r="E527" s="166" t="s">
        <v>1526</v>
      </c>
      <c r="F527" s="167" t="s">
        <v>1527</v>
      </c>
      <c r="G527" s="168" t="s">
        <v>362</v>
      </c>
      <c r="H527" s="169">
        <v>5</v>
      </c>
      <c r="I527" s="170"/>
      <c r="J527" s="171">
        <f t="shared" si="10"/>
        <v>0</v>
      </c>
      <c r="K527" s="172"/>
      <c r="L527" s="173"/>
      <c r="M527" s="174" t="s">
        <v>1</v>
      </c>
      <c r="N527" s="175" t="s">
        <v>42</v>
      </c>
      <c r="P527" s="153">
        <f t="shared" si="11"/>
        <v>0</v>
      </c>
      <c r="Q527" s="153">
        <v>1.6000000000000001E-4</v>
      </c>
      <c r="R527" s="153">
        <f t="shared" si="12"/>
        <v>8.0000000000000004E-4</v>
      </c>
      <c r="S527" s="153">
        <v>0</v>
      </c>
      <c r="T527" s="154">
        <f t="shared" si="13"/>
        <v>0</v>
      </c>
      <c r="AR527" s="155" t="s">
        <v>297</v>
      </c>
      <c r="AT527" s="155" t="s">
        <v>169</v>
      </c>
      <c r="AU527" s="155" t="s">
        <v>88</v>
      </c>
      <c r="AY527" s="16" t="s">
        <v>152</v>
      </c>
      <c r="BE527" s="156">
        <f t="shared" si="14"/>
        <v>0</v>
      </c>
      <c r="BF527" s="156">
        <f t="shared" si="15"/>
        <v>0</v>
      </c>
      <c r="BG527" s="156">
        <f t="shared" si="16"/>
        <v>0</v>
      </c>
      <c r="BH527" s="156">
        <f t="shared" si="17"/>
        <v>0</v>
      </c>
      <c r="BI527" s="156">
        <f t="shared" si="18"/>
        <v>0</v>
      </c>
      <c r="BJ527" s="16" t="s">
        <v>88</v>
      </c>
      <c r="BK527" s="156">
        <f t="shared" si="19"/>
        <v>0</v>
      </c>
      <c r="BL527" s="16" t="s">
        <v>247</v>
      </c>
      <c r="BM527" s="155" t="s">
        <v>1528</v>
      </c>
    </row>
    <row r="528" spans="2:65" s="1" customFormat="1" ht="21.75" customHeight="1">
      <c r="B528" s="142"/>
      <c r="C528" s="143" t="s">
        <v>1529</v>
      </c>
      <c r="D528" s="143" t="s">
        <v>155</v>
      </c>
      <c r="E528" s="144" t="s">
        <v>1530</v>
      </c>
      <c r="F528" s="145" t="s">
        <v>1531</v>
      </c>
      <c r="G528" s="146" t="s">
        <v>1459</v>
      </c>
      <c r="H528" s="147">
        <v>2</v>
      </c>
      <c r="I528" s="148"/>
      <c r="J528" s="149">
        <f t="shared" si="10"/>
        <v>0</v>
      </c>
      <c r="K528" s="150"/>
      <c r="L528" s="31"/>
      <c r="M528" s="151" t="s">
        <v>1</v>
      </c>
      <c r="N528" s="152" t="s">
        <v>42</v>
      </c>
      <c r="P528" s="153">
        <f t="shared" si="11"/>
        <v>0</v>
      </c>
      <c r="Q528" s="153">
        <v>0</v>
      </c>
      <c r="R528" s="153">
        <f t="shared" si="12"/>
        <v>0</v>
      </c>
      <c r="S528" s="153">
        <v>0</v>
      </c>
      <c r="T528" s="154">
        <f t="shared" si="13"/>
        <v>0</v>
      </c>
      <c r="AR528" s="155" t="s">
        <v>247</v>
      </c>
      <c r="AT528" s="155" t="s">
        <v>155</v>
      </c>
      <c r="AU528" s="155" t="s">
        <v>88</v>
      </c>
      <c r="AY528" s="16" t="s">
        <v>152</v>
      </c>
      <c r="BE528" s="156">
        <f t="shared" si="14"/>
        <v>0</v>
      </c>
      <c r="BF528" s="156">
        <f t="shared" si="15"/>
        <v>0</v>
      </c>
      <c r="BG528" s="156">
        <f t="shared" si="16"/>
        <v>0</v>
      </c>
      <c r="BH528" s="156">
        <f t="shared" si="17"/>
        <v>0</v>
      </c>
      <c r="BI528" s="156">
        <f t="shared" si="18"/>
        <v>0</v>
      </c>
      <c r="BJ528" s="16" t="s">
        <v>88</v>
      </c>
      <c r="BK528" s="156">
        <f t="shared" si="19"/>
        <v>0</v>
      </c>
      <c r="BL528" s="16" t="s">
        <v>247</v>
      </c>
      <c r="BM528" s="155" t="s">
        <v>1532</v>
      </c>
    </row>
    <row r="529" spans="2:65" s="1" customFormat="1" ht="24.15" customHeight="1">
      <c r="B529" s="142"/>
      <c r="C529" s="143" t="s">
        <v>1533</v>
      </c>
      <c r="D529" s="143" t="s">
        <v>155</v>
      </c>
      <c r="E529" s="144" t="s">
        <v>1534</v>
      </c>
      <c r="F529" s="145" t="s">
        <v>1535</v>
      </c>
      <c r="G529" s="146" t="s">
        <v>1459</v>
      </c>
      <c r="H529" s="147">
        <v>1</v>
      </c>
      <c r="I529" s="148"/>
      <c r="J529" s="149">
        <f t="shared" si="10"/>
        <v>0</v>
      </c>
      <c r="K529" s="150"/>
      <c r="L529" s="31"/>
      <c r="M529" s="151" t="s">
        <v>1</v>
      </c>
      <c r="N529" s="152" t="s">
        <v>42</v>
      </c>
      <c r="P529" s="153">
        <f t="shared" si="11"/>
        <v>0</v>
      </c>
      <c r="Q529" s="153">
        <v>0</v>
      </c>
      <c r="R529" s="153">
        <f t="shared" si="12"/>
        <v>0</v>
      </c>
      <c r="S529" s="153">
        <v>2.5999999999999999E-3</v>
      </c>
      <c r="T529" s="154">
        <f t="shared" si="13"/>
        <v>2.5999999999999999E-3</v>
      </c>
      <c r="AR529" s="155" t="s">
        <v>247</v>
      </c>
      <c r="AT529" s="155" t="s">
        <v>155</v>
      </c>
      <c r="AU529" s="155" t="s">
        <v>88</v>
      </c>
      <c r="AY529" s="16" t="s">
        <v>152</v>
      </c>
      <c r="BE529" s="156">
        <f t="shared" si="14"/>
        <v>0</v>
      </c>
      <c r="BF529" s="156">
        <f t="shared" si="15"/>
        <v>0</v>
      </c>
      <c r="BG529" s="156">
        <f t="shared" si="16"/>
        <v>0</v>
      </c>
      <c r="BH529" s="156">
        <f t="shared" si="17"/>
        <v>0</v>
      </c>
      <c r="BI529" s="156">
        <f t="shared" si="18"/>
        <v>0</v>
      </c>
      <c r="BJ529" s="16" t="s">
        <v>88</v>
      </c>
      <c r="BK529" s="156">
        <f t="shared" si="19"/>
        <v>0</v>
      </c>
      <c r="BL529" s="16" t="s">
        <v>247</v>
      </c>
      <c r="BM529" s="155" t="s">
        <v>1536</v>
      </c>
    </row>
    <row r="530" spans="2:65" s="1" customFormat="1" ht="33" customHeight="1">
      <c r="B530" s="142"/>
      <c r="C530" s="143" t="s">
        <v>1537</v>
      </c>
      <c r="D530" s="143" t="s">
        <v>155</v>
      </c>
      <c r="E530" s="144" t="s">
        <v>1538</v>
      </c>
      <c r="F530" s="145" t="s">
        <v>1539</v>
      </c>
      <c r="G530" s="146" t="s">
        <v>362</v>
      </c>
      <c r="H530" s="147">
        <v>2</v>
      </c>
      <c r="I530" s="148"/>
      <c r="J530" s="149">
        <f t="shared" si="10"/>
        <v>0</v>
      </c>
      <c r="K530" s="150"/>
      <c r="L530" s="31"/>
      <c r="M530" s="151" t="s">
        <v>1</v>
      </c>
      <c r="N530" s="152" t="s">
        <v>42</v>
      </c>
      <c r="P530" s="153">
        <f t="shared" si="11"/>
        <v>0</v>
      </c>
      <c r="Q530" s="153">
        <v>1E-4</v>
      </c>
      <c r="R530" s="153">
        <f t="shared" si="12"/>
        <v>2.0000000000000001E-4</v>
      </c>
      <c r="S530" s="153">
        <v>0</v>
      </c>
      <c r="T530" s="154">
        <f t="shared" si="13"/>
        <v>0</v>
      </c>
      <c r="AR530" s="155" t="s">
        <v>247</v>
      </c>
      <c r="AT530" s="155" t="s">
        <v>155</v>
      </c>
      <c r="AU530" s="155" t="s">
        <v>88</v>
      </c>
      <c r="AY530" s="16" t="s">
        <v>152</v>
      </c>
      <c r="BE530" s="156">
        <f t="shared" si="14"/>
        <v>0</v>
      </c>
      <c r="BF530" s="156">
        <f t="shared" si="15"/>
        <v>0</v>
      </c>
      <c r="BG530" s="156">
        <f t="shared" si="16"/>
        <v>0</v>
      </c>
      <c r="BH530" s="156">
        <f t="shared" si="17"/>
        <v>0</v>
      </c>
      <c r="BI530" s="156">
        <f t="shared" si="18"/>
        <v>0</v>
      </c>
      <c r="BJ530" s="16" t="s">
        <v>88</v>
      </c>
      <c r="BK530" s="156">
        <f t="shared" si="19"/>
        <v>0</v>
      </c>
      <c r="BL530" s="16" t="s">
        <v>247</v>
      </c>
      <c r="BM530" s="155" t="s">
        <v>1540</v>
      </c>
    </row>
    <row r="531" spans="2:65" s="1" customFormat="1" ht="16.5" customHeight="1">
      <c r="B531" s="142"/>
      <c r="C531" s="165" t="s">
        <v>1541</v>
      </c>
      <c r="D531" s="165" t="s">
        <v>169</v>
      </c>
      <c r="E531" s="166" t="s">
        <v>1542</v>
      </c>
      <c r="F531" s="167" t="s">
        <v>1543</v>
      </c>
      <c r="G531" s="168" t="s">
        <v>362</v>
      </c>
      <c r="H531" s="169">
        <v>1</v>
      </c>
      <c r="I531" s="170"/>
      <c r="J531" s="171">
        <f t="shared" si="10"/>
        <v>0</v>
      </c>
      <c r="K531" s="172"/>
      <c r="L531" s="173"/>
      <c r="M531" s="174" t="s">
        <v>1</v>
      </c>
      <c r="N531" s="175" t="s">
        <v>42</v>
      </c>
      <c r="P531" s="153">
        <f t="shared" si="11"/>
        <v>0</v>
      </c>
      <c r="Q531" s="153">
        <v>2E-3</v>
      </c>
      <c r="R531" s="153">
        <f t="shared" si="12"/>
        <v>2E-3</v>
      </c>
      <c r="S531" s="153">
        <v>0</v>
      </c>
      <c r="T531" s="154">
        <f t="shared" si="13"/>
        <v>0</v>
      </c>
      <c r="AR531" s="155" t="s">
        <v>297</v>
      </c>
      <c r="AT531" s="155" t="s">
        <v>169</v>
      </c>
      <c r="AU531" s="155" t="s">
        <v>88</v>
      </c>
      <c r="AY531" s="16" t="s">
        <v>152</v>
      </c>
      <c r="BE531" s="156">
        <f t="shared" si="14"/>
        <v>0</v>
      </c>
      <c r="BF531" s="156">
        <f t="shared" si="15"/>
        <v>0</v>
      </c>
      <c r="BG531" s="156">
        <f t="shared" si="16"/>
        <v>0</v>
      </c>
      <c r="BH531" s="156">
        <f t="shared" si="17"/>
        <v>0</v>
      </c>
      <c r="BI531" s="156">
        <f t="shared" si="18"/>
        <v>0</v>
      </c>
      <c r="BJ531" s="16" t="s">
        <v>88</v>
      </c>
      <c r="BK531" s="156">
        <f t="shared" si="19"/>
        <v>0</v>
      </c>
      <c r="BL531" s="16" t="s">
        <v>247</v>
      </c>
      <c r="BM531" s="155" t="s">
        <v>1544</v>
      </c>
    </row>
    <row r="532" spans="2:65" s="1" customFormat="1" ht="24.15" customHeight="1">
      <c r="B532" s="142"/>
      <c r="C532" s="165" t="s">
        <v>1545</v>
      </c>
      <c r="D532" s="165" t="s">
        <v>169</v>
      </c>
      <c r="E532" s="166" t="s">
        <v>1546</v>
      </c>
      <c r="F532" s="167" t="s">
        <v>1547</v>
      </c>
      <c r="G532" s="168" t="s">
        <v>362</v>
      </c>
      <c r="H532" s="169">
        <v>1</v>
      </c>
      <c r="I532" s="170"/>
      <c r="J532" s="171">
        <f t="shared" si="10"/>
        <v>0</v>
      </c>
      <c r="K532" s="172"/>
      <c r="L532" s="173"/>
      <c r="M532" s="174" t="s">
        <v>1</v>
      </c>
      <c r="N532" s="175" t="s">
        <v>42</v>
      </c>
      <c r="P532" s="153">
        <f t="shared" si="11"/>
        <v>0</v>
      </c>
      <c r="Q532" s="153">
        <v>2E-3</v>
      </c>
      <c r="R532" s="153">
        <f t="shared" si="12"/>
        <v>2E-3</v>
      </c>
      <c r="S532" s="153">
        <v>0</v>
      </c>
      <c r="T532" s="154">
        <f t="shared" si="13"/>
        <v>0</v>
      </c>
      <c r="AR532" s="155" t="s">
        <v>297</v>
      </c>
      <c r="AT532" s="155" t="s">
        <v>169</v>
      </c>
      <c r="AU532" s="155" t="s">
        <v>88</v>
      </c>
      <c r="AY532" s="16" t="s">
        <v>152</v>
      </c>
      <c r="BE532" s="156">
        <f t="shared" si="14"/>
        <v>0</v>
      </c>
      <c r="BF532" s="156">
        <f t="shared" si="15"/>
        <v>0</v>
      </c>
      <c r="BG532" s="156">
        <f t="shared" si="16"/>
        <v>0</v>
      </c>
      <c r="BH532" s="156">
        <f t="shared" si="17"/>
        <v>0</v>
      </c>
      <c r="BI532" s="156">
        <f t="shared" si="18"/>
        <v>0</v>
      </c>
      <c r="BJ532" s="16" t="s">
        <v>88</v>
      </c>
      <c r="BK532" s="156">
        <f t="shared" si="19"/>
        <v>0</v>
      </c>
      <c r="BL532" s="16" t="s">
        <v>247</v>
      </c>
      <c r="BM532" s="155" t="s">
        <v>1548</v>
      </c>
    </row>
    <row r="533" spans="2:65" s="1" customFormat="1" ht="37.950000000000003" customHeight="1">
      <c r="B533" s="142"/>
      <c r="C533" s="143" t="s">
        <v>1549</v>
      </c>
      <c r="D533" s="143" t="s">
        <v>155</v>
      </c>
      <c r="E533" s="144" t="s">
        <v>1550</v>
      </c>
      <c r="F533" s="145" t="s">
        <v>1551</v>
      </c>
      <c r="G533" s="146" t="s">
        <v>362</v>
      </c>
      <c r="H533" s="147">
        <v>2</v>
      </c>
      <c r="I533" s="148"/>
      <c r="J533" s="149">
        <f t="shared" si="10"/>
        <v>0</v>
      </c>
      <c r="K533" s="150"/>
      <c r="L533" s="31"/>
      <c r="M533" s="151" t="s">
        <v>1</v>
      </c>
      <c r="N533" s="152" t="s">
        <v>42</v>
      </c>
      <c r="P533" s="153">
        <f t="shared" si="11"/>
        <v>0</v>
      </c>
      <c r="Q533" s="153">
        <v>0</v>
      </c>
      <c r="R533" s="153">
        <f t="shared" si="12"/>
        <v>0</v>
      </c>
      <c r="S533" s="153">
        <v>0</v>
      </c>
      <c r="T533" s="154">
        <f t="shared" si="13"/>
        <v>0</v>
      </c>
      <c r="AR533" s="155" t="s">
        <v>247</v>
      </c>
      <c r="AT533" s="155" t="s">
        <v>155</v>
      </c>
      <c r="AU533" s="155" t="s">
        <v>88</v>
      </c>
      <c r="AY533" s="16" t="s">
        <v>152</v>
      </c>
      <c r="BE533" s="156">
        <f t="shared" si="14"/>
        <v>0</v>
      </c>
      <c r="BF533" s="156">
        <f t="shared" si="15"/>
        <v>0</v>
      </c>
      <c r="BG533" s="156">
        <f t="shared" si="16"/>
        <v>0</v>
      </c>
      <c r="BH533" s="156">
        <f t="shared" si="17"/>
        <v>0</v>
      </c>
      <c r="BI533" s="156">
        <f t="shared" si="18"/>
        <v>0</v>
      </c>
      <c r="BJ533" s="16" t="s">
        <v>88</v>
      </c>
      <c r="BK533" s="156">
        <f t="shared" si="19"/>
        <v>0</v>
      </c>
      <c r="BL533" s="16" t="s">
        <v>247</v>
      </c>
      <c r="BM533" s="155" t="s">
        <v>1552</v>
      </c>
    </row>
    <row r="534" spans="2:65" s="1" customFormat="1" ht="24.15" customHeight="1">
      <c r="B534" s="142"/>
      <c r="C534" s="143" t="s">
        <v>1553</v>
      </c>
      <c r="D534" s="143" t="s">
        <v>155</v>
      </c>
      <c r="E534" s="144" t="s">
        <v>1554</v>
      </c>
      <c r="F534" s="145" t="s">
        <v>1555</v>
      </c>
      <c r="G534" s="146" t="s">
        <v>362</v>
      </c>
      <c r="H534" s="147">
        <v>2</v>
      </c>
      <c r="I534" s="148"/>
      <c r="J534" s="149">
        <f t="shared" si="10"/>
        <v>0</v>
      </c>
      <c r="K534" s="150"/>
      <c r="L534" s="31"/>
      <c r="M534" s="151" t="s">
        <v>1</v>
      </c>
      <c r="N534" s="152" t="s">
        <v>42</v>
      </c>
      <c r="P534" s="153">
        <f t="shared" si="11"/>
        <v>0</v>
      </c>
      <c r="Q534" s="153">
        <v>0</v>
      </c>
      <c r="R534" s="153">
        <f t="shared" si="12"/>
        <v>0</v>
      </c>
      <c r="S534" s="153">
        <v>0</v>
      </c>
      <c r="T534" s="154">
        <f t="shared" si="13"/>
        <v>0</v>
      </c>
      <c r="AR534" s="155" t="s">
        <v>247</v>
      </c>
      <c r="AT534" s="155" t="s">
        <v>155</v>
      </c>
      <c r="AU534" s="155" t="s">
        <v>88</v>
      </c>
      <c r="AY534" s="16" t="s">
        <v>152</v>
      </c>
      <c r="BE534" s="156">
        <f t="shared" si="14"/>
        <v>0</v>
      </c>
      <c r="BF534" s="156">
        <f t="shared" si="15"/>
        <v>0</v>
      </c>
      <c r="BG534" s="156">
        <f t="shared" si="16"/>
        <v>0</v>
      </c>
      <c r="BH534" s="156">
        <f t="shared" si="17"/>
        <v>0</v>
      </c>
      <c r="BI534" s="156">
        <f t="shared" si="18"/>
        <v>0</v>
      </c>
      <c r="BJ534" s="16" t="s">
        <v>88</v>
      </c>
      <c r="BK534" s="156">
        <f t="shared" si="19"/>
        <v>0</v>
      </c>
      <c r="BL534" s="16" t="s">
        <v>247</v>
      </c>
      <c r="BM534" s="155" t="s">
        <v>1556</v>
      </c>
    </row>
    <row r="535" spans="2:65" s="1" customFormat="1" ht="21.75" customHeight="1">
      <c r="B535" s="142"/>
      <c r="C535" s="165" t="s">
        <v>1557</v>
      </c>
      <c r="D535" s="165" t="s">
        <v>169</v>
      </c>
      <c r="E535" s="166" t="s">
        <v>1558</v>
      </c>
      <c r="F535" s="167" t="s">
        <v>1559</v>
      </c>
      <c r="G535" s="168" t="s">
        <v>362</v>
      </c>
      <c r="H535" s="169">
        <v>1</v>
      </c>
      <c r="I535" s="170"/>
      <c r="J535" s="171">
        <f t="shared" si="10"/>
        <v>0</v>
      </c>
      <c r="K535" s="172"/>
      <c r="L535" s="173"/>
      <c r="M535" s="174" t="s">
        <v>1</v>
      </c>
      <c r="N535" s="175" t="s">
        <v>42</v>
      </c>
      <c r="P535" s="153">
        <f t="shared" si="11"/>
        <v>0</v>
      </c>
      <c r="Q535" s="153">
        <v>3.3E-4</v>
      </c>
      <c r="R535" s="153">
        <f t="shared" si="12"/>
        <v>3.3E-4</v>
      </c>
      <c r="S535" s="153">
        <v>0</v>
      </c>
      <c r="T535" s="154">
        <f t="shared" si="13"/>
        <v>0</v>
      </c>
      <c r="AR535" s="155" t="s">
        <v>297</v>
      </c>
      <c r="AT535" s="155" t="s">
        <v>169</v>
      </c>
      <c r="AU535" s="155" t="s">
        <v>88</v>
      </c>
      <c r="AY535" s="16" t="s">
        <v>152</v>
      </c>
      <c r="BE535" s="156">
        <f t="shared" si="14"/>
        <v>0</v>
      </c>
      <c r="BF535" s="156">
        <f t="shared" si="15"/>
        <v>0</v>
      </c>
      <c r="BG535" s="156">
        <f t="shared" si="16"/>
        <v>0</v>
      </c>
      <c r="BH535" s="156">
        <f t="shared" si="17"/>
        <v>0</v>
      </c>
      <c r="BI535" s="156">
        <f t="shared" si="18"/>
        <v>0</v>
      </c>
      <c r="BJ535" s="16" t="s">
        <v>88</v>
      </c>
      <c r="BK535" s="156">
        <f t="shared" si="19"/>
        <v>0</v>
      </c>
      <c r="BL535" s="16" t="s">
        <v>247</v>
      </c>
      <c r="BM535" s="155" t="s">
        <v>1560</v>
      </c>
    </row>
    <row r="536" spans="2:65" s="1" customFormat="1" ht="24.15" customHeight="1">
      <c r="B536" s="142"/>
      <c r="C536" s="165" t="s">
        <v>1561</v>
      </c>
      <c r="D536" s="165" t="s">
        <v>169</v>
      </c>
      <c r="E536" s="166" t="s">
        <v>1562</v>
      </c>
      <c r="F536" s="167" t="s">
        <v>1563</v>
      </c>
      <c r="G536" s="168" t="s">
        <v>362</v>
      </c>
      <c r="H536" s="169">
        <v>1</v>
      </c>
      <c r="I536" s="170"/>
      <c r="J536" s="171">
        <f t="shared" si="10"/>
        <v>0</v>
      </c>
      <c r="K536" s="172"/>
      <c r="L536" s="173"/>
      <c r="M536" s="174" t="s">
        <v>1</v>
      </c>
      <c r="N536" s="175" t="s">
        <v>42</v>
      </c>
      <c r="P536" s="153">
        <f t="shared" si="11"/>
        <v>0</v>
      </c>
      <c r="Q536" s="153">
        <v>3.3E-4</v>
      </c>
      <c r="R536" s="153">
        <f t="shared" si="12"/>
        <v>3.3E-4</v>
      </c>
      <c r="S536" s="153">
        <v>0</v>
      </c>
      <c r="T536" s="154">
        <f t="shared" si="13"/>
        <v>0</v>
      </c>
      <c r="AR536" s="155" t="s">
        <v>297</v>
      </c>
      <c r="AT536" s="155" t="s">
        <v>169</v>
      </c>
      <c r="AU536" s="155" t="s">
        <v>88</v>
      </c>
      <c r="AY536" s="16" t="s">
        <v>152</v>
      </c>
      <c r="BE536" s="156">
        <f t="shared" si="14"/>
        <v>0</v>
      </c>
      <c r="BF536" s="156">
        <f t="shared" si="15"/>
        <v>0</v>
      </c>
      <c r="BG536" s="156">
        <f t="shared" si="16"/>
        <v>0</v>
      </c>
      <c r="BH536" s="156">
        <f t="shared" si="17"/>
        <v>0</v>
      </c>
      <c r="BI536" s="156">
        <f t="shared" si="18"/>
        <v>0</v>
      </c>
      <c r="BJ536" s="16" t="s">
        <v>88</v>
      </c>
      <c r="BK536" s="156">
        <f t="shared" si="19"/>
        <v>0</v>
      </c>
      <c r="BL536" s="16" t="s">
        <v>247</v>
      </c>
      <c r="BM536" s="155" t="s">
        <v>1564</v>
      </c>
    </row>
    <row r="537" spans="2:65" s="1" customFormat="1" ht="24.15" customHeight="1">
      <c r="B537" s="142"/>
      <c r="C537" s="143" t="s">
        <v>1565</v>
      </c>
      <c r="D537" s="143" t="s">
        <v>155</v>
      </c>
      <c r="E537" s="144" t="s">
        <v>1566</v>
      </c>
      <c r="F537" s="145" t="s">
        <v>1567</v>
      </c>
      <c r="G537" s="146" t="s">
        <v>362</v>
      </c>
      <c r="H537" s="147">
        <v>1</v>
      </c>
      <c r="I537" s="148"/>
      <c r="J537" s="149">
        <f t="shared" si="10"/>
        <v>0</v>
      </c>
      <c r="K537" s="150"/>
      <c r="L537" s="31"/>
      <c r="M537" s="151" t="s">
        <v>1</v>
      </c>
      <c r="N537" s="152" t="s">
        <v>42</v>
      </c>
      <c r="P537" s="153">
        <f t="shared" si="11"/>
        <v>0</v>
      </c>
      <c r="Q537" s="153">
        <v>0</v>
      </c>
      <c r="R537" s="153">
        <f t="shared" si="12"/>
        <v>0</v>
      </c>
      <c r="S537" s="153">
        <v>0</v>
      </c>
      <c r="T537" s="154">
        <f t="shared" si="13"/>
        <v>0</v>
      </c>
      <c r="AR537" s="155" t="s">
        <v>247</v>
      </c>
      <c r="AT537" s="155" t="s">
        <v>155</v>
      </c>
      <c r="AU537" s="155" t="s">
        <v>88</v>
      </c>
      <c r="AY537" s="16" t="s">
        <v>152</v>
      </c>
      <c r="BE537" s="156">
        <f t="shared" si="14"/>
        <v>0</v>
      </c>
      <c r="BF537" s="156">
        <f t="shared" si="15"/>
        <v>0</v>
      </c>
      <c r="BG537" s="156">
        <f t="shared" si="16"/>
        <v>0</v>
      </c>
      <c r="BH537" s="156">
        <f t="shared" si="17"/>
        <v>0</v>
      </c>
      <c r="BI537" s="156">
        <f t="shared" si="18"/>
        <v>0</v>
      </c>
      <c r="BJ537" s="16" t="s">
        <v>88</v>
      </c>
      <c r="BK537" s="156">
        <f t="shared" si="19"/>
        <v>0</v>
      </c>
      <c r="BL537" s="16" t="s">
        <v>247</v>
      </c>
      <c r="BM537" s="155" t="s">
        <v>1568</v>
      </c>
    </row>
    <row r="538" spans="2:65" s="1" customFormat="1" ht="24.15" customHeight="1">
      <c r="B538" s="142"/>
      <c r="C538" s="143" t="s">
        <v>1569</v>
      </c>
      <c r="D538" s="143" t="s">
        <v>155</v>
      </c>
      <c r="E538" s="144" t="s">
        <v>1570</v>
      </c>
      <c r="F538" s="145" t="s">
        <v>1571</v>
      </c>
      <c r="G538" s="146" t="s">
        <v>312</v>
      </c>
      <c r="H538" s="189"/>
      <c r="I538" s="148"/>
      <c r="J538" s="149">
        <f t="shared" si="10"/>
        <v>0</v>
      </c>
      <c r="K538" s="150"/>
      <c r="L538" s="31"/>
      <c r="M538" s="151" t="s">
        <v>1</v>
      </c>
      <c r="N538" s="152" t="s">
        <v>42</v>
      </c>
      <c r="P538" s="153">
        <f t="shared" si="11"/>
        <v>0</v>
      </c>
      <c r="Q538" s="153">
        <v>0</v>
      </c>
      <c r="R538" s="153">
        <f t="shared" si="12"/>
        <v>0</v>
      </c>
      <c r="S538" s="153">
        <v>0</v>
      </c>
      <c r="T538" s="154">
        <f t="shared" si="13"/>
        <v>0</v>
      </c>
      <c r="AR538" s="155" t="s">
        <v>247</v>
      </c>
      <c r="AT538" s="155" t="s">
        <v>155</v>
      </c>
      <c r="AU538" s="155" t="s">
        <v>88</v>
      </c>
      <c r="AY538" s="16" t="s">
        <v>152</v>
      </c>
      <c r="BE538" s="156">
        <f t="shared" si="14"/>
        <v>0</v>
      </c>
      <c r="BF538" s="156">
        <f t="shared" si="15"/>
        <v>0</v>
      </c>
      <c r="BG538" s="156">
        <f t="shared" si="16"/>
        <v>0</v>
      </c>
      <c r="BH538" s="156">
        <f t="shared" si="17"/>
        <v>0</v>
      </c>
      <c r="BI538" s="156">
        <f t="shared" si="18"/>
        <v>0</v>
      </c>
      <c r="BJ538" s="16" t="s">
        <v>88</v>
      </c>
      <c r="BK538" s="156">
        <f t="shared" si="19"/>
        <v>0</v>
      </c>
      <c r="BL538" s="16" t="s">
        <v>247</v>
      </c>
      <c r="BM538" s="155" t="s">
        <v>1572</v>
      </c>
    </row>
    <row r="539" spans="2:65" s="11" customFormat="1" ht="22.95" customHeight="1">
      <c r="B539" s="130"/>
      <c r="D539" s="131" t="s">
        <v>75</v>
      </c>
      <c r="E539" s="140" t="s">
        <v>786</v>
      </c>
      <c r="F539" s="140" t="s">
        <v>787</v>
      </c>
      <c r="I539" s="133"/>
      <c r="J539" s="141">
        <f>BK539</f>
        <v>0</v>
      </c>
      <c r="L539" s="130"/>
      <c r="M539" s="135"/>
      <c r="P539" s="136">
        <f>SUM(P540:P603)</f>
        <v>0</v>
      </c>
      <c r="R539" s="136">
        <f>SUM(R540:R603)</f>
        <v>1.8357560234400001</v>
      </c>
      <c r="T539" s="137">
        <f>SUM(T540:T603)</f>
        <v>1.8167979999999999</v>
      </c>
      <c r="AR539" s="131" t="s">
        <v>88</v>
      </c>
      <c r="AT539" s="138" t="s">
        <v>75</v>
      </c>
      <c r="AU539" s="138" t="s">
        <v>83</v>
      </c>
      <c r="AY539" s="131" t="s">
        <v>152</v>
      </c>
      <c r="BK539" s="139">
        <f>SUM(BK540:BK603)</f>
        <v>0</v>
      </c>
    </row>
    <row r="540" spans="2:65" s="1" customFormat="1" ht="33" customHeight="1">
      <c r="B540" s="142"/>
      <c r="C540" s="143" t="s">
        <v>1573</v>
      </c>
      <c r="D540" s="143" t="s">
        <v>155</v>
      </c>
      <c r="E540" s="144" t="s">
        <v>788</v>
      </c>
      <c r="F540" s="145" t="s">
        <v>789</v>
      </c>
      <c r="G540" s="146" t="s">
        <v>165</v>
      </c>
      <c r="H540" s="147">
        <v>67.831999999999994</v>
      </c>
      <c r="I540" s="148"/>
      <c r="J540" s="149">
        <f>ROUND(I540*H540,2)</f>
        <v>0</v>
      </c>
      <c r="K540" s="150"/>
      <c r="L540" s="31"/>
      <c r="M540" s="151" t="s">
        <v>1</v>
      </c>
      <c r="N540" s="152" t="s">
        <v>42</v>
      </c>
      <c r="P540" s="153">
        <f>O540*H540</f>
        <v>0</v>
      </c>
      <c r="Q540" s="153">
        <v>0</v>
      </c>
      <c r="R540" s="153">
        <f>Q540*H540</f>
        <v>0</v>
      </c>
      <c r="S540" s="153">
        <v>1.4E-2</v>
      </c>
      <c r="T540" s="154">
        <f>S540*H540</f>
        <v>0.94964799999999994</v>
      </c>
      <c r="AR540" s="155" t="s">
        <v>247</v>
      </c>
      <c r="AT540" s="155" t="s">
        <v>155</v>
      </c>
      <c r="AU540" s="155" t="s">
        <v>88</v>
      </c>
      <c r="AY540" s="16" t="s">
        <v>152</v>
      </c>
      <c r="BE540" s="156">
        <f>IF(N540="základná",J540,0)</f>
        <v>0</v>
      </c>
      <c r="BF540" s="156">
        <f>IF(N540="znížená",J540,0)</f>
        <v>0</v>
      </c>
      <c r="BG540" s="156">
        <f>IF(N540="zákl. prenesená",J540,0)</f>
        <v>0</v>
      </c>
      <c r="BH540" s="156">
        <f>IF(N540="zníž. prenesená",J540,0)</f>
        <v>0</v>
      </c>
      <c r="BI540" s="156">
        <f>IF(N540="nulová",J540,0)</f>
        <v>0</v>
      </c>
      <c r="BJ540" s="16" t="s">
        <v>88</v>
      </c>
      <c r="BK540" s="156">
        <f>ROUND(I540*H540,2)</f>
        <v>0</v>
      </c>
      <c r="BL540" s="16" t="s">
        <v>247</v>
      </c>
      <c r="BM540" s="155" t="s">
        <v>1574</v>
      </c>
    </row>
    <row r="541" spans="2:65" s="14" customFormat="1">
      <c r="B541" s="183"/>
      <c r="D541" s="158" t="s">
        <v>161</v>
      </c>
      <c r="E541" s="184" t="s">
        <v>1</v>
      </c>
      <c r="F541" s="185" t="s">
        <v>791</v>
      </c>
      <c r="H541" s="184" t="s">
        <v>1</v>
      </c>
      <c r="I541" s="186"/>
      <c r="L541" s="183"/>
      <c r="M541" s="187"/>
      <c r="T541" s="188"/>
      <c r="AT541" s="184" t="s">
        <v>161</v>
      </c>
      <c r="AU541" s="184" t="s">
        <v>88</v>
      </c>
      <c r="AV541" s="14" t="s">
        <v>83</v>
      </c>
      <c r="AW541" s="14" t="s">
        <v>31</v>
      </c>
      <c r="AX541" s="14" t="s">
        <v>76</v>
      </c>
      <c r="AY541" s="184" t="s">
        <v>152</v>
      </c>
    </row>
    <row r="542" spans="2:65" s="12" customFormat="1">
      <c r="B542" s="157"/>
      <c r="D542" s="158" t="s">
        <v>161</v>
      </c>
      <c r="E542" s="159" t="s">
        <v>1</v>
      </c>
      <c r="F542" s="160" t="s">
        <v>1575</v>
      </c>
      <c r="H542" s="161">
        <v>67.831999999999994</v>
      </c>
      <c r="I542" s="162"/>
      <c r="L542" s="157"/>
      <c r="M542" s="163"/>
      <c r="T542" s="164"/>
      <c r="AT542" s="159" t="s">
        <v>161</v>
      </c>
      <c r="AU542" s="159" t="s">
        <v>88</v>
      </c>
      <c r="AV542" s="12" t="s">
        <v>88</v>
      </c>
      <c r="AW542" s="12" t="s">
        <v>31</v>
      </c>
      <c r="AX542" s="12" t="s">
        <v>83</v>
      </c>
      <c r="AY542" s="159" t="s">
        <v>152</v>
      </c>
    </row>
    <row r="543" spans="2:65" s="1" customFormat="1" ht="33" customHeight="1">
      <c r="B543" s="142"/>
      <c r="C543" s="143" t="s">
        <v>1576</v>
      </c>
      <c r="D543" s="143" t="s">
        <v>155</v>
      </c>
      <c r="E543" s="144" t="s">
        <v>1577</v>
      </c>
      <c r="F543" s="145" t="s">
        <v>1578</v>
      </c>
      <c r="G543" s="146" t="s">
        <v>158</v>
      </c>
      <c r="H543" s="147">
        <v>25.5</v>
      </c>
      <c r="I543" s="148"/>
      <c r="J543" s="149">
        <f>ROUND(I543*H543,2)</f>
        <v>0</v>
      </c>
      <c r="K543" s="150"/>
      <c r="L543" s="31"/>
      <c r="M543" s="151" t="s">
        <v>1</v>
      </c>
      <c r="N543" s="152" t="s">
        <v>42</v>
      </c>
      <c r="P543" s="153">
        <f>O543*H543</f>
        <v>0</v>
      </c>
      <c r="Q543" s="153">
        <v>0</v>
      </c>
      <c r="R543" s="153">
        <f>Q543*H543</f>
        <v>0</v>
      </c>
      <c r="S543" s="153">
        <v>2.4E-2</v>
      </c>
      <c r="T543" s="154">
        <f>S543*H543</f>
        <v>0.61199999999999999</v>
      </c>
      <c r="AR543" s="155" t="s">
        <v>247</v>
      </c>
      <c r="AT543" s="155" t="s">
        <v>155</v>
      </c>
      <c r="AU543" s="155" t="s">
        <v>88</v>
      </c>
      <c r="AY543" s="16" t="s">
        <v>152</v>
      </c>
      <c r="BE543" s="156">
        <f>IF(N543="základná",J543,0)</f>
        <v>0</v>
      </c>
      <c r="BF543" s="156">
        <f>IF(N543="znížená",J543,0)</f>
        <v>0</v>
      </c>
      <c r="BG543" s="156">
        <f>IF(N543="zákl. prenesená",J543,0)</f>
        <v>0</v>
      </c>
      <c r="BH543" s="156">
        <f>IF(N543="zníž. prenesená",J543,0)</f>
        <v>0</v>
      </c>
      <c r="BI543" s="156">
        <f>IF(N543="nulová",J543,0)</f>
        <v>0</v>
      </c>
      <c r="BJ543" s="16" t="s">
        <v>88</v>
      </c>
      <c r="BK543" s="156">
        <f>ROUND(I543*H543,2)</f>
        <v>0</v>
      </c>
      <c r="BL543" s="16" t="s">
        <v>247</v>
      </c>
      <c r="BM543" s="155" t="s">
        <v>1579</v>
      </c>
    </row>
    <row r="544" spans="2:65" s="14" customFormat="1">
      <c r="B544" s="183"/>
      <c r="D544" s="158" t="s">
        <v>161</v>
      </c>
      <c r="E544" s="184" t="s">
        <v>1</v>
      </c>
      <c r="F544" s="185" t="s">
        <v>1580</v>
      </c>
      <c r="H544" s="184" t="s">
        <v>1</v>
      </c>
      <c r="I544" s="186"/>
      <c r="L544" s="183"/>
      <c r="M544" s="187"/>
      <c r="T544" s="188"/>
      <c r="AT544" s="184" t="s">
        <v>161</v>
      </c>
      <c r="AU544" s="184" t="s">
        <v>88</v>
      </c>
      <c r="AV544" s="14" t="s">
        <v>83</v>
      </c>
      <c r="AW544" s="14" t="s">
        <v>31</v>
      </c>
      <c r="AX544" s="14" t="s">
        <v>76</v>
      </c>
      <c r="AY544" s="184" t="s">
        <v>152</v>
      </c>
    </row>
    <row r="545" spans="2:65" s="12" customFormat="1">
      <c r="B545" s="157"/>
      <c r="D545" s="158" t="s">
        <v>161</v>
      </c>
      <c r="E545" s="159" t="s">
        <v>1</v>
      </c>
      <c r="F545" s="160" t="s">
        <v>1581</v>
      </c>
      <c r="H545" s="161">
        <v>1.2</v>
      </c>
      <c r="I545" s="162"/>
      <c r="L545" s="157"/>
      <c r="M545" s="163"/>
      <c r="T545" s="164"/>
      <c r="AT545" s="159" t="s">
        <v>161</v>
      </c>
      <c r="AU545" s="159" t="s">
        <v>88</v>
      </c>
      <c r="AV545" s="12" t="s">
        <v>88</v>
      </c>
      <c r="AW545" s="12" t="s">
        <v>31</v>
      </c>
      <c r="AX545" s="12" t="s">
        <v>76</v>
      </c>
      <c r="AY545" s="159" t="s">
        <v>152</v>
      </c>
    </row>
    <row r="546" spans="2:65" s="14" customFormat="1">
      <c r="B546" s="183"/>
      <c r="D546" s="158" t="s">
        <v>161</v>
      </c>
      <c r="E546" s="184" t="s">
        <v>1</v>
      </c>
      <c r="F546" s="185" t="s">
        <v>1582</v>
      </c>
      <c r="H546" s="184" t="s">
        <v>1</v>
      </c>
      <c r="I546" s="186"/>
      <c r="L546" s="183"/>
      <c r="M546" s="187"/>
      <c r="T546" s="188"/>
      <c r="AT546" s="184" t="s">
        <v>161</v>
      </c>
      <c r="AU546" s="184" t="s">
        <v>88</v>
      </c>
      <c r="AV546" s="14" t="s">
        <v>83</v>
      </c>
      <c r="AW546" s="14" t="s">
        <v>31</v>
      </c>
      <c r="AX546" s="14" t="s">
        <v>76</v>
      </c>
      <c r="AY546" s="184" t="s">
        <v>152</v>
      </c>
    </row>
    <row r="547" spans="2:65" s="12" customFormat="1">
      <c r="B547" s="157"/>
      <c r="D547" s="158" t="s">
        <v>161</v>
      </c>
      <c r="E547" s="159" t="s">
        <v>1</v>
      </c>
      <c r="F547" s="160" t="s">
        <v>1583</v>
      </c>
      <c r="H547" s="161">
        <v>24.3</v>
      </c>
      <c r="I547" s="162"/>
      <c r="L547" s="157"/>
      <c r="M547" s="163"/>
      <c r="T547" s="164"/>
      <c r="AT547" s="159" t="s">
        <v>161</v>
      </c>
      <c r="AU547" s="159" t="s">
        <v>88</v>
      </c>
      <c r="AV547" s="12" t="s">
        <v>88</v>
      </c>
      <c r="AW547" s="12" t="s">
        <v>31</v>
      </c>
      <c r="AX547" s="12" t="s">
        <v>76</v>
      </c>
      <c r="AY547" s="159" t="s">
        <v>152</v>
      </c>
    </row>
    <row r="548" spans="2:65" s="13" customFormat="1">
      <c r="B548" s="176"/>
      <c r="D548" s="158" t="s">
        <v>161</v>
      </c>
      <c r="E548" s="177" t="s">
        <v>1</v>
      </c>
      <c r="F548" s="178" t="s">
        <v>183</v>
      </c>
      <c r="H548" s="179">
        <v>25.5</v>
      </c>
      <c r="I548" s="180"/>
      <c r="L548" s="176"/>
      <c r="M548" s="181"/>
      <c r="T548" s="182"/>
      <c r="AT548" s="177" t="s">
        <v>161</v>
      </c>
      <c r="AU548" s="177" t="s">
        <v>88</v>
      </c>
      <c r="AV548" s="13" t="s">
        <v>159</v>
      </c>
      <c r="AW548" s="13" t="s">
        <v>31</v>
      </c>
      <c r="AX548" s="13" t="s">
        <v>83</v>
      </c>
      <c r="AY548" s="177" t="s">
        <v>152</v>
      </c>
    </row>
    <row r="549" spans="2:65" s="1" customFormat="1" ht="24.15" customHeight="1">
      <c r="B549" s="142"/>
      <c r="C549" s="143" t="s">
        <v>1584</v>
      </c>
      <c r="D549" s="143" t="s">
        <v>155</v>
      </c>
      <c r="E549" s="144" t="s">
        <v>1585</v>
      </c>
      <c r="F549" s="145" t="s">
        <v>1586</v>
      </c>
      <c r="G549" s="146" t="s">
        <v>158</v>
      </c>
      <c r="H549" s="147">
        <v>13.6</v>
      </c>
      <c r="I549" s="148"/>
      <c r="J549" s="149">
        <f>ROUND(I549*H549,2)</f>
        <v>0</v>
      </c>
      <c r="K549" s="150"/>
      <c r="L549" s="31"/>
      <c r="M549" s="151" t="s">
        <v>1</v>
      </c>
      <c r="N549" s="152" t="s">
        <v>42</v>
      </c>
      <c r="P549" s="153">
        <f>O549*H549</f>
        <v>0</v>
      </c>
      <c r="Q549" s="153">
        <v>2.5999999999999998E-4</v>
      </c>
      <c r="R549" s="153">
        <f>Q549*H549</f>
        <v>3.5359999999999996E-3</v>
      </c>
      <c r="S549" s="153">
        <v>0</v>
      </c>
      <c r="T549" s="154">
        <f>S549*H549</f>
        <v>0</v>
      </c>
      <c r="AR549" s="155" t="s">
        <v>247</v>
      </c>
      <c r="AT549" s="155" t="s">
        <v>155</v>
      </c>
      <c r="AU549" s="155" t="s">
        <v>88</v>
      </c>
      <c r="AY549" s="16" t="s">
        <v>152</v>
      </c>
      <c r="BE549" s="156">
        <f>IF(N549="základná",J549,0)</f>
        <v>0</v>
      </c>
      <c r="BF549" s="156">
        <f>IF(N549="znížená",J549,0)</f>
        <v>0</v>
      </c>
      <c r="BG549" s="156">
        <f>IF(N549="zákl. prenesená",J549,0)</f>
        <v>0</v>
      </c>
      <c r="BH549" s="156">
        <f>IF(N549="zníž. prenesená",J549,0)</f>
        <v>0</v>
      </c>
      <c r="BI549" s="156">
        <f>IF(N549="nulová",J549,0)</f>
        <v>0</v>
      </c>
      <c r="BJ549" s="16" t="s">
        <v>88</v>
      </c>
      <c r="BK549" s="156">
        <f>ROUND(I549*H549,2)</f>
        <v>0</v>
      </c>
      <c r="BL549" s="16" t="s">
        <v>247</v>
      </c>
      <c r="BM549" s="155" t="s">
        <v>1587</v>
      </c>
    </row>
    <row r="550" spans="2:65" s="14" customFormat="1">
      <c r="B550" s="183"/>
      <c r="D550" s="158" t="s">
        <v>161</v>
      </c>
      <c r="E550" s="184" t="s">
        <v>1</v>
      </c>
      <c r="F550" s="185" t="s">
        <v>1588</v>
      </c>
      <c r="H550" s="184" t="s">
        <v>1</v>
      </c>
      <c r="I550" s="186"/>
      <c r="L550" s="183"/>
      <c r="M550" s="187"/>
      <c r="T550" s="188"/>
      <c r="AT550" s="184" t="s">
        <v>161</v>
      </c>
      <c r="AU550" s="184" t="s">
        <v>88</v>
      </c>
      <c r="AV550" s="14" t="s">
        <v>83</v>
      </c>
      <c r="AW550" s="14" t="s">
        <v>31</v>
      </c>
      <c r="AX550" s="14" t="s">
        <v>76</v>
      </c>
      <c r="AY550" s="184" t="s">
        <v>152</v>
      </c>
    </row>
    <row r="551" spans="2:65" s="12" customFormat="1">
      <c r="B551" s="157"/>
      <c r="D551" s="158" t="s">
        <v>161</v>
      </c>
      <c r="E551" s="159" t="s">
        <v>1</v>
      </c>
      <c r="F551" s="160" t="s">
        <v>1589</v>
      </c>
      <c r="H551" s="161">
        <v>9.3000000000000007</v>
      </c>
      <c r="I551" s="162"/>
      <c r="L551" s="157"/>
      <c r="M551" s="163"/>
      <c r="T551" s="164"/>
      <c r="AT551" s="159" t="s">
        <v>161</v>
      </c>
      <c r="AU551" s="159" t="s">
        <v>88</v>
      </c>
      <c r="AV551" s="12" t="s">
        <v>88</v>
      </c>
      <c r="AW551" s="12" t="s">
        <v>31</v>
      </c>
      <c r="AX551" s="12" t="s">
        <v>76</v>
      </c>
      <c r="AY551" s="159" t="s">
        <v>152</v>
      </c>
    </row>
    <row r="552" spans="2:65" s="12" customFormat="1">
      <c r="B552" s="157"/>
      <c r="D552" s="158" t="s">
        <v>161</v>
      </c>
      <c r="E552" s="159" t="s">
        <v>1</v>
      </c>
      <c r="F552" s="160" t="s">
        <v>1590</v>
      </c>
      <c r="H552" s="161">
        <v>4.3</v>
      </c>
      <c r="I552" s="162"/>
      <c r="L552" s="157"/>
      <c r="M552" s="163"/>
      <c r="T552" s="164"/>
      <c r="AT552" s="159" t="s">
        <v>161</v>
      </c>
      <c r="AU552" s="159" t="s">
        <v>88</v>
      </c>
      <c r="AV552" s="12" t="s">
        <v>88</v>
      </c>
      <c r="AW552" s="12" t="s">
        <v>31</v>
      </c>
      <c r="AX552" s="12" t="s">
        <v>76</v>
      </c>
      <c r="AY552" s="159" t="s">
        <v>152</v>
      </c>
    </row>
    <row r="553" spans="2:65" s="13" customFormat="1">
      <c r="B553" s="176"/>
      <c r="D553" s="158" t="s">
        <v>161</v>
      </c>
      <c r="E553" s="177" t="s">
        <v>1</v>
      </c>
      <c r="F553" s="178" t="s">
        <v>183</v>
      </c>
      <c r="H553" s="179">
        <v>13.6</v>
      </c>
      <c r="I553" s="180"/>
      <c r="L553" s="176"/>
      <c r="M553" s="181"/>
      <c r="T553" s="182"/>
      <c r="AT553" s="177" t="s">
        <v>161</v>
      </c>
      <c r="AU553" s="177" t="s">
        <v>88</v>
      </c>
      <c r="AV553" s="13" t="s">
        <v>159</v>
      </c>
      <c r="AW553" s="13" t="s">
        <v>31</v>
      </c>
      <c r="AX553" s="13" t="s">
        <v>83</v>
      </c>
      <c r="AY553" s="177" t="s">
        <v>152</v>
      </c>
    </row>
    <row r="554" spans="2:65" s="1" customFormat="1" ht="24.15" customHeight="1">
      <c r="B554" s="142"/>
      <c r="C554" s="165" t="s">
        <v>1591</v>
      </c>
      <c r="D554" s="165" t="s">
        <v>169</v>
      </c>
      <c r="E554" s="166" t="s">
        <v>1592</v>
      </c>
      <c r="F554" s="167" t="s">
        <v>1593</v>
      </c>
      <c r="G554" s="168" t="s">
        <v>711</v>
      </c>
      <c r="H554" s="169">
        <v>0.29299999999999998</v>
      </c>
      <c r="I554" s="170"/>
      <c r="J554" s="171">
        <f>ROUND(I554*H554,2)</f>
        <v>0</v>
      </c>
      <c r="K554" s="172"/>
      <c r="L554" s="173"/>
      <c r="M554" s="174" t="s">
        <v>1</v>
      </c>
      <c r="N554" s="175" t="s">
        <v>42</v>
      </c>
      <c r="P554" s="153">
        <f>O554*H554</f>
        <v>0</v>
      </c>
      <c r="Q554" s="153">
        <v>0.55000000000000004</v>
      </c>
      <c r="R554" s="153">
        <f>Q554*H554</f>
        <v>0.16115000000000002</v>
      </c>
      <c r="S554" s="153">
        <v>0</v>
      </c>
      <c r="T554" s="154">
        <f>S554*H554</f>
        <v>0</v>
      </c>
      <c r="AR554" s="155" t="s">
        <v>297</v>
      </c>
      <c r="AT554" s="155" t="s">
        <v>169</v>
      </c>
      <c r="AU554" s="155" t="s">
        <v>88</v>
      </c>
      <c r="AY554" s="16" t="s">
        <v>152</v>
      </c>
      <c r="BE554" s="156">
        <f>IF(N554="základná",J554,0)</f>
        <v>0</v>
      </c>
      <c r="BF554" s="156">
        <f>IF(N554="znížená",J554,0)</f>
        <v>0</v>
      </c>
      <c r="BG554" s="156">
        <f>IF(N554="zákl. prenesená",J554,0)</f>
        <v>0</v>
      </c>
      <c r="BH554" s="156">
        <f>IF(N554="zníž. prenesená",J554,0)</f>
        <v>0</v>
      </c>
      <c r="BI554" s="156">
        <f>IF(N554="nulová",J554,0)</f>
        <v>0</v>
      </c>
      <c r="BJ554" s="16" t="s">
        <v>88</v>
      </c>
      <c r="BK554" s="156">
        <f>ROUND(I554*H554,2)</f>
        <v>0</v>
      </c>
      <c r="BL554" s="16" t="s">
        <v>247</v>
      </c>
      <c r="BM554" s="155" t="s">
        <v>1594</v>
      </c>
    </row>
    <row r="555" spans="2:65" s="12" customFormat="1">
      <c r="B555" s="157"/>
      <c r="D555" s="158" t="s">
        <v>161</v>
      </c>
      <c r="E555" s="159" t="s">
        <v>1</v>
      </c>
      <c r="F555" s="160" t="s">
        <v>1595</v>
      </c>
      <c r="H555" s="161">
        <v>0.16400000000000001</v>
      </c>
      <c r="I555" s="162"/>
      <c r="L555" s="157"/>
      <c r="M555" s="163"/>
      <c r="T555" s="164"/>
      <c r="AT555" s="159" t="s">
        <v>161</v>
      </c>
      <c r="AU555" s="159" t="s">
        <v>88</v>
      </c>
      <c r="AV555" s="12" t="s">
        <v>88</v>
      </c>
      <c r="AW555" s="12" t="s">
        <v>31</v>
      </c>
      <c r="AX555" s="12" t="s">
        <v>76</v>
      </c>
      <c r="AY555" s="159" t="s">
        <v>152</v>
      </c>
    </row>
    <row r="556" spans="2:65" s="12" customFormat="1">
      <c r="B556" s="157"/>
      <c r="D556" s="158" t="s">
        <v>161</v>
      </c>
      <c r="E556" s="159" t="s">
        <v>1</v>
      </c>
      <c r="F556" s="160" t="s">
        <v>1596</v>
      </c>
      <c r="H556" s="161">
        <v>0.10199999999999999</v>
      </c>
      <c r="I556" s="162"/>
      <c r="L556" s="157"/>
      <c r="M556" s="163"/>
      <c r="T556" s="164"/>
      <c r="AT556" s="159" t="s">
        <v>161</v>
      </c>
      <c r="AU556" s="159" t="s">
        <v>88</v>
      </c>
      <c r="AV556" s="12" t="s">
        <v>88</v>
      </c>
      <c r="AW556" s="12" t="s">
        <v>31</v>
      </c>
      <c r="AX556" s="12" t="s">
        <v>76</v>
      </c>
      <c r="AY556" s="159" t="s">
        <v>152</v>
      </c>
    </row>
    <row r="557" spans="2:65" s="13" customFormat="1">
      <c r="B557" s="176"/>
      <c r="D557" s="158" t="s">
        <v>161</v>
      </c>
      <c r="E557" s="177" t="s">
        <v>1</v>
      </c>
      <c r="F557" s="178" t="s">
        <v>183</v>
      </c>
      <c r="H557" s="179">
        <v>0.26600000000000001</v>
      </c>
      <c r="I557" s="180"/>
      <c r="L557" s="176"/>
      <c r="M557" s="181"/>
      <c r="T557" s="182"/>
      <c r="AT557" s="177" t="s">
        <v>161</v>
      </c>
      <c r="AU557" s="177" t="s">
        <v>88</v>
      </c>
      <c r="AV557" s="13" t="s">
        <v>159</v>
      </c>
      <c r="AW557" s="13" t="s">
        <v>31</v>
      </c>
      <c r="AX557" s="13" t="s">
        <v>83</v>
      </c>
      <c r="AY557" s="177" t="s">
        <v>152</v>
      </c>
    </row>
    <row r="558" spans="2:65" s="12" customFormat="1">
      <c r="B558" s="157"/>
      <c r="D558" s="158" t="s">
        <v>161</v>
      </c>
      <c r="F558" s="160" t="s">
        <v>1597</v>
      </c>
      <c r="H558" s="161">
        <v>0.29299999999999998</v>
      </c>
      <c r="I558" s="162"/>
      <c r="L558" s="157"/>
      <c r="M558" s="163"/>
      <c r="T558" s="164"/>
      <c r="AT558" s="159" t="s">
        <v>161</v>
      </c>
      <c r="AU558" s="159" t="s">
        <v>88</v>
      </c>
      <c r="AV558" s="12" t="s">
        <v>88</v>
      </c>
      <c r="AW558" s="12" t="s">
        <v>3</v>
      </c>
      <c r="AX558" s="12" t="s">
        <v>83</v>
      </c>
      <c r="AY558" s="159" t="s">
        <v>152</v>
      </c>
    </row>
    <row r="559" spans="2:65" s="1" customFormat="1" ht="24.15" customHeight="1">
      <c r="B559" s="142"/>
      <c r="C559" s="143" t="s">
        <v>1598</v>
      </c>
      <c r="D559" s="143" t="s">
        <v>155</v>
      </c>
      <c r="E559" s="144" t="s">
        <v>1599</v>
      </c>
      <c r="F559" s="145" t="s">
        <v>1600</v>
      </c>
      <c r="G559" s="146" t="s">
        <v>165</v>
      </c>
      <c r="H559" s="147">
        <v>4.6950000000000003</v>
      </c>
      <c r="I559" s="148"/>
      <c r="J559" s="149">
        <f>ROUND(I559*H559,2)</f>
        <v>0</v>
      </c>
      <c r="K559" s="150"/>
      <c r="L559" s="31"/>
      <c r="M559" s="151" t="s">
        <v>1</v>
      </c>
      <c r="N559" s="152" t="s">
        <v>42</v>
      </c>
      <c r="P559" s="153">
        <f>O559*H559</f>
        <v>0</v>
      </c>
      <c r="Q559" s="153">
        <v>0</v>
      </c>
      <c r="R559" s="153">
        <f>Q559*H559</f>
        <v>0</v>
      </c>
      <c r="S559" s="153">
        <v>0</v>
      </c>
      <c r="T559" s="154">
        <f>S559*H559</f>
        <v>0</v>
      </c>
      <c r="AR559" s="155" t="s">
        <v>247</v>
      </c>
      <c r="AT559" s="155" t="s">
        <v>155</v>
      </c>
      <c r="AU559" s="155" t="s">
        <v>88</v>
      </c>
      <c r="AY559" s="16" t="s">
        <v>152</v>
      </c>
      <c r="BE559" s="156">
        <f>IF(N559="základná",J559,0)</f>
        <v>0</v>
      </c>
      <c r="BF559" s="156">
        <f>IF(N559="znížená",J559,0)</f>
        <v>0</v>
      </c>
      <c r="BG559" s="156">
        <f>IF(N559="zákl. prenesená",J559,0)</f>
        <v>0</v>
      </c>
      <c r="BH559" s="156">
        <f>IF(N559="zníž. prenesená",J559,0)</f>
        <v>0</v>
      </c>
      <c r="BI559" s="156">
        <f>IF(N559="nulová",J559,0)</f>
        <v>0</v>
      </c>
      <c r="BJ559" s="16" t="s">
        <v>88</v>
      </c>
      <c r="BK559" s="156">
        <f>ROUND(I559*H559,2)</f>
        <v>0</v>
      </c>
      <c r="BL559" s="16" t="s">
        <v>247</v>
      </c>
      <c r="BM559" s="155" t="s">
        <v>1601</v>
      </c>
    </row>
    <row r="560" spans="2:65" s="12" customFormat="1">
      <c r="B560" s="157"/>
      <c r="D560" s="158" t="s">
        <v>161</v>
      </c>
      <c r="E560" s="159" t="s">
        <v>1</v>
      </c>
      <c r="F560" s="160" t="s">
        <v>1602</v>
      </c>
      <c r="H560" s="161">
        <v>4.6950000000000003</v>
      </c>
      <c r="I560" s="162"/>
      <c r="L560" s="157"/>
      <c r="M560" s="163"/>
      <c r="T560" s="164"/>
      <c r="AT560" s="159" t="s">
        <v>161</v>
      </c>
      <c r="AU560" s="159" t="s">
        <v>88</v>
      </c>
      <c r="AV560" s="12" t="s">
        <v>88</v>
      </c>
      <c r="AW560" s="12" t="s">
        <v>31</v>
      </c>
      <c r="AX560" s="12" t="s">
        <v>83</v>
      </c>
      <c r="AY560" s="159" t="s">
        <v>152</v>
      </c>
    </row>
    <row r="561" spans="2:65" s="1" customFormat="1" ht="24.15" customHeight="1">
      <c r="B561" s="142"/>
      <c r="C561" s="165" t="s">
        <v>1603</v>
      </c>
      <c r="D561" s="165" t="s">
        <v>169</v>
      </c>
      <c r="E561" s="166" t="s">
        <v>803</v>
      </c>
      <c r="F561" s="167" t="s">
        <v>804</v>
      </c>
      <c r="G561" s="168" t="s">
        <v>711</v>
      </c>
      <c r="H561" s="169">
        <v>0.129</v>
      </c>
      <c r="I561" s="170"/>
      <c r="J561" s="171">
        <f>ROUND(I561*H561,2)</f>
        <v>0</v>
      </c>
      <c r="K561" s="172"/>
      <c r="L561" s="173"/>
      <c r="M561" s="174" t="s">
        <v>1</v>
      </c>
      <c r="N561" s="175" t="s">
        <v>42</v>
      </c>
      <c r="P561" s="153">
        <f>O561*H561</f>
        <v>0</v>
      </c>
      <c r="Q561" s="153">
        <v>0.5</v>
      </c>
      <c r="R561" s="153">
        <f>Q561*H561</f>
        <v>6.4500000000000002E-2</v>
      </c>
      <c r="S561" s="153">
        <v>0</v>
      </c>
      <c r="T561" s="154">
        <f>S561*H561</f>
        <v>0</v>
      </c>
      <c r="AR561" s="155" t="s">
        <v>297</v>
      </c>
      <c r="AT561" s="155" t="s">
        <v>169</v>
      </c>
      <c r="AU561" s="155" t="s">
        <v>88</v>
      </c>
      <c r="AY561" s="16" t="s">
        <v>152</v>
      </c>
      <c r="BE561" s="156">
        <f>IF(N561="základná",J561,0)</f>
        <v>0</v>
      </c>
      <c r="BF561" s="156">
        <f>IF(N561="znížená",J561,0)</f>
        <v>0</v>
      </c>
      <c r="BG561" s="156">
        <f>IF(N561="zákl. prenesená",J561,0)</f>
        <v>0</v>
      </c>
      <c r="BH561" s="156">
        <f>IF(N561="zníž. prenesená",J561,0)</f>
        <v>0</v>
      </c>
      <c r="BI561" s="156">
        <f>IF(N561="nulová",J561,0)</f>
        <v>0</v>
      </c>
      <c r="BJ561" s="16" t="s">
        <v>88</v>
      </c>
      <c r="BK561" s="156">
        <f>ROUND(I561*H561,2)</f>
        <v>0</v>
      </c>
      <c r="BL561" s="16" t="s">
        <v>247</v>
      </c>
      <c r="BM561" s="155" t="s">
        <v>1604</v>
      </c>
    </row>
    <row r="562" spans="2:65" s="12" customFormat="1">
      <c r="B562" s="157"/>
      <c r="D562" s="158" t="s">
        <v>161</v>
      </c>
      <c r="E562" s="159" t="s">
        <v>1</v>
      </c>
      <c r="F562" s="160" t="s">
        <v>1605</v>
      </c>
      <c r="H562" s="161">
        <v>0.129</v>
      </c>
      <c r="I562" s="162"/>
      <c r="L562" s="157"/>
      <c r="M562" s="163"/>
      <c r="T562" s="164"/>
      <c r="AT562" s="159" t="s">
        <v>161</v>
      </c>
      <c r="AU562" s="159" t="s">
        <v>88</v>
      </c>
      <c r="AV562" s="12" t="s">
        <v>88</v>
      </c>
      <c r="AW562" s="12" t="s">
        <v>31</v>
      </c>
      <c r="AX562" s="12" t="s">
        <v>83</v>
      </c>
      <c r="AY562" s="159" t="s">
        <v>152</v>
      </c>
    </row>
    <row r="563" spans="2:65" s="1" customFormat="1" ht="16.5" customHeight="1">
      <c r="B563" s="142"/>
      <c r="C563" s="143" t="s">
        <v>1606</v>
      </c>
      <c r="D563" s="143" t="s">
        <v>155</v>
      </c>
      <c r="E563" s="144" t="s">
        <v>1607</v>
      </c>
      <c r="F563" s="145" t="s">
        <v>1608</v>
      </c>
      <c r="G563" s="146" t="s">
        <v>158</v>
      </c>
      <c r="H563" s="147">
        <v>9.39</v>
      </c>
      <c r="I563" s="148"/>
      <c r="J563" s="149">
        <f>ROUND(I563*H563,2)</f>
        <v>0</v>
      </c>
      <c r="K563" s="150"/>
      <c r="L563" s="31"/>
      <c r="M563" s="151" t="s">
        <v>1</v>
      </c>
      <c r="N563" s="152" t="s">
        <v>42</v>
      </c>
      <c r="P563" s="153">
        <f>O563*H563</f>
        <v>0</v>
      </c>
      <c r="Q563" s="153">
        <v>0</v>
      </c>
      <c r="R563" s="153">
        <f>Q563*H563</f>
        <v>0</v>
      </c>
      <c r="S563" s="153">
        <v>0</v>
      </c>
      <c r="T563" s="154">
        <f>S563*H563</f>
        <v>0</v>
      </c>
      <c r="AR563" s="155" t="s">
        <v>247</v>
      </c>
      <c r="AT563" s="155" t="s">
        <v>155</v>
      </c>
      <c r="AU563" s="155" t="s">
        <v>88</v>
      </c>
      <c r="AY563" s="16" t="s">
        <v>152</v>
      </c>
      <c r="BE563" s="156">
        <f>IF(N563="základná",J563,0)</f>
        <v>0</v>
      </c>
      <c r="BF563" s="156">
        <f>IF(N563="znížená",J563,0)</f>
        <v>0</v>
      </c>
      <c r="BG563" s="156">
        <f>IF(N563="zákl. prenesená",J563,0)</f>
        <v>0</v>
      </c>
      <c r="BH563" s="156">
        <f>IF(N563="zníž. prenesená",J563,0)</f>
        <v>0</v>
      </c>
      <c r="BI563" s="156">
        <f>IF(N563="nulová",J563,0)</f>
        <v>0</v>
      </c>
      <c r="BJ563" s="16" t="s">
        <v>88</v>
      </c>
      <c r="BK563" s="156">
        <f>ROUND(I563*H563,2)</f>
        <v>0</v>
      </c>
      <c r="BL563" s="16" t="s">
        <v>247</v>
      </c>
      <c r="BM563" s="155" t="s">
        <v>1609</v>
      </c>
    </row>
    <row r="564" spans="2:65" s="12" customFormat="1">
      <c r="B564" s="157"/>
      <c r="D564" s="158" t="s">
        <v>161</v>
      </c>
      <c r="E564" s="159" t="s">
        <v>1</v>
      </c>
      <c r="F564" s="160" t="s">
        <v>1610</v>
      </c>
      <c r="H564" s="161">
        <v>9.39</v>
      </c>
      <c r="I564" s="162"/>
      <c r="L564" s="157"/>
      <c r="M564" s="163"/>
      <c r="T564" s="164"/>
      <c r="AT564" s="159" t="s">
        <v>161</v>
      </c>
      <c r="AU564" s="159" t="s">
        <v>88</v>
      </c>
      <c r="AV564" s="12" t="s">
        <v>88</v>
      </c>
      <c r="AW564" s="12" t="s">
        <v>31</v>
      </c>
      <c r="AX564" s="12" t="s">
        <v>83</v>
      </c>
      <c r="AY564" s="159" t="s">
        <v>152</v>
      </c>
    </row>
    <row r="565" spans="2:65" s="1" customFormat="1" ht="24.15" customHeight="1">
      <c r="B565" s="142"/>
      <c r="C565" s="165" t="s">
        <v>1611</v>
      </c>
      <c r="D565" s="165" t="s">
        <v>169</v>
      </c>
      <c r="E565" s="166" t="s">
        <v>1592</v>
      </c>
      <c r="F565" s="167" t="s">
        <v>1593</v>
      </c>
      <c r="G565" s="168" t="s">
        <v>711</v>
      </c>
      <c r="H565" s="169">
        <v>2.5000000000000001E-2</v>
      </c>
      <c r="I565" s="170"/>
      <c r="J565" s="171">
        <f>ROUND(I565*H565,2)</f>
        <v>0</v>
      </c>
      <c r="K565" s="172"/>
      <c r="L565" s="173"/>
      <c r="M565" s="174" t="s">
        <v>1</v>
      </c>
      <c r="N565" s="175" t="s">
        <v>42</v>
      </c>
      <c r="P565" s="153">
        <f>O565*H565</f>
        <v>0</v>
      </c>
      <c r="Q565" s="153">
        <v>0.55000000000000004</v>
      </c>
      <c r="R565" s="153">
        <f>Q565*H565</f>
        <v>1.3750000000000002E-2</v>
      </c>
      <c r="S565" s="153">
        <v>0</v>
      </c>
      <c r="T565" s="154">
        <f>S565*H565</f>
        <v>0</v>
      </c>
      <c r="AR565" s="155" t="s">
        <v>297</v>
      </c>
      <c r="AT565" s="155" t="s">
        <v>169</v>
      </c>
      <c r="AU565" s="155" t="s">
        <v>88</v>
      </c>
      <c r="AY565" s="16" t="s">
        <v>152</v>
      </c>
      <c r="BE565" s="156">
        <f>IF(N565="základná",J565,0)</f>
        <v>0</v>
      </c>
      <c r="BF565" s="156">
        <f>IF(N565="znížená",J565,0)</f>
        <v>0</v>
      </c>
      <c r="BG565" s="156">
        <f>IF(N565="zákl. prenesená",J565,0)</f>
        <v>0</v>
      </c>
      <c r="BH565" s="156">
        <f>IF(N565="zníž. prenesená",J565,0)</f>
        <v>0</v>
      </c>
      <c r="BI565" s="156">
        <f>IF(N565="nulová",J565,0)</f>
        <v>0</v>
      </c>
      <c r="BJ565" s="16" t="s">
        <v>88</v>
      </c>
      <c r="BK565" s="156">
        <f>ROUND(I565*H565,2)</f>
        <v>0</v>
      </c>
      <c r="BL565" s="16" t="s">
        <v>247</v>
      </c>
      <c r="BM565" s="155" t="s">
        <v>1612</v>
      </c>
    </row>
    <row r="566" spans="2:65" s="14" customFormat="1">
      <c r="B566" s="183"/>
      <c r="D566" s="158" t="s">
        <v>161</v>
      </c>
      <c r="E566" s="184" t="s">
        <v>1</v>
      </c>
      <c r="F566" s="185" t="s">
        <v>1613</v>
      </c>
      <c r="H566" s="184" t="s">
        <v>1</v>
      </c>
      <c r="I566" s="186"/>
      <c r="L566" s="183"/>
      <c r="M566" s="187"/>
      <c r="T566" s="188"/>
      <c r="AT566" s="184" t="s">
        <v>161</v>
      </c>
      <c r="AU566" s="184" t="s">
        <v>88</v>
      </c>
      <c r="AV566" s="14" t="s">
        <v>83</v>
      </c>
      <c r="AW566" s="14" t="s">
        <v>31</v>
      </c>
      <c r="AX566" s="14" t="s">
        <v>76</v>
      </c>
      <c r="AY566" s="184" t="s">
        <v>152</v>
      </c>
    </row>
    <row r="567" spans="2:65" s="12" customFormat="1">
      <c r="B567" s="157"/>
      <c r="D567" s="158" t="s">
        <v>161</v>
      </c>
      <c r="E567" s="159" t="s">
        <v>1</v>
      </c>
      <c r="F567" s="160" t="s">
        <v>1614</v>
      </c>
      <c r="H567" s="161">
        <v>2.5000000000000001E-2</v>
      </c>
      <c r="I567" s="162"/>
      <c r="L567" s="157"/>
      <c r="M567" s="163"/>
      <c r="T567" s="164"/>
      <c r="AT567" s="159" t="s">
        <v>161</v>
      </c>
      <c r="AU567" s="159" t="s">
        <v>88</v>
      </c>
      <c r="AV567" s="12" t="s">
        <v>88</v>
      </c>
      <c r="AW567" s="12" t="s">
        <v>31</v>
      </c>
      <c r="AX567" s="12" t="s">
        <v>83</v>
      </c>
      <c r="AY567" s="159" t="s">
        <v>152</v>
      </c>
    </row>
    <row r="568" spans="2:65" s="1" customFormat="1" ht="33" customHeight="1">
      <c r="B568" s="142"/>
      <c r="C568" s="143" t="s">
        <v>1615</v>
      </c>
      <c r="D568" s="143" t="s">
        <v>155</v>
      </c>
      <c r="E568" s="144" t="s">
        <v>1616</v>
      </c>
      <c r="F568" s="145" t="s">
        <v>1617</v>
      </c>
      <c r="G568" s="146" t="s">
        <v>165</v>
      </c>
      <c r="H568" s="147">
        <v>12.15</v>
      </c>
      <c r="I568" s="148"/>
      <c r="J568" s="149">
        <f>ROUND(I568*H568,2)</f>
        <v>0</v>
      </c>
      <c r="K568" s="150"/>
      <c r="L568" s="31"/>
      <c r="M568" s="151" t="s">
        <v>1</v>
      </c>
      <c r="N568" s="152" t="s">
        <v>42</v>
      </c>
      <c r="P568" s="153">
        <f>O568*H568</f>
        <v>0</v>
      </c>
      <c r="Q568" s="153">
        <v>0</v>
      </c>
      <c r="R568" s="153">
        <f>Q568*H568</f>
        <v>0</v>
      </c>
      <c r="S568" s="153">
        <v>1.6E-2</v>
      </c>
      <c r="T568" s="154">
        <f>S568*H568</f>
        <v>0.19440000000000002</v>
      </c>
      <c r="AR568" s="155" t="s">
        <v>247</v>
      </c>
      <c r="AT568" s="155" t="s">
        <v>155</v>
      </c>
      <c r="AU568" s="155" t="s">
        <v>88</v>
      </c>
      <c r="AY568" s="16" t="s">
        <v>152</v>
      </c>
      <c r="BE568" s="156">
        <f>IF(N568="základná",J568,0)</f>
        <v>0</v>
      </c>
      <c r="BF568" s="156">
        <f>IF(N568="znížená",J568,0)</f>
        <v>0</v>
      </c>
      <c r="BG568" s="156">
        <f>IF(N568="zákl. prenesená",J568,0)</f>
        <v>0</v>
      </c>
      <c r="BH568" s="156">
        <f>IF(N568="zníž. prenesená",J568,0)</f>
        <v>0</v>
      </c>
      <c r="BI568" s="156">
        <f>IF(N568="nulová",J568,0)</f>
        <v>0</v>
      </c>
      <c r="BJ568" s="16" t="s">
        <v>88</v>
      </c>
      <c r="BK568" s="156">
        <f>ROUND(I568*H568,2)</f>
        <v>0</v>
      </c>
      <c r="BL568" s="16" t="s">
        <v>247</v>
      </c>
      <c r="BM568" s="155" t="s">
        <v>1618</v>
      </c>
    </row>
    <row r="569" spans="2:65" s="14" customFormat="1">
      <c r="B569" s="183"/>
      <c r="D569" s="158" t="s">
        <v>161</v>
      </c>
      <c r="E569" s="184" t="s">
        <v>1</v>
      </c>
      <c r="F569" s="185" t="s">
        <v>1619</v>
      </c>
      <c r="H569" s="184" t="s">
        <v>1</v>
      </c>
      <c r="I569" s="186"/>
      <c r="L569" s="183"/>
      <c r="M569" s="187"/>
      <c r="T569" s="188"/>
      <c r="AT569" s="184" t="s">
        <v>161</v>
      </c>
      <c r="AU569" s="184" t="s">
        <v>88</v>
      </c>
      <c r="AV569" s="14" t="s">
        <v>83</v>
      </c>
      <c r="AW569" s="14" t="s">
        <v>31</v>
      </c>
      <c r="AX569" s="14" t="s">
        <v>76</v>
      </c>
      <c r="AY569" s="184" t="s">
        <v>152</v>
      </c>
    </row>
    <row r="570" spans="2:65" s="12" customFormat="1">
      <c r="B570" s="157"/>
      <c r="D570" s="158" t="s">
        <v>161</v>
      </c>
      <c r="E570" s="159" t="s">
        <v>1</v>
      </c>
      <c r="F570" s="160" t="s">
        <v>1291</v>
      </c>
      <c r="H570" s="161">
        <v>12.15</v>
      </c>
      <c r="I570" s="162"/>
      <c r="L570" s="157"/>
      <c r="M570" s="163"/>
      <c r="T570" s="164"/>
      <c r="AT570" s="159" t="s">
        <v>161</v>
      </c>
      <c r="AU570" s="159" t="s">
        <v>88</v>
      </c>
      <c r="AV570" s="12" t="s">
        <v>88</v>
      </c>
      <c r="AW570" s="12" t="s">
        <v>31</v>
      </c>
      <c r="AX570" s="12" t="s">
        <v>83</v>
      </c>
      <c r="AY570" s="159" t="s">
        <v>152</v>
      </c>
    </row>
    <row r="571" spans="2:65" s="1" customFormat="1" ht="33" customHeight="1">
      <c r="B571" s="142"/>
      <c r="C571" s="143" t="s">
        <v>1620</v>
      </c>
      <c r="D571" s="143" t="s">
        <v>155</v>
      </c>
      <c r="E571" s="144" t="s">
        <v>1621</v>
      </c>
      <c r="F571" s="145" t="s">
        <v>1622</v>
      </c>
      <c r="G571" s="146" t="s">
        <v>165</v>
      </c>
      <c r="H571" s="147">
        <v>12.15</v>
      </c>
      <c r="I571" s="148"/>
      <c r="J571" s="149">
        <f>ROUND(I571*H571,2)</f>
        <v>0</v>
      </c>
      <c r="K571" s="150"/>
      <c r="L571" s="31"/>
      <c r="M571" s="151" t="s">
        <v>1</v>
      </c>
      <c r="N571" s="152" t="s">
        <v>42</v>
      </c>
      <c r="P571" s="153">
        <f>O571*H571</f>
        <v>0</v>
      </c>
      <c r="Q571" s="153">
        <v>0</v>
      </c>
      <c r="R571" s="153">
        <f>Q571*H571</f>
        <v>0</v>
      </c>
      <c r="S571" s="153">
        <v>5.0000000000000001E-3</v>
      </c>
      <c r="T571" s="154">
        <f>S571*H571</f>
        <v>6.0750000000000005E-2</v>
      </c>
      <c r="AR571" s="155" t="s">
        <v>247</v>
      </c>
      <c r="AT571" s="155" t="s">
        <v>155</v>
      </c>
      <c r="AU571" s="155" t="s">
        <v>88</v>
      </c>
      <c r="AY571" s="16" t="s">
        <v>152</v>
      </c>
      <c r="BE571" s="156">
        <f>IF(N571="základná",J571,0)</f>
        <v>0</v>
      </c>
      <c r="BF571" s="156">
        <f>IF(N571="znížená",J571,0)</f>
        <v>0</v>
      </c>
      <c r="BG571" s="156">
        <f>IF(N571="zákl. prenesená",J571,0)</f>
        <v>0</v>
      </c>
      <c r="BH571" s="156">
        <f>IF(N571="zníž. prenesená",J571,0)</f>
        <v>0</v>
      </c>
      <c r="BI571" s="156">
        <f>IF(N571="nulová",J571,0)</f>
        <v>0</v>
      </c>
      <c r="BJ571" s="16" t="s">
        <v>88</v>
      </c>
      <c r="BK571" s="156">
        <f>ROUND(I571*H571,2)</f>
        <v>0</v>
      </c>
      <c r="BL571" s="16" t="s">
        <v>247</v>
      </c>
      <c r="BM571" s="155" t="s">
        <v>1623</v>
      </c>
    </row>
    <row r="572" spans="2:65" s="1" customFormat="1" ht="44.25" customHeight="1">
      <c r="B572" s="142"/>
      <c r="C572" s="143" t="s">
        <v>1624</v>
      </c>
      <c r="D572" s="143" t="s">
        <v>155</v>
      </c>
      <c r="E572" s="144" t="s">
        <v>1625</v>
      </c>
      <c r="F572" s="145" t="s">
        <v>1626</v>
      </c>
      <c r="G572" s="146" t="s">
        <v>711</v>
      </c>
      <c r="H572" s="147">
        <v>1.1930000000000001</v>
      </c>
      <c r="I572" s="148"/>
      <c r="J572" s="149">
        <f>ROUND(I572*H572,2)</f>
        <v>0</v>
      </c>
      <c r="K572" s="150"/>
      <c r="L572" s="31"/>
      <c r="M572" s="151" t="s">
        <v>1</v>
      </c>
      <c r="N572" s="152" t="s">
        <v>42</v>
      </c>
      <c r="P572" s="153">
        <f>O572*H572</f>
        <v>0</v>
      </c>
      <c r="Q572" s="153">
        <v>2.2349999999999998E-2</v>
      </c>
      <c r="R572" s="153">
        <f>Q572*H572</f>
        <v>2.6663549999999998E-2</v>
      </c>
      <c r="S572" s="153">
        <v>0</v>
      </c>
      <c r="T572" s="154">
        <f>S572*H572</f>
        <v>0</v>
      </c>
      <c r="AR572" s="155" t="s">
        <v>247</v>
      </c>
      <c r="AT572" s="155" t="s">
        <v>155</v>
      </c>
      <c r="AU572" s="155" t="s">
        <v>88</v>
      </c>
      <c r="AY572" s="16" t="s">
        <v>152</v>
      </c>
      <c r="BE572" s="156">
        <f>IF(N572="základná",J572,0)</f>
        <v>0</v>
      </c>
      <c r="BF572" s="156">
        <f>IF(N572="znížená",J572,0)</f>
        <v>0</v>
      </c>
      <c r="BG572" s="156">
        <f>IF(N572="zákl. prenesená",J572,0)</f>
        <v>0</v>
      </c>
      <c r="BH572" s="156">
        <f>IF(N572="zníž. prenesená",J572,0)</f>
        <v>0</v>
      </c>
      <c r="BI572" s="156">
        <f>IF(N572="nulová",J572,0)</f>
        <v>0</v>
      </c>
      <c r="BJ572" s="16" t="s">
        <v>88</v>
      </c>
      <c r="BK572" s="156">
        <f>ROUND(I572*H572,2)</f>
        <v>0</v>
      </c>
      <c r="BL572" s="16" t="s">
        <v>247</v>
      </c>
      <c r="BM572" s="155" t="s">
        <v>1627</v>
      </c>
    </row>
    <row r="573" spans="2:65" s="12" customFormat="1">
      <c r="B573" s="157"/>
      <c r="D573" s="158" t="s">
        <v>161</v>
      </c>
      <c r="E573" s="159" t="s">
        <v>1</v>
      </c>
      <c r="F573" s="160" t="s">
        <v>1628</v>
      </c>
      <c r="H573" s="161">
        <v>1.1930000000000001</v>
      </c>
      <c r="I573" s="162"/>
      <c r="L573" s="157"/>
      <c r="M573" s="163"/>
      <c r="T573" s="164"/>
      <c r="AT573" s="159" t="s">
        <v>161</v>
      </c>
      <c r="AU573" s="159" t="s">
        <v>88</v>
      </c>
      <c r="AV573" s="12" t="s">
        <v>88</v>
      </c>
      <c r="AW573" s="12" t="s">
        <v>31</v>
      </c>
      <c r="AX573" s="12" t="s">
        <v>83</v>
      </c>
      <c r="AY573" s="159" t="s">
        <v>152</v>
      </c>
    </row>
    <row r="574" spans="2:65" s="1" customFormat="1" ht="24.15" customHeight="1">
      <c r="B574" s="142"/>
      <c r="C574" s="143" t="s">
        <v>1629</v>
      </c>
      <c r="D574" s="143" t="s">
        <v>155</v>
      </c>
      <c r="E574" s="144" t="s">
        <v>793</v>
      </c>
      <c r="F574" s="145" t="s">
        <v>794</v>
      </c>
      <c r="G574" s="146" t="s">
        <v>165</v>
      </c>
      <c r="H574" s="147">
        <v>67.831999999999994</v>
      </c>
      <c r="I574" s="148"/>
      <c r="J574" s="149">
        <f>ROUND(I574*H574,2)</f>
        <v>0</v>
      </c>
      <c r="K574" s="150"/>
      <c r="L574" s="31"/>
      <c r="M574" s="151" t="s">
        <v>1</v>
      </c>
      <c r="N574" s="152" t="s">
        <v>42</v>
      </c>
      <c r="P574" s="153">
        <f>O574*H574</f>
        <v>0</v>
      </c>
      <c r="Q574" s="153">
        <v>8.4799999999999997E-3</v>
      </c>
      <c r="R574" s="153">
        <f>Q574*H574</f>
        <v>0.57521535999999995</v>
      </c>
      <c r="S574" s="153">
        <v>0</v>
      </c>
      <c r="T574" s="154">
        <f>S574*H574</f>
        <v>0</v>
      </c>
      <c r="AR574" s="155" t="s">
        <v>247</v>
      </c>
      <c r="AT574" s="155" t="s">
        <v>155</v>
      </c>
      <c r="AU574" s="155" t="s">
        <v>88</v>
      </c>
      <c r="AY574" s="16" t="s">
        <v>152</v>
      </c>
      <c r="BE574" s="156">
        <f>IF(N574="základná",J574,0)</f>
        <v>0</v>
      </c>
      <c r="BF574" s="156">
        <f>IF(N574="znížená",J574,0)</f>
        <v>0</v>
      </c>
      <c r="BG574" s="156">
        <f>IF(N574="zákl. prenesená",J574,0)</f>
        <v>0</v>
      </c>
      <c r="BH574" s="156">
        <f>IF(N574="zníž. prenesená",J574,0)</f>
        <v>0</v>
      </c>
      <c r="BI574" s="156">
        <f>IF(N574="nulová",J574,0)</f>
        <v>0</v>
      </c>
      <c r="BJ574" s="16" t="s">
        <v>88</v>
      </c>
      <c r="BK574" s="156">
        <f>ROUND(I574*H574,2)</f>
        <v>0</v>
      </c>
      <c r="BL574" s="16" t="s">
        <v>247</v>
      </c>
      <c r="BM574" s="155" t="s">
        <v>1630</v>
      </c>
    </row>
    <row r="575" spans="2:65" s="14" customFormat="1">
      <c r="B575" s="183"/>
      <c r="D575" s="158" t="s">
        <v>161</v>
      </c>
      <c r="E575" s="184" t="s">
        <v>1</v>
      </c>
      <c r="F575" s="185" t="s">
        <v>1631</v>
      </c>
      <c r="H575" s="184" t="s">
        <v>1</v>
      </c>
      <c r="I575" s="186"/>
      <c r="L575" s="183"/>
      <c r="M575" s="187"/>
      <c r="T575" s="188"/>
      <c r="AT575" s="184" t="s">
        <v>161</v>
      </c>
      <c r="AU575" s="184" t="s">
        <v>88</v>
      </c>
      <c r="AV575" s="14" t="s">
        <v>83</v>
      </c>
      <c r="AW575" s="14" t="s">
        <v>31</v>
      </c>
      <c r="AX575" s="14" t="s">
        <v>76</v>
      </c>
      <c r="AY575" s="184" t="s">
        <v>152</v>
      </c>
    </row>
    <row r="576" spans="2:65" s="14" customFormat="1">
      <c r="B576" s="183"/>
      <c r="D576" s="158" t="s">
        <v>161</v>
      </c>
      <c r="E576" s="184" t="s">
        <v>1</v>
      </c>
      <c r="F576" s="185" t="s">
        <v>1632</v>
      </c>
      <c r="H576" s="184" t="s">
        <v>1</v>
      </c>
      <c r="I576" s="186"/>
      <c r="L576" s="183"/>
      <c r="M576" s="187"/>
      <c r="T576" s="188"/>
      <c r="AT576" s="184" t="s">
        <v>161</v>
      </c>
      <c r="AU576" s="184" t="s">
        <v>88</v>
      </c>
      <c r="AV576" s="14" t="s">
        <v>83</v>
      </c>
      <c r="AW576" s="14" t="s">
        <v>31</v>
      </c>
      <c r="AX576" s="14" t="s">
        <v>76</v>
      </c>
      <c r="AY576" s="184" t="s">
        <v>152</v>
      </c>
    </row>
    <row r="577" spans="2:65" s="12" customFormat="1">
      <c r="B577" s="157"/>
      <c r="D577" s="158" t="s">
        <v>161</v>
      </c>
      <c r="E577" s="159" t="s">
        <v>1</v>
      </c>
      <c r="F577" s="160" t="s">
        <v>1633</v>
      </c>
      <c r="H577" s="161">
        <v>4.68</v>
      </c>
      <c r="I577" s="162"/>
      <c r="L577" s="157"/>
      <c r="M577" s="163"/>
      <c r="T577" s="164"/>
      <c r="AT577" s="159" t="s">
        <v>161</v>
      </c>
      <c r="AU577" s="159" t="s">
        <v>88</v>
      </c>
      <c r="AV577" s="12" t="s">
        <v>88</v>
      </c>
      <c r="AW577" s="12" t="s">
        <v>31</v>
      </c>
      <c r="AX577" s="12" t="s">
        <v>76</v>
      </c>
      <c r="AY577" s="159" t="s">
        <v>152</v>
      </c>
    </row>
    <row r="578" spans="2:65" s="12" customFormat="1">
      <c r="B578" s="157"/>
      <c r="D578" s="158" t="s">
        <v>161</v>
      </c>
      <c r="E578" s="159" t="s">
        <v>1</v>
      </c>
      <c r="F578" s="160" t="s">
        <v>798</v>
      </c>
      <c r="H578" s="161">
        <v>6.2430000000000003</v>
      </c>
      <c r="I578" s="162"/>
      <c r="L578" s="157"/>
      <c r="M578" s="163"/>
      <c r="T578" s="164"/>
      <c r="AT578" s="159" t="s">
        <v>161</v>
      </c>
      <c r="AU578" s="159" t="s">
        <v>88</v>
      </c>
      <c r="AV578" s="12" t="s">
        <v>88</v>
      </c>
      <c r="AW578" s="12" t="s">
        <v>31</v>
      </c>
      <c r="AX578" s="12" t="s">
        <v>76</v>
      </c>
      <c r="AY578" s="159" t="s">
        <v>152</v>
      </c>
    </row>
    <row r="579" spans="2:65" s="14" customFormat="1">
      <c r="B579" s="183"/>
      <c r="D579" s="158" t="s">
        <v>161</v>
      </c>
      <c r="E579" s="184" t="s">
        <v>1</v>
      </c>
      <c r="F579" s="185" t="s">
        <v>1152</v>
      </c>
      <c r="H579" s="184" t="s">
        <v>1</v>
      </c>
      <c r="I579" s="186"/>
      <c r="L579" s="183"/>
      <c r="M579" s="187"/>
      <c r="T579" s="188"/>
      <c r="AT579" s="184" t="s">
        <v>161</v>
      </c>
      <c r="AU579" s="184" t="s">
        <v>88</v>
      </c>
      <c r="AV579" s="14" t="s">
        <v>83</v>
      </c>
      <c r="AW579" s="14" t="s">
        <v>31</v>
      </c>
      <c r="AX579" s="14" t="s">
        <v>76</v>
      </c>
      <c r="AY579" s="184" t="s">
        <v>152</v>
      </c>
    </row>
    <row r="580" spans="2:65" s="12" customFormat="1">
      <c r="B580" s="157"/>
      <c r="D580" s="158" t="s">
        <v>161</v>
      </c>
      <c r="E580" s="159" t="s">
        <v>1</v>
      </c>
      <c r="F580" s="160" t="s">
        <v>1634</v>
      </c>
      <c r="H580" s="161">
        <v>16.28</v>
      </c>
      <c r="I580" s="162"/>
      <c r="L580" s="157"/>
      <c r="M580" s="163"/>
      <c r="T580" s="164"/>
      <c r="AT580" s="159" t="s">
        <v>161</v>
      </c>
      <c r="AU580" s="159" t="s">
        <v>88</v>
      </c>
      <c r="AV580" s="12" t="s">
        <v>88</v>
      </c>
      <c r="AW580" s="12" t="s">
        <v>31</v>
      </c>
      <c r="AX580" s="12" t="s">
        <v>76</v>
      </c>
      <c r="AY580" s="159" t="s">
        <v>152</v>
      </c>
    </row>
    <row r="581" spans="2:65" s="12" customFormat="1">
      <c r="B581" s="157"/>
      <c r="D581" s="158" t="s">
        <v>161</v>
      </c>
      <c r="E581" s="159" t="s">
        <v>1</v>
      </c>
      <c r="F581" s="160" t="s">
        <v>1635</v>
      </c>
      <c r="H581" s="161">
        <v>10.989000000000001</v>
      </c>
      <c r="I581" s="162"/>
      <c r="L581" s="157"/>
      <c r="M581" s="163"/>
      <c r="T581" s="164"/>
      <c r="AT581" s="159" t="s">
        <v>161</v>
      </c>
      <c r="AU581" s="159" t="s">
        <v>88</v>
      </c>
      <c r="AV581" s="12" t="s">
        <v>88</v>
      </c>
      <c r="AW581" s="12" t="s">
        <v>31</v>
      </c>
      <c r="AX581" s="12" t="s">
        <v>76</v>
      </c>
      <c r="AY581" s="159" t="s">
        <v>152</v>
      </c>
    </row>
    <row r="582" spans="2:65" s="14" customFormat="1">
      <c r="B582" s="183"/>
      <c r="D582" s="158" t="s">
        <v>161</v>
      </c>
      <c r="E582" s="184" t="s">
        <v>1</v>
      </c>
      <c r="F582" s="185" t="s">
        <v>1154</v>
      </c>
      <c r="H582" s="184" t="s">
        <v>1</v>
      </c>
      <c r="I582" s="186"/>
      <c r="L582" s="183"/>
      <c r="M582" s="187"/>
      <c r="T582" s="188"/>
      <c r="AT582" s="184" t="s">
        <v>161</v>
      </c>
      <c r="AU582" s="184" t="s">
        <v>88</v>
      </c>
      <c r="AV582" s="14" t="s">
        <v>83</v>
      </c>
      <c r="AW582" s="14" t="s">
        <v>31</v>
      </c>
      <c r="AX582" s="14" t="s">
        <v>76</v>
      </c>
      <c r="AY582" s="184" t="s">
        <v>152</v>
      </c>
    </row>
    <row r="583" spans="2:65" s="12" customFormat="1">
      <c r="B583" s="157"/>
      <c r="D583" s="158" t="s">
        <v>161</v>
      </c>
      <c r="E583" s="159" t="s">
        <v>1</v>
      </c>
      <c r="F583" s="160" t="s">
        <v>1636</v>
      </c>
      <c r="H583" s="161">
        <v>15.64</v>
      </c>
      <c r="I583" s="162"/>
      <c r="L583" s="157"/>
      <c r="M583" s="163"/>
      <c r="T583" s="164"/>
      <c r="AT583" s="159" t="s">
        <v>161</v>
      </c>
      <c r="AU583" s="159" t="s">
        <v>88</v>
      </c>
      <c r="AV583" s="12" t="s">
        <v>88</v>
      </c>
      <c r="AW583" s="12" t="s">
        <v>31</v>
      </c>
      <c r="AX583" s="12" t="s">
        <v>76</v>
      </c>
      <c r="AY583" s="159" t="s">
        <v>152</v>
      </c>
    </row>
    <row r="584" spans="2:65" s="14" customFormat="1">
      <c r="B584" s="183"/>
      <c r="D584" s="158" t="s">
        <v>161</v>
      </c>
      <c r="E584" s="184" t="s">
        <v>1</v>
      </c>
      <c r="F584" s="185" t="s">
        <v>1159</v>
      </c>
      <c r="H584" s="184" t="s">
        <v>1</v>
      </c>
      <c r="I584" s="186"/>
      <c r="L584" s="183"/>
      <c r="M584" s="187"/>
      <c r="T584" s="188"/>
      <c r="AT584" s="184" t="s">
        <v>161</v>
      </c>
      <c r="AU584" s="184" t="s">
        <v>88</v>
      </c>
      <c r="AV584" s="14" t="s">
        <v>83</v>
      </c>
      <c r="AW584" s="14" t="s">
        <v>31</v>
      </c>
      <c r="AX584" s="14" t="s">
        <v>76</v>
      </c>
      <c r="AY584" s="184" t="s">
        <v>152</v>
      </c>
    </row>
    <row r="585" spans="2:65" s="12" customFormat="1">
      <c r="B585" s="157"/>
      <c r="D585" s="158" t="s">
        <v>161</v>
      </c>
      <c r="E585" s="159" t="s">
        <v>1</v>
      </c>
      <c r="F585" s="160" t="s">
        <v>1637</v>
      </c>
      <c r="H585" s="161">
        <v>14</v>
      </c>
      <c r="I585" s="162"/>
      <c r="L585" s="157"/>
      <c r="M585" s="163"/>
      <c r="T585" s="164"/>
      <c r="AT585" s="159" t="s">
        <v>161</v>
      </c>
      <c r="AU585" s="159" t="s">
        <v>88</v>
      </c>
      <c r="AV585" s="12" t="s">
        <v>88</v>
      </c>
      <c r="AW585" s="12" t="s">
        <v>31</v>
      </c>
      <c r="AX585" s="12" t="s">
        <v>76</v>
      </c>
      <c r="AY585" s="159" t="s">
        <v>152</v>
      </c>
    </row>
    <row r="586" spans="2:65" s="13" customFormat="1">
      <c r="B586" s="176"/>
      <c r="D586" s="158" t="s">
        <v>161</v>
      </c>
      <c r="E586" s="177" t="s">
        <v>1</v>
      </c>
      <c r="F586" s="178" t="s">
        <v>183</v>
      </c>
      <c r="H586" s="179">
        <v>67.831999999999994</v>
      </c>
      <c r="I586" s="180"/>
      <c r="L586" s="176"/>
      <c r="M586" s="181"/>
      <c r="T586" s="182"/>
      <c r="AT586" s="177" t="s">
        <v>161</v>
      </c>
      <c r="AU586" s="177" t="s">
        <v>88</v>
      </c>
      <c r="AV586" s="13" t="s">
        <v>159</v>
      </c>
      <c r="AW586" s="13" t="s">
        <v>31</v>
      </c>
      <c r="AX586" s="13" t="s">
        <v>83</v>
      </c>
      <c r="AY586" s="177" t="s">
        <v>152</v>
      </c>
    </row>
    <row r="587" spans="2:65" s="1" customFormat="1" ht="24.15" customHeight="1">
      <c r="B587" s="142"/>
      <c r="C587" s="143" t="s">
        <v>1638</v>
      </c>
      <c r="D587" s="143" t="s">
        <v>155</v>
      </c>
      <c r="E587" s="144" t="s">
        <v>1639</v>
      </c>
      <c r="F587" s="145" t="s">
        <v>1640</v>
      </c>
      <c r="G587" s="146" t="s">
        <v>165</v>
      </c>
      <c r="H587" s="147">
        <v>5.33</v>
      </c>
      <c r="I587" s="148"/>
      <c r="J587" s="149">
        <f>ROUND(I587*H587,2)</f>
        <v>0</v>
      </c>
      <c r="K587" s="150"/>
      <c r="L587" s="31"/>
      <c r="M587" s="151" t="s">
        <v>1</v>
      </c>
      <c r="N587" s="152" t="s">
        <v>42</v>
      </c>
      <c r="P587" s="153">
        <f>O587*H587</f>
        <v>0</v>
      </c>
      <c r="Q587" s="153">
        <v>3.8636799999999999E-2</v>
      </c>
      <c r="R587" s="153">
        <f>Q587*H587</f>
        <v>0.20593414399999999</v>
      </c>
      <c r="S587" s="153">
        <v>0</v>
      </c>
      <c r="T587" s="154">
        <f>S587*H587</f>
        <v>0</v>
      </c>
      <c r="AR587" s="155" t="s">
        <v>247</v>
      </c>
      <c r="AT587" s="155" t="s">
        <v>155</v>
      </c>
      <c r="AU587" s="155" t="s">
        <v>88</v>
      </c>
      <c r="AY587" s="16" t="s">
        <v>152</v>
      </c>
      <c r="BE587" s="156">
        <f>IF(N587="základná",J587,0)</f>
        <v>0</v>
      </c>
      <c r="BF587" s="156">
        <f>IF(N587="znížená",J587,0)</f>
        <v>0</v>
      </c>
      <c r="BG587" s="156">
        <f>IF(N587="zákl. prenesená",J587,0)</f>
        <v>0</v>
      </c>
      <c r="BH587" s="156">
        <f>IF(N587="zníž. prenesená",J587,0)</f>
        <v>0</v>
      </c>
      <c r="BI587" s="156">
        <f>IF(N587="nulová",J587,0)</f>
        <v>0</v>
      </c>
      <c r="BJ587" s="16" t="s">
        <v>88</v>
      </c>
      <c r="BK587" s="156">
        <f>ROUND(I587*H587,2)</f>
        <v>0</v>
      </c>
      <c r="BL587" s="16" t="s">
        <v>247</v>
      </c>
      <c r="BM587" s="155" t="s">
        <v>1641</v>
      </c>
    </row>
    <row r="588" spans="2:65" s="14" customFormat="1">
      <c r="B588" s="183"/>
      <c r="D588" s="158" t="s">
        <v>161</v>
      </c>
      <c r="E588" s="184" t="s">
        <v>1</v>
      </c>
      <c r="F588" s="185" t="s">
        <v>1642</v>
      </c>
      <c r="H588" s="184" t="s">
        <v>1</v>
      </c>
      <c r="I588" s="186"/>
      <c r="L588" s="183"/>
      <c r="M588" s="187"/>
      <c r="T588" s="188"/>
      <c r="AT588" s="184" t="s">
        <v>161</v>
      </c>
      <c r="AU588" s="184" t="s">
        <v>88</v>
      </c>
      <c r="AV588" s="14" t="s">
        <v>83</v>
      </c>
      <c r="AW588" s="14" t="s">
        <v>31</v>
      </c>
      <c r="AX588" s="14" t="s">
        <v>76</v>
      </c>
      <c r="AY588" s="184" t="s">
        <v>152</v>
      </c>
    </row>
    <row r="589" spans="2:65" s="12" customFormat="1">
      <c r="B589" s="157"/>
      <c r="D589" s="158" t="s">
        <v>161</v>
      </c>
      <c r="E589" s="159" t="s">
        <v>1</v>
      </c>
      <c r="F589" s="160" t="s">
        <v>1643</v>
      </c>
      <c r="H589" s="161">
        <v>4.2300000000000004</v>
      </c>
      <c r="I589" s="162"/>
      <c r="L589" s="157"/>
      <c r="M589" s="163"/>
      <c r="T589" s="164"/>
      <c r="AT589" s="159" t="s">
        <v>161</v>
      </c>
      <c r="AU589" s="159" t="s">
        <v>88</v>
      </c>
      <c r="AV589" s="12" t="s">
        <v>88</v>
      </c>
      <c r="AW589" s="12" t="s">
        <v>31</v>
      </c>
      <c r="AX589" s="12" t="s">
        <v>76</v>
      </c>
      <c r="AY589" s="159" t="s">
        <v>152</v>
      </c>
    </row>
    <row r="590" spans="2:65" s="14" customFormat="1">
      <c r="B590" s="183"/>
      <c r="D590" s="158" t="s">
        <v>161</v>
      </c>
      <c r="E590" s="184" t="s">
        <v>1</v>
      </c>
      <c r="F590" s="185" t="s">
        <v>1644</v>
      </c>
      <c r="H590" s="184" t="s">
        <v>1</v>
      </c>
      <c r="I590" s="186"/>
      <c r="L590" s="183"/>
      <c r="M590" s="187"/>
      <c r="T590" s="188"/>
      <c r="AT590" s="184" t="s">
        <v>161</v>
      </c>
      <c r="AU590" s="184" t="s">
        <v>88</v>
      </c>
      <c r="AV590" s="14" t="s">
        <v>83</v>
      </c>
      <c r="AW590" s="14" t="s">
        <v>31</v>
      </c>
      <c r="AX590" s="14" t="s">
        <v>76</v>
      </c>
      <c r="AY590" s="184" t="s">
        <v>152</v>
      </c>
    </row>
    <row r="591" spans="2:65" s="12" customFormat="1">
      <c r="B591" s="157"/>
      <c r="D591" s="158" t="s">
        <v>161</v>
      </c>
      <c r="E591" s="159" t="s">
        <v>1</v>
      </c>
      <c r="F591" s="160" t="s">
        <v>1645</v>
      </c>
      <c r="H591" s="161">
        <v>1.1000000000000001</v>
      </c>
      <c r="I591" s="162"/>
      <c r="L591" s="157"/>
      <c r="M591" s="163"/>
      <c r="T591" s="164"/>
      <c r="AT591" s="159" t="s">
        <v>161</v>
      </c>
      <c r="AU591" s="159" t="s">
        <v>88</v>
      </c>
      <c r="AV591" s="12" t="s">
        <v>88</v>
      </c>
      <c r="AW591" s="12" t="s">
        <v>31</v>
      </c>
      <c r="AX591" s="12" t="s">
        <v>76</v>
      </c>
      <c r="AY591" s="159" t="s">
        <v>152</v>
      </c>
    </row>
    <row r="592" spans="2:65" s="13" customFormat="1">
      <c r="B592" s="176"/>
      <c r="D592" s="158" t="s">
        <v>161</v>
      </c>
      <c r="E592" s="177" t="s">
        <v>1</v>
      </c>
      <c r="F592" s="178" t="s">
        <v>183</v>
      </c>
      <c r="H592" s="179">
        <v>5.33</v>
      </c>
      <c r="I592" s="180"/>
      <c r="L592" s="176"/>
      <c r="M592" s="181"/>
      <c r="T592" s="182"/>
      <c r="AT592" s="177" t="s">
        <v>161</v>
      </c>
      <c r="AU592" s="177" t="s">
        <v>88</v>
      </c>
      <c r="AV592" s="13" t="s">
        <v>159</v>
      </c>
      <c r="AW592" s="13" t="s">
        <v>31</v>
      </c>
      <c r="AX592" s="13" t="s">
        <v>83</v>
      </c>
      <c r="AY592" s="177" t="s">
        <v>152</v>
      </c>
    </row>
    <row r="593" spans="2:65" s="1" customFormat="1" ht="16.5" customHeight="1">
      <c r="B593" s="142"/>
      <c r="C593" s="143" t="s">
        <v>1646</v>
      </c>
      <c r="D593" s="143" t="s">
        <v>155</v>
      </c>
      <c r="E593" s="144" t="s">
        <v>799</v>
      </c>
      <c r="F593" s="145" t="s">
        <v>800</v>
      </c>
      <c r="G593" s="146" t="s">
        <v>158</v>
      </c>
      <c r="H593" s="147">
        <v>135.66399999999999</v>
      </c>
      <c r="I593" s="148"/>
      <c r="J593" s="149">
        <f>ROUND(I593*H593,2)</f>
        <v>0</v>
      </c>
      <c r="K593" s="150"/>
      <c r="L593" s="31"/>
      <c r="M593" s="151" t="s">
        <v>1</v>
      </c>
      <c r="N593" s="152" t="s">
        <v>42</v>
      </c>
      <c r="P593" s="153">
        <f>O593*H593</f>
        <v>0</v>
      </c>
      <c r="Q593" s="153">
        <v>5.6459999999999998E-5</v>
      </c>
      <c r="R593" s="153">
        <f>Q593*H593</f>
        <v>7.6595894399999987E-3</v>
      </c>
      <c r="S593" s="153">
        <v>0</v>
      </c>
      <c r="T593" s="154">
        <f>S593*H593</f>
        <v>0</v>
      </c>
      <c r="AR593" s="155" t="s">
        <v>247</v>
      </c>
      <c r="AT593" s="155" t="s">
        <v>155</v>
      </c>
      <c r="AU593" s="155" t="s">
        <v>88</v>
      </c>
      <c r="AY593" s="16" t="s">
        <v>152</v>
      </c>
      <c r="BE593" s="156">
        <f>IF(N593="základná",J593,0)</f>
        <v>0</v>
      </c>
      <c r="BF593" s="156">
        <f>IF(N593="znížená",J593,0)</f>
        <v>0</v>
      </c>
      <c r="BG593" s="156">
        <f>IF(N593="zákl. prenesená",J593,0)</f>
        <v>0</v>
      </c>
      <c r="BH593" s="156">
        <f>IF(N593="zníž. prenesená",J593,0)</f>
        <v>0</v>
      </c>
      <c r="BI593" s="156">
        <f>IF(N593="nulová",J593,0)</f>
        <v>0</v>
      </c>
      <c r="BJ593" s="16" t="s">
        <v>88</v>
      </c>
      <c r="BK593" s="156">
        <f>ROUND(I593*H593,2)</f>
        <v>0</v>
      </c>
      <c r="BL593" s="16" t="s">
        <v>247</v>
      </c>
      <c r="BM593" s="155" t="s">
        <v>1647</v>
      </c>
    </row>
    <row r="594" spans="2:65" s="12" customFormat="1">
      <c r="B594" s="157"/>
      <c r="D594" s="158" t="s">
        <v>161</v>
      </c>
      <c r="E594" s="159" t="s">
        <v>1</v>
      </c>
      <c r="F594" s="160" t="s">
        <v>1648</v>
      </c>
      <c r="H594" s="161">
        <v>135.66399999999999</v>
      </c>
      <c r="I594" s="162"/>
      <c r="L594" s="157"/>
      <c r="M594" s="163"/>
      <c r="T594" s="164"/>
      <c r="AT594" s="159" t="s">
        <v>161</v>
      </c>
      <c r="AU594" s="159" t="s">
        <v>88</v>
      </c>
      <c r="AV594" s="12" t="s">
        <v>88</v>
      </c>
      <c r="AW594" s="12" t="s">
        <v>31</v>
      </c>
      <c r="AX594" s="12" t="s">
        <v>83</v>
      </c>
      <c r="AY594" s="159" t="s">
        <v>152</v>
      </c>
    </row>
    <row r="595" spans="2:65" s="1" customFormat="1" ht="24.15" customHeight="1">
      <c r="B595" s="142"/>
      <c r="C595" s="165" t="s">
        <v>1649</v>
      </c>
      <c r="D595" s="165" t="s">
        <v>169</v>
      </c>
      <c r="E595" s="166" t="s">
        <v>803</v>
      </c>
      <c r="F595" s="167" t="s">
        <v>804</v>
      </c>
      <c r="G595" s="168" t="s">
        <v>711</v>
      </c>
      <c r="H595" s="169">
        <v>0.746</v>
      </c>
      <c r="I595" s="170"/>
      <c r="J595" s="171">
        <f>ROUND(I595*H595,2)</f>
        <v>0</v>
      </c>
      <c r="K595" s="172"/>
      <c r="L595" s="173"/>
      <c r="M595" s="174" t="s">
        <v>1</v>
      </c>
      <c r="N595" s="175" t="s">
        <v>42</v>
      </c>
      <c r="P595" s="153">
        <f>O595*H595</f>
        <v>0</v>
      </c>
      <c r="Q595" s="153">
        <v>0.5</v>
      </c>
      <c r="R595" s="153">
        <f>Q595*H595</f>
        <v>0.373</v>
      </c>
      <c r="S595" s="153">
        <v>0</v>
      </c>
      <c r="T595" s="154">
        <f>S595*H595</f>
        <v>0</v>
      </c>
      <c r="AR595" s="155" t="s">
        <v>297</v>
      </c>
      <c r="AT595" s="155" t="s">
        <v>169</v>
      </c>
      <c r="AU595" s="155" t="s">
        <v>88</v>
      </c>
      <c r="AY595" s="16" t="s">
        <v>152</v>
      </c>
      <c r="BE595" s="156">
        <f>IF(N595="základná",J595,0)</f>
        <v>0</v>
      </c>
      <c r="BF595" s="156">
        <f>IF(N595="znížená",J595,0)</f>
        <v>0</v>
      </c>
      <c r="BG595" s="156">
        <f>IF(N595="zákl. prenesená",J595,0)</f>
        <v>0</v>
      </c>
      <c r="BH595" s="156">
        <f>IF(N595="zníž. prenesená",J595,0)</f>
        <v>0</v>
      </c>
      <c r="BI595" s="156">
        <f>IF(N595="nulová",J595,0)</f>
        <v>0</v>
      </c>
      <c r="BJ595" s="16" t="s">
        <v>88</v>
      </c>
      <c r="BK595" s="156">
        <f>ROUND(I595*H595,2)</f>
        <v>0</v>
      </c>
      <c r="BL595" s="16" t="s">
        <v>247</v>
      </c>
      <c r="BM595" s="155" t="s">
        <v>1650</v>
      </c>
    </row>
    <row r="596" spans="2:65" s="14" customFormat="1">
      <c r="B596" s="183"/>
      <c r="D596" s="158" t="s">
        <v>161</v>
      </c>
      <c r="E596" s="184" t="s">
        <v>1</v>
      </c>
      <c r="F596" s="185" t="s">
        <v>806</v>
      </c>
      <c r="H596" s="184" t="s">
        <v>1</v>
      </c>
      <c r="I596" s="186"/>
      <c r="L596" s="183"/>
      <c r="M596" s="187"/>
      <c r="T596" s="188"/>
      <c r="AT596" s="184" t="s">
        <v>161</v>
      </c>
      <c r="AU596" s="184" t="s">
        <v>88</v>
      </c>
      <c r="AV596" s="14" t="s">
        <v>83</v>
      </c>
      <c r="AW596" s="14" t="s">
        <v>31</v>
      </c>
      <c r="AX596" s="14" t="s">
        <v>76</v>
      </c>
      <c r="AY596" s="184" t="s">
        <v>152</v>
      </c>
    </row>
    <row r="597" spans="2:65" s="12" customFormat="1">
      <c r="B597" s="157"/>
      <c r="D597" s="158" t="s">
        <v>161</v>
      </c>
      <c r="E597" s="159" t="s">
        <v>1</v>
      </c>
      <c r="F597" s="160" t="s">
        <v>1651</v>
      </c>
      <c r="H597" s="161">
        <v>0.746</v>
      </c>
      <c r="I597" s="162"/>
      <c r="L597" s="157"/>
      <c r="M597" s="163"/>
      <c r="T597" s="164"/>
      <c r="AT597" s="159" t="s">
        <v>161</v>
      </c>
      <c r="AU597" s="159" t="s">
        <v>88</v>
      </c>
      <c r="AV597" s="12" t="s">
        <v>88</v>
      </c>
      <c r="AW597" s="12" t="s">
        <v>31</v>
      </c>
      <c r="AX597" s="12" t="s">
        <v>76</v>
      </c>
      <c r="AY597" s="159" t="s">
        <v>152</v>
      </c>
    </row>
    <row r="598" spans="2:65" s="13" customFormat="1">
      <c r="B598" s="176"/>
      <c r="D598" s="158" t="s">
        <v>161</v>
      </c>
      <c r="E598" s="177" t="s">
        <v>1</v>
      </c>
      <c r="F598" s="178" t="s">
        <v>183</v>
      </c>
      <c r="H598" s="179">
        <v>0.746</v>
      </c>
      <c r="I598" s="180"/>
      <c r="L598" s="176"/>
      <c r="M598" s="181"/>
      <c r="T598" s="182"/>
      <c r="AT598" s="177" t="s">
        <v>161</v>
      </c>
      <c r="AU598" s="177" t="s">
        <v>88</v>
      </c>
      <c r="AV598" s="13" t="s">
        <v>159</v>
      </c>
      <c r="AW598" s="13" t="s">
        <v>31</v>
      </c>
      <c r="AX598" s="13" t="s">
        <v>83</v>
      </c>
      <c r="AY598" s="177" t="s">
        <v>152</v>
      </c>
    </row>
    <row r="599" spans="2:65" s="1" customFormat="1" ht="33" customHeight="1">
      <c r="B599" s="142"/>
      <c r="C599" s="143" t="s">
        <v>1652</v>
      </c>
      <c r="D599" s="143" t="s">
        <v>155</v>
      </c>
      <c r="E599" s="144" t="s">
        <v>1653</v>
      </c>
      <c r="F599" s="145" t="s">
        <v>1654</v>
      </c>
      <c r="G599" s="146" t="s">
        <v>165</v>
      </c>
      <c r="H599" s="147">
        <v>82.611999999999995</v>
      </c>
      <c r="I599" s="148"/>
      <c r="J599" s="149">
        <f>ROUND(I599*H599,2)</f>
        <v>0</v>
      </c>
      <c r="K599" s="150"/>
      <c r="L599" s="31"/>
      <c r="M599" s="151" t="s">
        <v>1</v>
      </c>
      <c r="N599" s="152" t="s">
        <v>42</v>
      </c>
      <c r="P599" s="153">
        <f>O599*H599</f>
        <v>0</v>
      </c>
      <c r="Q599" s="153">
        <v>2.4000000000000001E-4</v>
      </c>
      <c r="R599" s="153">
        <f>Q599*H599</f>
        <v>1.9826879999999998E-2</v>
      </c>
      <c r="S599" s="153">
        <v>0</v>
      </c>
      <c r="T599" s="154">
        <f>S599*H599</f>
        <v>0</v>
      </c>
      <c r="AR599" s="155" t="s">
        <v>247</v>
      </c>
      <c r="AT599" s="155" t="s">
        <v>155</v>
      </c>
      <c r="AU599" s="155" t="s">
        <v>88</v>
      </c>
      <c r="AY599" s="16" t="s">
        <v>152</v>
      </c>
      <c r="BE599" s="156">
        <f>IF(N599="základná",J599,0)</f>
        <v>0</v>
      </c>
      <c r="BF599" s="156">
        <f>IF(N599="znížená",J599,0)</f>
        <v>0</v>
      </c>
      <c r="BG599" s="156">
        <f>IF(N599="zákl. prenesená",J599,0)</f>
        <v>0</v>
      </c>
      <c r="BH599" s="156">
        <f>IF(N599="zníž. prenesená",J599,0)</f>
        <v>0</v>
      </c>
      <c r="BI599" s="156">
        <f>IF(N599="nulová",J599,0)</f>
        <v>0</v>
      </c>
      <c r="BJ599" s="16" t="s">
        <v>88</v>
      </c>
      <c r="BK599" s="156">
        <f>ROUND(I599*H599,2)</f>
        <v>0</v>
      </c>
      <c r="BL599" s="16" t="s">
        <v>247</v>
      </c>
      <c r="BM599" s="155" t="s">
        <v>1655</v>
      </c>
    </row>
    <row r="600" spans="2:65" s="12" customFormat="1">
      <c r="B600" s="157"/>
      <c r="D600" s="158" t="s">
        <v>161</v>
      </c>
      <c r="E600" s="159" t="s">
        <v>1</v>
      </c>
      <c r="F600" s="160" t="s">
        <v>1656</v>
      </c>
      <c r="H600" s="161">
        <v>82.611999999999995</v>
      </c>
      <c r="I600" s="162"/>
      <c r="L600" s="157"/>
      <c r="M600" s="163"/>
      <c r="T600" s="164"/>
      <c r="AT600" s="159" t="s">
        <v>161</v>
      </c>
      <c r="AU600" s="159" t="s">
        <v>88</v>
      </c>
      <c r="AV600" s="12" t="s">
        <v>88</v>
      </c>
      <c r="AW600" s="12" t="s">
        <v>31</v>
      </c>
      <c r="AX600" s="12" t="s">
        <v>83</v>
      </c>
      <c r="AY600" s="159" t="s">
        <v>152</v>
      </c>
    </row>
    <row r="601" spans="2:65" s="1" customFormat="1" ht="37.950000000000003" customHeight="1">
      <c r="B601" s="142"/>
      <c r="C601" s="143" t="s">
        <v>1657</v>
      </c>
      <c r="D601" s="143" t="s">
        <v>155</v>
      </c>
      <c r="E601" s="144" t="s">
        <v>1658</v>
      </c>
      <c r="F601" s="145" t="s">
        <v>1659</v>
      </c>
      <c r="G601" s="146" t="s">
        <v>165</v>
      </c>
      <c r="H601" s="147">
        <v>9.4499999999999993</v>
      </c>
      <c r="I601" s="148"/>
      <c r="J601" s="149">
        <f>ROUND(I601*H601,2)</f>
        <v>0</v>
      </c>
      <c r="K601" s="150"/>
      <c r="L601" s="31"/>
      <c r="M601" s="151" t="s">
        <v>1</v>
      </c>
      <c r="N601" s="152" t="s">
        <v>42</v>
      </c>
      <c r="P601" s="153">
        <f>O601*H601</f>
        <v>0</v>
      </c>
      <c r="Q601" s="153">
        <v>4.0689999999999997E-2</v>
      </c>
      <c r="R601" s="153">
        <f>Q601*H601</f>
        <v>0.38452049999999993</v>
      </c>
      <c r="S601" s="153">
        <v>0</v>
      </c>
      <c r="T601" s="154">
        <f>S601*H601</f>
        <v>0</v>
      </c>
      <c r="AR601" s="155" t="s">
        <v>247</v>
      </c>
      <c r="AT601" s="155" t="s">
        <v>155</v>
      </c>
      <c r="AU601" s="155" t="s">
        <v>88</v>
      </c>
      <c r="AY601" s="16" t="s">
        <v>152</v>
      </c>
      <c r="BE601" s="156">
        <f>IF(N601="základná",J601,0)</f>
        <v>0</v>
      </c>
      <c r="BF601" s="156">
        <f>IF(N601="znížená",J601,0)</f>
        <v>0</v>
      </c>
      <c r="BG601" s="156">
        <f>IF(N601="zákl. prenesená",J601,0)</f>
        <v>0</v>
      </c>
      <c r="BH601" s="156">
        <f>IF(N601="zníž. prenesená",J601,0)</f>
        <v>0</v>
      </c>
      <c r="BI601" s="156">
        <f>IF(N601="nulová",J601,0)</f>
        <v>0</v>
      </c>
      <c r="BJ601" s="16" t="s">
        <v>88</v>
      </c>
      <c r="BK601" s="156">
        <f>ROUND(I601*H601,2)</f>
        <v>0</v>
      </c>
      <c r="BL601" s="16" t="s">
        <v>247</v>
      </c>
      <c r="BM601" s="155" t="s">
        <v>1660</v>
      </c>
    </row>
    <row r="602" spans="2:65" s="12" customFormat="1">
      <c r="B602" s="157"/>
      <c r="D602" s="158" t="s">
        <v>161</v>
      </c>
      <c r="E602" s="159" t="s">
        <v>1</v>
      </c>
      <c r="F602" s="160" t="s">
        <v>1361</v>
      </c>
      <c r="H602" s="161">
        <v>9.4499999999999993</v>
      </c>
      <c r="I602" s="162"/>
      <c r="L602" s="157"/>
      <c r="M602" s="163"/>
      <c r="T602" s="164"/>
      <c r="AT602" s="159" t="s">
        <v>161</v>
      </c>
      <c r="AU602" s="159" t="s">
        <v>88</v>
      </c>
      <c r="AV602" s="12" t="s">
        <v>88</v>
      </c>
      <c r="AW602" s="12" t="s">
        <v>31</v>
      </c>
      <c r="AX602" s="12" t="s">
        <v>83</v>
      </c>
      <c r="AY602" s="159" t="s">
        <v>152</v>
      </c>
    </row>
    <row r="603" spans="2:65" s="1" customFormat="1" ht="24.15" customHeight="1">
      <c r="B603" s="142"/>
      <c r="C603" s="143" t="s">
        <v>1661</v>
      </c>
      <c r="D603" s="143" t="s">
        <v>155</v>
      </c>
      <c r="E603" s="144" t="s">
        <v>808</v>
      </c>
      <c r="F603" s="145" t="s">
        <v>809</v>
      </c>
      <c r="G603" s="146" t="s">
        <v>312</v>
      </c>
      <c r="H603" s="189"/>
      <c r="I603" s="148"/>
      <c r="J603" s="149">
        <f>ROUND(I603*H603,2)</f>
        <v>0</v>
      </c>
      <c r="K603" s="150"/>
      <c r="L603" s="31"/>
      <c r="M603" s="151" t="s">
        <v>1</v>
      </c>
      <c r="N603" s="152" t="s">
        <v>42</v>
      </c>
      <c r="P603" s="153">
        <f>O603*H603</f>
        <v>0</v>
      </c>
      <c r="Q603" s="153">
        <v>0</v>
      </c>
      <c r="R603" s="153">
        <f>Q603*H603</f>
        <v>0</v>
      </c>
      <c r="S603" s="153">
        <v>0</v>
      </c>
      <c r="T603" s="154">
        <f>S603*H603</f>
        <v>0</v>
      </c>
      <c r="AR603" s="155" t="s">
        <v>247</v>
      </c>
      <c r="AT603" s="155" t="s">
        <v>155</v>
      </c>
      <c r="AU603" s="155" t="s">
        <v>88</v>
      </c>
      <c r="AY603" s="16" t="s">
        <v>152</v>
      </c>
      <c r="BE603" s="156">
        <f>IF(N603="základná",J603,0)</f>
        <v>0</v>
      </c>
      <c r="BF603" s="156">
        <f>IF(N603="znížená",J603,0)</f>
        <v>0</v>
      </c>
      <c r="BG603" s="156">
        <f>IF(N603="zákl. prenesená",J603,0)</f>
        <v>0</v>
      </c>
      <c r="BH603" s="156">
        <f>IF(N603="zníž. prenesená",J603,0)</f>
        <v>0</v>
      </c>
      <c r="BI603" s="156">
        <f>IF(N603="nulová",J603,0)</f>
        <v>0</v>
      </c>
      <c r="BJ603" s="16" t="s">
        <v>88</v>
      </c>
      <c r="BK603" s="156">
        <f>ROUND(I603*H603,2)</f>
        <v>0</v>
      </c>
      <c r="BL603" s="16" t="s">
        <v>247</v>
      </c>
      <c r="BM603" s="155" t="s">
        <v>1662</v>
      </c>
    </row>
    <row r="604" spans="2:65" s="11" customFormat="1" ht="22.95" customHeight="1">
      <c r="B604" s="130"/>
      <c r="D604" s="131" t="s">
        <v>75</v>
      </c>
      <c r="E604" s="140" t="s">
        <v>314</v>
      </c>
      <c r="F604" s="140" t="s">
        <v>315</v>
      </c>
      <c r="I604" s="133"/>
      <c r="J604" s="141">
        <f>BK604</f>
        <v>0</v>
      </c>
      <c r="L604" s="130"/>
      <c r="M604" s="135"/>
      <c r="P604" s="136">
        <f>SUM(P605:P609)</f>
        <v>0</v>
      </c>
      <c r="R604" s="136">
        <f>SUM(R605:R609)</f>
        <v>0.206876544</v>
      </c>
      <c r="T604" s="137">
        <f>SUM(T605:T609)</f>
        <v>0.18225</v>
      </c>
      <c r="AR604" s="131" t="s">
        <v>88</v>
      </c>
      <c r="AT604" s="138" t="s">
        <v>75</v>
      </c>
      <c r="AU604" s="138" t="s">
        <v>83</v>
      </c>
      <c r="AY604" s="131" t="s">
        <v>152</v>
      </c>
      <c r="BK604" s="139">
        <f>SUM(BK605:BK609)</f>
        <v>0</v>
      </c>
    </row>
    <row r="605" spans="2:65" s="1" customFormat="1" ht="37.950000000000003" customHeight="1">
      <c r="B605" s="142"/>
      <c r="C605" s="143" t="s">
        <v>1663</v>
      </c>
      <c r="D605" s="143" t="s">
        <v>155</v>
      </c>
      <c r="E605" s="144" t="s">
        <v>1664</v>
      </c>
      <c r="F605" s="145" t="s">
        <v>1665</v>
      </c>
      <c r="G605" s="146" t="s">
        <v>165</v>
      </c>
      <c r="H605" s="147">
        <v>8.4</v>
      </c>
      <c r="I605" s="148"/>
      <c r="J605" s="149">
        <f>ROUND(I605*H605,2)</f>
        <v>0</v>
      </c>
      <c r="K605" s="150"/>
      <c r="L605" s="31"/>
      <c r="M605" s="151" t="s">
        <v>1</v>
      </c>
      <c r="N605" s="152" t="s">
        <v>42</v>
      </c>
      <c r="P605" s="153">
        <f>O605*H605</f>
        <v>0</v>
      </c>
      <c r="Q605" s="153">
        <v>2.462816E-2</v>
      </c>
      <c r="R605" s="153">
        <f>Q605*H605</f>
        <v>0.206876544</v>
      </c>
      <c r="S605" s="153">
        <v>0</v>
      </c>
      <c r="T605" s="154">
        <f>S605*H605</f>
        <v>0</v>
      </c>
      <c r="AR605" s="155" t="s">
        <v>247</v>
      </c>
      <c r="AT605" s="155" t="s">
        <v>155</v>
      </c>
      <c r="AU605" s="155" t="s">
        <v>88</v>
      </c>
      <c r="AY605" s="16" t="s">
        <v>152</v>
      </c>
      <c r="BE605" s="156">
        <f>IF(N605="základná",J605,0)</f>
        <v>0</v>
      </c>
      <c r="BF605" s="156">
        <f>IF(N605="znížená",J605,0)</f>
        <v>0</v>
      </c>
      <c r="BG605" s="156">
        <f>IF(N605="zákl. prenesená",J605,0)</f>
        <v>0</v>
      </c>
      <c r="BH605" s="156">
        <f>IF(N605="zníž. prenesená",J605,0)</f>
        <v>0</v>
      </c>
      <c r="BI605" s="156">
        <f>IF(N605="nulová",J605,0)</f>
        <v>0</v>
      </c>
      <c r="BJ605" s="16" t="s">
        <v>88</v>
      </c>
      <c r="BK605" s="156">
        <f>ROUND(I605*H605,2)</f>
        <v>0</v>
      </c>
      <c r="BL605" s="16" t="s">
        <v>247</v>
      </c>
      <c r="BM605" s="155" t="s">
        <v>1666</v>
      </c>
    </row>
    <row r="606" spans="2:65" s="14" customFormat="1">
      <c r="B606" s="183"/>
      <c r="D606" s="158" t="s">
        <v>161</v>
      </c>
      <c r="E606" s="184" t="s">
        <v>1</v>
      </c>
      <c r="F606" s="185" t="s">
        <v>1667</v>
      </c>
      <c r="H606" s="184" t="s">
        <v>1</v>
      </c>
      <c r="I606" s="186"/>
      <c r="L606" s="183"/>
      <c r="M606" s="187"/>
      <c r="T606" s="188"/>
      <c r="AT606" s="184" t="s">
        <v>161</v>
      </c>
      <c r="AU606" s="184" t="s">
        <v>88</v>
      </c>
      <c r="AV606" s="14" t="s">
        <v>83</v>
      </c>
      <c r="AW606" s="14" t="s">
        <v>31</v>
      </c>
      <c r="AX606" s="14" t="s">
        <v>76</v>
      </c>
      <c r="AY606" s="184" t="s">
        <v>152</v>
      </c>
    </row>
    <row r="607" spans="2:65" s="12" customFormat="1">
      <c r="B607" s="157"/>
      <c r="D607" s="158" t="s">
        <v>161</v>
      </c>
      <c r="E607" s="159" t="s">
        <v>1</v>
      </c>
      <c r="F607" s="160" t="s">
        <v>1668</v>
      </c>
      <c r="H607" s="161">
        <v>8.4</v>
      </c>
      <c r="I607" s="162"/>
      <c r="L607" s="157"/>
      <c r="M607" s="163"/>
      <c r="T607" s="164"/>
      <c r="AT607" s="159" t="s">
        <v>161</v>
      </c>
      <c r="AU607" s="159" t="s">
        <v>88</v>
      </c>
      <c r="AV607" s="12" t="s">
        <v>88</v>
      </c>
      <c r="AW607" s="12" t="s">
        <v>31</v>
      </c>
      <c r="AX607" s="12" t="s">
        <v>83</v>
      </c>
      <c r="AY607" s="159" t="s">
        <v>152</v>
      </c>
    </row>
    <row r="608" spans="2:65" s="1" customFormat="1" ht="37.950000000000003" customHeight="1">
      <c r="B608" s="142"/>
      <c r="C608" s="143" t="s">
        <v>1669</v>
      </c>
      <c r="D608" s="143" t="s">
        <v>155</v>
      </c>
      <c r="E608" s="144" t="s">
        <v>325</v>
      </c>
      <c r="F608" s="145" t="s">
        <v>326</v>
      </c>
      <c r="G608" s="146" t="s">
        <v>165</v>
      </c>
      <c r="H608" s="147">
        <v>12.15</v>
      </c>
      <c r="I608" s="148"/>
      <c r="J608" s="149">
        <f>ROUND(I608*H608,2)</f>
        <v>0</v>
      </c>
      <c r="K608" s="150"/>
      <c r="L608" s="31"/>
      <c r="M608" s="151" t="s">
        <v>1</v>
      </c>
      <c r="N608" s="152" t="s">
        <v>42</v>
      </c>
      <c r="P608" s="153">
        <f>O608*H608</f>
        <v>0</v>
      </c>
      <c r="Q608" s="153">
        <v>0</v>
      </c>
      <c r="R608" s="153">
        <f>Q608*H608</f>
        <v>0</v>
      </c>
      <c r="S608" s="153">
        <v>1.4999999999999999E-2</v>
      </c>
      <c r="T608" s="154">
        <f>S608*H608</f>
        <v>0.18225</v>
      </c>
      <c r="AR608" s="155" t="s">
        <v>247</v>
      </c>
      <c r="AT608" s="155" t="s">
        <v>155</v>
      </c>
      <c r="AU608" s="155" t="s">
        <v>88</v>
      </c>
      <c r="AY608" s="16" t="s">
        <v>152</v>
      </c>
      <c r="BE608" s="156">
        <f>IF(N608="základná",J608,0)</f>
        <v>0</v>
      </c>
      <c r="BF608" s="156">
        <f>IF(N608="znížená",J608,0)</f>
        <v>0</v>
      </c>
      <c r="BG608" s="156">
        <f>IF(N608="zákl. prenesená",J608,0)</f>
        <v>0</v>
      </c>
      <c r="BH608" s="156">
        <f>IF(N608="zníž. prenesená",J608,0)</f>
        <v>0</v>
      </c>
      <c r="BI608" s="156">
        <f>IF(N608="nulová",J608,0)</f>
        <v>0</v>
      </c>
      <c r="BJ608" s="16" t="s">
        <v>88</v>
      </c>
      <c r="BK608" s="156">
        <f>ROUND(I608*H608,2)</f>
        <v>0</v>
      </c>
      <c r="BL608" s="16" t="s">
        <v>247</v>
      </c>
      <c r="BM608" s="155" t="s">
        <v>1670</v>
      </c>
    </row>
    <row r="609" spans="2:65" s="1" customFormat="1" ht="21.75" customHeight="1">
      <c r="B609" s="142"/>
      <c r="C609" s="143" t="s">
        <v>1671</v>
      </c>
      <c r="D609" s="143" t="s">
        <v>155</v>
      </c>
      <c r="E609" s="144" t="s">
        <v>1672</v>
      </c>
      <c r="F609" s="145" t="s">
        <v>1673</v>
      </c>
      <c r="G609" s="146" t="s">
        <v>312</v>
      </c>
      <c r="H609" s="189"/>
      <c r="I609" s="148"/>
      <c r="J609" s="149">
        <f>ROUND(I609*H609,2)</f>
        <v>0</v>
      </c>
      <c r="K609" s="150"/>
      <c r="L609" s="31"/>
      <c r="M609" s="151" t="s">
        <v>1</v>
      </c>
      <c r="N609" s="152" t="s">
        <v>42</v>
      </c>
      <c r="P609" s="153">
        <f>O609*H609</f>
        <v>0</v>
      </c>
      <c r="Q609" s="153">
        <v>0</v>
      </c>
      <c r="R609" s="153">
        <f>Q609*H609</f>
        <v>0</v>
      </c>
      <c r="S609" s="153">
        <v>0</v>
      </c>
      <c r="T609" s="154">
        <f>S609*H609</f>
        <v>0</v>
      </c>
      <c r="AR609" s="155" t="s">
        <v>247</v>
      </c>
      <c r="AT609" s="155" t="s">
        <v>155</v>
      </c>
      <c r="AU609" s="155" t="s">
        <v>88</v>
      </c>
      <c r="AY609" s="16" t="s">
        <v>152</v>
      </c>
      <c r="BE609" s="156">
        <f>IF(N609="základná",J609,0)</f>
        <v>0</v>
      </c>
      <c r="BF609" s="156">
        <f>IF(N609="znížená",J609,0)</f>
        <v>0</v>
      </c>
      <c r="BG609" s="156">
        <f>IF(N609="zákl. prenesená",J609,0)</f>
        <v>0</v>
      </c>
      <c r="BH609" s="156">
        <f>IF(N609="zníž. prenesená",J609,0)</f>
        <v>0</v>
      </c>
      <c r="BI609" s="156">
        <f>IF(N609="nulová",J609,0)</f>
        <v>0</v>
      </c>
      <c r="BJ609" s="16" t="s">
        <v>88</v>
      </c>
      <c r="BK609" s="156">
        <f>ROUND(I609*H609,2)</f>
        <v>0</v>
      </c>
      <c r="BL609" s="16" t="s">
        <v>247</v>
      </c>
      <c r="BM609" s="155" t="s">
        <v>1674</v>
      </c>
    </row>
    <row r="610" spans="2:65" s="11" customFormat="1" ht="22.95" customHeight="1">
      <c r="B610" s="130"/>
      <c r="D610" s="131" t="s">
        <v>75</v>
      </c>
      <c r="E610" s="140" t="s">
        <v>1675</v>
      </c>
      <c r="F610" s="140" t="s">
        <v>1676</v>
      </c>
      <c r="I610" s="133"/>
      <c r="J610" s="141">
        <f>BK610</f>
        <v>0</v>
      </c>
      <c r="L610" s="130"/>
      <c r="M610" s="135"/>
      <c r="P610" s="136">
        <f>SUM(P611:P632)</f>
        <v>0</v>
      </c>
      <c r="R610" s="136">
        <f>SUM(R611:R632)</f>
        <v>3.2404492999999999E-2</v>
      </c>
      <c r="T610" s="137">
        <f>SUM(T611:T632)</f>
        <v>9.8399999999999998E-3</v>
      </c>
      <c r="AR610" s="131" t="s">
        <v>88</v>
      </c>
      <c r="AT610" s="138" t="s">
        <v>75</v>
      </c>
      <c r="AU610" s="138" t="s">
        <v>83</v>
      </c>
      <c r="AY610" s="131" t="s">
        <v>152</v>
      </c>
      <c r="BK610" s="139">
        <f>SUM(BK611:BK632)</f>
        <v>0</v>
      </c>
    </row>
    <row r="611" spans="2:65" s="1" customFormat="1" ht="24.15" customHeight="1">
      <c r="B611" s="142"/>
      <c r="C611" s="143" t="s">
        <v>1677</v>
      </c>
      <c r="D611" s="143" t="s">
        <v>155</v>
      </c>
      <c r="E611" s="144" t="s">
        <v>1678</v>
      </c>
      <c r="F611" s="145" t="s">
        <v>1679</v>
      </c>
      <c r="G611" s="146" t="s">
        <v>362</v>
      </c>
      <c r="H611" s="147">
        <v>2</v>
      </c>
      <c r="I611" s="148"/>
      <c r="J611" s="149">
        <f>ROUND(I611*H611,2)</f>
        <v>0</v>
      </c>
      <c r="K611" s="150"/>
      <c r="L611" s="31"/>
      <c r="M611" s="151" t="s">
        <v>1</v>
      </c>
      <c r="N611" s="152" t="s">
        <v>42</v>
      </c>
      <c r="P611" s="153">
        <f>O611*H611</f>
        <v>0</v>
      </c>
      <c r="Q611" s="153">
        <v>1.8772999999999999E-4</v>
      </c>
      <c r="R611" s="153">
        <f>Q611*H611</f>
        <v>3.7545999999999999E-4</v>
      </c>
      <c r="S611" s="153">
        <v>0</v>
      </c>
      <c r="T611" s="154">
        <f>S611*H611</f>
        <v>0</v>
      </c>
      <c r="AR611" s="155" t="s">
        <v>247</v>
      </c>
      <c r="AT611" s="155" t="s">
        <v>155</v>
      </c>
      <c r="AU611" s="155" t="s">
        <v>88</v>
      </c>
      <c r="AY611" s="16" t="s">
        <v>152</v>
      </c>
      <c r="BE611" s="156">
        <f>IF(N611="základná",J611,0)</f>
        <v>0</v>
      </c>
      <c r="BF611" s="156">
        <f>IF(N611="znížená",J611,0)</f>
        <v>0</v>
      </c>
      <c r="BG611" s="156">
        <f>IF(N611="zákl. prenesená",J611,0)</f>
        <v>0</v>
      </c>
      <c r="BH611" s="156">
        <f>IF(N611="zníž. prenesená",J611,0)</f>
        <v>0</v>
      </c>
      <c r="BI611" s="156">
        <f>IF(N611="nulová",J611,0)</f>
        <v>0</v>
      </c>
      <c r="BJ611" s="16" t="s">
        <v>88</v>
      </c>
      <c r="BK611" s="156">
        <f>ROUND(I611*H611,2)</f>
        <v>0</v>
      </c>
      <c r="BL611" s="16" t="s">
        <v>247</v>
      </c>
      <c r="BM611" s="155" t="s">
        <v>1680</v>
      </c>
    </row>
    <row r="612" spans="2:65" s="14" customFormat="1">
      <c r="B612" s="183"/>
      <c r="D612" s="158" t="s">
        <v>161</v>
      </c>
      <c r="E612" s="184" t="s">
        <v>1</v>
      </c>
      <c r="F612" s="185" t="s">
        <v>1681</v>
      </c>
      <c r="H612" s="184" t="s">
        <v>1</v>
      </c>
      <c r="I612" s="186"/>
      <c r="L612" s="183"/>
      <c r="M612" s="187"/>
      <c r="T612" s="188"/>
      <c r="AT612" s="184" t="s">
        <v>161</v>
      </c>
      <c r="AU612" s="184" t="s">
        <v>88</v>
      </c>
      <c r="AV612" s="14" t="s">
        <v>83</v>
      </c>
      <c r="AW612" s="14" t="s">
        <v>31</v>
      </c>
      <c r="AX612" s="14" t="s">
        <v>76</v>
      </c>
      <c r="AY612" s="184" t="s">
        <v>152</v>
      </c>
    </row>
    <row r="613" spans="2:65" s="12" customFormat="1">
      <c r="B613" s="157"/>
      <c r="D613" s="158" t="s">
        <v>161</v>
      </c>
      <c r="E613" s="159" t="s">
        <v>1</v>
      </c>
      <c r="F613" s="160" t="s">
        <v>88</v>
      </c>
      <c r="H613" s="161">
        <v>2</v>
      </c>
      <c r="I613" s="162"/>
      <c r="L613" s="157"/>
      <c r="M613" s="163"/>
      <c r="T613" s="164"/>
      <c r="AT613" s="159" t="s">
        <v>161</v>
      </c>
      <c r="AU613" s="159" t="s">
        <v>88</v>
      </c>
      <c r="AV613" s="12" t="s">
        <v>88</v>
      </c>
      <c r="AW613" s="12" t="s">
        <v>31</v>
      </c>
      <c r="AX613" s="12" t="s">
        <v>83</v>
      </c>
      <c r="AY613" s="159" t="s">
        <v>152</v>
      </c>
    </row>
    <row r="614" spans="2:65" s="1" customFormat="1" ht="33" customHeight="1">
      <c r="B614" s="142"/>
      <c r="C614" s="143" t="s">
        <v>1682</v>
      </c>
      <c r="D614" s="143" t="s">
        <v>155</v>
      </c>
      <c r="E614" s="144" t="s">
        <v>1683</v>
      </c>
      <c r="F614" s="145" t="s">
        <v>1684</v>
      </c>
      <c r="G614" s="146" t="s">
        <v>158</v>
      </c>
      <c r="H614" s="147">
        <v>7.6</v>
      </c>
      <c r="I614" s="148"/>
      <c r="J614" s="149">
        <f>ROUND(I614*H614,2)</f>
        <v>0</v>
      </c>
      <c r="K614" s="150"/>
      <c r="L614" s="31"/>
      <c r="M614" s="151" t="s">
        <v>1</v>
      </c>
      <c r="N614" s="152" t="s">
        <v>42</v>
      </c>
      <c r="P614" s="153">
        <f>O614*H614</f>
        <v>0</v>
      </c>
      <c r="Q614" s="153">
        <v>1.5858999999999999E-3</v>
      </c>
      <c r="R614" s="153">
        <f>Q614*H614</f>
        <v>1.2052839999999999E-2</v>
      </c>
      <c r="S614" s="153">
        <v>0</v>
      </c>
      <c r="T614" s="154">
        <f>S614*H614</f>
        <v>0</v>
      </c>
      <c r="AR614" s="155" t="s">
        <v>247</v>
      </c>
      <c r="AT614" s="155" t="s">
        <v>155</v>
      </c>
      <c r="AU614" s="155" t="s">
        <v>88</v>
      </c>
      <c r="AY614" s="16" t="s">
        <v>152</v>
      </c>
      <c r="BE614" s="156">
        <f>IF(N614="základná",J614,0)</f>
        <v>0</v>
      </c>
      <c r="BF614" s="156">
        <f>IF(N614="znížená",J614,0)</f>
        <v>0</v>
      </c>
      <c r="BG614" s="156">
        <f>IF(N614="zákl. prenesená",J614,0)</f>
        <v>0</v>
      </c>
      <c r="BH614" s="156">
        <f>IF(N614="zníž. prenesená",J614,0)</f>
        <v>0</v>
      </c>
      <c r="BI614" s="156">
        <f>IF(N614="nulová",J614,0)</f>
        <v>0</v>
      </c>
      <c r="BJ614" s="16" t="s">
        <v>88</v>
      </c>
      <c r="BK614" s="156">
        <f>ROUND(I614*H614,2)</f>
        <v>0</v>
      </c>
      <c r="BL614" s="16" t="s">
        <v>247</v>
      </c>
      <c r="BM614" s="155" t="s">
        <v>1685</v>
      </c>
    </row>
    <row r="615" spans="2:65" s="14" customFormat="1">
      <c r="B615" s="183"/>
      <c r="D615" s="158" t="s">
        <v>161</v>
      </c>
      <c r="E615" s="184" t="s">
        <v>1</v>
      </c>
      <c r="F615" s="185" t="s">
        <v>1686</v>
      </c>
      <c r="H615" s="184" t="s">
        <v>1</v>
      </c>
      <c r="I615" s="186"/>
      <c r="L615" s="183"/>
      <c r="M615" s="187"/>
      <c r="T615" s="188"/>
      <c r="AT615" s="184" t="s">
        <v>161</v>
      </c>
      <c r="AU615" s="184" t="s">
        <v>88</v>
      </c>
      <c r="AV615" s="14" t="s">
        <v>83</v>
      </c>
      <c r="AW615" s="14" t="s">
        <v>31</v>
      </c>
      <c r="AX615" s="14" t="s">
        <v>76</v>
      </c>
      <c r="AY615" s="184" t="s">
        <v>152</v>
      </c>
    </row>
    <row r="616" spans="2:65" s="12" customFormat="1">
      <c r="B616" s="157"/>
      <c r="D616" s="158" t="s">
        <v>161</v>
      </c>
      <c r="E616" s="159" t="s">
        <v>1</v>
      </c>
      <c r="F616" s="160" t="s">
        <v>1687</v>
      </c>
      <c r="H616" s="161">
        <v>7.6</v>
      </c>
      <c r="I616" s="162"/>
      <c r="L616" s="157"/>
      <c r="M616" s="163"/>
      <c r="T616" s="164"/>
      <c r="AT616" s="159" t="s">
        <v>161</v>
      </c>
      <c r="AU616" s="159" t="s">
        <v>88</v>
      </c>
      <c r="AV616" s="12" t="s">
        <v>88</v>
      </c>
      <c r="AW616" s="12" t="s">
        <v>31</v>
      </c>
      <c r="AX616" s="12" t="s">
        <v>83</v>
      </c>
      <c r="AY616" s="159" t="s">
        <v>152</v>
      </c>
    </row>
    <row r="617" spans="2:65" s="1" customFormat="1" ht="24.15" customHeight="1">
      <c r="B617" s="142"/>
      <c r="C617" s="143" t="s">
        <v>1688</v>
      </c>
      <c r="D617" s="143" t="s">
        <v>155</v>
      </c>
      <c r="E617" s="144" t="s">
        <v>1689</v>
      </c>
      <c r="F617" s="145" t="s">
        <v>1690</v>
      </c>
      <c r="G617" s="146" t="s">
        <v>158</v>
      </c>
      <c r="H617" s="147">
        <v>6.69</v>
      </c>
      <c r="I617" s="148"/>
      <c r="J617" s="149">
        <f>ROUND(I617*H617,2)</f>
        <v>0</v>
      </c>
      <c r="K617" s="150"/>
      <c r="L617" s="31"/>
      <c r="M617" s="151" t="s">
        <v>1</v>
      </c>
      <c r="N617" s="152" t="s">
        <v>42</v>
      </c>
      <c r="P617" s="153">
        <f>O617*H617</f>
        <v>0</v>
      </c>
      <c r="Q617" s="153">
        <v>1.5387000000000001E-3</v>
      </c>
      <c r="R617" s="153">
        <f>Q617*H617</f>
        <v>1.0293903E-2</v>
      </c>
      <c r="S617" s="153">
        <v>0</v>
      </c>
      <c r="T617" s="154">
        <f>S617*H617</f>
        <v>0</v>
      </c>
      <c r="AR617" s="155" t="s">
        <v>247</v>
      </c>
      <c r="AT617" s="155" t="s">
        <v>155</v>
      </c>
      <c r="AU617" s="155" t="s">
        <v>88</v>
      </c>
      <c r="AY617" s="16" t="s">
        <v>152</v>
      </c>
      <c r="BE617" s="156">
        <f>IF(N617="základná",J617,0)</f>
        <v>0</v>
      </c>
      <c r="BF617" s="156">
        <f>IF(N617="znížená",J617,0)</f>
        <v>0</v>
      </c>
      <c r="BG617" s="156">
        <f>IF(N617="zákl. prenesená",J617,0)</f>
        <v>0</v>
      </c>
      <c r="BH617" s="156">
        <f>IF(N617="zníž. prenesená",J617,0)</f>
        <v>0</v>
      </c>
      <c r="BI617" s="156">
        <f>IF(N617="nulová",J617,0)</f>
        <v>0</v>
      </c>
      <c r="BJ617" s="16" t="s">
        <v>88</v>
      </c>
      <c r="BK617" s="156">
        <f>ROUND(I617*H617,2)</f>
        <v>0</v>
      </c>
      <c r="BL617" s="16" t="s">
        <v>247</v>
      </c>
      <c r="BM617" s="155" t="s">
        <v>1691</v>
      </c>
    </row>
    <row r="618" spans="2:65" s="14" customFormat="1">
      <c r="B618" s="183"/>
      <c r="D618" s="158" t="s">
        <v>161</v>
      </c>
      <c r="E618" s="184" t="s">
        <v>1</v>
      </c>
      <c r="F618" s="185" t="s">
        <v>1692</v>
      </c>
      <c r="H618" s="184" t="s">
        <v>1</v>
      </c>
      <c r="I618" s="186"/>
      <c r="L618" s="183"/>
      <c r="M618" s="187"/>
      <c r="T618" s="188"/>
      <c r="AT618" s="184" t="s">
        <v>161</v>
      </c>
      <c r="AU618" s="184" t="s">
        <v>88</v>
      </c>
      <c r="AV618" s="14" t="s">
        <v>83</v>
      </c>
      <c r="AW618" s="14" t="s">
        <v>31</v>
      </c>
      <c r="AX618" s="14" t="s">
        <v>76</v>
      </c>
      <c r="AY618" s="184" t="s">
        <v>152</v>
      </c>
    </row>
    <row r="619" spans="2:65" s="12" customFormat="1">
      <c r="B619" s="157"/>
      <c r="D619" s="158" t="s">
        <v>161</v>
      </c>
      <c r="E619" s="159" t="s">
        <v>1</v>
      </c>
      <c r="F619" s="160" t="s">
        <v>1693</v>
      </c>
      <c r="H619" s="161">
        <v>6.69</v>
      </c>
      <c r="I619" s="162"/>
      <c r="L619" s="157"/>
      <c r="M619" s="163"/>
      <c r="T619" s="164"/>
      <c r="AT619" s="159" t="s">
        <v>161</v>
      </c>
      <c r="AU619" s="159" t="s">
        <v>88</v>
      </c>
      <c r="AV619" s="12" t="s">
        <v>88</v>
      </c>
      <c r="AW619" s="12" t="s">
        <v>31</v>
      </c>
      <c r="AX619" s="12" t="s">
        <v>83</v>
      </c>
      <c r="AY619" s="159" t="s">
        <v>152</v>
      </c>
    </row>
    <row r="620" spans="2:65" s="1" customFormat="1" ht="24.15" customHeight="1">
      <c r="B620" s="142"/>
      <c r="C620" s="143" t="s">
        <v>1694</v>
      </c>
      <c r="D620" s="143" t="s">
        <v>155</v>
      </c>
      <c r="E620" s="144" t="s">
        <v>1695</v>
      </c>
      <c r="F620" s="145" t="s">
        <v>1696</v>
      </c>
      <c r="G620" s="146" t="s">
        <v>158</v>
      </c>
      <c r="H620" s="147">
        <v>1.8</v>
      </c>
      <c r="I620" s="148"/>
      <c r="J620" s="149">
        <f>ROUND(I620*H620,2)</f>
        <v>0</v>
      </c>
      <c r="K620" s="150"/>
      <c r="L620" s="31"/>
      <c r="M620" s="151" t="s">
        <v>1</v>
      </c>
      <c r="N620" s="152" t="s">
        <v>42</v>
      </c>
      <c r="P620" s="153">
        <f>O620*H620</f>
        <v>0</v>
      </c>
      <c r="Q620" s="153">
        <v>1.1076E-3</v>
      </c>
      <c r="R620" s="153">
        <f>Q620*H620</f>
        <v>1.9936800000000003E-3</v>
      </c>
      <c r="S620" s="153">
        <v>0</v>
      </c>
      <c r="T620" s="154">
        <f>S620*H620</f>
        <v>0</v>
      </c>
      <c r="AR620" s="155" t="s">
        <v>247</v>
      </c>
      <c r="AT620" s="155" t="s">
        <v>155</v>
      </c>
      <c r="AU620" s="155" t="s">
        <v>88</v>
      </c>
      <c r="AY620" s="16" t="s">
        <v>152</v>
      </c>
      <c r="BE620" s="156">
        <f>IF(N620="základná",J620,0)</f>
        <v>0</v>
      </c>
      <c r="BF620" s="156">
        <f>IF(N620="znížená",J620,0)</f>
        <v>0</v>
      </c>
      <c r="BG620" s="156">
        <f>IF(N620="zákl. prenesená",J620,0)</f>
        <v>0</v>
      </c>
      <c r="BH620" s="156">
        <f>IF(N620="zníž. prenesená",J620,0)</f>
        <v>0</v>
      </c>
      <c r="BI620" s="156">
        <f>IF(N620="nulová",J620,0)</f>
        <v>0</v>
      </c>
      <c r="BJ620" s="16" t="s">
        <v>88</v>
      </c>
      <c r="BK620" s="156">
        <f>ROUND(I620*H620,2)</f>
        <v>0</v>
      </c>
      <c r="BL620" s="16" t="s">
        <v>247</v>
      </c>
      <c r="BM620" s="155" t="s">
        <v>1697</v>
      </c>
    </row>
    <row r="621" spans="2:65" s="1" customFormat="1" ht="24.15" customHeight="1">
      <c r="B621" s="142"/>
      <c r="C621" s="143" t="s">
        <v>1698</v>
      </c>
      <c r="D621" s="143" t="s">
        <v>155</v>
      </c>
      <c r="E621" s="144" t="s">
        <v>1699</v>
      </c>
      <c r="F621" s="145" t="s">
        <v>1700</v>
      </c>
      <c r="G621" s="146" t="s">
        <v>158</v>
      </c>
      <c r="H621" s="147">
        <v>2</v>
      </c>
      <c r="I621" s="148"/>
      <c r="J621" s="149">
        <f>ROUND(I621*H621,2)</f>
        <v>0</v>
      </c>
      <c r="K621" s="150"/>
      <c r="L621" s="31"/>
      <c r="M621" s="151" t="s">
        <v>1</v>
      </c>
      <c r="N621" s="152" t="s">
        <v>42</v>
      </c>
      <c r="P621" s="153">
        <f>O621*H621</f>
        <v>0</v>
      </c>
      <c r="Q621" s="153">
        <v>0</v>
      </c>
      <c r="R621" s="153">
        <f>Q621*H621</f>
        <v>0</v>
      </c>
      <c r="S621" s="153">
        <v>3.3E-3</v>
      </c>
      <c r="T621" s="154">
        <f>S621*H621</f>
        <v>6.6E-3</v>
      </c>
      <c r="AR621" s="155" t="s">
        <v>247</v>
      </c>
      <c r="AT621" s="155" t="s">
        <v>155</v>
      </c>
      <c r="AU621" s="155" t="s">
        <v>88</v>
      </c>
      <c r="AY621" s="16" t="s">
        <v>152</v>
      </c>
      <c r="BE621" s="156">
        <f>IF(N621="základná",J621,0)</f>
        <v>0</v>
      </c>
      <c r="BF621" s="156">
        <f>IF(N621="znížená",J621,0)</f>
        <v>0</v>
      </c>
      <c r="BG621" s="156">
        <f>IF(N621="zákl. prenesená",J621,0)</f>
        <v>0</v>
      </c>
      <c r="BH621" s="156">
        <f>IF(N621="zníž. prenesená",J621,0)</f>
        <v>0</v>
      </c>
      <c r="BI621" s="156">
        <f>IF(N621="nulová",J621,0)</f>
        <v>0</v>
      </c>
      <c r="BJ621" s="16" t="s">
        <v>88</v>
      </c>
      <c r="BK621" s="156">
        <f>ROUND(I621*H621,2)</f>
        <v>0</v>
      </c>
      <c r="BL621" s="16" t="s">
        <v>247</v>
      </c>
      <c r="BM621" s="155" t="s">
        <v>1701</v>
      </c>
    </row>
    <row r="622" spans="2:65" s="14" customFormat="1">
      <c r="B622" s="183"/>
      <c r="D622" s="158" t="s">
        <v>161</v>
      </c>
      <c r="E622" s="184" t="s">
        <v>1</v>
      </c>
      <c r="F622" s="185" t="s">
        <v>1702</v>
      </c>
      <c r="H622" s="184" t="s">
        <v>1</v>
      </c>
      <c r="I622" s="186"/>
      <c r="L622" s="183"/>
      <c r="M622" s="187"/>
      <c r="T622" s="188"/>
      <c r="AT622" s="184" t="s">
        <v>161</v>
      </c>
      <c r="AU622" s="184" t="s">
        <v>88</v>
      </c>
      <c r="AV622" s="14" t="s">
        <v>83</v>
      </c>
      <c r="AW622" s="14" t="s">
        <v>31</v>
      </c>
      <c r="AX622" s="14" t="s">
        <v>76</v>
      </c>
      <c r="AY622" s="184" t="s">
        <v>152</v>
      </c>
    </row>
    <row r="623" spans="2:65" s="12" customFormat="1">
      <c r="B623" s="157"/>
      <c r="D623" s="158" t="s">
        <v>161</v>
      </c>
      <c r="E623" s="159" t="s">
        <v>1</v>
      </c>
      <c r="F623" s="160" t="s">
        <v>1703</v>
      </c>
      <c r="H623" s="161">
        <v>2</v>
      </c>
      <c r="I623" s="162"/>
      <c r="L623" s="157"/>
      <c r="M623" s="163"/>
      <c r="T623" s="164"/>
      <c r="AT623" s="159" t="s">
        <v>161</v>
      </c>
      <c r="AU623" s="159" t="s">
        <v>88</v>
      </c>
      <c r="AV623" s="12" t="s">
        <v>88</v>
      </c>
      <c r="AW623" s="12" t="s">
        <v>31</v>
      </c>
      <c r="AX623" s="12" t="s">
        <v>83</v>
      </c>
      <c r="AY623" s="159" t="s">
        <v>152</v>
      </c>
    </row>
    <row r="624" spans="2:65" s="1" customFormat="1" ht="24.15" customHeight="1">
      <c r="B624" s="142"/>
      <c r="C624" s="143" t="s">
        <v>1704</v>
      </c>
      <c r="D624" s="143" t="s">
        <v>155</v>
      </c>
      <c r="E624" s="144" t="s">
        <v>1705</v>
      </c>
      <c r="F624" s="145" t="s">
        <v>1706</v>
      </c>
      <c r="G624" s="146" t="s">
        <v>158</v>
      </c>
      <c r="H624" s="147">
        <v>5</v>
      </c>
      <c r="I624" s="148"/>
      <c r="J624" s="149">
        <f>ROUND(I624*H624,2)</f>
        <v>0</v>
      </c>
      <c r="K624" s="150"/>
      <c r="L624" s="31"/>
      <c r="M624" s="151" t="s">
        <v>1</v>
      </c>
      <c r="N624" s="152" t="s">
        <v>42</v>
      </c>
      <c r="P624" s="153">
        <f>O624*H624</f>
        <v>0</v>
      </c>
      <c r="Q624" s="153">
        <v>1.4825699999999999E-3</v>
      </c>
      <c r="R624" s="153">
        <f>Q624*H624</f>
        <v>7.4128499999999995E-3</v>
      </c>
      <c r="S624" s="153">
        <v>0</v>
      </c>
      <c r="T624" s="154">
        <f>S624*H624</f>
        <v>0</v>
      </c>
      <c r="AR624" s="155" t="s">
        <v>247</v>
      </c>
      <c r="AT624" s="155" t="s">
        <v>155</v>
      </c>
      <c r="AU624" s="155" t="s">
        <v>88</v>
      </c>
      <c r="AY624" s="16" t="s">
        <v>152</v>
      </c>
      <c r="BE624" s="156">
        <f>IF(N624="základná",J624,0)</f>
        <v>0</v>
      </c>
      <c r="BF624" s="156">
        <f>IF(N624="znížená",J624,0)</f>
        <v>0</v>
      </c>
      <c r="BG624" s="156">
        <f>IF(N624="zákl. prenesená",J624,0)</f>
        <v>0</v>
      </c>
      <c r="BH624" s="156">
        <f>IF(N624="zníž. prenesená",J624,0)</f>
        <v>0</v>
      </c>
      <c r="BI624" s="156">
        <f>IF(N624="nulová",J624,0)</f>
        <v>0</v>
      </c>
      <c r="BJ624" s="16" t="s">
        <v>88</v>
      </c>
      <c r="BK624" s="156">
        <f>ROUND(I624*H624,2)</f>
        <v>0</v>
      </c>
      <c r="BL624" s="16" t="s">
        <v>247</v>
      </c>
      <c r="BM624" s="155" t="s">
        <v>1707</v>
      </c>
    </row>
    <row r="625" spans="2:65" s="14" customFormat="1">
      <c r="B625" s="183"/>
      <c r="D625" s="158" t="s">
        <v>161</v>
      </c>
      <c r="E625" s="184" t="s">
        <v>1</v>
      </c>
      <c r="F625" s="185" t="s">
        <v>1708</v>
      </c>
      <c r="H625" s="184" t="s">
        <v>1</v>
      </c>
      <c r="I625" s="186"/>
      <c r="L625" s="183"/>
      <c r="M625" s="187"/>
      <c r="T625" s="188"/>
      <c r="AT625" s="184" t="s">
        <v>161</v>
      </c>
      <c r="AU625" s="184" t="s">
        <v>88</v>
      </c>
      <c r="AV625" s="14" t="s">
        <v>83</v>
      </c>
      <c r="AW625" s="14" t="s">
        <v>31</v>
      </c>
      <c r="AX625" s="14" t="s">
        <v>76</v>
      </c>
      <c r="AY625" s="184" t="s">
        <v>152</v>
      </c>
    </row>
    <row r="626" spans="2:65" s="12" customFormat="1">
      <c r="B626" s="157"/>
      <c r="D626" s="158" t="s">
        <v>161</v>
      </c>
      <c r="E626" s="159" t="s">
        <v>1</v>
      </c>
      <c r="F626" s="160" t="s">
        <v>1709</v>
      </c>
      <c r="H626" s="161">
        <v>5</v>
      </c>
      <c r="I626" s="162"/>
      <c r="L626" s="157"/>
      <c r="M626" s="163"/>
      <c r="T626" s="164"/>
      <c r="AT626" s="159" t="s">
        <v>161</v>
      </c>
      <c r="AU626" s="159" t="s">
        <v>88</v>
      </c>
      <c r="AV626" s="12" t="s">
        <v>88</v>
      </c>
      <c r="AW626" s="12" t="s">
        <v>31</v>
      </c>
      <c r="AX626" s="12" t="s">
        <v>83</v>
      </c>
      <c r="AY626" s="159" t="s">
        <v>152</v>
      </c>
    </row>
    <row r="627" spans="2:65" s="1" customFormat="1" ht="24.15" customHeight="1">
      <c r="B627" s="142"/>
      <c r="C627" s="143" t="s">
        <v>1710</v>
      </c>
      <c r="D627" s="143" t="s">
        <v>155</v>
      </c>
      <c r="E627" s="144" t="s">
        <v>1711</v>
      </c>
      <c r="F627" s="145" t="s">
        <v>1712</v>
      </c>
      <c r="G627" s="146" t="s">
        <v>362</v>
      </c>
      <c r="H627" s="147">
        <v>1</v>
      </c>
      <c r="I627" s="148"/>
      <c r="J627" s="149">
        <f>ROUND(I627*H627,2)</f>
        <v>0</v>
      </c>
      <c r="K627" s="150"/>
      <c r="L627" s="31"/>
      <c r="M627" s="151" t="s">
        <v>1</v>
      </c>
      <c r="N627" s="152" t="s">
        <v>42</v>
      </c>
      <c r="P627" s="153">
        <f>O627*H627</f>
        <v>0</v>
      </c>
      <c r="Q627" s="153">
        <v>7.5760000000000006E-5</v>
      </c>
      <c r="R627" s="153">
        <f>Q627*H627</f>
        <v>7.5760000000000006E-5</v>
      </c>
      <c r="S627" s="153">
        <v>0</v>
      </c>
      <c r="T627" s="154">
        <f>S627*H627</f>
        <v>0</v>
      </c>
      <c r="AR627" s="155" t="s">
        <v>247</v>
      </c>
      <c r="AT627" s="155" t="s">
        <v>155</v>
      </c>
      <c r="AU627" s="155" t="s">
        <v>88</v>
      </c>
      <c r="AY627" s="16" t="s">
        <v>152</v>
      </c>
      <c r="BE627" s="156">
        <f>IF(N627="základná",J627,0)</f>
        <v>0</v>
      </c>
      <c r="BF627" s="156">
        <f>IF(N627="znížená",J627,0)</f>
        <v>0</v>
      </c>
      <c r="BG627" s="156">
        <f>IF(N627="zákl. prenesená",J627,0)</f>
        <v>0</v>
      </c>
      <c r="BH627" s="156">
        <f>IF(N627="zníž. prenesená",J627,0)</f>
        <v>0</v>
      </c>
      <c r="BI627" s="156">
        <f>IF(N627="nulová",J627,0)</f>
        <v>0</v>
      </c>
      <c r="BJ627" s="16" t="s">
        <v>88</v>
      </c>
      <c r="BK627" s="156">
        <f>ROUND(I627*H627,2)</f>
        <v>0</v>
      </c>
      <c r="BL627" s="16" t="s">
        <v>247</v>
      </c>
      <c r="BM627" s="155" t="s">
        <v>1713</v>
      </c>
    </row>
    <row r="628" spans="2:65" s="1" customFormat="1" ht="24.15" customHeight="1">
      <c r="B628" s="142"/>
      <c r="C628" s="165" t="s">
        <v>1714</v>
      </c>
      <c r="D628" s="165" t="s">
        <v>169</v>
      </c>
      <c r="E628" s="166" t="s">
        <v>1715</v>
      </c>
      <c r="F628" s="167" t="s">
        <v>1716</v>
      </c>
      <c r="G628" s="168" t="s">
        <v>362</v>
      </c>
      <c r="H628" s="169">
        <v>1</v>
      </c>
      <c r="I628" s="170"/>
      <c r="J628" s="171">
        <f>ROUND(I628*H628,2)</f>
        <v>0</v>
      </c>
      <c r="K628" s="172"/>
      <c r="L628" s="173"/>
      <c r="M628" s="174" t="s">
        <v>1</v>
      </c>
      <c r="N628" s="175" t="s">
        <v>42</v>
      </c>
      <c r="P628" s="153">
        <f>O628*H628</f>
        <v>0</v>
      </c>
      <c r="Q628" s="153">
        <v>2.0000000000000001E-4</v>
      </c>
      <c r="R628" s="153">
        <f>Q628*H628</f>
        <v>2.0000000000000001E-4</v>
      </c>
      <c r="S628" s="153">
        <v>0</v>
      </c>
      <c r="T628" s="154">
        <f>S628*H628</f>
        <v>0</v>
      </c>
      <c r="AR628" s="155" t="s">
        <v>297</v>
      </c>
      <c r="AT628" s="155" t="s">
        <v>169</v>
      </c>
      <c r="AU628" s="155" t="s">
        <v>88</v>
      </c>
      <c r="AY628" s="16" t="s">
        <v>152</v>
      </c>
      <c r="BE628" s="156">
        <f>IF(N628="základná",J628,0)</f>
        <v>0</v>
      </c>
      <c r="BF628" s="156">
        <f>IF(N628="znížená",J628,0)</f>
        <v>0</v>
      </c>
      <c r="BG628" s="156">
        <f>IF(N628="zákl. prenesená",J628,0)</f>
        <v>0</v>
      </c>
      <c r="BH628" s="156">
        <f>IF(N628="zníž. prenesená",J628,0)</f>
        <v>0</v>
      </c>
      <c r="BI628" s="156">
        <f>IF(N628="nulová",J628,0)</f>
        <v>0</v>
      </c>
      <c r="BJ628" s="16" t="s">
        <v>88</v>
      </c>
      <c r="BK628" s="156">
        <f>ROUND(I628*H628,2)</f>
        <v>0</v>
      </c>
      <c r="BL628" s="16" t="s">
        <v>247</v>
      </c>
      <c r="BM628" s="155" t="s">
        <v>1717</v>
      </c>
    </row>
    <row r="629" spans="2:65" s="1" customFormat="1" ht="24.15" customHeight="1">
      <c r="B629" s="142"/>
      <c r="C629" s="143" t="s">
        <v>1718</v>
      </c>
      <c r="D629" s="143" t="s">
        <v>155</v>
      </c>
      <c r="E629" s="144" t="s">
        <v>1719</v>
      </c>
      <c r="F629" s="145" t="s">
        <v>1720</v>
      </c>
      <c r="G629" s="146" t="s">
        <v>158</v>
      </c>
      <c r="H629" s="147">
        <v>2.4</v>
      </c>
      <c r="I629" s="148"/>
      <c r="J629" s="149">
        <f>ROUND(I629*H629,2)</f>
        <v>0</v>
      </c>
      <c r="K629" s="150"/>
      <c r="L629" s="31"/>
      <c r="M629" s="151" t="s">
        <v>1</v>
      </c>
      <c r="N629" s="152" t="s">
        <v>42</v>
      </c>
      <c r="P629" s="153">
        <f>O629*H629</f>
        <v>0</v>
      </c>
      <c r="Q629" s="153">
        <v>0</v>
      </c>
      <c r="R629" s="153">
        <f>Q629*H629</f>
        <v>0</v>
      </c>
      <c r="S629" s="153">
        <v>1.3500000000000001E-3</v>
      </c>
      <c r="T629" s="154">
        <f>S629*H629</f>
        <v>3.2400000000000003E-3</v>
      </c>
      <c r="AR629" s="155" t="s">
        <v>247</v>
      </c>
      <c r="AT629" s="155" t="s">
        <v>155</v>
      </c>
      <c r="AU629" s="155" t="s">
        <v>88</v>
      </c>
      <c r="AY629" s="16" t="s">
        <v>152</v>
      </c>
      <c r="BE629" s="156">
        <f>IF(N629="základná",J629,0)</f>
        <v>0</v>
      </c>
      <c r="BF629" s="156">
        <f>IF(N629="znížená",J629,0)</f>
        <v>0</v>
      </c>
      <c r="BG629" s="156">
        <f>IF(N629="zákl. prenesená",J629,0)</f>
        <v>0</v>
      </c>
      <c r="BH629" s="156">
        <f>IF(N629="zníž. prenesená",J629,0)</f>
        <v>0</v>
      </c>
      <c r="BI629" s="156">
        <f>IF(N629="nulová",J629,0)</f>
        <v>0</v>
      </c>
      <c r="BJ629" s="16" t="s">
        <v>88</v>
      </c>
      <c r="BK629" s="156">
        <f>ROUND(I629*H629,2)</f>
        <v>0</v>
      </c>
      <c r="BL629" s="16" t="s">
        <v>247</v>
      </c>
      <c r="BM629" s="155" t="s">
        <v>1721</v>
      </c>
    </row>
    <row r="630" spans="2:65" s="14" customFormat="1">
      <c r="B630" s="183"/>
      <c r="D630" s="158" t="s">
        <v>161</v>
      </c>
      <c r="E630" s="184" t="s">
        <v>1</v>
      </c>
      <c r="F630" s="185" t="s">
        <v>1141</v>
      </c>
      <c r="H630" s="184" t="s">
        <v>1</v>
      </c>
      <c r="I630" s="186"/>
      <c r="L630" s="183"/>
      <c r="M630" s="187"/>
      <c r="T630" s="188"/>
      <c r="AT630" s="184" t="s">
        <v>161</v>
      </c>
      <c r="AU630" s="184" t="s">
        <v>88</v>
      </c>
      <c r="AV630" s="14" t="s">
        <v>83</v>
      </c>
      <c r="AW630" s="14" t="s">
        <v>31</v>
      </c>
      <c r="AX630" s="14" t="s">
        <v>76</v>
      </c>
      <c r="AY630" s="184" t="s">
        <v>152</v>
      </c>
    </row>
    <row r="631" spans="2:65" s="12" customFormat="1">
      <c r="B631" s="157"/>
      <c r="D631" s="158" t="s">
        <v>161</v>
      </c>
      <c r="E631" s="159" t="s">
        <v>1</v>
      </c>
      <c r="F631" s="160" t="s">
        <v>1722</v>
      </c>
      <c r="H631" s="161">
        <v>2.4</v>
      </c>
      <c r="I631" s="162"/>
      <c r="L631" s="157"/>
      <c r="M631" s="163"/>
      <c r="T631" s="164"/>
      <c r="AT631" s="159" t="s">
        <v>161</v>
      </c>
      <c r="AU631" s="159" t="s">
        <v>88</v>
      </c>
      <c r="AV631" s="12" t="s">
        <v>88</v>
      </c>
      <c r="AW631" s="12" t="s">
        <v>31</v>
      </c>
      <c r="AX631" s="12" t="s">
        <v>83</v>
      </c>
      <c r="AY631" s="159" t="s">
        <v>152</v>
      </c>
    </row>
    <row r="632" spans="2:65" s="1" customFormat="1" ht="24.15" customHeight="1">
      <c r="B632" s="142"/>
      <c r="C632" s="143" t="s">
        <v>1723</v>
      </c>
      <c r="D632" s="143" t="s">
        <v>155</v>
      </c>
      <c r="E632" s="144" t="s">
        <v>1724</v>
      </c>
      <c r="F632" s="145" t="s">
        <v>1725</v>
      </c>
      <c r="G632" s="146" t="s">
        <v>312</v>
      </c>
      <c r="H632" s="189"/>
      <c r="I632" s="148"/>
      <c r="J632" s="149">
        <f>ROUND(I632*H632,2)</f>
        <v>0</v>
      </c>
      <c r="K632" s="150"/>
      <c r="L632" s="31"/>
      <c r="M632" s="151" t="s">
        <v>1</v>
      </c>
      <c r="N632" s="152" t="s">
        <v>42</v>
      </c>
      <c r="P632" s="153">
        <f>O632*H632</f>
        <v>0</v>
      </c>
      <c r="Q632" s="153">
        <v>0</v>
      </c>
      <c r="R632" s="153">
        <f>Q632*H632</f>
        <v>0</v>
      </c>
      <c r="S632" s="153">
        <v>0</v>
      </c>
      <c r="T632" s="154">
        <f>S632*H632</f>
        <v>0</v>
      </c>
      <c r="AR632" s="155" t="s">
        <v>247</v>
      </c>
      <c r="AT632" s="155" t="s">
        <v>155</v>
      </c>
      <c r="AU632" s="155" t="s">
        <v>88</v>
      </c>
      <c r="AY632" s="16" t="s">
        <v>152</v>
      </c>
      <c r="BE632" s="156">
        <f>IF(N632="základná",J632,0)</f>
        <v>0</v>
      </c>
      <c r="BF632" s="156">
        <f>IF(N632="znížená",J632,0)</f>
        <v>0</v>
      </c>
      <c r="BG632" s="156">
        <f>IF(N632="zákl. prenesená",J632,0)</f>
        <v>0</v>
      </c>
      <c r="BH632" s="156">
        <f>IF(N632="zníž. prenesená",J632,0)</f>
        <v>0</v>
      </c>
      <c r="BI632" s="156">
        <f>IF(N632="nulová",J632,0)</f>
        <v>0</v>
      </c>
      <c r="BJ632" s="16" t="s">
        <v>88</v>
      </c>
      <c r="BK632" s="156">
        <f>ROUND(I632*H632,2)</f>
        <v>0</v>
      </c>
      <c r="BL632" s="16" t="s">
        <v>247</v>
      </c>
      <c r="BM632" s="155" t="s">
        <v>1726</v>
      </c>
    </row>
    <row r="633" spans="2:65" s="11" customFormat="1" ht="22.95" customHeight="1">
      <c r="B633" s="130"/>
      <c r="D633" s="131" t="s">
        <v>75</v>
      </c>
      <c r="E633" s="140" t="s">
        <v>1727</v>
      </c>
      <c r="F633" s="140" t="s">
        <v>1728</v>
      </c>
      <c r="I633" s="133"/>
      <c r="J633" s="141">
        <f>BK633</f>
        <v>0</v>
      </c>
      <c r="L633" s="130"/>
      <c r="M633" s="135"/>
      <c r="P633" s="136">
        <f>SUM(P634:P641)</f>
        <v>0</v>
      </c>
      <c r="R633" s="136">
        <f>SUM(R634:R641)</f>
        <v>0.2326940173</v>
      </c>
      <c r="T633" s="137">
        <f>SUM(T634:T641)</f>
        <v>0.30375000000000002</v>
      </c>
      <c r="AR633" s="131" t="s">
        <v>88</v>
      </c>
      <c r="AT633" s="138" t="s">
        <v>75</v>
      </c>
      <c r="AU633" s="138" t="s">
        <v>83</v>
      </c>
      <c r="AY633" s="131" t="s">
        <v>152</v>
      </c>
      <c r="BK633" s="139">
        <f>SUM(BK634:BK641)</f>
        <v>0</v>
      </c>
    </row>
    <row r="634" spans="2:65" s="1" customFormat="1" ht="24.15" customHeight="1">
      <c r="B634" s="142"/>
      <c r="C634" s="143" t="s">
        <v>1729</v>
      </c>
      <c r="D634" s="143" t="s">
        <v>155</v>
      </c>
      <c r="E634" s="144" t="s">
        <v>1730</v>
      </c>
      <c r="F634" s="145" t="s">
        <v>1731</v>
      </c>
      <c r="G634" s="146" t="s">
        <v>165</v>
      </c>
      <c r="H634" s="147">
        <v>4.6950000000000003</v>
      </c>
      <c r="I634" s="148"/>
      <c r="J634" s="149">
        <f>ROUND(I634*H634,2)</f>
        <v>0</v>
      </c>
      <c r="K634" s="150"/>
      <c r="L634" s="31"/>
      <c r="M634" s="151" t="s">
        <v>1</v>
      </c>
      <c r="N634" s="152" t="s">
        <v>42</v>
      </c>
      <c r="P634" s="153">
        <f>O634*H634</f>
        <v>0</v>
      </c>
      <c r="Q634" s="153">
        <v>4.9259999999999998E-2</v>
      </c>
      <c r="R634" s="153">
        <f>Q634*H634</f>
        <v>0.2312757</v>
      </c>
      <c r="S634" s="153">
        <v>0</v>
      </c>
      <c r="T634" s="154">
        <f>S634*H634</f>
        <v>0</v>
      </c>
      <c r="AR634" s="155" t="s">
        <v>247</v>
      </c>
      <c r="AT634" s="155" t="s">
        <v>155</v>
      </c>
      <c r="AU634" s="155" t="s">
        <v>88</v>
      </c>
      <c r="AY634" s="16" t="s">
        <v>152</v>
      </c>
      <c r="BE634" s="156">
        <f>IF(N634="základná",J634,0)</f>
        <v>0</v>
      </c>
      <c r="BF634" s="156">
        <f>IF(N634="znížená",J634,0)</f>
        <v>0</v>
      </c>
      <c r="BG634" s="156">
        <f>IF(N634="zákl. prenesená",J634,0)</f>
        <v>0</v>
      </c>
      <c r="BH634" s="156">
        <f>IF(N634="zníž. prenesená",J634,0)</f>
        <v>0</v>
      </c>
      <c r="BI634" s="156">
        <f>IF(N634="nulová",J634,0)</f>
        <v>0</v>
      </c>
      <c r="BJ634" s="16" t="s">
        <v>88</v>
      </c>
      <c r="BK634" s="156">
        <f>ROUND(I634*H634,2)</f>
        <v>0</v>
      </c>
      <c r="BL634" s="16" t="s">
        <v>247</v>
      </c>
      <c r="BM634" s="155" t="s">
        <v>1732</v>
      </c>
    </row>
    <row r="635" spans="2:65" s="12" customFormat="1">
      <c r="B635" s="157"/>
      <c r="D635" s="158" t="s">
        <v>161</v>
      </c>
      <c r="E635" s="159" t="s">
        <v>1</v>
      </c>
      <c r="F635" s="160" t="s">
        <v>1602</v>
      </c>
      <c r="H635" s="161">
        <v>4.6950000000000003</v>
      </c>
      <c r="I635" s="162"/>
      <c r="L635" s="157"/>
      <c r="M635" s="163"/>
      <c r="T635" s="164"/>
      <c r="AT635" s="159" t="s">
        <v>161</v>
      </c>
      <c r="AU635" s="159" t="s">
        <v>88</v>
      </c>
      <c r="AV635" s="12" t="s">
        <v>88</v>
      </c>
      <c r="AW635" s="12" t="s">
        <v>31</v>
      </c>
      <c r="AX635" s="12" t="s">
        <v>83</v>
      </c>
      <c r="AY635" s="159" t="s">
        <v>152</v>
      </c>
    </row>
    <row r="636" spans="2:65" s="1" customFormat="1" ht="33" customHeight="1">
      <c r="B636" s="142"/>
      <c r="C636" s="143" t="s">
        <v>1733</v>
      </c>
      <c r="D636" s="143" t="s">
        <v>155</v>
      </c>
      <c r="E636" s="144" t="s">
        <v>1734</v>
      </c>
      <c r="F636" s="145" t="s">
        <v>1735</v>
      </c>
      <c r="G636" s="146" t="s">
        <v>165</v>
      </c>
      <c r="H636" s="147">
        <v>12.15</v>
      </c>
      <c r="I636" s="148"/>
      <c r="J636" s="149">
        <f>ROUND(I636*H636,2)</f>
        <v>0</v>
      </c>
      <c r="K636" s="150"/>
      <c r="L636" s="31"/>
      <c r="M636" s="151" t="s">
        <v>1</v>
      </c>
      <c r="N636" s="152" t="s">
        <v>42</v>
      </c>
      <c r="P636" s="153">
        <f>O636*H636</f>
        <v>0</v>
      </c>
      <c r="Q636" s="153">
        <v>0</v>
      </c>
      <c r="R636" s="153">
        <f>Q636*H636</f>
        <v>0</v>
      </c>
      <c r="S636" s="153">
        <v>2.5000000000000001E-2</v>
      </c>
      <c r="T636" s="154">
        <f>S636*H636</f>
        <v>0.30375000000000002</v>
      </c>
      <c r="AR636" s="155" t="s">
        <v>247</v>
      </c>
      <c r="AT636" s="155" t="s">
        <v>155</v>
      </c>
      <c r="AU636" s="155" t="s">
        <v>88</v>
      </c>
      <c r="AY636" s="16" t="s">
        <v>152</v>
      </c>
      <c r="BE636" s="156">
        <f>IF(N636="základná",J636,0)</f>
        <v>0</v>
      </c>
      <c r="BF636" s="156">
        <f>IF(N636="znížená",J636,0)</f>
        <v>0</v>
      </c>
      <c r="BG636" s="156">
        <f>IF(N636="zákl. prenesená",J636,0)</f>
        <v>0</v>
      </c>
      <c r="BH636" s="156">
        <f>IF(N636="zníž. prenesená",J636,0)</f>
        <v>0</v>
      </c>
      <c r="BI636" s="156">
        <f>IF(N636="nulová",J636,0)</f>
        <v>0</v>
      </c>
      <c r="BJ636" s="16" t="s">
        <v>88</v>
      </c>
      <c r="BK636" s="156">
        <f>ROUND(I636*H636,2)</f>
        <v>0</v>
      </c>
      <c r="BL636" s="16" t="s">
        <v>247</v>
      </c>
      <c r="BM636" s="155" t="s">
        <v>1736</v>
      </c>
    </row>
    <row r="637" spans="2:65" s="14" customFormat="1" ht="20.399999999999999">
      <c r="B637" s="183"/>
      <c r="D637" s="158" t="s">
        <v>161</v>
      </c>
      <c r="E637" s="184" t="s">
        <v>1</v>
      </c>
      <c r="F637" s="185" t="s">
        <v>1737</v>
      </c>
      <c r="H637" s="184" t="s">
        <v>1</v>
      </c>
      <c r="I637" s="186"/>
      <c r="L637" s="183"/>
      <c r="M637" s="187"/>
      <c r="T637" s="188"/>
      <c r="AT637" s="184" t="s">
        <v>161</v>
      </c>
      <c r="AU637" s="184" t="s">
        <v>88</v>
      </c>
      <c r="AV637" s="14" t="s">
        <v>83</v>
      </c>
      <c r="AW637" s="14" t="s">
        <v>31</v>
      </c>
      <c r="AX637" s="14" t="s">
        <v>76</v>
      </c>
      <c r="AY637" s="184" t="s">
        <v>152</v>
      </c>
    </row>
    <row r="638" spans="2:65" s="12" customFormat="1">
      <c r="B638" s="157"/>
      <c r="D638" s="158" t="s">
        <v>161</v>
      </c>
      <c r="E638" s="159" t="s">
        <v>1</v>
      </c>
      <c r="F638" s="160" t="s">
        <v>1291</v>
      </c>
      <c r="H638" s="161">
        <v>12.15</v>
      </c>
      <c r="I638" s="162"/>
      <c r="L638" s="157"/>
      <c r="M638" s="163"/>
      <c r="T638" s="164"/>
      <c r="AT638" s="159" t="s">
        <v>161</v>
      </c>
      <c r="AU638" s="159" t="s">
        <v>88</v>
      </c>
      <c r="AV638" s="12" t="s">
        <v>88</v>
      </c>
      <c r="AW638" s="12" t="s">
        <v>31</v>
      </c>
      <c r="AX638" s="12" t="s">
        <v>83</v>
      </c>
      <c r="AY638" s="159" t="s">
        <v>152</v>
      </c>
    </row>
    <row r="639" spans="2:65" s="1" customFormat="1" ht="24.15" customHeight="1">
      <c r="B639" s="142"/>
      <c r="C639" s="143" t="s">
        <v>1738</v>
      </c>
      <c r="D639" s="143" t="s">
        <v>155</v>
      </c>
      <c r="E639" s="144" t="s">
        <v>1739</v>
      </c>
      <c r="F639" s="145" t="s">
        <v>1740</v>
      </c>
      <c r="G639" s="146" t="s">
        <v>165</v>
      </c>
      <c r="H639" s="147">
        <v>5.399</v>
      </c>
      <c r="I639" s="148"/>
      <c r="J639" s="149">
        <f>ROUND(I639*H639,2)</f>
        <v>0</v>
      </c>
      <c r="K639" s="150"/>
      <c r="L639" s="31"/>
      <c r="M639" s="151" t="s">
        <v>1</v>
      </c>
      <c r="N639" s="152" t="s">
        <v>42</v>
      </c>
      <c r="P639" s="153">
        <f>O639*H639</f>
        <v>0</v>
      </c>
      <c r="Q639" s="153">
        <v>2.6269999999999999E-4</v>
      </c>
      <c r="R639" s="153">
        <f>Q639*H639</f>
        <v>1.4183173E-3</v>
      </c>
      <c r="S639" s="153">
        <v>0</v>
      </c>
      <c r="T639" s="154">
        <f>S639*H639</f>
        <v>0</v>
      </c>
      <c r="AR639" s="155" t="s">
        <v>247</v>
      </c>
      <c r="AT639" s="155" t="s">
        <v>155</v>
      </c>
      <c r="AU639" s="155" t="s">
        <v>88</v>
      </c>
      <c r="AY639" s="16" t="s">
        <v>152</v>
      </c>
      <c r="BE639" s="156">
        <f>IF(N639="základná",J639,0)</f>
        <v>0</v>
      </c>
      <c r="BF639" s="156">
        <f>IF(N639="znížená",J639,0)</f>
        <v>0</v>
      </c>
      <c r="BG639" s="156">
        <f>IF(N639="zákl. prenesená",J639,0)</f>
        <v>0</v>
      </c>
      <c r="BH639" s="156">
        <f>IF(N639="zníž. prenesená",J639,0)</f>
        <v>0</v>
      </c>
      <c r="BI639" s="156">
        <f>IF(N639="nulová",J639,0)</f>
        <v>0</v>
      </c>
      <c r="BJ639" s="16" t="s">
        <v>88</v>
      </c>
      <c r="BK639" s="156">
        <f>ROUND(I639*H639,2)</f>
        <v>0</v>
      </c>
      <c r="BL639" s="16" t="s">
        <v>247</v>
      </c>
      <c r="BM639" s="155" t="s">
        <v>1741</v>
      </c>
    </row>
    <row r="640" spans="2:65" s="12" customFormat="1">
      <c r="B640" s="157"/>
      <c r="D640" s="158" t="s">
        <v>161</v>
      </c>
      <c r="E640" s="159" t="s">
        <v>1</v>
      </c>
      <c r="F640" s="160" t="s">
        <v>1742</v>
      </c>
      <c r="H640" s="161">
        <v>5.399</v>
      </c>
      <c r="I640" s="162"/>
      <c r="L640" s="157"/>
      <c r="M640" s="163"/>
      <c r="T640" s="164"/>
      <c r="AT640" s="159" t="s">
        <v>161</v>
      </c>
      <c r="AU640" s="159" t="s">
        <v>88</v>
      </c>
      <c r="AV640" s="12" t="s">
        <v>88</v>
      </c>
      <c r="AW640" s="12" t="s">
        <v>31</v>
      </c>
      <c r="AX640" s="12" t="s">
        <v>83</v>
      </c>
      <c r="AY640" s="159" t="s">
        <v>152</v>
      </c>
    </row>
    <row r="641" spans="2:65" s="1" customFormat="1" ht="24.15" customHeight="1">
      <c r="B641" s="142"/>
      <c r="C641" s="143" t="s">
        <v>1743</v>
      </c>
      <c r="D641" s="143" t="s">
        <v>155</v>
      </c>
      <c r="E641" s="144" t="s">
        <v>1744</v>
      </c>
      <c r="F641" s="145" t="s">
        <v>1745</v>
      </c>
      <c r="G641" s="146" t="s">
        <v>312</v>
      </c>
      <c r="H641" s="189"/>
      <c r="I641" s="148"/>
      <c r="J641" s="149">
        <f>ROUND(I641*H641,2)</f>
        <v>0</v>
      </c>
      <c r="K641" s="150"/>
      <c r="L641" s="31"/>
      <c r="M641" s="151" t="s">
        <v>1</v>
      </c>
      <c r="N641" s="152" t="s">
        <v>42</v>
      </c>
      <c r="P641" s="153">
        <f>O641*H641</f>
        <v>0</v>
      </c>
      <c r="Q641" s="153">
        <v>0</v>
      </c>
      <c r="R641" s="153">
        <f>Q641*H641</f>
        <v>0</v>
      </c>
      <c r="S641" s="153">
        <v>0</v>
      </c>
      <c r="T641" s="154">
        <f>S641*H641</f>
        <v>0</v>
      </c>
      <c r="AR641" s="155" t="s">
        <v>247</v>
      </c>
      <c r="AT641" s="155" t="s">
        <v>155</v>
      </c>
      <c r="AU641" s="155" t="s">
        <v>88</v>
      </c>
      <c r="AY641" s="16" t="s">
        <v>152</v>
      </c>
      <c r="BE641" s="156">
        <f>IF(N641="základná",J641,0)</f>
        <v>0</v>
      </c>
      <c r="BF641" s="156">
        <f>IF(N641="znížená",J641,0)</f>
        <v>0</v>
      </c>
      <c r="BG641" s="156">
        <f>IF(N641="zákl. prenesená",J641,0)</f>
        <v>0</v>
      </c>
      <c r="BH641" s="156">
        <f>IF(N641="zníž. prenesená",J641,0)</f>
        <v>0</v>
      </c>
      <c r="BI641" s="156">
        <f>IF(N641="nulová",J641,0)</f>
        <v>0</v>
      </c>
      <c r="BJ641" s="16" t="s">
        <v>88</v>
      </c>
      <c r="BK641" s="156">
        <f>ROUND(I641*H641,2)</f>
        <v>0</v>
      </c>
      <c r="BL641" s="16" t="s">
        <v>247</v>
      </c>
      <c r="BM641" s="155" t="s">
        <v>1746</v>
      </c>
    </row>
    <row r="642" spans="2:65" s="11" customFormat="1" ht="22.95" customHeight="1">
      <c r="B642" s="130"/>
      <c r="D642" s="131" t="s">
        <v>75</v>
      </c>
      <c r="E642" s="140" t="s">
        <v>357</v>
      </c>
      <c r="F642" s="140" t="s">
        <v>358</v>
      </c>
      <c r="I642" s="133"/>
      <c r="J642" s="141">
        <f>BK642</f>
        <v>0</v>
      </c>
      <c r="L642" s="130"/>
      <c r="M642" s="135"/>
      <c r="P642" s="136">
        <f>SUM(P643:P650)</f>
        <v>0</v>
      </c>
      <c r="R642" s="136">
        <f>SUM(R643:R650)</f>
        <v>2.6000000000000002E-2</v>
      </c>
      <c r="T642" s="137">
        <f>SUM(T643:T650)</f>
        <v>6.0000000000000001E-3</v>
      </c>
      <c r="AR642" s="131" t="s">
        <v>88</v>
      </c>
      <c r="AT642" s="138" t="s">
        <v>75</v>
      </c>
      <c r="AU642" s="138" t="s">
        <v>83</v>
      </c>
      <c r="AY642" s="131" t="s">
        <v>152</v>
      </c>
      <c r="BK642" s="139">
        <f>SUM(BK643:BK650)</f>
        <v>0</v>
      </c>
    </row>
    <row r="643" spans="2:65" s="1" customFormat="1" ht="33" customHeight="1">
      <c r="B643" s="142"/>
      <c r="C643" s="143" t="s">
        <v>1747</v>
      </c>
      <c r="D643" s="143" t="s">
        <v>155</v>
      </c>
      <c r="E643" s="144" t="s">
        <v>1748</v>
      </c>
      <c r="F643" s="145" t="s">
        <v>1749</v>
      </c>
      <c r="G643" s="146" t="s">
        <v>362</v>
      </c>
      <c r="H643" s="147">
        <v>1</v>
      </c>
      <c r="I643" s="148"/>
      <c r="J643" s="149">
        <f>ROUND(I643*H643,2)</f>
        <v>0</v>
      </c>
      <c r="K643" s="150"/>
      <c r="L643" s="31"/>
      <c r="M643" s="151" t="s">
        <v>1</v>
      </c>
      <c r="N643" s="152" t="s">
        <v>42</v>
      </c>
      <c r="P643" s="153">
        <f>O643*H643</f>
        <v>0</v>
      </c>
      <c r="Q643" s="153">
        <v>0</v>
      </c>
      <c r="R643" s="153">
        <f>Q643*H643</f>
        <v>0</v>
      </c>
      <c r="S643" s="153">
        <v>0</v>
      </c>
      <c r="T643" s="154">
        <f>S643*H643</f>
        <v>0</v>
      </c>
      <c r="AR643" s="155" t="s">
        <v>247</v>
      </c>
      <c r="AT643" s="155" t="s">
        <v>155</v>
      </c>
      <c r="AU643" s="155" t="s">
        <v>88</v>
      </c>
      <c r="AY643" s="16" t="s">
        <v>152</v>
      </c>
      <c r="BE643" s="156">
        <f>IF(N643="základná",J643,0)</f>
        <v>0</v>
      </c>
      <c r="BF643" s="156">
        <f>IF(N643="znížená",J643,0)</f>
        <v>0</v>
      </c>
      <c r="BG643" s="156">
        <f>IF(N643="zákl. prenesená",J643,0)</f>
        <v>0</v>
      </c>
      <c r="BH643" s="156">
        <f>IF(N643="zníž. prenesená",J643,0)</f>
        <v>0</v>
      </c>
      <c r="BI643" s="156">
        <f>IF(N643="nulová",J643,0)</f>
        <v>0</v>
      </c>
      <c r="BJ643" s="16" t="s">
        <v>88</v>
      </c>
      <c r="BK643" s="156">
        <f>ROUND(I643*H643,2)</f>
        <v>0</v>
      </c>
      <c r="BL643" s="16" t="s">
        <v>247</v>
      </c>
      <c r="BM643" s="155" t="s">
        <v>1750</v>
      </c>
    </row>
    <row r="644" spans="2:65" s="1" customFormat="1" ht="24.15" customHeight="1">
      <c r="B644" s="142"/>
      <c r="C644" s="165" t="s">
        <v>1751</v>
      </c>
      <c r="D644" s="165" t="s">
        <v>169</v>
      </c>
      <c r="E644" s="166" t="s">
        <v>1752</v>
      </c>
      <c r="F644" s="167" t="s">
        <v>1753</v>
      </c>
      <c r="G644" s="168" t="s">
        <v>362</v>
      </c>
      <c r="H644" s="169">
        <v>1</v>
      </c>
      <c r="I644" s="170"/>
      <c r="J644" s="171">
        <f>ROUND(I644*H644,2)</f>
        <v>0</v>
      </c>
      <c r="K644" s="172"/>
      <c r="L644" s="173"/>
      <c r="M644" s="174" t="s">
        <v>1</v>
      </c>
      <c r="N644" s="175" t="s">
        <v>42</v>
      </c>
      <c r="P644" s="153">
        <f>O644*H644</f>
        <v>0</v>
      </c>
      <c r="Q644" s="153">
        <v>1E-3</v>
      </c>
      <c r="R644" s="153">
        <f>Q644*H644</f>
        <v>1E-3</v>
      </c>
      <c r="S644" s="153">
        <v>0</v>
      </c>
      <c r="T644" s="154">
        <f>S644*H644</f>
        <v>0</v>
      </c>
      <c r="AR644" s="155" t="s">
        <v>297</v>
      </c>
      <c r="AT644" s="155" t="s">
        <v>169</v>
      </c>
      <c r="AU644" s="155" t="s">
        <v>88</v>
      </c>
      <c r="AY644" s="16" t="s">
        <v>152</v>
      </c>
      <c r="BE644" s="156">
        <f>IF(N644="základná",J644,0)</f>
        <v>0</v>
      </c>
      <c r="BF644" s="156">
        <f>IF(N644="znížená",J644,0)</f>
        <v>0</v>
      </c>
      <c r="BG644" s="156">
        <f>IF(N644="zákl. prenesená",J644,0)</f>
        <v>0</v>
      </c>
      <c r="BH644" s="156">
        <f>IF(N644="zníž. prenesená",J644,0)</f>
        <v>0</v>
      </c>
      <c r="BI644" s="156">
        <f>IF(N644="nulová",J644,0)</f>
        <v>0</v>
      </c>
      <c r="BJ644" s="16" t="s">
        <v>88</v>
      </c>
      <c r="BK644" s="156">
        <f>ROUND(I644*H644,2)</f>
        <v>0</v>
      </c>
      <c r="BL644" s="16" t="s">
        <v>247</v>
      </c>
      <c r="BM644" s="155" t="s">
        <v>1754</v>
      </c>
    </row>
    <row r="645" spans="2:65" s="1" customFormat="1" ht="24.15" customHeight="1">
      <c r="B645" s="142"/>
      <c r="C645" s="165" t="s">
        <v>1755</v>
      </c>
      <c r="D645" s="165" t="s">
        <v>169</v>
      </c>
      <c r="E645" s="166" t="s">
        <v>1756</v>
      </c>
      <c r="F645" s="167" t="s">
        <v>1757</v>
      </c>
      <c r="G645" s="168" t="s">
        <v>362</v>
      </c>
      <c r="H645" s="169">
        <v>1</v>
      </c>
      <c r="I645" s="170"/>
      <c r="J645" s="171">
        <f>ROUND(I645*H645,2)</f>
        <v>0</v>
      </c>
      <c r="K645" s="172"/>
      <c r="L645" s="173"/>
      <c r="M645" s="174" t="s">
        <v>1</v>
      </c>
      <c r="N645" s="175" t="s">
        <v>42</v>
      </c>
      <c r="P645" s="153">
        <f>O645*H645</f>
        <v>0</v>
      </c>
      <c r="Q645" s="153">
        <v>2.5000000000000001E-2</v>
      </c>
      <c r="R645" s="153">
        <f>Q645*H645</f>
        <v>2.5000000000000001E-2</v>
      </c>
      <c r="S645" s="153">
        <v>0</v>
      </c>
      <c r="T645" s="154">
        <f>S645*H645</f>
        <v>0</v>
      </c>
      <c r="AR645" s="155" t="s">
        <v>297</v>
      </c>
      <c r="AT645" s="155" t="s">
        <v>169</v>
      </c>
      <c r="AU645" s="155" t="s">
        <v>88</v>
      </c>
      <c r="AY645" s="16" t="s">
        <v>152</v>
      </c>
      <c r="BE645" s="156">
        <f>IF(N645="základná",J645,0)</f>
        <v>0</v>
      </c>
      <c r="BF645" s="156">
        <f>IF(N645="znížená",J645,0)</f>
        <v>0</v>
      </c>
      <c r="BG645" s="156">
        <f>IF(N645="zákl. prenesená",J645,0)</f>
        <v>0</v>
      </c>
      <c r="BH645" s="156">
        <f>IF(N645="zníž. prenesená",J645,0)</f>
        <v>0</v>
      </c>
      <c r="BI645" s="156">
        <f>IF(N645="nulová",J645,0)</f>
        <v>0</v>
      </c>
      <c r="BJ645" s="16" t="s">
        <v>88</v>
      </c>
      <c r="BK645" s="156">
        <f>ROUND(I645*H645,2)</f>
        <v>0</v>
      </c>
      <c r="BL645" s="16" t="s">
        <v>247</v>
      </c>
      <c r="BM645" s="155" t="s">
        <v>1758</v>
      </c>
    </row>
    <row r="646" spans="2:65" s="12" customFormat="1">
      <c r="B646" s="157"/>
      <c r="D646" s="158" t="s">
        <v>161</v>
      </c>
      <c r="E646" s="159" t="s">
        <v>1</v>
      </c>
      <c r="F646" s="160" t="s">
        <v>961</v>
      </c>
      <c r="H646" s="161">
        <v>1</v>
      </c>
      <c r="I646" s="162"/>
      <c r="L646" s="157"/>
      <c r="M646" s="163"/>
      <c r="T646" s="164"/>
      <c r="AT646" s="159" t="s">
        <v>161</v>
      </c>
      <c r="AU646" s="159" t="s">
        <v>88</v>
      </c>
      <c r="AV646" s="12" t="s">
        <v>88</v>
      </c>
      <c r="AW646" s="12" t="s">
        <v>31</v>
      </c>
      <c r="AX646" s="12" t="s">
        <v>83</v>
      </c>
      <c r="AY646" s="159" t="s">
        <v>152</v>
      </c>
    </row>
    <row r="647" spans="2:65" s="1" customFormat="1" ht="24.15" customHeight="1">
      <c r="B647" s="142"/>
      <c r="C647" s="143" t="s">
        <v>1759</v>
      </c>
      <c r="D647" s="143" t="s">
        <v>155</v>
      </c>
      <c r="E647" s="144" t="s">
        <v>1760</v>
      </c>
      <c r="F647" s="145" t="s">
        <v>1761</v>
      </c>
      <c r="G647" s="146" t="s">
        <v>362</v>
      </c>
      <c r="H647" s="147">
        <v>2</v>
      </c>
      <c r="I647" s="148"/>
      <c r="J647" s="149">
        <f>ROUND(I647*H647,2)</f>
        <v>0</v>
      </c>
      <c r="K647" s="150"/>
      <c r="L647" s="31"/>
      <c r="M647" s="151" t="s">
        <v>1</v>
      </c>
      <c r="N647" s="152" t="s">
        <v>42</v>
      </c>
      <c r="P647" s="153">
        <f>O647*H647</f>
        <v>0</v>
      </c>
      <c r="Q647" s="153">
        <v>0</v>
      </c>
      <c r="R647" s="153">
        <f>Q647*H647</f>
        <v>0</v>
      </c>
      <c r="S647" s="153">
        <v>3.0000000000000001E-3</v>
      </c>
      <c r="T647" s="154">
        <f>S647*H647</f>
        <v>6.0000000000000001E-3</v>
      </c>
      <c r="AR647" s="155" t="s">
        <v>247</v>
      </c>
      <c r="AT647" s="155" t="s">
        <v>155</v>
      </c>
      <c r="AU647" s="155" t="s">
        <v>88</v>
      </c>
      <c r="AY647" s="16" t="s">
        <v>152</v>
      </c>
      <c r="BE647" s="156">
        <f>IF(N647="základná",J647,0)</f>
        <v>0</v>
      </c>
      <c r="BF647" s="156">
        <f>IF(N647="znížená",J647,0)</f>
        <v>0</v>
      </c>
      <c r="BG647" s="156">
        <f>IF(N647="zákl. prenesená",J647,0)</f>
        <v>0</v>
      </c>
      <c r="BH647" s="156">
        <f>IF(N647="zníž. prenesená",J647,0)</f>
        <v>0</v>
      </c>
      <c r="BI647" s="156">
        <f>IF(N647="nulová",J647,0)</f>
        <v>0</v>
      </c>
      <c r="BJ647" s="16" t="s">
        <v>88</v>
      </c>
      <c r="BK647" s="156">
        <f>ROUND(I647*H647,2)</f>
        <v>0</v>
      </c>
      <c r="BL647" s="16" t="s">
        <v>247</v>
      </c>
      <c r="BM647" s="155" t="s">
        <v>1762</v>
      </c>
    </row>
    <row r="648" spans="2:65" s="14" customFormat="1">
      <c r="B648" s="183"/>
      <c r="D648" s="158" t="s">
        <v>161</v>
      </c>
      <c r="E648" s="184" t="s">
        <v>1</v>
      </c>
      <c r="F648" s="185" t="s">
        <v>1141</v>
      </c>
      <c r="H648" s="184" t="s">
        <v>1</v>
      </c>
      <c r="I648" s="186"/>
      <c r="L648" s="183"/>
      <c r="M648" s="187"/>
      <c r="T648" s="188"/>
      <c r="AT648" s="184" t="s">
        <v>161</v>
      </c>
      <c r="AU648" s="184" t="s">
        <v>88</v>
      </c>
      <c r="AV648" s="14" t="s">
        <v>83</v>
      </c>
      <c r="AW648" s="14" t="s">
        <v>31</v>
      </c>
      <c r="AX648" s="14" t="s">
        <v>76</v>
      </c>
      <c r="AY648" s="184" t="s">
        <v>152</v>
      </c>
    </row>
    <row r="649" spans="2:65" s="12" customFormat="1">
      <c r="B649" s="157"/>
      <c r="D649" s="158" t="s">
        <v>161</v>
      </c>
      <c r="E649" s="159" t="s">
        <v>1</v>
      </c>
      <c r="F649" s="160" t="s">
        <v>88</v>
      </c>
      <c r="H649" s="161">
        <v>2</v>
      </c>
      <c r="I649" s="162"/>
      <c r="L649" s="157"/>
      <c r="M649" s="163"/>
      <c r="T649" s="164"/>
      <c r="AT649" s="159" t="s">
        <v>161</v>
      </c>
      <c r="AU649" s="159" t="s">
        <v>88</v>
      </c>
      <c r="AV649" s="12" t="s">
        <v>88</v>
      </c>
      <c r="AW649" s="12" t="s">
        <v>31</v>
      </c>
      <c r="AX649" s="12" t="s">
        <v>83</v>
      </c>
      <c r="AY649" s="159" t="s">
        <v>152</v>
      </c>
    </row>
    <row r="650" spans="2:65" s="1" customFormat="1" ht="24.15" customHeight="1">
      <c r="B650" s="142"/>
      <c r="C650" s="143" t="s">
        <v>1763</v>
      </c>
      <c r="D650" s="143" t="s">
        <v>155</v>
      </c>
      <c r="E650" s="144" t="s">
        <v>367</v>
      </c>
      <c r="F650" s="145" t="s">
        <v>368</v>
      </c>
      <c r="G650" s="146" t="s">
        <v>312</v>
      </c>
      <c r="H650" s="189"/>
      <c r="I650" s="148"/>
      <c r="J650" s="149">
        <f>ROUND(I650*H650,2)</f>
        <v>0</v>
      </c>
      <c r="K650" s="150"/>
      <c r="L650" s="31"/>
      <c r="M650" s="151" t="s">
        <v>1</v>
      </c>
      <c r="N650" s="152" t="s">
        <v>42</v>
      </c>
      <c r="P650" s="153">
        <f>O650*H650</f>
        <v>0</v>
      </c>
      <c r="Q650" s="153">
        <v>0</v>
      </c>
      <c r="R650" s="153">
        <f>Q650*H650</f>
        <v>0</v>
      </c>
      <c r="S650" s="153">
        <v>0</v>
      </c>
      <c r="T650" s="154">
        <f>S650*H650</f>
        <v>0</v>
      </c>
      <c r="AR650" s="155" t="s">
        <v>247</v>
      </c>
      <c r="AT650" s="155" t="s">
        <v>155</v>
      </c>
      <c r="AU650" s="155" t="s">
        <v>88</v>
      </c>
      <c r="AY650" s="16" t="s">
        <v>152</v>
      </c>
      <c r="BE650" s="156">
        <f>IF(N650="základná",J650,0)</f>
        <v>0</v>
      </c>
      <c r="BF650" s="156">
        <f>IF(N650="znížená",J650,0)</f>
        <v>0</v>
      </c>
      <c r="BG650" s="156">
        <f>IF(N650="zákl. prenesená",J650,0)</f>
        <v>0</v>
      </c>
      <c r="BH650" s="156">
        <f>IF(N650="zníž. prenesená",J650,0)</f>
        <v>0</v>
      </c>
      <c r="BI650" s="156">
        <f>IF(N650="nulová",J650,0)</f>
        <v>0</v>
      </c>
      <c r="BJ650" s="16" t="s">
        <v>88</v>
      </c>
      <c r="BK650" s="156">
        <f>ROUND(I650*H650,2)</f>
        <v>0</v>
      </c>
      <c r="BL650" s="16" t="s">
        <v>247</v>
      </c>
      <c r="BM650" s="155" t="s">
        <v>1764</v>
      </c>
    </row>
    <row r="651" spans="2:65" s="11" customFormat="1" ht="22.95" customHeight="1">
      <c r="B651" s="130"/>
      <c r="D651" s="131" t="s">
        <v>75</v>
      </c>
      <c r="E651" s="140" t="s">
        <v>1765</v>
      </c>
      <c r="F651" s="140" t="s">
        <v>1766</v>
      </c>
      <c r="I651" s="133"/>
      <c r="J651" s="141">
        <f>BK651</f>
        <v>0</v>
      </c>
      <c r="L651" s="130"/>
      <c r="M651" s="135"/>
      <c r="P651" s="136">
        <f>SUM(P652:P670)</f>
        <v>0</v>
      </c>
      <c r="R651" s="136">
        <f>SUM(R652:R670)</f>
        <v>0.33933296260000001</v>
      </c>
      <c r="T651" s="137">
        <f>SUM(T652:T670)</f>
        <v>0.29629</v>
      </c>
      <c r="AR651" s="131" t="s">
        <v>88</v>
      </c>
      <c r="AT651" s="138" t="s">
        <v>75</v>
      </c>
      <c r="AU651" s="138" t="s">
        <v>83</v>
      </c>
      <c r="AY651" s="131" t="s">
        <v>152</v>
      </c>
      <c r="BK651" s="139">
        <f>SUM(BK652:BK670)</f>
        <v>0</v>
      </c>
    </row>
    <row r="652" spans="2:65" s="1" customFormat="1" ht="24.15" customHeight="1">
      <c r="B652" s="142"/>
      <c r="C652" s="143" t="s">
        <v>1767</v>
      </c>
      <c r="D652" s="143" t="s">
        <v>155</v>
      </c>
      <c r="E652" s="144" t="s">
        <v>1768</v>
      </c>
      <c r="F652" s="145" t="s">
        <v>1769</v>
      </c>
      <c r="G652" s="146" t="s">
        <v>172</v>
      </c>
      <c r="H652" s="147">
        <v>88.51</v>
      </c>
      <c r="I652" s="148"/>
      <c r="J652" s="149">
        <f>ROUND(I652*H652,2)</f>
        <v>0</v>
      </c>
      <c r="K652" s="150"/>
      <c r="L652" s="31"/>
      <c r="M652" s="151" t="s">
        <v>1</v>
      </c>
      <c r="N652" s="152" t="s">
        <v>42</v>
      </c>
      <c r="P652" s="153">
        <f>O652*H652</f>
        <v>0</v>
      </c>
      <c r="Q652" s="153">
        <v>5.1499999999999998E-5</v>
      </c>
      <c r="R652" s="153">
        <f>Q652*H652</f>
        <v>4.5582649999999997E-3</v>
      </c>
      <c r="S652" s="153">
        <v>0</v>
      </c>
      <c r="T652" s="154">
        <f>S652*H652</f>
        <v>0</v>
      </c>
      <c r="AR652" s="155" t="s">
        <v>247</v>
      </c>
      <c r="AT652" s="155" t="s">
        <v>155</v>
      </c>
      <c r="AU652" s="155" t="s">
        <v>88</v>
      </c>
      <c r="AY652" s="16" t="s">
        <v>152</v>
      </c>
      <c r="BE652" s="156">
        <f>IF(N652="základná",J652,0)</f>
        <v>0</v>
      </c>
      <c r="BF652" s="156">
        <f>IF(N652="znížená",J652,0)</f>
        <v>0</v>
      </c>
      <c r="BG652" s="156">
        <f>IF(N652="zákl. prenesená",J652,0)</f>
        <v>0</v>
      </c>
      <c r="BH652" s="156">
        <f>IF(N652="zníž. prenesená",J652,0)</f>
        <v>0</v>
      </c>
      <c r="BI652" s="156">
        <f>IF(N652="nulová",J652,0)</f>
        <v>0</v>
      </c>
      <c r="BJ652" s="16" t="s">
        <v>88</v>
      </c>
      <c r="BK652" s="156">
        <f>ROUND(I652*H652,2)</f>
        <v>0</v>
      </c>
      <c r="BL652" s="16" t="s">
        <v>247</v>
      </c>
      <c r="BM652" s="155" t="s">
        <v>1770</v>
      </c>
    </row>
    <row r="653" spans="2:65" s="14" customFormat="1">
      <c r="B653" s="183"/>
      <c r="D653" s="158" t="s">
        <v>161</v>
      </c>
      <c r="E653" s="184" t="s">
        <v>1</v>
      </c>
      <c r="F653" s="185" t="s">
        <v>1771</v>
      </c>
      <c r="H653" s="184" t="s">
        <v>1</v>
      </c>
      <c r="I653" s="186"/>
      <c r="L653" s="183"/>
      <c r="M653" s="187"/>
      <c r="T653" s="188"/>
      <c r="AT653" s="184" t="s">
        <v>161</v>
      </c>
      <c r="AU653" s="184" t="s">
        <v>88</v>
      </c>
      <c r="AV653" s="14" t="s">
        <v>83</v>
      </c>
      <c r="AW653" s="14" t="s">
        <v>31</v>
      </c>
      <c r="AX653" s="14" t="s">
        <v>76</v>
      </c>
      <c r="AY653" s="184" t="s">
        <v>152</v>
      </c>
    </row>
    <row r="654" spans="2:65" s="12" customFormat="1">
      <c r="B654" s="157"/>
      <c r="D654" s="158" t="s">
        <v>161</v>
      </c>
      <c r="E654" s="159" t="s">
        <v>1</v>
      </c>
      <c r="F654" s="160" t="s">
        <v>1772</v>
      </c>
      <c r="H654" s="161">
        <v>88.51</v>
      </c>
      <c r="I654" s="162"/>
      <c r="L654" s="157"/>
      <c r="M654" s="163"/>
      <c r="T654" s="164"/>
      <c r="AT654" s="159" t="s">
        <v>161</v>
      </c>
      <c r="AU654" s="159" t="s">
        <v>88</v>
      </c>
      <c r="AV654" s="12" t="s">
        <v>88</v>
      </c>
      <c r="AW654" s="12" t="s">
        <v>31</v>
      </c>
      <c r="AX654" s="12" t="s">
        <v>76</v>
      </c>
      <c r="AY654" s="159" t="s">
        <v>152</v>
      </c>
    </row>
    <row r="655" spans="2:65" s="13" customFormat="1">
      <c r="B655" s="176"/>
      <c r="D655" s="158" t="s">
        <v>161</v>
      </c>
      <c r="E655" s="177" t="s">
        <v>1</v>
      </c>
      <c r="F655" s="178" t="s">
        <v>183</v>
      </c>
      <c r="H655" s="179">
        <v>88.51</v>
      </c>
      <c r="I655" s="180"/>
      <c r="L655" s="176"/>
      <c r="M655" s="181"/>
      <c r="T655" s="182"/>
      <c r="AT655" s="177" t="s">
        <v>161</v>
      </c>
      <c r="AU655" s="177" t="s">
        <v>88</v>
      </c>
      <c r="AV655" s="13" t="s">
        <v>159</v>
      </c>
      <c r="AW655" s="13" t="s">
        <v>31</v>
      </c>
      <c r="AX655" s="13" t="s">
        <v>83</v>
      </c>
      <c r="AY655" s="177" t="s">
        <v>152</v>
      </c>
    </row>
    <row r="656" spans="2:65" s="1" customFormat="1" ht="24.15" customHeight="1">
      <c r="B656" s="142"/>
      <c r="C656" s="143" t="s">
        <v>1773</v>
      </c>
      <c r="D656" s="143" t="s">
        <v>155</v>
      </c>
      <c r="E656" s="144" t="s">
        <v>1774</v>
      </c>
      <c r="F656" s="145" t="s">
        <v>1775</v>
      </c>
      <c r="G656" s="146" t="s">
        <v>172</v>
      </c>
      <c r="H656" s="147">
        <v>207.78</v>
      </c>
      <c r="I656" s="148"/>
      <c r="J656" s="149">
        <f>ROUND(I656*H656,2)</f>
        <v>0</v>
      </c>
      <c r="K656" s="150"/>
      <c r="L656" s="31"/>
      <c r="M656" s="151" t="s">
        <v>1</v>
      </c>
      <c r="N656" s="152" t="s">
        <v>42</v>
      </c>
      <c r="P656" s="153">
        <f>O656*H656</f>
        <v>0</v>
      </c>
      <c r="Q656" s="153">
        <v>4.897E-5</v>
      </c>
      <c r="R656" s="153">
        <f>Q656*H656</f>
        <v>1.01749866E-2</v>
      </c>
      <c r="S656" s="153">
        <v>0</v>
      </c>
      <c r="T656" s="154">
        <f>S656*H656</f>
        <v>0</v>
      </c>
      <c r="AR656" s="155" t="s">
        <v>247</v>
      </c>
      <c r="AT656" s="155" t="s">
        <v>155</v>
      </c>
      <c r="AU656" s="155" t="s">
        <v>88</v>
      </c>
      <c r="AY656" s="16" t="s">
        <v>152</v>
      </c>
      <c r="BE656" s="156">
        <f>IF(N656="základná",J656,0)</f>
        <v>0</v>
      </c>
      <c r="BF656" s="156">
        <f>IF(N656="znížená",J656,0)</f>
        <v>0</v>
      </c>
      <c r="BG656" s="156">
        <f>IF(N656="zákl. prenesená",J656,0)</f>
        <v>0</v>
      </c>
      <c r="BH656" s="156">
        <f>IF(N656="zníž. prenesená",J656,0)</f>
        <v>0</v>
      </c>
      <c r="BI656" s="156">
        <f>IF(N656="nulová",J656,0)</f>
        <v>0</v>
      </c>
      <c r="BJ656" s="16" t="s">
        <v>88</v>
      </c>
      <c r="BK656" s="156">
        <f>ROUND(I656*H656,2)</f>
        <v>0</v>
      </c>
      <c r="BL656" s="16" t="s">
        <v>247</v>
      </c>
      <c r="BM656" s="155" t="s">
        <v>1776</v>
      </c>
    </row>
    <row r="657" spans="2:65" s="14" customFormat="1">
      <c r="B657" s="183"/>
      <c r="D657" s="158" t="s">
        <v>161</v>
      </c>
      <c r="E657" s="184" t="s">
        <v>1</v>
      </c>
      <c r="F657" s="185" t="s">
        <v>1771</v>
      </c>
      <c r="H657" s="184" t="s">
        <v>1</v>
      </c>
      <c r="I657" s="186"/>
      <c r="L657" s="183"/>
      <c r="M657" s="187"/>
      <c r="T657" s="188"/>
      <c r="AT657" s="184" t="s">
        <v>161</v>
      </c>
      <c r="AU657" s="184" t="s">
        <v>88</v>
      </c>
      <c r="AV657" s="14" t="s">
        <v>83</v>
      </c>
      <c r="AW657" s="14" t="s">
        <v>31</v>
      </c>
      <c r="AX657" s="14" t="s">
        <v>76</v>
      </c>
      <c r="AY657" s="184" t="s">
        <v>152</v>
      </c>
    </row>
    <row r="658" spans="2:65" s="12" customFormat="1">
      <c r="B658" s="157"/>
      <c r="D658" s="158" t="s">
        <v>161</v>
      </c>
      <c r="E658" s="159" t="s">
        <v>1</v>
      </c>
      <c r="F658" s="160" t="s">
        <v>1777</v>
      </c>
      <c r="H658" s="161">
        <v>77.52</v>
      </c>
      <c r="I658" s="162"/>
      <c r="L658" s="157"/>
      <c r="M658" s="163"/>
      <c r="T658" s="164"/>
      <c r="AT658" s="159" t="s">
        <v>161</v>
      </c>
      <c r="AU658" s="159" t="s">
        <v>88</v>
      </c>
      <c r="AV658" s="12" t="s">
        <v>88</v>
      </c>
      <c r="AW658" s="12" t="s">
        <v>31</v>
      </c>
      <c r="AX658" s="12" t="s">
        <v>76</v>
      </c>
      <c r="AY658" s="159" t="s">
        <v>152</v>
      </c>
    </row>
    <row r="659" spans="2:65" s="12" customFormat="1">
      <c r="B659" s="157"/>
      <c r="D659" s="158" t="s">
        <v>161</v>
      </c>
      <c r="E659" s="159" t="s">
        <v>1</v>
      </c>
      <c r="F659" s="160" t="s">
        <v>1778</v>
      </c>
      <c r="H659" s="161">
        <v>130.26</v>
      </c>
      <c r="I659" s="162"/>
      <c r="L659" s="157"/>
      <c r="M659" s="163"/>
      <c r="T659" s="164"/>
      <c r="AT659" s="159" t="s">
        <v>161</v>
      </c>
      <c r="AU659" s="159" t="s">
        <v>88</v>
      </c>
      <c r="AV659" s="12" t="s">
        <v>88</v>
      </c>
      <c r="AW659" s="12" t="s">
        <v>31</v>
      </c>
      <c r="AX659" s="12" t="s">
        <v>76</v>
      </c>
      <c r="AY659" s="159" t="s">
        <v>152</v>
      </c>
    </row>
    <row r="660" spans="2:65" s="13" customFormat="1">
      <c r="B660" s="176"/>
      <c r="D660" s="158" t="s">
        <v>161</v>
      </c>
      <c r="E660" s="177" t="s">
        <v>1</v>
      </c>
      <c r="F660" s="178" t="s">
        <v>183</v>
      </c>
      <c r="H660" s="179">
        <v>207.78</v>
      </c>
      <c r="I660" s="180"/>
      <c r="L660" s="176"/>
      <c r="M660" s="181"/>
      <c r="T660" s="182"/>
      <c r="AT660" s="177" t="s">
        <v>161</v>
      </c>
      <c r="AU660" s="177" t="s">
        <v>88</v>
      </c>
      <c r="AV660" s="13" t="s">
        <v>159</v>
      </c>
      <c r="AW660" s="13" t="s">
        <v>31</v>
      </c>
      <c r="AX660" s="13" t="s">
        <v>83</v>
      </c>
      <c r="AY660" s="177" t="s">
        <v>152</v>
      </c>
    </row>
    <row r="661" spans="2:65" s="1" customFormat="1" ht="16.5" customHeight="1">
      <c r="B661" s="142"/>
      <c r="C661" s="165" t="s">
        <v>1779</v>
      </c>
      <c r="D661" s="165" t="s">
        <v>169</v>
      </c>
      <c r="E661" s="166" t="s">
        <v>1780</v>
      </c>
      <c r="F661" s="167" t="s">
        <v>1781</v>
      </c>
      <c r="G661" s="168" t="s">
        <v>223</v>
      </c>
      <c r="H661" s="169">
        <v>0.311</v>
      </c>
      <c r="I661" s="170"/>
      <c r="J661" s="171">
        <f>ROUND(I661*H661,2)</f>
        <v>0</v>
      </c>
      <c r="K661" s="172"/>
      <c r="L661" s="173"/>
      <c r="M661" s="174" t="s">
        <v>1</v>
      </c>
      <c r="N661" s="175" t="s">
        <v>42</v>
      </c>
      <c r="P661" s="153">
        <f>O661*H661</f>
        <v>0</v>
      </c>
      <c r="Q661" s="153">
        <v>1</v>
      </c>
      <c r="R661" s="153">
        <f>Q661*H661</f>
        <v>0.311</v>
      </c>
      <c r="S661" s="153">
        <v>0</v>
      </c>
      <c r="T661" s="154">
        <f>S661*H661</f>
        <v>0</v>
      </c>
      <c r="AR661" s="155" t="s">
        <v>297</v>
      </c>
      <c r="AT661" s="155" t="s">
        <v>169</v>
      </c>
      <c r="AU661" s="155" t="s">
        <v>88</v>
      </c>
      <c r="AY661" s="16" t="s">
        <v>152</v>
      </c>
      <c r="BE661" s="156">
        <f>IF(N661="základná",J661,0)</f>
        <v>0</v>
      </c>
      <c r="BF661" s="156">
        <f>IF(N661="znížená",J661,0)</f>
        <v>0</v>
      </c>
      <c r="BG661" s="156">
        <f>IF(N661="zákl. prenesená",J661,0)</f>
        <v>0</v>
      </c>
      <c r="BH661" s="156">
        <f>IF(N661="zníž. prenesená",J661,0)</f>
        <v>0</v>
      </c>
      <c r="BI661" s="156">
        <f>IF(N661="nulová",J661,0)</f>
        <v>0</v>
      </c>
      <c r="BJ661" s="16" t="s">
        <v>88</v>
      </c>
      <c r="BK661" s="156">
        <f>ROUND(I661*H661,2)</f>
        <v>0</v>
      </c>
      <c r="BL661" s="16" t="s">
        <v>247</v>
      </c>
      <c r="BM661" s="155" t="s">
        <v>1782</v>
      </c>
    </row>
    <row r="662" spans="2:65" s="12" customFormat="1">
      <c r="B662" s="157"/>
      <c r="D662" s="158" t="s">
        <v>161</v>
      </c>
      <c r="E662" s="159" t="s">
        <v>1</v>
      </c>
      <c r="F662" s="160" t="s">
        <v>1783</v>
      </c>
      <c r="H662" s="161">
        <v>0.311</v>
      </c>
      <c r="I662" s="162"/>
      <c r="L662" s="157"/>
      <c r="M662" s="163"/>
      <c r="T662" s="164"/>
      <c r="AT662" s="159" t="s">
        <v>161</v>
      </c>
      <c r="AU662" s="159" t="s">
        <v>88</v>
      </c>
      <c r="AV662" s="12" t="s">
        <v>88</v>
      </c>
      <c r="AW662" s="12" t="s">
        <v>31</v>
      </c>
      <c r="AX662" s="12" t="s">
        <v>83</v>
      </c>
      <c r="AY662" s="159" t="s">
        <v>152</v>
      </c>
    </row>
    <row r="663" spans="2:65" s="1" customFormat="1" ht="24.15" customHeight="1">
      <c r="B663" s="142"/>
      <c r="C663" s="143" t="s">
        <v>1784</v>
      </c>
      <c r="D663" s="143" t="s">
        <v>155</v>
      </c>
      <c r="E663" s="144" t="s">
        <v>1785</v>
      </c>
      <c r="F663" s="145" t="s">
        <v>1786</v>
      </c>
      <c r="G663" s="146" t="s">
        <v>172</v>
      </c>
      <c r="H663" s="147">
        <v>18.082000000000001</v>
      </c>
      <c r="I663" s="148"/>
      <c r="J663" s="149">
        <f>ROUND(I663*H663,2)</f>
        <v>0</v>
      </c>
      <c r="K663" s="150"/>
      <c r="L663" s="31"/>
      <c r="M663" s="151" t="s">
        <v>1</v>
      </c>
      <c r="N663" s="152" t="s">
        <v>42</v>
      </c>
      <c r="P663" s="153">
        <f>O663*H663</f>
        <v>0</v>
      </c>
      <c r="Q663" s="153">
        <v>0</v>
      </c>
      <c r="R663" s="153">
        <f>Q663*H663</f>
        <v>0</v>
      </c>
      <c r="S663" s="153">
        <v>0</v>
      </c>
      <c r="T663" s="154">
        <f>S663*H663</f>
        <v>0</v>
      </c>
      <c r="AR663" s="155" t="s">
        <v>247</v>
      </c>
      <c r="AT663" s="155" t="s">
        <v>155</v>
      </c>
      <c r="AU663" s="155" t="s">
        <v>88</v>
      </c>
      <c r="AY663" s="16" t="s">
        <v>152</v>
      </c>
      <c r="BE663" s="156">
        <f>IF(N663="základná",J663,0)</f>
        <v>0</v>
      </c>
      <c r="BF663" s="156">
        <f>IF(N663="znížená",J663,0)</f>
        <v>0</v>
      </c>
      <c r="BG663" s="156">
        <f>IF(N663="zákl. prenesená",J663,0)</f>
        <v>0</v>
      </c>
      <c r="BH663" s="156">
        <f>IF(N663="zníž. prenesená",J663,0)</f>
        <v>0</v>
      </c>
      <c r="BI663" s="156">
        <f>IF(N663="nulová",J663,0)</f>
        <v>0</v>
      </c>
      <c r="BJ663" s="16" t="s">
        <v>88</v>
      </c>
      <c r="BK663" s="156">
        <f>ROUND(I663*H663,2)</f>
        <v>0</v>
      </c>
      <c r="BL663" s="16" t="s">
        <v>247</v>
      </c>
      <c r="BM663" s="155" t="s">
        <v>1787</v>
      </c>
    </row>
    <row r="664" spans="2:65" s="14" customFormat="1">
      <c r="B664" s="183"/>
      <c r="D664" s="158" t="s">
        <v>161</v>
      </c>
      <c r="E664" s="184" t="s">
        <v>1</v>
      </c>
      <c r="F664" s="185" t="s">
        <v>1788</v>
      </c>
      <c r="H664" s="184" t="s">
        <v>1</v>
      </c>
      <c r="I664" s="186"/>
      <c r="L664" s="183"/>
      <c r="M664" s="187"/>
      <c r="T664" s="188"/>
      <c r="AT664" s="184" t="s">
        <v>161</v>
      </c>
      <c r="AU664" s="184" t="s">
        <v>88</v>
      </c>
      <c r="AV664" s="14" t="s">
        <v>83</v>
      </c>
      <c r="AW664" s="14" t="s">
        <v>31</v>
      </c>
      <c r="AX664" s="14" t="s">
        <v>76</v>
      </c>
      <c r="AY664" s="184" t="s">
        <v>152</v>
      </c>
    </row>
    <row r="665" spans="2:65" s="12" customFormat="1">
      <c r="B665" s="157"/>
      <c r="D665" s="158" t="s">
        <v>161</v>
      </c>
      <c r="E665" s="159" t="s">
        <v>1</v>
      </c>
      <c r="F665" s="160" t="s">
        <v>1789</v>
      </c>
      <c r="H665" s="161">
        <v>10.598000000000001</v>
      </c>
      <c r="I665" s="162"/>
      <c r="L665" s="157"/>
      <c r="M665" s="163"/>
      <c r="T665" s="164"/>
      <c r="AT665" s="159" t="s">
        <v>161</v>
      </c>
      <c r="AU665" s="159" t="s">
        <v>88</v>
      </c>
      <c r="AV665" s="12" t="s">
        <v>88</v>
      </c>
      <c r="AW665" s="12" t="s">
        <v>31</v>
      </c>
      <c r="AX665" s="12" t="s">
        <v>76</v>
      </c>
      <c r="AY665" s="159" t="s">
        <v>152</v>
      </c>
    </row>
    <row r="666" spans="2:65" s="12" customFormat="1">
      <c r="B666" s="157"/>
      <c r="D666" s="158" t="s">
        <v>161</v>
      </c>
      <c r="E666" s="159" t="s">
        <v>1</v>
      </c>
      <c r="F666" s="160" t="s">
        <v>1790</v>
      </c>
      <c r="H666" s="161">
        <v>7.484</v>
      </c>
      <c r="I666" s="162"/>
      <c r="L666" s="157"/>
      <c r="M666" s="163"/>
      <c r="T666" s="164"/>
      <c r="AT666" s="159" t="s">
        <v>161</v>
      </c>
      <c r="AU666" s="159" t="s">
        <v>88</v>
      </c>
      <c r="AV666" s="12" t="s">
        <v>88</v>
      </c>
      <c r="AW666" s="12" t="s">
        <v>31</v>
      </c>
      <c r="AX666" s="12" t="s">
        <v>76</v>
      </c>
      <c r="AY666" s="159" t="s">
        <v>152</v>
      </c>
    </row>
    <row r="667" spans="2:65" s="13" customFormat="1">
      <c r="B667" s="176"/>
      <c r="D667" s="158" t="s">
        <v>161</v>
      </c>
      <c r="E667" s="177" t="s">
        <v>1</v>
      </c>
      <c r="F667" s="178" t="s">
        <v>183</v>
      </c>
      <c r="H667" s="179">
        <v>18.082000000000001</v>
      </c>
      <c r="I667" s="180"/>
      <c r="L667" s="176"/>
      <c r="M667" s="181"/>
      <c r="T667" s="182"/>
      <c r="AT667" s="177" t="s">
        <v>161</v>
      </c>
      <c r="AU667" s="177" t="s">
        <v>88</v>
      </c>
      <c r="AV667" s="13" t="s">
        <v>159</v>
      </c>
      <c r="AW667" s="13" t="s">
        <v>31</v>
      </c>
      <c r="AX667" s="13" t="s">
        <v>83</v>
      </c>
      <c r="AY667" s="177" t="s">
        <v>152</v>
      </c>
    </row>
    <row r="668" spans="2:65" s="1" customFormat="1" ht="33" customHeight="1">
      <c r="B668" s="142"/>
      <c r="C668" s="143" t="s">
        <v>1791</v>
      </c>
      <c r="D668" s="143" t="s">
        <v>155</v>
      </c>
      <c r="E668" s="144" t="s">
        <v>1792</v>
      </c>
      <c r="F668" s="145" t="s">
        <v>1793</v>
      </c>
      <c r="G668" s="146" t="s">
        <v>172</v>
      </c>
      <c r="H668" s="147">
        <v>88.51</v>
      </c>
      <c r="I668" s="148"/>
      <c r="J668" s="149">
        <f>ROUND(I668*H668,2)</f>
        <v>0</v>
      </c>
      <c r="K668" s="150"/>
      <c r="L668" s="31"/>
      <c r="M668" s="151" t="s">
        <v>1</v>
      </c>
      <c r="N668" s="152" t="s">
        <v>42</v>
      </c>
      <c r="P668" s="153">
        <f>O668*H668</f>
        <v>0</v>
      </c>
      <c r="Q668" s="153">
        <v>4.5899999999999998E-5</v>
      </c>
      <c r="R668" s="153">
        <f>Q668*H668</f>
        <v>4.062609E-3</v>
      </c>
      <c r="S668" s="153">
        <v>1E-3</v>
      </c>
      <c r="T668" s="154">
        <f>S668*H668</f>
        <v>8.8510000000000005E-2</v>
      </c>
      <c r="AR668" s="155" t="s">
        <v>247</v>
      </c>
      <c r="AT668" s="155" t="s">
        <v>155</v>
      </c>
      <c r="AU668" s="155" t="s">
        <v>88</v>
      </c>
      <c r="AY668" s="16" t="s">
        <v>152</v>
      </c>
      <c r="BE668" s="156">
        <f>IF(N668="základná",J668,0)</f>
        <v>0</v>
      </c>
      <c r="BF668" s="156">
        <f>IF(N668="znížená",J668,0)</f>
        <v>0</v>
      </c>
      <c r="BG668" s="156">
        <f>IF(N668="zákl. prenesená",J668,0)</f>
        <v>0</v>
      </c>
      <c r="BH668" s="156">
        <f>IF(N668="zníž. prenesená",J668,0)</f>
        <v>0</v>
      </c>
      <c r="BI668" s="156">
        <f>IF(N668="nulová",J668,0)</f>
        <v>0</v>
      </c>
      <c r="BJ668" s="16" t="s">
        <v>88</v>
      </c>
      <c r="BK668" s="156">
        <f>ROUND(I668*H668,2)</f>
        <v>0</v>
      </c>
      <c r="BL668" s="16" t="s">
        <v>247</v>
      </c>
      <c r="BM668" s="155" t="s">
        <v>1794</v>
      </c>
    </row>
    <row r="669" spans="2:65" s="1" customFormat="1" ht="33" customHeight="1">
      <c r="B669" s="142"/>
      <c r="C669" s="143" t="s">
        <v>1795</v>
      </c>
      <c r="D669" s="143" t="s">
        <v>155</v>
      </c>
      <c r="E669" s="144" t="s">
        <v>1796</v>
      </c>
      <c r="F669" s="145" t="s">
        <v>1797</v>
      </c>
      <c r="G669" s="146" t="s">
        <v>172</v>
      </c>
      <c r="H669" s="147">
        <v>207.78</v>
      </c>
      <c r="I669" s="148"/>
      <c r="J669" s="149">
        <f>ROUND(I669*H669,2)</f>
        <v>0</v>
      </c>
      <c r="K669" s="150"/>
      <c r="L669" s="31"/>
      <c r="M669" s="151" t="s">
        <v>1</v>
      </c>
      <c r="N669" s="152" t="s">
        <v>42</v>
      </c>
      <c r="P669" s="153">
        <f>O669*H669</f>
        <v>0</v>
      </c>
      <c r="Q669" s="153">
        <v>4.5899999999999998E-5</v>
      </c>
      <c r="R669" s="153">
        <f>Q669*H669</f>
        <v>9.5371019999999987E-3</v>
      </c>
      <c r="S669" s="153">
        <v>1E-3</v>
      </c>
      <c r="T669" s="154">
        <f>S669*H669</f>
        <v>0.20777999999999999</v>
      </c>
      <c r="AR669" s="155" t="s">
        <v>247</v>
      </c>
      <c r="AT669" s="155" t="s">
        <v>155</v>
      </c>
      <c r="AU669" s="155" t="s">
        <v>88</v>
      </c>
      <c r="AY669" s="16" t="s">
        <v>152</v>
      </c>
      <c r="BE669" s="156">
        <f>IF(N669="základná",J669,0)</f>
        <v>0</v>
      </c>
      <c r="BF669" s="156">
        <f>IF(N669="znížená",J669,0)</f>
        <v>0</v>
      </c>
      <c r="BG669" s="156">
        <f>IF(N669="zákl. prenesená",J669,0)</f>
        <v>0</v>
      </c>
      <c r="BH669" s="156">
        <f>IF(N669="zníž. prenesená",J669,0)</f>
        <v>0</v>
      </c>
      <c r="BI669" s="156">
        <f>IF(N669="nulová",J669,0)</f>
        <v>0</v>
      </c>
      <c r="BJ669" s="16" t="s">
        <v>88</v>
      </c>
      <c r="BK669" s="156">
        <f>ROUND(I669*H669,2)</f>
        <v>0</v>
      </c>
      <c r="BL669" s="16" t="s">
        <v>247</v>
      </c>
      <c r="BM669" s="155" t="s">
        <v>1798</v>
      </c>
    </row>
    <row r="670" spans="2:65" s="1" customFormat="1" ht="24.15" customHeight="1">
      <c r="B670" s="142"/>
      <c r="C670" s="143" t="s">
        <v>1799</v>
      </c>
      <c r="D670" s="143" t="s">
        <v>155</v>
      </c>
      <c r="E670" s="144" t="s">
        <v>1800</v>
      </c>
      <c r="F670" s="145" t="s">
        <v>1801</v>
      </c>
      <c r="G670" s="146" t="s">
        <v>312</v>
      </c>
      <c r="H670" s="189"/>
      <c r="I670" s="148"/>
      <c r="J670" s="149">
        <f>ROUND(I670*H670,2)</f>
        <v>0</v>
      </c>
      <c r="K670" s="150"/>
      <c r="L670" s="31"/>
      <c r="M670" s="151" t="s">
        <v>1</v>
      </c>
      <c r="N670" s="152" t="s">
        <v>42</v>
      </c>
      <c r="P670" s="153">
        <f>O670*H670</f>
        <v>0</v>
      </c>
      <c r="Q670" s="153">
        <v>0</v>
      </c>
      <c r="R670" s="153">
        <f>Q670*H670</f>
        <v>0</v>
      </c>
      <c r="S670" s="153">
        <v>0</v>
      </c>
      <c r="T670" s="154">
        <f>S670*H670</f>
        <v>0</v>
      </c>
      <c r="AR670" s="155" t="s">
        <v>247</v>
      </c>
      <c r="AT670" s="155" t="s">
        <v>155</v>
      </c>
      <c r="AU670" s="155" t="s">
        <v>88</v>
      </c>
      <c r="AY670" s="16" t="s">
        <v>152</v>
      </c>
      <c r="BE670" s="156">
        <f>IF(N670="základná",J670,0)</f>
        <v>0</v>
      </c>
      <c r="BF670" s="156">
        <f>IF(N670="znížená",J670,0)</f>
        <v>0</v>
      </c>
      <c r="BG670" s="156">
        <f>IF(N670="zákl. prenesená",J670,0)</f>
        <v>0</v>
      </c>
      <c r="BH670" s="156">
        <f>IF(N670="zníž. prenesená",J670,0)</f>
        <v>0</v>
      </c>
      <c r="BI670" s="156">
        <f>IF(N670="nulová",J670,0)</f>
        <v>0</v>
      </c>
      <c r="BJ670" s="16" t="s">
        <v>88</v>
      </c>
      <c r="BK670" s="156">
        <f>ROUND(I670*H670,2)</f>
        <v>0</v>
      </c>
      <c r="BL670" s="16" t="s">
        <v>247</v>
      </c>
      <c r="BM670" s="155" t="s">
        <v>1802</v>
      </c>
    </row>
    <row r="671" spans="2:65" s="11" customFormat="1" ht="22.95" customHeight="1">
      <c r="B671" s="130"/>
      <c r="D671" s="131" t="s">
        <v>75</v>
      </c>
      <c r="E671" s="140" t="s">
        <v>370</v>
      </c>
      <c r="F671" s="140" t="s">
        <v>371</v>
      </c>
      <c r="I671" s="133"/>
      <c r="J671" s="141">
        <f>BK671</f>
        <v>0</v>
      </c>
      <c r="L671" s="130"/>
      <c r="M671" s="135"/>
      <c r="P671" s="136">
        <f>SUM(P672:P689)</f>
        <v>0</v>
      </c>
      <c r="R671" s="136">
        <f>SUM(R672:R689)</f>
        <v>0.11705520000000001</v>
      </c>
      <c r="T671" s="137">
        <f>SUM(T672:T689)</f>
        <v>0</v>
      </c>
      <c r="AR671" s="131" t="s">
        <v>88</v>
      </c>
      <c r="AT671" s="138" t="s">
        <v>75</v>
      </c>
      <c r="AU671" s="138" t="s">
        <v>83</v>
      </c>
      <c r="AY671" s="131" t="s">
        <v>152</v>
      </c>
      <c r="BK671" s="139">
        <f>SUM(BK672:BK689)</f>
        <v>0</v>
      </c>
    </row>
    <row r="672" spans="2:65" s="1" customFormat="1" ht="21.75" customHeight="1">
      <c r="B672" s="142"/>
      <c r="C672" s="143" t="s">
        <v>1803</v>
      </c>
      <c r="D672" s="143" t="s">
        <v>155</v>
      </c>
      <c r="E672" s="144" t="s">
        <v>373</v>
      </c>
      <c r="F672" s="145" t="s">
        <v>374</v>
      </c>
      <c r="G672" s="146" t="s">
        <v>158</v>
      </c>
      <c r="H672" s="147">
        <v>8</v>
      </c>
      <c r="I672" s="148"/>
      <c r="J672" s="149">
        <f>ROUND(I672*H672,2)</f>
        <v>0</v>
      </c>
      <c r="K672" s="150"/>
      <c r="L672" s="31"/>
      <c r="M672" s="151" t="s">
        <v>1</v>
      </c>
      <c r="N672" s="152" t="s">
        <v>42</v>
      </c>
      <c r="P672" s="153">
        <f>O672*H672</f>
        <v>0</v>
      </c>
      <c r="Q672" s="153">
        <v>6.2909999999999995E-4</v>
      </c>
      <c r="R672" s="153">
        <f>Q672*H672</f>
        <v>5.0327999999999996E-3</v>
      </c>
      <c r="S672" s="153">
        <v>0</v>
      </c>
      <c r="T672" s="154">
        <f>S672*H672</f>
        <v>0</v>
      </c>
      <c r="AR672" s="155" t="s">
        <v>247</v>
      </c>
      <c r="AT672" s="155" t="s">
        <v>155</v>
      </c>
      <c r="AU672" s="155" t="s">
        <v>88</v>
      </c>
      <c r="AY672" s="16" t="s">
        <v>152</v>
      </c>
      <c r="BE672" s="156">
        <f>IF(N672="základná",J672,0)</f>
        <v>0</v>
      </c>
      <c r="BF672" s="156">
        <f>IF(N672="znížená",J672,0)</f>
        <v>0</v>
      </c>
      <c r="BG672" s="156">
        <f>IF(N672="zákl. prenesená",J672,0)</f>
        <v>0</v>
      </c>
      <c r="BH672" s="156">
        <f>IF(N672="zníž. prenesená",J672,0)</f>
        <v>0</v>
      </c>
      <c r="BI672" s="156">
        <f>IF(N672="nulová",J672,0)</f>
        <v>0</v>
      </c>
      <c r="BJ672" s="16" t="s">
        <v>88</v>
      </c>
      <c r="BK672" s="156">
        <f>ROUND(I672*H672,2)</f>
        <v>0</v>
      </c>
      <c r="BL672" s="16" t="s">
        <v>247</v>
      </c>
      <c r="BM672" s="155" t="s">
        <v>1804</v>
      </c>
    </row>
    <row r="673" spans="2:65" s="12" customFormat="1">
      <c r="B673" s="157"/>
      <c r="D673" s="158" t="s">
        <v>161</v>
      </c>
      <c r="E673" s="159" t="s">
        <v>1</v>
      </c>
      <c r="F673" s="160" t="s">
        <v>1805</v>
      </c>
      <c r="H673" s="161">
        <v>2</v>
      </c>
      <c r="I673" s="162"/>
      <c r="L673" s="157"/>
      <c r="M673" s="163"/>
      <c r="T673" s="164"/>
      <c r="AT673" s="159" t="s">
        <v>161</v>
      </c>
      <c r="AU673" s="159" t="s">
        <v>88</v>
      </c>
      <c r="AV673" s="12" t="s">
        <v>88</v>
      </c>
      <c r="AW673" s="12" t="s">
        <v>31</v>
      </c>
      <c r="AX673" s="12" t="s">
        <v>76</v>
      </c>
      <c r="AY673" s="159" t="s">
        <v>152</v>
      </c>
    </row>
    <row r="674" spans="2:65" s="12" customFormat="1">
      <c r="B674" s="157"/>
      <c r="D674" s="158" t="s">
        <v>161</v>
      </c>
      <c r="E674" s="159" t="s">
        <v>1</v>
      </c>
      <c r="F674" s="160" t="s">
        <v>1806</v>
      </c>
      <c r="H674" s="161">
        <v>2</v>
      </c>
      <c r="I674" s="162"/>
      <c r="L674" s="157"/>
      <c r="M674" s="163"/>
      <c r="T674" s="164"/>
      <c r="AT674" s="159" t="s">
        <v>161</v>
      </c>
      <c r="AU674" s="159" t="s">
        <v>88</v>
      </c>
      <c r="AV674" s="12" t="s">
        <v>88</v>
      </c>
      <c r="AW674" s="12" t="s">
        <v>31</v>
      </c>
      <c r="AX674" s="12" t="s">
        <v>76</v>
      </c>
      <c r="AY674" s="159" t="s">
        <v>152</v>
      </c>
    </row>
    <row r="675" spans="2:65" s="12" customFormat="1">
      <c r="B675" s="157"/>
      <c r="D675" s="158" t="s">
        <v>161</v>
      </c>
      <c r="E675" s="159" t="s">
        <v>1</v>
      </c>
      <c r="F675" s="160" t="s">
        <v>1807</v>
      </c>
      <c r="H675" s="161">
        <v>2</v>
      </c>
      <c r="I675" s="162"/>
      <c r="L675" s="157"/>
      <c r="M675" s="163"/>
      <c r="T675" s="164"/>
      <c r="AT675" s="159" t="s">
        <v>161</v>
      </c>
      <c r="AU675" s="159" t="s">
        <v>88</v>
      </c>
      <c r="AV675" s="12" t="s">
        <v>88</v>
      </c>
      <c r="AW675" s="12" t="s">
        <v>31</v>
      </c>
      <c r="AX675" s="12" t="s">
        <v>76</v>
      </c>
      <c r="AY675" s="159" t="s">
        <v>152</v>
      </c>
    </row>
    <row r="676" spans="2:65" s="12" customFormat="1">
      <c r="B676" s="157"/>
      <c r="D676" s="158" t="s">
        <v>161</v>
      </c>
      <c r="E676" s="159" t="s">
        <v>1</v>
      </c>
      <c r="F676" s="160" t="s">
        <v>1808</v>
      </c>
      <c r="H676" s="161">
        <v>2</v>
      </c>
      <c r="I676" s="162"/>
      <c r="L676" s="157"/>
      <c r="M676" s="163"/>
      <c r="T676" s="164"/>
      <c r="AT676" s="159" t="s">
        <v>161</v>
      </c>
      <c r="AU676" s="159" t="s">
        <v>88</v>
      </c>
      <c r="AV676" s="12" t="s">
        <v>88</v>
      </c>
      <c r="AW676" s="12" t="s">
        <v>31</v>
      </c>
      <c r="AX676" s="12" t="s">
        <v>76</v>
      </c>
      <c r="AY676" s="159" t="s">
        <v>152</v>
      </c>
    </row>
    <row r="677" spans="2:65" s="13" customFormat="1">
      <c r="B677" s="176"/>
      <c r="D677" s="158" t="s">
        <v>161</v>
      </c>
      <c r="E677" s="177" t="s">
        <v>1</v>
      </c>
      <c r="F677" s="178" t="s">
        <v>183</v>
      </c>
      <c r="H677" s="179">
        <v>8</v>
      </c>
      <c r="I677" s="180"/>
      <c r="L677" s="176"/>
      <c r="M677" s="181"/>
      <c r="T677" s="182"/>
      <c r="AT677" s="177" t="s">
        <v>161</v>
      </c>
      <c r="AU677" s="177" t="s">
        <v>88</v>
      </c>
      <c r="AV677" s="13" t="s">
        <v>159</v>
      </c>
      <c r="AW677" s="13" t="s">
        <v>31</v>
      </c>
      <c r="AX677" s="13" t="s">
        <v>83</v>
      </c>
      <c r="AY677" s="177" t="s">
        <v>152</v>
      </c>
    </row>
    <row r="678" spans="2:65" s="1" customFormat="1" ht="24.15" customHeight="1">
      <c r="B678" s="142"/>
      <c r="C678" s="143" t="s">
        <v>1809</v>
      </c>
      <c r="D678" s="143" t="s">
        <v>155</v>
      </c>
      <c r="E678" s="144" t="s">
        <v>1810</v>
      </c>
      <c r="F678" s="145" t="s">
        <v>1811</v>
      </c>
      <c r="G678" s="146" t="s">
        <v>165</v>
      </c>
      <c r="H678" s="147">
        <v>4.32</v>
      </c>
      <c r="I678" s="148"/>
      <c r="J678" s="149">
        <f>ROUND(I678*H678,2)</f>
        <v>0</v>
      </c>
      <c r="K678" s="150"/>
      <c r="L678" s="31"/>
      <c r="M678" s="151" t="s">
        <v>1</v>
      </c>
      <c r="N678" s="152" t="s">
        <v>42</v>
      </c>
      <c r="P678" s="153">
        <f>O678*H678</f>
        <v>0</v>
      </c>
      <c r="Q678" s="153">
        <v>3.7799999999999999E-3</v>
      </c>
      <c r="R678" s="153">
        <f>Q678*H678</f>
        <v>1.63296E-2</v>
      </c>
      <c r="S678" s="153">
        <v>0</v>
      </c>
      <c r="T678" s="154">
        <f>S678*H678</f>
        <v>0</v>
      </c>
      <c r="AR678" s="155" t="s">
        <v>247</v>
      </c>
      <c r="AT678" s="155" t="s">
        <v>155</v>
      </c>
      <c r="AU678" s="155" t="s">
        <v>88</v>
      </c>
      <c r="AY678" s="16" t="s">
        <v>152</v>
      </c>
      <c r="BE678" s="156">
        <f>IF(N678="základná",J678,0)</f>
        <v>0</v>
      </c>
      <c r="BF678" s="156">
        <f>IF(N678="znížená",J678,0)</f>
        <v>0</v>
      </c>
      <c r="BG678" s="156">
        <f>IF(N678="zákl. prenesená",J678,0)</f>
        <v>0</v>
      </c>
      <c r="BH678" s="156">
        <f>IF(N678="zníž. prenesená",J678,0)</f>
        <v>0</v>
      </c>
      <c r="BI678" s="156">
        <f>IF(N678="nulová",J678,0)</f>
        <v>0</v>
      </c>
      <c r="BJ678" s="16" t="s">
        <v>88</v>
      </c>
      <c r="BK678" s="156">
        <f>ROUND(I678*H678,2)</f>
        <v>0</v>
      </c>
      <c r="BL678" s="16" t="s">
        <v>247</v>
      </c>
      <c r="BM678" s="155" t="s">
        <v>1812</v>
      </c>
    </row>
    <row r="679" spans="2:65" s="14" customFormat="1">
      <c r="B679" s="183"/>
      <c r="D679" s="158" t="s">
        <v>161</v>
      </c>
      <c r="E679" s="184" t="s">
        <v>1</v>
      </c>
      <c r="F679" s="185" t="s">
        <v>1813</v>
      </c>
      <c r="H679" s="184" t="s">
        <v>1</v>
      </c>
      <c r="I679" s="186"/>
      <c r="L679" s="183"/>
      <c r="M679" s="187"/>
      <c r="T679" s="188"/>
      <c r="AT679" s="184" t="s">
        <v>161</v>
      </c>
      <c r="AU679" s="184" t="s">
        <v>88</v>
      </c>
      <c r="AV679" s="14" t="s">
        <v>83</v>
      </c>
      <c r="AW679" s="14" t="s">
        <v>31</v>
      </c>
      <c r="AX679" s="14" t="s">
        <v>76</v>
      </c>
      <c r="AY679" s="184" t="s">
        <v>152</v>
      </c>
    </row>
    <row r="680" spans="2:65" s="12" customFormat="1">
      <c r="B680" s="157"/>
      <c r="D680" s="158" t="s">
        <v>161</v>
      </c>
      <c r="E680" s="159" t="s">
        <v>1</v>
      </c>
      <c r="F680" s="160" t="s">
        <v>1814</v>
      </c>
      <c r="H680" s="161">
        <v>1.2</v>
      </c>
      <c r="I680" s="162"/>
      <c r="L680" s="157"/>
      <c r="M680" s="163"/>
      <c r="T680" s="164"/>
      <c r="AT680" s="159" t="s">
        <v>161</v>
      </c>
      <c r="AU680" s="159" t="s">
        <v>88</v>
      </c>
      <c r="AV680" s="12" t="s">
        <v>88</v>
      </c>
      <c r="AW680" s="12" t="s">
        <v>31</v>
      </c>
      <c r="AX680" s="12" t="s">
        <v>76</v>
      </c>
      <c r="AY680" s="159" t="s">
        <v>152</v>
      </c>
    </row>
    <row r="681" spans="2:65" s="12" customFormat="1">
      <c r="B681" s="157"/>
      <c r="D681" s="158" t="s">
        <v>161</v>
      </c>
      <c r="E681" s="159" t="s">
        <v>1</v>
      </c>
      <c r="F681" s="160" t="s">
        <v>1815</v>
      </c>
      <c r="H681" s="161">
        <v>0.96</v>
      </c>
      <c r="I681" s="162"/>
      <c r="L681" s="157"/>
      <c r="M681" s="163"/>
      <c r="T681" s="164"/>
      <c r="AT681" s="159" t="s">
        <v>161</v>
      </c>
      <c r="AU681" s="159" t="s">
        <v>88</v>
      </c>
      <c r="AV681" s="12" t="s">
        <v>88</v>
      </c>
      <c r="AW681" s="12" t="s">
        <v>31</v>
      </c>
      <c r="AX681" s="12" t="s">
        <v>76</v>
      </c>
      <c r="AY681" s="159" t="s">
        <v>152</v>
      </c>
    </row>
    <row r="682" spans="2:65" s="12" customFormat="1">
      <c r="B682" s="157"/>
      <c r="D682" s="158" t="s">
        <v>161</v>
      </c>
      <c r="E682" s="159" t="s">
        <v>1</v>
      </c>
      <c r="F682" s="160" t="s">
        <v>1816</v>
      </c>
      <c r="H682" s="161">
        <v>0.96</v>
      </c>
      <c r="I682" s="162"/>
      <c r="L682" s="157"/>
      <c r="M682" s="163"/>
      <c r="T682" s="164"/>
      <c r="AT682" s="159" t="s">
        <v>161</v>
      </c>
      <c r="AU682" s="159" t="s">
        <v>88</v>
      </c>
      <c r="AV682" s="12" t="s">
        <v>88</v>
      </c>
      <c r="AW682" s="12" t="s">
        <v>31</v>
      </c>
      <c r="AX682" s="12" t="s">
        <v>76</v>
      </c>
      <c r="AY682" s="159" t="s">
        <v>152</v>
      </c>
    </row>
    <row r="683" spans="2:65" s="12" customFormat="1">
      <c r="B683" s="157"/>
      <c r="D683" s="158" t="s">
        <v>161</v>
      </c>
      <c r="E683" s="159" t="s">
        <v>1</v>
      </c>
      <c r="F683" s="160" t="s">
        <v>1817</v>
      </c>
      <c r="H683" s="161">
        <v>1.2</v>
      </c>
      <c r="I683" s="162"/>
      <c r="L683" s="157"/>
      <c r="M683" s="163"/>
      <c r="T683" s="164"/>
      <c r="AT683" s="159" t="s">
        <v>161</v>
      </c>
      <c r="AU683" s="159" t="s">
        <v>88</v>
      </c>
      <c r="AV683" s="12" t="s">
        <v>88</v>
      </c>
      <c r="AW683" s="12" t="s">
        <v>31</v>
      </c>
      <c r="AX683" s="12" t="s">
        <v>76</v>
      </c>
      <c r="AY683" s="159" t="s">
        <v>152</v>
      </c>
    </row>
    <row r="684" spans="2:65" s="13" customFormat="1">
      <c r="B684" s="176"/>
      <c r="D684" s="158" t="s">
        <v>161</v>
      </c>
      <c r="E684" s="177" t="s">
        <v>1</v>
      </c>
      <c r="F684" s="178" t="s">
        <v>183</v>
      </c>
      <c r="H684" s="179">
        <v>4.32</v>
      </c>
      <c r="I684" s="180"/>
      <c r="L684" s="176"/>
      <c r="M684" s="181"/>
      <c r="T684" s="182"/>
      <c r="AT684" s="177" t="s">
        <v>161</v>
      </c>
      <c r="AU684" s="177" t="s">
        <v>88</v>
      </c>
      <c r="AV684" s="13" t="s">
        <v>159</v>
      </c>
      <c r="AW684" s="13" t="s">
        <v>31</v>
      </c>
      <c r="AX684" s="13" t="s">
        <v>83</v>
      </c>
      <c r="AY684" s="177" t="s">
        <v>152</v>
      </c>
    </row>
    <row r="685" spans="2:65" s="1" customFormat="1" ht="24.15" customHeight="1">
      <c r="B685" s="142"/>
      <c r="C685" s="165" t="s">
        <v>1818</v>
      </c>
      <c r="D685" s="165" t="s">
        <v>169</v>
      </c>
      <c r="E685" s="166" t="s">
        <v>381</v>
      </c>
      <c r="F685" s="167" t="s">
        <v>382</v>
      </c>
      <c r="G685" s="168" t="s">
        <v>165</v>
      </c>
      <c r="H685" s="169">
        <v>5.3760000000000003</v>
      </c>
      <c r="I685" s="170"/>
      <c r="J685" s="171">
        <f>ROUND(I685*H685,2)</f>
        <v>0</v>
      </c>
      <c r="K685" s="172"/>
      <c r="L685" s="173"/>
      <c r="M685" s="174" t="s">
        <v>1</v>
      </c>
      <c r="N685" s="175" t="s">
        <v>42</v>
      </c>
      <c r="P685" s="153">
        <f>O685*H685</f>
        <v>0</v>
      </c>
      <c r="Q685" s="153">
        <v>1.78E-2</v>
      </c>
      <c r="R685" s="153">
        <f>Q685*H685</f>
        <v>9.5692800000000008E-2</v>
      </c>
      <c r="S685" s="153">
        <v>0</v>
      </c>
      <c r="T685" s="154">
        <f>S685*H685</f>
        <v>0</v>
      </c>
      <c r="AR685" s="155" t="s">
        <v>297</v>
      </c>
      <c r="AT685" s="155" t="s">
        <v>169</v>
      </c>
      <c r="AU685" s="155" t="s">
        <v>88</v>
      </c>
      <c r="AY685" s="16" t="s">
        <v>152</v>
      </c>
      <c r="BE685" s="156">
        <f>IF(N685="základná",J685,0)</f>
        <v>0</v>
      </c>
      <c r="BF685" s="156">
        <f>IF(N685="znížená",J685,0)</f>
        <v>0</v>
      </c>
      <c r="BG685" s="156">
        <f>IF(N685="zákl. prenesená",J685,0)</f>
        <v>0</v>
      </c>
      <c r="BH685" s="156">
        <f>IF(N685="zníž. prenesená",J685,0)</f>
        <v>0</v>
      </c>
      <c r="BI685" s="156">
        <f>IF(N685="nulová",J685,0)</f>
        <v>0</v>
      </c>
      <c r="BJ685" s="16" t="s">
        <v>88</v>
      </c>
      <c r="BK685" s="156">
        <f>ROUND(I685*H685,2)</f>
        <v>0</v>
      </c>
      <c r="BL685" s="16" t="s">
        <v>247</v>
      </c>
      <c r="BM685" s="155" t="s">
        <v>1819</v>
      </c>
    </row>
    <row r="686" spans="2:65" s="12" customFormat="1">
      <c r="B686" s="157"/>
      <c r="D686" s="158" t="s">
        <v>161</v>
      </c>
      <c r="E686" s="159" t="s">
        <v>1</v>
      </c>
      <c r="F686" s="160" t="s">
        <v>1820</v>
      </c>
      <c r="H686" s="161">
        <v>4.5359999999999996</v>
      </c>
      <c r="I686" s="162"/>
      <c r="L686" s="157"/>
      <c r="M686" s="163"/>
      <c r="T686" s="164"/>
      <c r="AT686" s="159" t="s">
        <v>161</v>
      </c>
      <c r="AU686" s="159" t="s">
        <v>88</v>
      </c>
      <c r="AV686" s="12" t="s">
        <v>88</v>
      </c>
      <c r="AW686" s="12" t="s">
        <v>31</v>
      </c>
      <c r="AX686" s="12" t="s">
        <v>76</v>
      </c>
      <c r="AY686" s="159" t="s">
        <v>152</v>
      </c>
    </row>
    <row r="687" spans="2:65" s="12" customFormat="1">
      <c r="B687" s="157"/>
      <c r="D687" s="158" t="s">
        <v>161</v>
      </c>
      <c r="E687" s="159" t="s">
        <v>1</v>
      </c>
      <c r="F687" s="160" t="s">
        <v>1821</v>
      </c>
      <c r="H687" s="161">
        <v>0.84</v>
      </c>
      <c r="I687" s="162"/>
      <c r="L687" s="157"/>
      <c r="M687" s="163"/>
      <c r="T687" s="164"/>
      <c r="AT687" s="159" t="s">
        <v>161</v>
      </c>
      <c r="AU687" s="159" t="s">
        <v>88</v>
      </c>
      <c r="AV687" s="12" t="s">
        <v>88</v>
      </c>
      <c r="AW687" s="12" t="s">
        <v>31</v>
      </c>
      <c r="AX687" s="12" t="s">
        <v>76</v>
      </c>
      <c r="AY687" s="159" t="s">
        <v>152</v>
      </c>
    </row>
    <row r="688" spans="2:65" s="13" customFormat="1">
      <c r="B688" s="176"/>
      <c r="D688" s="158" t="s">
        <v>161</v>
      </c>
      <c r="E688" s="177" t="s">
        <v>1</v>
      </c>
      <c r="F688" s="178" t="s">
        <v>183</v>
      </c>
      <c r="H688" s="179">
        <v>5.3760000000000003</v>
      </c>
      <c r="I688" s="180"/>
      <c r="L688" s="176"/>
      <c r="M688" s="181"/>
      <c r="T688" s="182"/>
      <c r="AT688" s="177" t="s">
        <v>161</v>
      </c>
      <c r="AU688" s="177" t="s">
        <v>88</v>
      </c>
      <c r="AV688" s="13" t="s">
        <v>159</v>
      </c>
      <c r="AW688" s="13" t="s">
        <v>31</v>
      </c>
      <c r="AX688" s="13" t="s">
        <v>83</v>
      </c>
      <c r="AY688" s="177" t="s">
        <v>152</v>
      </c>
    </row>
    <row r="689" spans="2:65" s="1" customFormat="1" ht="24.15" customHeight="1">
      <c r="B689" s="142"/>
      <c r="C689" s="143" t="s">
        <v>1822</v>
      </c>
      <c r="D689" s="143" t="s">
        <v>155</v>
      </c>
      <c r="E689" s="144" t="s">
        <v>387</v>
      </c>
      <c r="F689" s="145" t="s">
        <v>388</v>
      </c>
      <c r="G689" s="146" t="s">
        <v>312</v>
      </c>
      <c r="H689" s="189"/>
      <c r="I689" s="148"/>
      <c r="J689" s="149">
        <f>ROUND(I689*H689,2)</f>
        <v>0</v>
      </c>
      <c r="K689" s="150"/>
      <c r="L689" s="31"/>
      <c r="M689" s="151" t="s">
        <v>1</v>
      </c>
      <c r="N689" s="152" t="s">
        <v>42</v>
      </c>
      <c r="P689" s="153">
        <f>O689*H689</f>
        <v>0</v>
      </c>
      <c r="Q689" s="153">
        <v>0</v>
      </c>
      <c r="R689" s="153">
        <f>Q689*H689</f>
        <v>0</v>
      </c>
      <c r="S689" s="153">
        <v>0</v>
      </c>
      <c r="T689" s="154">
        <f>S689*H689</f>
        <v>0</v>
      </c>
      <c r="AR689" s="155" t="s">
        <v>247</v>
      </c>
      <c r="AT689" s="155" t="s">
        <v>155</v>
      </c>
      <c r="AU689" s="155" t="s">
        <v>88</v>
      </c>
      <c r="AY689" s="16" t="s">
        <v>152</v>
      </c>
      <c r="BE689" s="156">
        <f>IF(N689="základná",J689,0)</f>
        <v>0</v>
      </c>
      <c r="BF689" s="156">
        <f>IF(N689="znížená",J689,0)</f>
        <v>0</v>
      </c>
      <c r="BG689" s="156">
        <f>IF(N689="zákl. prenesená",J689,0)</f>
        <v>0</v>
      </c>
      <c r="BH689" s="156">
        <f>IF(N689="zníž. prenesená",J689,0)</f>
        <v>0</v>
      </c>
      <c r="BI689" s="156">
        <f>IF(N689="nulová",J689,0)</f>
        <v>0</v>
      </c>
      <c r="BJ689" s="16" t="s">
        <v>88</v>
      </c>
      <c r="BK689" s="156">
        <f>ROUND(I689*H689,2)</f>
        <v>0</v>
      </c>
      <c r="BL689" s="16" t="s">
        <v>247</v>
      </c>
      <c r="BM689" s="155" t="s">
        <v>1823</v>
      </c>
    </row>
    <row r="690" spans="2:65" s="11" customFormat="1" ht="22.95" customHeight="1">
      <c r="B690" s="130"/>
      <c r="D690" s="131" t="s">
        <v>75</v>
      </c>
      <c r="E690" s="140" t="s">
        <v>1824</v>
      </c>
      <c r="F690" s="140" t="s">
        <v>1825</v>
      </c>
      <c r="I690" s="133"/>
      <c r="J690" s="141">
        <f>BK690</f>
        <v>0</v>
      </c>
      <c r="L690" s="130"/>
      <c r="M690" s="135"/>
      <c r="P690" s="136">
        <f>SUM(P691:P693)</f>
        <v>0</v>
      </c>
      <c r="R690" s="136">
        <f>SUM(R691:R693)</f>
        <v>4.8389769999999999E-2</v>
      </c>
      <c r="T690" s="137">
        <f>SUM(T691:T693)</f>
        <v>0</v>
      </c>
      <c r="AR690" s="131" t="s">
        <v>88</v>
      </c>
      <c r="AT690" s="138" t="s">
        <v>75</v>
      </c>
      <c r="AU690" s="138" t="s">
        <v>83</v>
      </c>
      <c r="AY690" s="131" t="s">
        <v>152</v>
      </c>
      <c r="BK690" s="139">
        <f>SUM(BK691:BK693)</f>
        <v>0</v>
      </c>
    </row>
    <row r="691" spans="2:65" s="1" customFormat="1" ht="24.15" customHeight="1">
      <c r="B691" s="142"/>
      <c r="C691" s="143" t="s">
        <v>1826</v>
      </c>
      <c r="D691" s="143" t="s">
        <v>155</v>
      </c>
      <c r="E691" s="144" t="s">
        <v>1827</v>
      </c>
      <c r="F691" s="145" t="s">
        <v>1828</v>
      </c>
      <c r="G691" s="146" t="s">
        <v>165</v>
      </c>
      <c r="H691" s="147">
        <v>15.07</v>
      </c>
      <c r="I691" s="148"/>
      <c r="J691" s="149">
        <f>ROUND(I691*H691,2)</f>
        <v>0</v>
      </c>
      <c r="K691" s="150"/>
      <c r="L691" s="31"/>
      <c r="M691" s="151" t="s">
        <v>1</v>
      </c>
      <c r="N691" s="152" t="s">
        <v>42</v>
      </c>
      <c r="P691" s="153">
        <f>O691*H691</f>
        <v>0</v>
      </c>
      <c r="Q691" s="153">
        <v>3.2109999999999999E-3</v>
      </c>
      <c r="R691" s="153">
        <f>Q691*H691</f>
        <v>4.8389769999999999E-2</v>
      </c>
      <c r="S691" s="153">
        <v>0</v>
      </c>
      <c r="T691" s="154">
        <f>S691*H691</f>
        <v>0</v>
      </c>
      <c r="AR691" s="155" t="s">
        <v>247</v>
      </c>
      <c r="AT691" s="155" t="s">
        <v>155</v>
      </c>
      <c r="AU691" s="155" t="s">
        <v>88</v>
      </c>
      <c r="AY691" s="16" t="s">
        <v>152</v>
      </c>
      <c r="BE691" s="156">
        <f>IF(N691="základná",J691,0)</f>
        <v>0</v>
      </c>
      <c r="BF691" s="156">
        <f>IF(N691="znížená",J691,0)</f>
        <v>0</v>
      </c>
      <c r="BG691" s="156">
        <f>IF(N691="zákl. prenesená",J691,0)</f>
        <v>0</v>
      </c>
      <c r="BH691" s="156">
        <f>IF(N691="zníž. prenesená",J691,0)</f>
        <v>0</v>
      </c>
      <c r="BI691" s="156">
        <f>IF(N691="nulová",J691,0)</f>
        <v>0</v>
      </c>
      <c r="BJ691" s="16" t="s">
        <v>88</v>
      </c>
      <c r="BK691" s="156">
        <f>ROUND(I691*H691,2)</f>
        <v>0</v>
      </c>
      <c r="BL691" s="16" t="s">
        <v>247</v>
      </c>
      <c r="BM691" s="155" t="s">
        <v>1829</v>
      </c>
    </row>
    <row r="692" spans="2:65" s="14" customFormat="1">
      <c r="B692" s="183"/>
      <c r="D692" s="158" t="s">
        <v>161</v>
      </c>
      <c r="E692" s="184" t="s">
        <v>1</v>
      </c>
      <c r="F692" s="185" t="s">
        <v>1830</v>
      </c>
      <c r="H692" s="184" t="s">
        <v>1</v>
      </c>
      <c r="I692" s="186"/>
      <c r="L692" s="183"/>
      <c r="M692" s="187"/>
      <c r="T692" s="188"/>
      <c r="AT692" s="184" t="s">
        <v>161</v>
      </c>
      <c r="AU692" s="184" t="s">
        <v>88</v>
      </c>
      <c r="AV692" s="14" t="s">
        <v>83</v>
      </c>
      <c r="AW692" s="14" t="s">
        <v>31</v>
      </c>
      <c r="AX692" s="14" t="s">
        <v>76</v>
      </c>
      <c r="AY692" s="184" t="s">
        <v>152</v>
      </c>
    </row>
    <row r="693" spans="2:65" s="12" customFormat="1">
      <c r="B693" s="157"/>
      <c r="D693" s="158" t="s">
        <v>161</v>
      </c>
      <c r="E693" s="159" t="s">
        <v>1</v>
      </c>
      <c r="F693" s="160" t="s">
        <v>1831</v>
      </c>
      <c r="H693" s="161">
        <v>15.07</v>
      </c>
      <c r="I693" s="162"/>
      <c r="L693" s="157"/>
      <c r="M693" s="163"/>
      <c r="T693" s="164"/>
      <c r="AT693" s="159" t="s">
        <v>161</v>
      </c>
      <c r="AU693" s="159" t="s">
        <v>88</v>
      </c>
      <c r="AV693" s="12" t="s">
        <v>88</v>
      </c>
      <c r="AW693" s="12" t="s">
        <v>31</v>
      </c>
      <c r="AX693" s="12" t="s">
        <v>83</v>
      </c>
      <c r="AY693" s="159" t="s">
        <v>152</v>
      </c>
    </row>
    <row r="694" spans="2:65" s="11" customFormat="1" ht="22.95" customHeight="1">
      <c r="B694" s="130"/>
      <c r="D694" s="131" t="s">
        <v>75</v>
      </c>
      <c r="E694" s="140" t="s">
        <v>1832</v>
      </c>
      <c r="F694" s="140" t="s">
        <v>1833</v>
      </c>
      <c r="I694" s="133"/>
      <c r="J694" s="141">
        <f>BK694</f>
        <v>0</v>
      </c>
      <c r="L694" s="130"/>
      <c r="M694" s="135"/>
      <c r="P694" s="136">
        <f>SUM(P695:P698)</f>
        <v>0</v>
      </c>
      <c r="R694" s="136">
        <f>SUM(R695:R698)</f>
        <v>3.4109040000000003E-4</v>
      </c>
      <c r="T694" s="137">
        <f>SUM(T695:T698)</f>
        <v>0</v>
      </c>
      <c r="AR694" s="131" t="s">
        <v>88</v>
      </c>
      <c r="AT694" s="138" t="s">
        <v>75</v>
      </c>
      <c r="AU694" s="138" t="s">
        <v>83</v>
      </c>
      <c r="AY694" s="131" t="s">
        <v>152</v>
      </c>
      <c r="BK694" s="139">
        <f>SUM(BK695:BK698)</f>
        <v>0</v>
      </c>
    </row>
    <row r="695" spans="2:65" s="1" customFormat="1" ht="24.15" customHeight="1">
      <c r="B695" s="142"/>
      <c r="C695" s="143" t="s">
        <v>1834</v>
      </c>
      <c r="D695" s="143" t="s">
        <v>155</v>
      </c>
      <c r="E695" s="144" t="s">
        <v>1835</v>
      </c>
      <c r="F695" s="145" t="s">
        <v>1836</v>
      </c>
      <c r="G695" s="146" t="s">
        <v>165</v>
      </c>
      <c r="H695" s="147">
        <v>1.1850000000000001</v>
      </c>
      <c r="I695" s="148"/>
      <c r="J695" s="149">
        <f>ROUND(I695*H695,2)</f>
        <v>0</v>
      </c>
      <c r="K695" s="150"/>
      <c r="L695" s="31"/>
      <c r="M695" s="151" t="s">
        <v>1</v>
      </c>
      <c r="N695" s="152" t="s">
        <v>42</v>
      </c>
      <c r="P695" s="153">
        <f>O695*H695</f>
        <v>0</v>
      </c>
      <c r="Q695" s="153">
        <v>2.0783999999999999E-4</v>
      </c>
      <c r="R695" s="153">
        <f>Q695*H695</f>
        <v>2.462904E-4</v>
      </c>
      <c r="S695" s="153">
        <v>0</v>
      </c>
      <c r="T695" s="154">
        <f>S695*H695</f>
        <v>0</v>
      </c>
      <c r="AR695" s="155" t="s">
        <v>247</v>
      </c>
      <c r="AT695" s="155" t="s">
        <v>155</v>
      </c>
      <c r="AU695" s="155" t="s">
        <v>88</v>
      </c>
      <c r="AY695" s="16" t="s">
        <v>152</v>
      </c>
      <c r="BE695" s="156">
        <f>IF(N695="základná",J695,0)</f>
        <v>0</v>
      </c>
      <c r="BF695" s="156">
        <f>IF(N695="znížená",J695,0)</f>
        <v>0</v>
      </c>
      <c r="BG695" s="156">
        <f>IF(N695="zákl. prenesená",J695,0)</f>
        <v>0</v>
      </c>
      <c r="BH695" s="156">
        <f>IF(N695="zníž. prenesená",J695,0)</f>
        <v>0</v>
      </c>
      <c r="BI695" s="156">
        <f>IF(N695="nulová",J695,0)</f>
        <v>0</v>
      </c>
      <c r="BJ695" s="16" t="s">
        <v>88</v>
      </c>
      <c r="BK695" s="156">
        <f>ROUND(I695*H695,2)</f>
        <v>0</v>
      </c>
      <c r="BL695" s="16" t="s">
        <v>247</v>
      </c>
      <c r="BM695" s="155" t="s">
        <v>1837</v>
      </c>
    </row>
    <row r="696" spans="2:65" s="14" customFormat="1">
      <c r="B696" s="183"/>
      <c r="D696" s="158" t="s">
        <v>161</v>
      </c>
      <c r="E696" s="184" t="s">
        <v>1</v>
      </c>
      <c r="F696" s="185" t="s">
        <v>1838</v>
      </c>
      <c r="H696" s="184" t="s">
        <v>1</v>
      </c>
      <c r="I696" s="186"/>
      <c r="L696" s="183"/>
      <c r="M696" s="187"/>
      <c r="T696" s="188"/>
      <c r="AT696" s="184" t="s">
        <v>161</v>
      </c>
      <c r="AU696" s="184" t="s">
        <v>88</v>
      </c>
      <c r="AV696" s="14" t="s">
        <v>83</v>
      </c>
      <c r="AW696" s="14" t="s">
        <v>31</v>
      </c>
      <c r="AX696" s="14" t="s">
        <v>76</v>
      </c>
      <c r="AY696" s="184" t="s">
        <v>152</v>
      </c>
    </row>
    <row r="697" spans="2:65" s="12" customFormat="1">
      <c r="B697" s="157"/>
      <c r="D697" s="158" t="s">
        <v>161</v>
      </c>
      <c r="E697" s="159" t="s">
        <v>1</v>
      </c>
      <c r="F697" s="160" t="s">
        <v>1839</v>
      </c>
      <c r="H697" s="161">
        <v>1.1850000000000001</v>
      </c>
      <c r="I697" s="162"/>
      <c r="L697" s="157"/>
      <c r="M697" s="163"/>
      <c r="T697" s="164"/>
      <c r="AT697" s="159" t="s">
        <v>161</v>
      </c>
      <c r="AU697" s="159" t="s">
        <v>88</v>
      </c>
      <c r="AV697" s="12" t="s">
        <v>88</v>
      </c>
      <c r="AW697" s="12" t="s">
        <v>31</v>
      </c>
      <c r="AX697" s="12" t="s">
        <v>83</v>
      </c>
      <c r="AY697" s="159" t="s">
        <v>152</v>
      </c>
    </row>
    <row r="698" spans="2:65" s="1" customFormat="1" ht="24.15" customHeight="1">
      <c r="B698" s="142"/>
      <c r="C698" s="143" t="s">
        <v>1840</v>
      </c>
      <c r="D698" s="143" t="s">
        <v>155</v>
      </c>
      <c r="E698" s="144" t="s">
        <v>1841</v>
      </c>
      <c r="F698" s="145" t="s">
        <v>1842</v>
      </c>
      <c r="G698" s="146" t="s">
        <v>165</v>
      </c>
      <c r="H698" s="147">
        <v>1.1850000000000001</v>
      </c>
      <c r="I698" s="148"/>
      <c r="J698" s="149">
        <f>ROUND(I698*H698,2)</f>
        <v>0</v>
      </c>
      <c r="K698" s="150"/>
      <c r="L698" s="31"/>
      <c r="M698" s="151" t="s">
        <v>1</v>
      </c>
      <c r="N698" s="152" t="s">
        <v>42</v>
      </c>
      <c r="P698" s="153">
        <f>O698*H698</f>
        <v>0</v>
      </c>
      <c r="Q698" s="153">
        <v>8.0000000000000007E-5</v>
      </c>
      <c r="R698" s="153">
        <f>Q698*H698</f>
        <v>9.4800000000000014E-5</v>
      </c>
      <c r="S698" s="153">
        <v>0</v>
      </c>
      <c r="T698" s="154">
        <f>S698*H698</f>
        <v>0</v>
      </c>
      <c r="AR698" s="155" t="s">
        <v>247</v>
      </c>
      <c r="AT698" s="155" t="s">
        <v>155</v>
      </c>
      <c r="AU698" s="155" t="s">
        <v>88</v>
      </c>
      <c r="AY698" s="16" t="s">
        <v>152</v>
      </c>
      <c r="BE698" s="156">
        <f>IF(N698="základná",J698,0)</f>
        <v>0</v>
      </c>
      <c r="BF698" s="156">
        <f>IF(N698="znížená",J698,0)</f>
        <v>0</v>
      </c>
      <c r="BG698" s="156">
        <f>IF(N698="zákl. prenesená",J698,0)</f>
        <v>0</v>
      </c>
      <c r="BH698" s="156">
        <f>IF(N698="zníž. prenesená",J698,0)</f>
        <v>0</v>
      </c>
      <c r="BI698" s="156">
        <f>IF(N698="nulová",J698,0)</f>
        <v>0</v>
      </c>
      <c r="BJ698" s="16" t="s">
        <v>88</v>
      </c>
      <c r="BK698" s="156">
        <f>ROUND(I698*H698,2)</f>
        <v>0</v>
      </c>
      <c r="BL698" s="16" t="s">
        <v>247</v>
      </c>
      <c r="BM698" s="155" t="s">
        <v>1843</v>
      </c>
    </row>
    <row r="699" spans="2:65" s="11" customFormat="1" ht="22.95" customHeight="1">
      <c r="B699" s="130"/>
      <c r="D699" s="131" t="s">
        <v>75</v>
      </c>
      <c r="E699" s="140" t="s">
        <v>413</v>
      </c>
      <c r="F699" s="140" t="s">
        <v>414</v>
      </c>
      <c r="I699" s="133"/>
      <c r="J699" s="141">
        <f>BK699</f>
        <v>0</v>
      </c>
      <c r="L699" s="130"/>
      <c r="M699" s="135"/>
      <c r="P699" s="136">
        <f>SUM(P700:P713)</f>
        <v>0</v>
      </c>
      <c r="R699" s="136">
        <f>SUM(R700:R713)</f>
        <v>0.24067529580999997</v>
      </c>
      <c r="T699" s="137">
        <f>SUM(T700:T713)</f>
        <v>0.11383409999999999</v>
      </c>
      <c r="AR699" s="131" t="s">
        <v>88</v>
      </c>
      <c r="AT699" s="138" t="s">
        <v>75</v>
      </c>
      <c r="AU699" s="138" t="s">
        <v>83</v>
      </c>
      <c r="AY699" s="131" t="s">
        <v>152</v>
      </c>
      <c r="BK699" s="139">
        <f>SUM(BK700:BK713)</f>
        <v>0</v>
      </c>
    </row>
    <row r="700" spans="2:65" s="1" customFormat="1" ht="24.15" customHeight="1">
      <c r="B700" s="142"/>
      <c r="C700" s="143" t="s">
        <v>1844</v>
      </c>
      <c r="D700" s="143" t="s">
        <v>155</v>
      </c>
      <c r="E700" s="144" t="s">
        <v>416</v>
      </c>
      <c r="F700" s="145" t="s">
        <v>417</v>
      </c>
      <c r="G700" s="146" t="s">
        <v>165</v>
      </c>
      <c r="H700" s="147">
        <v>379.447</v>
      </c>
      <c r="I700" s="148"/>
      <c r="J700" s="149">
        <f>ROUND(I700*H700,2)</f>
        <v>0</v>
      </c>
      <c r="K700" s="150"/>
      <c r="L700" s="31"/>
      <c r="M700" s="151" t="s">
        <v>1</v>
      </c>
      <c r="N700" s="152" t="s">
        <v>42</v>
      </c>
      <c r="P700" s="153">
        <f>O700*H700</f>
        <v>0</v>
      </c>
      <c r="Q700" s="153">
        <v>3.4800000000000001E-6</v>
      </c>
      <c r="R700" s="153">
        <f>Q700*H700</f>
        <v>1.3204755600000001E-3</v>
      </c>
      <c r="S700" s="153">
        <v>2.9999999999999997E-4</v>
      </c>
      <c r="T700" s="154">
        <f>S700*H700</f>
        <v>0.11383409999999999</v>
      </c>
      <c r="AR700" s="155" t="s">
        <v>247</v>
      </c>
      <c r="AT700" s="155" t="s">
        <v>155</v>
      </c>
      <c r="AU700" s="155" t="s">
        <v>88</v>
      </c>
      <c r="AY700" s="16" t="s">
        <v>152</v>
      </c>
      <c r="BE700" s="156">
        <f>IF(N700="základná",J700,0)</f>
        <v>0</v>
      </c>
      <c r="BF700" s="156">
        <f>IF(N700="znížená",J700,0)</f>
        <v>0</v>
      </c>
      <c r="BG700" s="156">
        <f>IF(N700="zákl. prenesená",J700,0)</f>
        <v>0</v>
      </c>
      <c r="BH700" s="156">
        <f>IF(N700="zníž. prenesená",J700,0)</f>
        <v>0</v>
      </c>
      <c r="BI700" s="156">
        <f>IF(N700="nulová",J700,0)</f>
        <v>0</v>
      </c>
      <c r="BJ700" s="16" t="s">
        <v>88</v>
      </c>
      <c r="BK700" s="156">
        <f>ROUND(I700*H700,2)</f>
        <v>0</v>
      </c>
      <c r="BL700" s="16" t="s">
        <v>247</v>
      </c>
      <c r="BM700" s="155" t="s">
        <v>1845</v>
      </c>
    </row>
    <row r="701" spans="2:65" s="12" customFormat="1">
      <c r="B701" s="157"/>
      <c r="D701" s="158" t="s">
        <v>161</v>
      </c>
      <c r="E701" s="159" t="s">
        <v>1</v>
      </c>
      <c r="F701" s="160" t="s">
        <v>1846</v>
      </c>
      <c r="H701" s="161">
        <v>39.707999999999998</v>
      </c>
      <c r="I701" s="162"/>
      <c r="L701" s="157"/>
      <c r="M701" s="163"/>
      <c r="T701" s="164"/>
      <c r="AT701" s="159" t="s">
        <v>161</v>
      </c>
      <c r="AU701" s="159" t="s">
        <v>88</v>
      </c>
      <c r="AV701" s="12" t="s">
        <v>88</v>
      </c>
      <c r="AW701" s="12" t="s">
        <v>31</v>
      </c>
      <c r="AX701" s="12" t="s">
        <v>76</v>
      </c>
      <c r="AY701" s="159" t="s">
        <v>152</v>
      </c>
    </row>
    <row r="702" spans="2:65" s="12" customFormat="1">
      <c r="B702" s="157"/>
      <c r="D702" s="158" t="s">
        <v>161</v>
      </c>
      <c r="E702" s="159" t="s">
        <v>1</v>
      </c>
      <c r="F702" s="160" t="s">
        <v>1847</v>
      </c>
      <c r="H702" s="161">
        <v>172.352</v>
      </c>
      <c r="I702" s="162"/>
      <c r="L702" s="157"/>
      <c r="M702" s="163"/>
      <c r="T702" s="164"/>
      <c r="AT702" s="159" t="s">
        <v>161</v>
      </c>
      <c r="AU702" s="159" t="s">
        <v>88</v>
      </c>
      <c r="AV702" s="12" t="s">
        <v>88</v>
      </c>
      <c r="AW702" s="12" t="s">
        <v>31</v>
      </c>
      <c r="AX702" s="12" t="s">
        <v>76</v>
      </c>
      <c r="AY702" s="159" t="s">
        <v>152</v>
      </c>
    </row>
    <row r="703" spans="2:65" s="12" customFormat="1">
      <c r="B703" s="157"/>
      <c r="D703" s="158" t="s">
        <v>161</v>
      </c>
      <c r="E703" s="159" t="s">
        <v>1</v>
      </c>
      <c r="F703" s="160" t="s">
        <v>1848</v>
      </c>
      <c r="H703" s="161">
        <v>167.387</v>
      </c>
      <c r="I703" s="162"/>
      <c r="L703" s="157"/>
      <c r="M703" s="163"/>
      <c r="T703" s="164"/>
      <c r="AT703" s="159" t="s">
        <v>161</v>
      </c>
      <c r="AU703" s="159" t="s">
        <v>88</v>
      </c>
      <c r="AV703" s="12" t="s">
        <v>88</v>
      </c>
      <c r="AW703" s="12" t="s">
        <v>31</v>
      </c>
      <c r="AX703" s="12" t="s">
        <v>76</v>
      </c>
      <c r="AY703" s="159" t="s">
        <v>152</v>
      </c>
    </row>
    <row r="704" spans="2:65" s="12" customFormat="1">
      <c r="B704" s="157"/>
      <c r="D704" s="158" t="s">
        <v>161</v>
      </c>
      <c r="E704" s="159" t="s">
        <v>1</v>
      </c>
      <c r="F704" s="160" t="s">
        <v>1849</v>
      </c>
      <c r="H704" s="161">
        <v>0</v>
      </c>
      <c r="I704" s="162"/>
      <c r="L704" s="157"/>
      <c r="M704" s="163"/>
      <c r="T704" s="164"/>
      <c r="AT704" s="159" t="s">
        <v>161</v>
      </c>
      <c r="AU704" s="159" t="s">
        <v>88</v>
      </c>
      <c r="AV704" s="12" t="s">
        <v>88</v>
      </c>
      <c r="AW704" s="12" t="s">
        <v>31</v>
      </c>
      <c r="AX704" s="12" t="s">
        <v>76</v>
      </c>
      <c r="AY704" s="159" t="s">
        <v>152</v>
      </c>
    </row>
    <row r="705" spans="2:65" s="13" customFormat="1">
      <c r="B705" s="176"/>
      <c r="D705" s="158" t="s">
        <v>161</v>
      </c>
      <c r="E705" s="177" t="s">
        <v>1</v>
      </c>
      <c r="F705" s="178" t="s">
        <v>183</v>
      </c>
      <c r="H705" s="179">
        <v>379.447</v>
      </c>
      <c r="I705" s="180"/>
      <c r="L705" s="176"/>
      <c r="M705" s="181"/>
      <c r="T705" s="182"/>
      <c r="AT705" s="177" t="s">
        <v>161</v>
      </c>
      <c r="AU705" s="177" t="s">
        <v>88</v>
      </c>
      <c r="AV705" s="13" t="s">
        <v>159</v>
      </c>
      <c r="AW705" s="13" t="s">
        <v>31</v>
      </c>
      <c r="AX705" s="13" t="s">
        <v>83</v>
      </c>
      <c r="AY705" s="177" t="s">
        <v>152</v>
      </c>
    </row>
    <row r="706" spans="2:65" s="1" customFormat="1" ht="24.15" customHeight="1">
      <c r="B706" s="142"/>
      <c r="C706" s="143" t="s">
        <v>1850</v>
      </c>
      <c r="D706" s="143" t="s">
        <v>155</v>
      </c>
      <c r="E706" s="144" t="s">
        <v>445</v>
      </c>
      <c r="F706" s="145" t="s">
        <v>446</v>
      </c>
      <c r="G706" s="146" t="s">
        <v>165</v>
      </c>
      <c r="H706" s="147">
        <v>415.72699999999998</v>
      </c>
      <c r="I706" s="148"/>
      <c r="J706" s="149">
        <f>ROUND(I706*H706,2)</f>
        <v>0</v>
      </c>
      <c r="K706" s="150"/>
      <c r="L706" s="31"/>
      <c r="M706" s="151" t="s">
        <v>1</v>
      </c>
      <c r="N706" s="152" t="s">
        <v>42</v>
      </c>
      <c r="P706" s="153">
        <f>O706*H706</f>
        <v>0</v>
      </c>
      <c r="Q706" s="153">
        <v>1.6574999999999999E-4</v>
      </c>
      <c r="R706" s="153">
        <f>Q706*H706</f>
        <v>6.8906750249999996E-2</v>
      </c>
      <c r="S706" s="153">
        <v>0</v>
      </c>
      <c r="T706" s="154">
        <f>S706*H706</f>
        <v>0</v>
      </c>
      <c r="AR706" s="155" t="s">
        <v>247</v>
      </c>
      <c r="AT706" s="155" t="s">
        <v>155</v>
      </c>
      <c r="AU706" s="155" t="s">
        <v>88</v>
      </c>
      <c r="AY706" s="16" t="s">
        <v>152</v>
      </c>
      <c r="BE706" s="156">
        <f>IF(N706="základná",J706,0)</f>
        <v>0</v>
      </c>
      <c r="BF706" s="156">
        <f>IF(N706="znížená",J706,0)</f>
        <v>0</v>
      </c>
      <c r="BG706" s="156">
        <f>IF(N706="zákl. prenesená",J706,0)</f>
        <v>0</v>
      </c>
      <c r="BH706" s="156">
        <f>IF(N706="zníž. prenesená",J706,0)</f>
        <v>0</v>
      </c>
      <c r="BI706" s="156">
        <f>IF(N706="nulová",J706,0)</f>
        <v>0</v>
      </c>
      <c r="BJ706" s="16" t="s">
        <v>88</v>
      </c>
      <c r="BK706" s="156">
        <f>ROUND(I706*H706,2)</f>
        <v>0</v>
      </c>
      <c r="BL706" s="16" t="s">
        <v>247</v>
      </c>
      <c r="BM706" s="155" t="s">
        <v>1851</v>
      </c>
    </row>
    <row r="707" spans="2:65" s="1" customFormat="1" ht="44.25" customHeight="1">
      <c r="B707" s="142"/>
      <c r="C707" s="143" t="s">
        <v>1852</v>
      </c>
      <c r="D707" s="143" t="s">
        <v>155</v>
      </c>
      <c r="E707" s="144" t="s">
        <v>459</v>
      </c>
      <c r="F707" s="145" t="s">
        <v>460</v>
      </c>
      <c r="G707" s="146" t="s">
        <v>165</v>
      </c>
      <c r="H707" s="147">
        <v>415.72699999999998</v>
      </c>
      <c r="I707" s="148"/>
      <c r="J707" s="149">
        <f>ROUND(I707*H707,2)</f>
        <v>0</v>
      </c>
      <c r="K707" s="150"/>
      <c r="L707" s="31"/>
      <c r="M707" s="151" t="s">
        <v>1</v>
      </c>
      <c r="N707" s="152" t="s">
        <v>42</v>
      </c>
      <c r="P707" s="153">
        <f>O707*H707</f>
        <v>0</v>
      </c>
      <c r="Q707" s="153">
        <v>4.0999999999999999E-4</v>
      </c>
      <c r="R707" s="153">
        <f>Q707*H707</f>
        <v>0.17044806999999998</v>
      </c>
      <c r="S707" s="153">
        <v>0</v>
      </c>
      <c r="T707" s="154">
        <f>S707*H707</f>
        <v>0</v>
      </c>
      <c r="AR707" s="155" t="s">
        <v>247</v>
      </c>
      <c r="AT707" s="155" t="s">
        <v>155</v>
      </c>
      <c r="AU707" s="155" t="s">
        <v>88</v>
      </c>
      <c r="AY707" s="16" t="s">
        <v>152</v>
      </c>
      <c r="BE707" s="156">
        <f>IF(N707="základná",J707,0)</f>
        <v>0</v>
      </c>
      <c r="BF707" s="156">
        <f>IF(N707="znížená",J707,0)</f>
        <v>0</v>
      </c>
      <c r="BG707" s="156">
        <f>IF(N707="zákl. prenesená",J707,0)</f>
        <v>0</v>
      </c>
      <c r="BH707" s="156">
        <f>IF(N707="zníž. prenesená",J707,0)</f>
        <v>0</v>
      </c>
      <c r="BI707" s="156">
        <f>IF(N707="nulová",J707,0)</f>
        <v>0</v>
      </c>
      <c r="BJ707" s="16" t="s">
        <v>88</v>
      </c>
      <c r="BK707" s="156">
        <f>ROUND(I707*H707,2)</f>
        <v>0</v>
      </c>
      <c r="BL707" s="16" t="s">
        <v>247</v>
      </c>
      <c r="BM707" s="155" t="s">
        <v>1853</v>
      </c>
    </row>
    <row r="708" spans="2:65" s="12" customFormat="1">
      <c r="B708" s="157"/>
      <c r="D708" s="158" t="s">
        <v>161</v>
      </c>
      <c r="E708" s="159" t="s">
        <v>1</v>
      </c>
      <c r="F708" s="160" t="s">
        <v>1854</v>
      </c>
      <c r="H708" s="161">
        <v>59.707999999999998</v>
      </c>
      <c r="I708" s="162"/>
      <c r="L708" s="157"/>
      <c r="M708" s="163"/>
      <c r="T708" s="164"/>
      <c r="AT708" s="159" t="s">
        <v>161</v>
      </c>
      <c r="AU708" s="159" t="s">
        <v>88</v>
      </c>
      <c r="AV708" s="12" t="s">
        <v>88</v>
      </c>
      <c r="AW708" s="12" t="s">
        <v>31</v>
      </c>
      <c r="AX708" s="12" t="s">
        <v>76</v>
      </c>
      <c r="AY708" s="159" t="s">
        <v>152</v>
      </c>
    </row>
    <row r="709" spans="2:65" s="12" customFormat="1">
      <c r="B709" s="157"/>
      <c r="D709" s="158" t="s">
        <v>161</v>
      </c>
      <c r="E709" s="159" t="s">
        <v>1</v>
      </c>
      <c r="F709" s="160" t="s">
        <v>1847</v>
      </c>
      <c r="H709" s="161">
        <v>172.352</v>
      </c>
      <c r="I709" s="162"/>
      <c r="L709" s="157"/>
      <c r="M709" s="163"/>
      <c r="T709" s="164"/>
      <c r="AT709" s="159" t="s">
        <v>161</v>
      </c>
      <c r="AU709" s="159" t="s">
        <v>88</v>
      </c>
      <c r="AV709" s="12" t="s">
        <v>88</v>
      </c>
      <c r="AW709" s="12" t="s">
        <v>31</v>
      </c>
      <c r="AX709" s="12" t="s">
        <v>76</v>
      </c>
      <c r="AY709" s="159" t="s">
        <v>152</v>
      </c>
    </row>
    <row r="710" spans="2:65" s="12" customFormat="1">
      <c r="B710" s="157"/>
      <c r="D710" s="158" t="s">
        <v>161</v>
      </c>
      <c r="E710" s="159" t="s">
        <v>1</v>
      </c>
      <c r="F710" s="160" t="s">
        <v>1855</v>
      </c>
      <c r="H710" s="161">
        <v>16.28</v>
      </c>
      <c r="I710" s="162"/>
      <c r="L710" s="157"/>
      <c r="M710" s="163"/>
      <c r="T710" s="164"/>
      <c r="AT710" s="159" t="s">
        <v>161</v>
      </c>
      <c r="AU710" s="159" t="s">
        <v>88</v>
      </c>
      <c r="AV710" s="12" t="s">
        <v>88</v>
      </c>
      <c r="AW710" s="12" t="s">
        <v>31</v>
      </c>
      <c r="AX710" s="12" t="s">
        <v>76</v>
      </c>
      <c r="AY710" s="159" t="s">
        <v>152</v>
      </c>
    </row>
    <row r="711" spans="2:65" s="12" customFormat="1">
      <c r="B711" s="157"/>
      <c r="D711" s="158" t="s">
        <v>161</v>
      </c>
      <c r="E711" s="159" t="s">
        <v>1</v>
      </c>
      <c r="F711" s="160" t="s">
        <v>1848</v>
      </c>
      <c r="H711" s="161">
        <v>167.387</v>
      </c>
      <c r="I711" s="162"/>
      <c r="L711" s="157"/>
      <c r="M711" s="163"/>
      <c r="T711" s="164"/>
      <c r="AT711" s="159" t="s">
        <v>161</v>
      </c>
      <c r="AU711" s="159" t="s">
        <v>88</v>
      </c>
      <c r="AV711" s="12" t="s">
        <v>88</v>
      </c>
      <c r="AW711" s="12" t="s">
        <v>31</v>
      </c>
      <c r="AX711" s="12" t="s">
        <v>76</v>
      </c>
      <c r="AY711" s="159" t="s">
        <v>152</v>
      </c>
    </row>
    <row r="712" spans="2:65" s="12" customFormat="1">
      <c r="B712" s="157"/>
      <c r="D712" s="158" t="s">
        <v>161</v>
      </c>
      <c r="E712" s="159" t="s">
        <v>1</v>
      </c>
      <c r="F712" s="160" t="s">
        <v>1849</v>
      </c>
      <c r="H712" s="161">
        <v>0</v>
      </c>
      <c r="I712" s="162"/>
      <c r="L712" s="157"/>
      <c r="M712" s="163"/>
      <c r="T712" s="164"/>
      <c r="AT712" s="159" t="s">
        <v>161</v>
      </c>
      <c r="AU712" s="159" t="s">
        <v>88</v>
      </c>
      <c r="AV712" s="12" t="s">
        <v>88</v>
      </c>
      <c r="AW712" s="12" t="s">
        <v>31</v>
      </c>
      <c r="AX712" s="12" t="s">
        <v>76</v>
      </c>
      <c r="AY712" s="159" t="s">
        <v>152</v>
      </c>
    </row>
    <row r="713" spans="2:65" s="13" customFormat="1">
      <c r="B713" s="176"/>
      <c r="D713" s="158" t="s">
        <v>161</v>
      </c>
      <c r="E713" s="177" t="s">
        <v>1</v>
      </c>
      <c r="F713" s="178" t="s">
        <v>183</v>
      </c>
      <c r="H713" s="179">
        <v>415.72699999999998</v>
      </c>
      <c r="I713" s="180"/>
      <c r="L713" s="176"/>
      <c r="M713" s="181"/>
      <c r="T713" s="182"/>
      <c r="AT713" s="177" t="s">
        <v>161</v>
      </c>
      <c r="AU713" s="177" t="s">
        <v>88</v>
      </c>
      <c r="AV713" s="13" t="s">
        <v>159</v>
      </c>
      <c r="AW713" s="13" t="s">
        <v>31</v>
      </c>
      <c r="AX713" s="13" t="s">
        <v>83</v>
      </c>
      <c r="AY713" s="177" t="s">
        <v>152</v>
      </c>
    </row>
    <row r="714" spans="2:65" s="11" customFormat="1" ht="25.95" customHeight="1">
      <c r="B714" s="130"/>
      <c r="D714" s="131" t="s">
        <v>75</v>
      </c>
      <c r="E714" s="132" t="s">
        <v>169</v>
      </c>
      <c r="F714" s="132" t="s">
        <v>828</v>
      </c>
      <c r="I714" s="133"/>
      <c r="J714" s="134">
        <f>BK714</f>
        <v>0</v>
      </c>
      <c r="L714" s="130"/>
      <c r="M714" s="135"/>
      <c r="P714" s="136">
        <f>P715</f>
        <v>0</v>
      </c>
      <c r="R714" s="136">
        <f>R715</f>
        <v>0</v>
      </c>
      <c r="T714" s="137">
        <f>T715</f>
        <v>0</v>
      </c>
      <c r="AR714" s="131" t="s">
        <v>168</v>
      </c>
      <c r="AT714" s="138" t="s">
        <v>75</v>
      </c>
      <c r="AU714" s="138" t="s">
        <v>76</v>
      </c>
      <c r="AY714" s="131" t="s">
        <v>152</v>
      </c>
      <c r="BK714" s="139">
        <f>BK715</f>
        <v>0</v>
      </c>
    </row>
    <row r="715" spans="2:65" s="11" customFormat="1" ht="22.95" customHeight="1">
      <c r="B715" s="130"/>
      <c r="D715" s="131" t="s">
        <v>75</v>
      </c>
      <c r="E715" s="140" t="s">
        <v>1856</v>
      </c>
      <c r="F715" s="140" t="s">
        <v>1857</v>
      </c>
      <c r="I715" s="133"/>
      <c r="J715" s="141">
        <f>BK715</f>
        <v>0</v>
      </c>
      <c r="L715" s="130"/>
      <c r="M715" s="135"/>
      <c r="P715" s="136">
        <f>SUM(P716:P718)</f>
        <v>0</v>
      </c>
      <c r="R715" s="136">
        <f>SUM(R716:R718)</f>
        <v>0</v>
      </c>
      <c r="T715" s="137">
        <f>SUM(T716:T718)</f>
        <v>0</v>
      </c>
      <c r="AR715" s="131" t="s">
        <v>168</v>
      </c>
      <c r="AT715" s="138" t="s">
        <v>75</v>
      </c>
      <c r="AU715" s="138" t="s">
        <v>83</v>
      </c>
      <c r="AY715" s="131" t="s">
        <v>152</v>
      </c>
      <c r="BK715" s="139">
        <f>SUM(BK716:BK718)</f>
        <v>0</v>
      </c>
    </row>
    <row r="716" spans="2:65" s="1" customFormat="1" ht="24.15" customHeight="1">
      <c r="B716" s="142"/>
      <c r="C716" s="143" t="s">
        <v>1858</v>
      </c>
      <c r="D716" s="143" t="s">
        <v>155</v>
      </c>
      <c r="E716" s="144" t="s">
        <v>1859</v>
      </c>
      <c r="F716" s="145" t="s">
        <v>1860</v>
      </c>
      <c r="G716" s="146" t="s">
        <v>362</v>
      </c>
      <c r="H716" s="147">
        <v>1</v>
      </c>
      <c r="I716" s="148"/>
      <c r="J716" s="149">
        <f>ROUND(I716*H716,2)</f>
        <v>0</v>
      </c>
      <c r="K716" s="150"/>
      <c r="L716" s="31"/>
      <c r="M716" s="151" t="s">
        <v>1</v>
      </c>
      <c r="N716" s="152" t="s">
        <v>42</v>
      </c>
      <c r="P716" s="153">
        <f>O716*H716</f>
        <v>0</v>
      </c>
      <c r="Q716" s="153">
        <v>0</v>
      </c>
      <c r="R716" s="153">
        <f>Q716*H716</f>
        <v>0</v>
      </c>
      <c r="S716" s="153">
        <v>0</v>
      </c>
      <c r="T716" s="154">
        <f>S716*H716</f>
        <v>0</v>
      </c>
      <c r="AR716" s="155" t="s">
        <v>581</v>
      </c>
      <c r="AT716" s="155" t="s">
        <v>155</v>
      </c>
      <c r="AU716" s="155" t="s">
        <v>88</v>
      </c>
      <c r="AY716" s="16" t="s">
        <v>152</v>
      </c>
      <c r="BE716" s="156">
        <f>IF(N716="základná",J716,0)</f>
        <v>0</v>
      </c>
      <c r="BF716" s="156">
        <f>IF(N716="znížená",J716,0)</f>
        <v>0</v>
      </c>
      <c r="BG716" s="156">
        <f>IF(N716="zákl. prenesená",J716,0)</f>
        <v>0</v>
      </c>
      <c r="BH716" s="156">
        <f>IF(N716="zníž. prenesená",J716,0)</f>
        <v>0</v>
      </c>
      <c r="BI716" s="156">
        <f>IF(N716="nulová",J716,0)</f>
        <v>0</v>
      </c>
      <c r="BJ716" s="16" t="s">
        <v>88</v>
      </c>
      <c r="BK716" s="156">
        <f>ROUND(I716*H716,2)</f>
        <v>0</v>
      </c>
      <c r="BL716" s="16" t="s">
        <v>581</v>
      </c>
      <c r="BM716" s="155" t="s">
        <v>1861</v>
      </c>
    </row>
    <row r="717" spans="2:65" s="1" customFormat="1" ht="21.75" customHeight="1">
      <c r="B717" s="142"/>
      <c r="C717" s="143" t="s">
        <v>1862</v>
      </c>
      <c r="D717" s="143" t="s">
        <v>155</v>
      </c>
      <c r="E717" s="144" t="s">
        <v>1863</v>
      </c>
      <c r="F717" s="145" t="s">
        <v>1864</v>
      </c>
      <c r="G717" s="146" t="s">
        <v>362</v>
      </c>
      <c r="H717" s="147">
        <v>1</v>
      </c>
      <c r="I717" s="148"/>
      <c r="J717" s="149">
        <f>ROUND(I717*H717,2)</f>
        <v>0</v>
      </c>
      <c r="K717" s="150"/>
      <c r="L717" s="31"/>
      <c r="M717" s="151" t="s">
        <v>1</v>
      </c>
      <c r="N717" s="152" t="s">
        <v>42</v>
      </c>
      <c r="P717" s="153">
        <f>O717*H717</f>
        <v>0</v>
      </c>
      <c r="Q717" s="153">
        <v>0</v>
      </c>
      <c r="R717" s="153">
        <f>Q717*H717</f>
        <v>0</v>
      </c>
      <c r="S717" s="153">
        <v>0</v>
      </c>
      <c r="T717" s="154">
        <f>S717*H717</f>
        <v>0</v>
      </c>
      <c r="AR717" s="155" t="s">
        <v>581</v>
      </c>
      <c r="AT717" s="155" t="s">
        <v>155</v>
      </c>
      <c r="AU717" s="155" t="s">
        <v>88</v>
      </c>
      <c r="AY717" s="16" t="s">
        <v>152</v>
      </c>
      <c r="BE717" s="156">
        <f>IF(N717="základná",J717,0)</f>
        <v>0</v>
      </c>
      <c r="BF717" s="156">
        <f>IF(N717="znížená",J717,0)</f>
        <v>0</v>
      </c>
      <c r="BG717" s="156">
        <f>IF(N717="zákl. prenesená",J717,0)</f>
        <v>0</v>
      </c>
      <c r="BH717" s="156">
        <f>IF(N717="zníž. prenesená",J717,0)</f>
        <v>0</v>
      </c>
      <c r="BI717" s="156">
        <f>IF(N717="nulová",J717,0)</f>
        <v>0</v>
      </c>
      <c r="BJ717" s="16" t="s">
        <v>88</v>
      </c>
      <c r="BK717" s="156">
        <f>ROUND(I717*H717,2)</f>
        <v>0</v>
      </c>
      <c r="BL717" s="16" t="s">
        <v>581</v>
      </c>
      <c r="BM717" s="155" t="s">
        <v>1865</v>
      </c>
    </row>
    <row r="718" spans="2:65" s="12" customFormat="1" ht="20.399999999999999">
      <c r="B718" s="157"/>
      <c r="C718" s="270"/>
      <c r="D718" s="271" t="s">
        <v>161</v>
      </c>
      <c r="E718" s="272" t="s">
        <v>1</v>
      </c>
      <c r="F718" s="273" t="s">
        <v>1866</v>
      </c>
      <c r="G718" s="270"/>
      <c r="H718" s="274">
        <v>1</v>
      </c>
      <c r="I718" s="275"/>
      <c r="J718" s="270"/>
      <c r="L718" s="157"/>
      <c r="M718" s="163"/>
      <c r="T718" s="164"/>
      <c r="AT718" s="159" t="s">
        <v>161</v>
      </c>
      <c r="AU718" s="159" t="s">
        <v>88</v>
      </c>
      <c r="AV718" s="12" t="s">
        <v>88</v>
      </c>
      <c r="AW718" s="12" t="s">
        <v>31</v>
      </c>
      <c r="AX718" s="12" t="s">
        <v>83</v>
      </c>
      <c r="AY718" s="159" t="s">
        <v>152</v>
      </c>
    </row>
    <row r="719" spans="2:65" s="11" customFormat="1" ht="25.95" customHeight="1">
      <c r="B719" s="130"/>
      <c r="D719" s="131" t="s">
        <v>75</v>
      </c>
      <c r="E719" s="132" t="s">
        <v>490</v>
      </c>
      <c r="F719" s="132" t="s">
        <v>491</v>
      </c>
      <c r="I719" s="133"/>
      <c r="J719" s="134">
        <f>BK719</f>
        <v>0</v>
      </c>
      <c r="L719" s="130"/>
      <c r="M719" s="135"/>
      <c r="P719" s="136">
        <f>P720</f>
        <v>0</v>
      </c>
      <c r="R719" s="136">
        <f>R720</f>
        <v>0</v>
      </c>
      <c r="T719" s="137">
        <f>T720</f>
        <v>0</v>
      </c>
      <c r="AR719" s="131" t="s">
        <v>159</v>
      </c>
      <c r="AT719" s="138" t="s">
        <v>75</v>
      </c>
      <c r="AU719" s="138" t="s">
        <v>76</v>
      </c>
      <c r="AY719" s="131" t="s">
        <v>152</v>
      </c>
      <c r="BK719" s="139">
        <f>BK720</f>
        <v>0</v>
      </c>
    </row>
    <row r="720" spans="2:65" s="1" customFormat="1" ht="33" customHeight="1">
      <c r="B720" s="142"/>
      <c r="C720" s="143" t="s">
        <v>1867</v>
      </c>
      <c r="D720" s="143" t="s">
        <v>155</v>
      </c>
      <c r="E720" s="144" t="s">
        <v>493</v>
      </c>
      <c r="F720" s="145" t="s">
        <v>494</v>
      </c>
      <c r="G720" s="146" t="s">
        <v>495</v>
      </c>
      <c r="H720" s="147">
        <v>100</v>
      </c>
      <c r="I720" s="148"/>
      <c r="J720" s="149">
        <f>ROUND(I720*H720,2)</f>
        <v>0</v>
      </c>
      <c r="K720" s="150"/>
      <c r="L720" s="31"/>
      <c r="M720" s="151" t="s">
        <v>1</v>
      </c>
      <c r="N720" s="152" t="s">
        <v>42</v>
      </c>
      <c r="P720" s="153">
        <f>O720*H720</f>
        <v>0</v>
      </c>
      <c r="Q720" s="153">
        <v>0</v>
      </c>
      <c r="R720" s="153">
        <f>Q720*H720</f>
        <v>0</v>
      </c>
      <c r="S720" s="153">
        <v>0</v>
      </c>
      <c r="T720" s="154">
        <f>S720*H720</f>
        <v>0</v>
      </c>
      <c r="AR720" s="155" t="s">
        <v>496</v>
      </c>
      <c r="AT720" s="155" t="s">
        <v>155</v>
      </c>
      <c r="AU720" s="155" t="s">
        <v>83</v>
      </c>
      <c r="AY720" s="16" t="s">
        <v>152</v>
      </c>
      <c r="BE720" s="156">
        <f>IF(N720="základná",J720,0)</f>
        <v>0</v>
      </c>
      <c r="BF720" s="156">
        <f>IF(N720="znížená",J720,0)</f>
        <v>0</v>
      </c>
      <c r="BG720" s="156">
        <f>IF(N720="zákl. prenesená",J720,0)</f>
        <v>0</v>
      </c>
      <c r="BH720" s="156">
        <f>IF(N720="zníž. prenesená",J720,0)</f>
        <v>0</v>
      </c>
      <c r="BI720" s="156">
        <f>IF(N720="nulová",J720,0)</f>
        <v>0</v>
      </c>
      <c r="BJ720" s="16" t="s">
        <v>88</v>
      </c>
      <c r="BK720" s="156">
        <f>ROUND(I720*H720,2)</f>
        <v>0</v>
      </c>
      <c r="BL720" s="16" t="s">
        <v>496</v>
      </c>
      <c r="BM720" s="155" t="s">
        <v>1868</v>
      </c>
    </row>
    <row r="721" spans="2:65" s="11" customFormat="1" ht="25.95" customHeight="1">
      <c r="B721" s="130"/>
      <c r="D721" s="131" t="s">
        <v>75</v>
      </c>
      <c r="E721" s="132" t="s">
        <v>498</v>
      </c>
      <c r="F721" s="132" t="s">
        <v>499</v>
      </c>
      <c r="I721" s="133"/>
      <c r="J721" s="134">
        <f>BK721</f>
        <v>0</v>
      </c>
      <c r="L721" s="130"/>
      <c r="M721" s="135"/>
      <c r="P721" s="136">
        <f>P722</f>
        <v>0</v>
      </c>
      <c r="R721" s="136">
        <f>R722</f>
        <v>0</v>
      </c>
      <c r="T721" s="137">
        <f>T722</f>
        <v>0</v>
      </c>
      <c r="AR721" s="131" t="s">
        <v>178</v>
      </c>
      <c r="AT721" s="138" t="s">
        <v>75</v>
      </c>
      <c r="AU721" s="138" t="s">
        <v>76</v>
      </c>
      <c r="AY721" s="131" t="s">
        <v>152</v>
      </c>
      <c r="BK721" s="139">
        <f>BK722</f>
        <v>0</v>
      </c>
    </row>
    <row r="722" spans="2:65" s="1" customFormat="1" ht="16.5" customHeight="1">
      <c r="B722" s="142"/>
      <c r="C722" s="143" t="s">
        <v>1869</v>
      </c>
      <c r="D722" s="143" t="s">
        <v>155</v>
      </c>
      <c r="E722" s="144" t="s">
        <v>501</v>
      </c>
      <c r="F722" s="145" t="s">
        <v>502</v>
      </c>
      <c r="G722" s="146" t="s">
        <v>503</v>
      </c>
      <c r="H722" s="147">
        <v>1</v>
      </c>
      <c r="I722" s="148"/>
      <c r="J722" s="149">
        <f>ROUND(I722*H722,2)</f>
        <v>0</v>
      </c>
      <c r="K722" s="150"/>
      <c r="L722" s="31"/>
      <c r="M722" s="190" t="s">
        <v>1</v>
      </c>
      <c r="N722" s="191" t="s">
        <v>42</v>
      </c>
      <c r="O722" s="192"/>
      <c r="P722" s="193">
        <f>O722*H722</f>
        <v>0</v>
      </c>
      <c r="Q722" s="193">
        <v>0</v>
      </c>
      <c r="R722" s="193">
        <f>Q722*H722</f>
        <v>0</v>
      </c>
      <c r="S722" s="193">
        <v>0</v>
      </c>
      <c r="T722" s="194">
        <f>S722*H722</f>
        <v>0</v>
      </c>
      <c r="AR722" s="155" t="s">
        <v>504</v>
      </c>
      <c r="AT722" s="155" t="s">
        <v>155</v>
      </c>
      <c r="AU722" s="155" t="s">
        <v>83</v>
      </c>
      <c r="AY722" s="16" t="s">
        <v>152</v>
      </c>
      <c r="BE722" s="156">
        <f>IF(N722="základná",J722,0)</f>
        <v>0</v>
      </c>
      <c r="BF722" s="156">
        <f>IF(N722="znížená",J722,0)</f>
        <v>0</v>
      </c>
      <c r="BG722" s="156">
        <f>IF(N722="zákl. prenesená",J722,0)</f>
        <v>0</v>
      </c>
      <c r="BH722" s="156">
        <f>IF(N722="zníž. prenesená",J722,0)</f>
        <v>0</v>
      </c>
      <c r="BI722" s="156">
        <f>IF(N722="nulová",J722,0)</f>
        <v>0</v>
      </c>
      <c r="BJ722" s="16" t="s">
        <v>88</v>
      </c>
      <c r="BK722" s="156">
        <f>ROUND(I722*H722,2)</f>
        <v>0</v>
      </c>
      <c r="BL722" s="16" t="s">
        <v>504</v>
      </c>
      <c r="BM722" s="155" t="s">
        <v>1870</v>
      </c>
    </row>
    <row r="723" spans="2:65" s="1" customFormat="1" ht="6.9" customHeight="1">
      <c r="B723" s="46"/>
      <c r="C723" s="47"/>
      <c r="D723" s="47"/>
      <c r="E723" s="47"/>
      <c r="F723" s="47"/>
      <c r="G723" s="47"/>
      <c r="H723" s="47"/>
      <c r="I723" s="47"/>
      <c r="J723" s="47"/>
      <c r="K723" s="47"/>
      <c r="L723" s="31"/>
    </row>
  </sheetData>
  <autoFilter ref="C144:K722" xr:uid="{00000000-0009-0000-0000-000004000000}"/>
  <mergeCells count="9">
    <mergeCell ref="E87:H87"/>
    <mergeCell ref="E135:H135"/>
    <mergeCell ref="E137:H13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3"/>
  <sheetViews>
    <sheetView showGridLines="0" topLeftCell="A129" workbookViewId="0">
      <selection activeCell="V131" sqref="V13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103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" customHeight="1">
      <c r="B4" s="19"/>
      <c r="D4" s="20" t="s">
        <v>113</v>
      </c>
      <c r="L4" s="19"/>
      <c r="M4" s="95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51" t="str">
        <f>'Rekapitulácia stavby'!K6</f>
        <v>Stavebné úpravy a rekonštrukcia priestorov Strednej zdravotníckej školy vo Zvolene</v>
      </c>
      <c r="F7" s="252"/>
      <c r="G7" s="252"/>
      <c r="H7" s="252"/>
      <c r="L7" s="19"/>
    </row>
    <row r="8" spans="2:46" ht="12" customHeight="1">
      <c r="B8" s="19"/>
      <c r="D8" s="26" t="s">
        <v>114</v>
      </c>
      <c r="L8" s="19"/>
    </row>
    <row r="9" spans="2:46" s="1" customFormat="1" ht="16.5" customHeight="1">
      <c r="B9" s="31"/>
      <c r="E9" s="251" t="s">
        <v>1871</v>
      </c>
      <c r="F9" s="250"/>
      <c r="G9" s="250"/>
      <c r="H9" s="250"/>
      <c r="L9" s="31"/>
    </row>
    <row r="10" spans="2:46" s="1" customFormat="1" ht="12" customHeight="1">
      <c r="B10" s="31"/>
      <c r="D10" s="26" t="s">
        <v>116</v>
      </c>
      <c r="L10" s="31"/>
    </row>
    <row r="11" spans="2:46" s="1" customFormat="1" ht="16.5" customHeight="1">
      <c r="B11" s="31"/>
      <c r="E11" s="235" t="s">
        <v>1872</v>
      </c>
      <c r="F11" s="250"/>
      <c r="G11" s="250"/>
      <c r="H11" s="250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17. 1. 2025</v>
      </c>
      <c r="L14" s="31"/>
    </row>
    <row r="15" spans="2:46" s="1" customFormat="1" ht="10.95" customHeight="1">
      <c r="B15" s="31"/>
      <c r="L15" s="31"/>
    </row>
    <row r="16" spans="2:46" s="1" customFormat="1" ht="12" customHeight="1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53" t="str">
        <f>'Rekapitulácia stavby'!E14</f>
        <v>Vyplň údaj</v>
      </c>
      <c r="F20" s="240"/>
      <c r="G20" s="240"/>
      <c r="H20" s="240"/>
      <c r="I20" s="26" t="s">
        <v>26</v>
      </c>
      <c r="J20" s="27" t="str">
        <f>'Rekapitulácia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24</v>
      </c>
      <c r="J25" s="24" t="s">
        <v>1</v>
      </c>
      <c r="L25" s="31"/>
    </row>
    <row r="26" spans="2:12" s="1" customFormat="1" ht="18" customHeight="1">
      <c r="B26" s="31"/>
      <c r="E26" s="24" t="s">
        <v>33</v>
      </c>
      <c r="I26" s="26" t="s">
        <v>26</v>
      </c>
      <c r="J26" s="24" t="s">
        <v>1</v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47.25" customHeight="1">
      <c r="B29" s="96"/>
      <c r="E29" s="244" t="s">
        <v>35</v>
      </c>
      <c r="F29" s="244"/>
      <c r="G29" s="244"/>
      <c r="H29" s="244"/>
      <c r="L29" s="96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7" t="s">
        <v>36</v>
      </c>
      <c r="J32" s="68">
        <f>ROUND(J127,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7" t="s">
        <v>40</v>
      </c>
      <c r="E35" s="36" t="s">
        <v>41</v>
      </c>
      <c r="F35" s="98">
        <f>ROUND((SUM(BE127:BE172)),  2)</f>
        <v>0</v>
      </c>
      <c r="G35" s="99"/>
      <c r="H35" s="99"/>
      <c r="I35" s="100">
        <v>0.23</v>
      </c>
      <c r="J35" s="98">
        <f>ROUND(((SUM(BE127:BE172))*I35),  2)</f>
        <v>0</v>
      </c>
      <c r="L35" s="31"/>
    </row>
    <row r="36" spans="2:12" s="1" customFormat="1" ht="14.4" customHeight="1">
      <c r="B36" s="31"/>
      <c r="E36" s="36" t="s">
        <v>42</v>
      </c>
      <c r="F36" s="98">
        <f>ROUND((SUM(BF127:BF172)),  2)</f>
        <v>0</v>
      </c>
      <c r="G36" s="99"/>
      <c r="H36" s="99"/>
      <c r="I36" s="100">
        <v>0.23</v>
      </c>
      <c r="J36" s="98">
        <f>ROUND(((SUM(BF127:BF172))*I36),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8">
        <f>ROUND((SUM(BG127:BG172)),  2)</f>
        <v>0</v>
      </c>
      <c r="I37" s="101">
        <v>0.23</v>
      </c>
      <c r="J37" s="88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8">
        <f>ROUND((SUM(BH127:BH172)),  2)</f>
        <v>0</v>
      </c>
      <c r="I38" s="101">
        <v>0.23</v>
      </c>
      <c r="J38" s="88">
        <f>0</f>
        <v>0</v>
      </c>
      <c r="L38" s="31"/>
    </row>
    <row r="39" spans="2:12" s="1" customFormat="1" ht="14.4" hidden="1" customHeight="1">
      <c r="B39" s="31"/>
      <c r="E39" s="36" t="s">
        <v>45</v>
      </c>
      <c r="F39" s="98">
        <f>ROUND((SUM(BI127:BI172)),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2"/>
      <c r="D41" s="103" t="s">
        <v>46</v>
      </c>
      <c r="E41" s="59"/>
      <c r="F41" s="59"/>
      <c r="G41" s="104" t="s">
        <v>47</v>
      </c>
      <c r="H41" s="105" t="s">
        <v>48</v>
      </c>
      <c r="I41" s="59"/>
      <c r="J41" s="106">
        <f>SUM(J32:J39)</f>
        <v>0</v>
      </c>
      <c r="K41" s="107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51</v>
      </c>
      <c r="E61" s="33"/>
      <c r="F61" s="108" t="s">
        <v>52</v>
      </c>
      <c r="G61" s="45" t="s">
        <v>51</v>
      </c>
      <c r="H61" s="33"/>
      <c r="I61" s="33"/>
      <c r="J61" s="10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51</v>
      </c>
      <c r="E76" s="33"/>
      <c r="F76" s="108" t="s">
        <v>52</v>
      </c>
      <c r="G76" s="45" t="s">
        <v>51</v>
      </c>
      <c r="H76" s="33"/>
      <c r="I76" s="33"/>
      <c r="J76" s="109" t="s">
        <v>52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" customHeight="1">
      <c r="B82" s="31"/>
      <c r="C82" s="20" t="s">
        <v>118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51" t="str">
        <f>E7</f>
        <v>Stavebné úpravy a rekonštrukcia priestorov Strednej zdravotníckej školy vo Zvolene</v>
      </c>
      <c r="F85" s="252"/>
      <c r="G85" s="252"/>
      <c r="H85" s="252"/>
      <c r="L85" s="31"/>
    </row>
    <row r="86" spans="2:12" ht="12" customHeight="1">
      <c r="B86" s="19"/>
      <c r="C86" s="26" t="s">
        <v>114</v>
      </c>
      <c r="L86" s="19"/>
    </row>
    <row r="87" spans="2:12" s="1" customFormat="1" ht="16.5" customHeight="1">
      <c r="B87" s="31"/>
      <c r="E87" s="251" t="s">
        <v>1871</v>
      </c>
      <c r="F87" s="250"/>
      <c r="G87" s="250"/>
      <c r="H87" s="250"/>
      <c r="L87" s="31"/>
    </row>
    <row r="88" spans="2:12" s="1" customFormat="1" ht="12" customHeight="1">
      <c r="B88" s="31"/>
      <c r="C88" s="26" t="s">
        <v>116</v>
      </c>
      <c r="L88" s="31"/>
    </row>
    <row r="89" spans="2:12" s="1" customFormat="1" ht="16.5" customHeight="1">
      <c r="B89" s="31"/>
      <c r="E89" s="235" t="str">
        <f>E11</f>
        <v>001 - Inštalácia</v>
      </c>
      <c r="F89" s="250"/>
      <c r="G89" s="250"/>
      <c r="H89" s="250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parc.č.182/1 Zvolen</v>
      </c>
      <c r="I91" s="26" t="s">
        <v>21</v>
      </c>
      <c r="J91" s="54" t="str">
        <f>IF(J14="","",J14)</f>
        <v>17. 1. 2025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23</v>
      </c>
      <c r="F93" s="24" t="str">
        <f>E17</f>
        <v>Banskobystrický samosprávny kraj</v>
      </c>
      <c r="I93" s="26" t="s">
        <v>29</v>
      </c>
      <c r="J93" s="29" t="str">
        <f>E23</f>
        <v>Ing. Marek Mečír</v>
      </c>
      <c r="L93" s="31"/>
    </row>
    <row r="94" spans="2:12" s="1" customFormat="1" ht="15.15" customHeight="1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Stanislav Hlubina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119</v>
      </c>
      <c r="D96" s="102"/>
      <c r="E96" s="102"/>
      <c r="F96" s="102"/>
      <c r="G96" s="102"/>
      <c r="H96" s="102"/>
      <c r="I96" s="102"/>
      <c r="J96" s="111" t="s">
        <v>120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95" customHeight="1">
      <c r="B98" s="31"/>
      <c r="C98" s="112" t="s">
        <v>121</v>
      </c>
      <c r="J98" s="68">
        <f>J127</f>
        <v>0</v>
      </c>
      <c r="L98" s="31"/>
      <c r="AU98" s="16" t="s">
        <v>122</v>
      </c>
    </row>
    <row r="99" spans="2:47" s="8" customFormat="1" ht="24.9" customHeight="1">
      <c r="B99" s="113"/>
      <c r="D99" s="114" t="s">
        <v>123</v>
      </c>
      <c r="E99" s="115"/>
      <c r="F99" s="115"/>
      <c r="G99" s="115"/>
      <c r="H99" s="115"/>
      <c r="I99" s="115"/>
      <c r="J99" s="116">
        <f>J128</f>
        <v>0</v>
      </c>
      <c r="L99" s="113"/>
    </row>
    <row r="100" spans="2:47" s="9" customFormat="1" ht="19.95" customHeight="1">
      <c r="B100" s="117"/>
      <c r="D100" s="118" t="s">
        <v>125</v>
      </c>
      <c r="E100" s="119"/>
      <c r="F100" s="119"/>
      <c r="G100" s="119"/>
      <c r="H100" s="119"/>
      <c r="I100" s="119"/>
      <c r="J100" s="120">
        <f>J129</f>
        <v>0</v>
      </c>
      <c r="L100" s="117"/>
    </row>
    <row r="101" spans="2:47" s="8" customFormat="1" ht="24.9" customHeight="1">
      <c r="B101" s="113"/>
      <c r="D101" s="114" t="s">
        <v>672</v>
      </c>
      <c r="E101" s="115"/>
      <c r="F101" s="115"/>
      <c r="G101" s="115"/>
      <c r="H101" s="115"/>
      <c r="I101" s="115"/>
      <c r="J101" s="116">
        <f>J134</f>
        <v>0</v>
      </c>
      <c r="L101" s="113"/>
    </row>
    <row r="102" spans="2:47" s="9" customFormat="1" ht="19.95" customHeight="1">
      <c r="B102" s="117"/>
      <c r="D102" s="118" t="s">
        <v>673</v>
      </c>
      <c r="E102" s="119"/>
      <c r="F102" s="119"/>
      <c r="G102" s="119"/>
      <c r="H102" s="119"/>
      <c r="I102" s="119"/>
      <c r="J102" s="120">
        <f>J135</f>
        <v>0</v>
      </c>
      <c r="L102" s="117"/>
    </row>
    <row r="103" spans="2:47" s="9" customFormat="1" ht="19.95" customHeight="1">
      <c r="B103" s="117"/>
      <c r="D103" s="118" t="s">
        <v>1873</v>
      </c>
      <c r="E103" s="119"/>
      <c r="F103" s="119"/>
      <c r="G103" s="119"/>
      <c r="H103" s="119"/>
      <c r="I103" s="119"/>
      <c r="J103" s="120">
        <f>J164</f>
        <v>0</v>
      </c>
      <c r="L103" s="117"/>
    </row>
    <row r="104" spans="2:47" s="8" customFormat="1" ht="24.9" customHeight="1">
      <c r="B104" s="113"/>
      <c r="D104" s="114" t="s">
        <v>136</v>
      </c>
      <c r="E104" s="115"/>
      <c r="F104" s="115"/>
      <c r="G104" s="115"/>
      <c r="H104" s="115"/>
      <c r="I104" s="115"/>
      <c r="J104" s="116">
        <f>J167</f>
        <v>0</v>
      </c>
      <c r="L104" s="113"/>
    </row>
    <row r="105" spans="2:47" s="8" customFormat="1" ht="24.9" customHeight="1">
      <c r="B105" s="113"/>
      <c r="D105" s="114" t="s">
        <v>137</v>
      </c>
      <c r="E105" s="115"/>
      <c r="F105" s="115"/>
      <c r="G105" s="115"/>
      <c r="H105" s="115"/>
      <c r="I105" s="115"/>
      <c r="J105" s="116">
        <f>J169</f>
        <v>0</v>
      </c>
      <c r="L105" s="113"/>
    </row>
    <row r="106" spans="2:47" s="1" customFormat="1" ht="21.75" customHeight="1">
      <c r="B106" s="31"/>
      <c r="L106" s="31"/>
    </row>
    <row r="107" spans="2:47" s="1" customFormat="1" ht="6.9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1"/>
    </row>
    <row r="111" spans="2:47" s="1" customFormat="1" ht="6.9" customHeight="1"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31"/>
    </row>
    <row r="112" spans="2:47" s="1" customFormat="1" ht="24.9" customHeight="1">
      <c r="B112" s="31"/>
      <c r="C112" s="20" t="s">
        <v>138</v>
      </c>
      <c r="L112" s="31"/>
    </row>
    <row r="113" spans="2:63" s="1" customFormat="1" ht="6.9" customHeight="1">
      <c r="B113" s="31"/>
      <c r="L113" s="31"/>
    </row>
    <row r="114" spans="2:63" s="1" customFormat="1" ht="12" customHeight="1">
      <c r="B114" s="31"/>
      <c r="C114" s="26" t="s">
        <v>15</v>
      </c>
      <c r="L114" s="31"/>
    </row>
    <row r="115" spans="2:63" s="1" customFormat="1" ht="26.25" customHeight="1">
      <c r="B115" s="31"/>
      <c r="E115" s="251" t="str">
        <f>E7</f>
        <v>Stavebné úpravy a rekonštrukcia priestorov Strednej zdravotníckej školy vo Zvolene</v>
      </c>
      <c r="F115" s="252"/>
      <c r="G115" s="252"/>
      <c r="H115" s="252"/>
      <c r="L115" s="31"/>
    </row>
    <row r="116" spans="2:63" ht="12" customHeight="1">
      <c r="B116" s="19"/>
      <c r="C116" s="26" t="s">
        <v>114</v>
      </c>
      <c r="L116" s="19"/>
    </row>
    <row r="117" spans="2:63" s="1" customFormat="1" ht="16.5" customHeight="1">
      <c r="B117" s="31"/>
      <c r="E117" s="251" t="s">
        <v>1871</v>
      </c>
      <c r="F117" s="250"/>
      <c r="G117" s="250"/>
      <c r="H117" s="250"/>
      <c r="L117" s="31"/>
    </row>
    <row r="118" spans="2:63" s="1" customFormat="1" ht="12" customHeight="1">
      <c r="B118" s="31"/>
      <c r="C118" s="26" t="s">
        <v>116</v>
      </c>
      <c r="L118" s="31"/>
    </row>
    <row r="119" spans="2:63" s="1" customFormat="1" ht="16.5" customHeight="1">
      <c r="B119" s="31"/>
      <c r="E119" s="235" t="str">
        <f>E11</f>
        <v>001 - Inštalácia</v>
      </c>
      <c r="F119" s="250"/>
      <c r="G119" s="250"/>
      <c r="H119" s="250"/>
      <c r="L119" s="31"/>
    </row>
    <row r="120" spans="2:63" s="1" customFormat="1" ht="6.9" customHeight="1">
      <c r="B120" s="31"/>
      <c r="L120" s="31"/>
    </row>
    <row r="121" spans="2:63" s="1" customFormat="1" ht="12" customHeight="1">
      <c r="B121" s="31"/>
      <c r="C121" s="26" t="s">
        <v>19</v>
      </c>
      <c r="F121" s="24" t="str">
        <f>F14</f>
        <v>parc.č.182/1 Zvolen</v>
      </c>
      <c r="I121" s="26" t="s">
        <v>21</v>
      </c>
      <c r="J121" s="54" t="str">
        <f>IF(J14="","",J14)</f>
        <v>17. 1. 2025</v>
      </c>
      <c r="L121" s="31"/>
    </row>
    <row r="122" spans="2:63" s="1" customFormat="1" ht="6.9" customHeight="1">
      <c r="B122" s="31"/>
      <c r="L122" s="31"/>
    </row>
    <row r="123" spans="2:63" s="1" customFormat="1" ht="15.15" customHeight="1">
      <c r="B123" s="31"/>
      <c r="C123" s="26" t="s">
        <v>23</v>
      </c>
      <c r="F123" s="24" t="str">
        <f>E17</f>
        <v>Banskobystrický samosprávny kraj</v>
      </c>
      <c r="I123" s="26" t="s">
        <v>29</v>
      </c>
      <c r="J123" s="29" t="str">
        <f>E23</f>
        <v>Ing. Marek Mečír</v>
      </c>
      <c r="L123" s="31"/>
    </row>
    <row r="124" spans="2:63" s="1" customFormat="1" ht="15.15" customHeight="1">
      <c r="B124" s="31"/>
      <c r="C124" s="26" t="s">
        <v>27</v>
      </c>
      <c r="F124" s="24" t="str">
        <f>IF(E20="","",E20)</f>
        <v>Vyplň údaj</v>
      </c>
      <c r="I124" s="26" t="s">
        <v>32</v>
      </c>
      <c r="J124" s="29" t="str">
        <f>E26</f>
        <v>Stanislav Hlubina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21"/>
      <c r="C126" s="122" t="s">
        <v>139</v>
      </c>
      <c r="D126" s="123" t="s">
        <v>61</v>
      </c>
      <c r="E126" s="123" t="s">
        <v>57</v>
      </c>
      <c r="F126" s="123" t="s">
        <v>58</v>
      </c>
      <c r="G126" s="123" t="s">
        <v>140</v>
      </c>
      <c r="H126" s="123" t="s">
        <v>141</v>
      </c>
      <c r="I126" s="123" t="s">
        <v>142</v>
      </c>
      <c r="J126" s="124" t="s">
        <v>120</v>
      </c>
      <c r="K126" s="125" t="s">
        <v>143</v>
      </c>
      <c r="L126" s="121"/>
      <c r="M126" s="61" t="s">
        <v>1</v>
      </c>
      <c r="N126" s="62" t="s">
        <v>40</v>
      </c>
      <c r="O126" s="62" t="s">
        <v>144</v>
      </c>
      <c r="P126" s="62" t="s">
        <v>145</v>
      </c>
      <c r="Q126" s="62" t="s">
        <v>146</v>
      </c>
      <c r="R126" s="62" t="s">
        <v>147</v>
      </c>
      <c r="S126" s="62" t="s">
        <v>148</v>
      </c>
      <c r="T126" s="63" t="s">
        <v>149</v>
      </c>
    </row>
    <row r="127" spans="2:63" s="1" customFormat="1" ht="22.95" customHeight="1">
      <c r="B127" s="31"/>
      <c r="C127" s="66" t="s">
        <v>121</v>
      </c>
      <c r="J127" s="126">
        <f>BK127</f>
        <v>0</v>
      </c>
      <c r="L127" s="31"/>
      <c r="M127" s="64"/>
      <c r="N127" s="55"/>
      <c r="O127" s="55"/>
      <c r="P127" s="127">
        <f>P128+P134+P167+P169</f>
        <v>0</v>
      </c>
      <c r="Q127" s="55"/>
      <c r="R127" s="127">
        <f>R128+R134+R167+R169</f>
        <v>0</v>
      </c>
      <c r="S127" s="55"/>
      <c r="T127" s="128">
        <f>T128+T134+T167+T169</f>
        <v>0</v>
      </c>
      <c r="AT127" s="16" t="s">
        <v>75</v>
      </c>
      <c r="AU127" s="16" t="s">
        <v>122</v>
      </c>
      <c r="BK127" s="129">
        <f>BK128+BK134+BK167+BK169</f>
        <v>0</v>
      </c>
    </row>
    <row r="128" spans="2:63" s="11" customFormat="1" ht="25.95" customHeight="1">
      <c r="B128" s="130"/>
      <c r="D128" s="131" t="s">
        <v>75</v>
      </c>
      <c r="E128" s="132" t="s">
        <v>150</v>
      </c>
      <c r="F128" s="132" t="s">
        <v>151</v>
      </c>
      <c r="I128" s="133"/>
      <c r="J128" s="134">
        <f>BK128</f>
        <v>0</v>
      </c>
      <c r="L128" s="130"/>
      <c r="M128" s="135"/>
      <c r="P128" s="136">
        <f>P129</f>
        <v>0</v>
      </c>
      <c r="R128" s="136">
        <f>R129</f>
        <v>0</v>
      </c>
      <c r="T128" s="137">
        <f>T129</f>
        <v>0</v>
      </c>
      <c r="AR128" s="131" t="s">
        <v>83</v>
      </c>
      <c r="AT128" s="138" t="s">
        <v>75</v>
      </c>
      <c r="AU128" s="138" t="s">
        <v>76</v>
      </c>
      <c r="AY128" s="131" t="s">
        <v>152</v>
      </c>
      <c r="BK128" s="139">
        <f>BK129</f>
        <v>0</v>
      </c>
    </row>
    <row r="129" spans="2:65" s="11" customFormat="1" ht="22.95" customHeight="1">
      <c r="B129" s="130"/>
      <c r="D129" s="131" t="s">
        <v>75</v>
      </c>
      <c r="E129" s="140" t="s">
        <v>187</v>
      </c>
      <c r="F129" s="140" t="s">
        <v>188</v>
      </c>
      <c r="I129" s="133"/>
      <c r="J129" s="141">
        <f>BK129</f>
        <v>0</v>
      </c>
      <c r="L129" s="130"/>
      <c r="M129" s="135"/>
      <c r="P129" s="136">
        <f>SUM(P130:P133)</f>
        <v>0</v>
      </c>
      <c r="R129" s="136">
        <f>SUM(R130:R133)</f>
        <v>0</v>
      </c>
      <c r="T129" s="137">
        <f>SUM(T130:T133)</f>
        <v>0</v>
      </c>
      <c r="AR129" s="131" t="s">
        <v>83</v>
      </c>
      <c r="AT129" s="138" t="s">
        <v>75</v>
      </c>
      <c r="AU129" s="138" t="s">
        <v>83</v>
      </c>
      <c r="AY129" s="131" t="s">
        <v>152</v>
      </c>
      <c r="BK129" s="139">
        <f>SUM(BK130:BK133)</f>
        <v>0</v>
      </c>
    </row>
    <row r="130" spans="2:65" s="1" customFormat="1" ht="16.5" customHeight="1">
      <c r="B130" s="142"/>
      <c r="C130" s="143" t="s">
        <v>83</v>
      </c>
      <c r="D130" s="143" t="s">
        <v>155</v>
      </c>
      <c r="E130" s="144" t="s">
        <v>1874</v>
      </c>
      <c r="F130" s="145" t="s">
        <v>1875</v>
      </c>
      <c r="G130" s="146" t="s">
        <v>362</v>
      </c>
      <c r="H130" s="147">
        <v>28</v>
      </c>
      <c r="I130" s="148"/>
      <c r="J130" s="149">
        <f>ROUND(I130*H130,2)</f>
        <v>0</v>
      </c>
      <c r="K130" s="150"/>
      <c r="L130" s="31"/>
      <c r="M130" s="151" t="s">
        <v>1</v>
      </c>
      <c r="N130" s="152" t="s">
        <v>42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159</v>
      </c>
      <c r="AT130" s="155" t="s">
        <v>155</v>
      </c>
      <c r="AU130" s="155" t="s">
        <v>88</v>
      </c>
      <c r="AY130" s="16" t="s">
        <v>152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6" t="s">
        <v>88</v>
      </c>
      <c r="BK130" s="156">
        <f>ROUND(I130*H130,2)</f>
        <v>0</v>
      </c>
      <c r="BL130" s="16" t="s">
        <v>159</v>
      </c>
      <c r="BM130" s="155" t="s">
        <v>88</v>
      </c>
    </row>
    <row r="131" spans="2:65" s="1" customFormat="1" ht="16.5" customHeight="1">
      <c r="B131" s="142"/>
      <c r="C131" s="143" t="s">
        <v>88</v>
      </c>
      <c r="D131" s="143" t="s">
        <v>155</v>
      </c>
      <c r="E131" s="144" t="s">
        <v>1876</v>
      </c>
      <c r="F131" s="145" t="s">
        <v>1877</v>
      </c>
      <c r="G131" s="146" t="s">
        <v>362</v>
      </c>
      <c r="H131" s="147">
        <v>6</v>
      </c>
      <c r="I131" s="148"/>
      <c r="J131" s="149">
        <f>ROUND(I131*H131,2)</f>
        <v>0</v>
      </c>
      <c r="K131" s="150"/>
      <c r="L131" s="31"/>
      <c r="M131" s="151" t="s">
        <v>1</v>
      </c>
      <c r="N131" s="152" t="s">
        <v>42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159</v>
      </c>
      <c r="AT131" s="155" t="s">
        <v>155</v>
      </c>
      <c r="AU131" s="155" t="s">
        <v>88</v>
      </c>
      <c r="AY131" s="16" t="s">
        <v>152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6" t="s">
        <v>88</v>
      </c>
      <c r="BK131" s="156">
        <f>ROUND(I131*H131,2)</f>
        <v>0</v>
      </c>
      <c r="BL131" s="16" t="s">
        <v>159</v>
      </c>
      <c r="BM131" s="155" t="s">
        <v>159</v>
      </c>
    </row>
    <row r="132" spans="2:65" s="1" customFormat="1" ht="24.15" customHeight="1">
      <c r="B132" s="142"/>
      <c r="C132" s="143" t="s">
        <v>168</v>
      </c>
      <c r="D132" s="143" t="s">
        <v>155</v>
      </c>
      <c r="E132" s="144" t="s">
        <v>1878</v>
      </c>
      <c r="F132" s="145" t="s">
        <v>1879</v>
      </c>
      <c r="G132" s="146" t="s">
        <v>158</v>
      </c>
      <c r="H132" s="147">
        <v>150</v>
      </c>
      <c r="I132" s="148"/>
      <c r="J132" s="149">
        <f>ROUND(I132*H132,2)</f>
        <v>0</v>
      </c>
      <c r="K132" s="150"/>
      <c r="L132" s="31"/>
      <c r="M132" s="151" t="s">
        <v>1</v>
      </c>
      <c r="N132" s="152" t="s">
        <v>42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159</v>
      </c>
      <c r="AT132" s="155" t="s">
        <v>155</v>
      </c>
      <c r="AU132" s="155" t="s">
        <v>88</v>
      </c>
      <c r="AY132" s="16" t="s">
        <v>152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6" t="s">
        <v>88</v>
      </c>
      <c r="BK132" s="156">
        <f>ROUND(I132*H132,2)</f>
        <v>0</v>
      </c>
      <c r="BL132" s="16" t="s">
        <v>159</v>
      </c>
      <c r="BM132" s="155" t="s">
        <v>153</v>
      </c>
    </row>
    <row r="133" spans="2:65" s="1" customFormat="1" ht="24.15" customHeight="1">
      <c r="B133" s="142"/>
      <c r="C133" s="143" t="s">
        <v>159</v>
      </c>
      <c r="D133" s="143" t="s">
        <v>155</v>
      </c>
      <c r="E133" s="144" t="s">
        <v>1880</v>
      </c>
      <c r="F133" s="145" t="s">
        <v>1881</v>
      </c>
      <c r="G133" s="146" t="s">
        <v>158</v>
      </c>
      <c r="H133" s="147">
        <v>200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42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159</v>
      </c>
      <c r="AT133" s="155" t="s">
        <v>155</v>
      </c>
      <c r="AU133" s="155" t="s">
        <v>88</v>
      </c>
      <c r="AY133" s="16" t="s">
        <v>152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88</v>
      </c>
      <c r="BK133" s="156">
        <f>ROUND(I133*H133,2)</f>
        <v>0</v>
      </c>
      <c r="BL133" s="16" t="s">
        <v>159</v>
      </c>
      <c r="BM133" s="155" t="s">
        <v>173</v>
      </c>
    </row>
    <row r="134" spans="2:65" s="11" customFormat="1" ht="25.95" customHeight="1">
      <c r="B134" s="130"/>
      <c r="D134" s="131" t="s">
        <v>75</v>
      </c>
      <c r="E134" s="132" t="s">
        <v>169</v>
      </c>
      <c r="F134" s="132" t="s">
        <v>828</v>
      </c>
      <c r="I134" s="133"/>
      <c r="J134" s="134">
        <f>BK134</f>
        <v>0</v>
      </c>
      <c r="L134" s="130"/>
      <c r="M134" s="135"/>
      <c r="P134" s="136">
        <f>P135+P164</f>
        <v>0</v>
      </c>
      <c r="R134" s="136">
        <f>R135+R164</f>
        <v>0</v>
      </c>
      <c r="T134" s="137">
        <f>T135+T164</f>
        <v>0</v>
      </c>
      <c r="AR134" s="131" t="s">
        <v>168</v>
      </c>
      <c r="AT134" s="138" t="s">
        <v>75</v>
      </c>
      <c r="AU134" s="138" t="s">
        <v>76</v>
      </c>
      <c r="AY134" s="131" t="s">
        <v>152</v>
      </c>
      <c r="BK134" s="139">
        <f>BK135+BK164</f>
        <v>0</v>
      </c>
    </row>
    <row r="135" spans="2:65" s="11" customFormat="1" ht="22.95" customHeight="1">
      <c r="B135" s="130"/>
      <c r="D135" s="131" t="s">
        <v>75</v>
      </c>
      <c r="E135" s="140" t="s">
        <v>829</v>
      </c>
      <c r="F135" s="140" t="s">
        <v>830</v>
      </c>
      <c r="I135" s="133"/>
      <c r="J135" s="141">
        <f>BK135</f>
        <v>0</v>
      </c>
      <c r="L135" s="130"/>
      <c r="M135" s="135"/>
      <c r="P135" s="136">
        <f>SUM(P136:P163)</f>
        <v>0</v>
      </c>
      <c r="R135" s="136">
        <f>SUM(R136:R163)</f>
        <v>0</v>
      </c>
      <c r="T135" s="137">
        <f>SUM(T136:T163)</f>
        <v>0</v>
      </c>
      <c r="AR135" s="131" t="s">
        <v>168</v>
      </c>
      <c r="AT135" s="138" t="s">
        <v>75</v>
      </c>
      <c r="AU135" s="138" t="s">
        <v>83</v>
      </c>
      <c r="AY135" s="131" t="s">
        <v>152</v>
      </c>
      <c r="BK135" s="139">
        <f>SUM(BK136:BK163)</f>
        <v>0</v>
      </c>
    </row>
    <row r="136" spans="2:65" s="1" customFormat="1" ht="24.15" customHeight="1">
      <c r="B136" s="142"/>
      <c r="C136" s="143" t="s">
        <v>178</v>
      </c>
      <c r="D136" s="143" t="s">
        <v>155</v>
      </c>
      <c r="E136" s="144" t="s">
        <v>1882</v>
      </c>
      <c r="F136" s="145" t="s">
        <v>1883</v>
      </c>
      <c r="G136" s="146" t="s">
        <v>158</v>
      </c>
      <c r="H136" s="147">
        <v>250</v>
      </c>
      <c r="I136" s="148"/>
      <c r="J136" s="149">
        <f t="shared" ref="J136:J163" si="0">ROUND(I136*H136,2)</f>
        <v>0</v>
      </c>
      <c r="K136" s="150"/>
      <c r="L136" s="31"/>
      <c r="M136" s="151" t="s">
        <v>1</v>
      </c>
      <c r="N136" s="152" t="s">
        <v>42</v>
      </c>
      <c r="P136" s="153">
        <f t="shared" ref="P136:P163" si="1">O136*H136</f>
        <v>0</v>
      </c>
      <c r="Q136" s="153">
        <v>0</v>
      </c>
      <c r="R136" s="153">
        <f t="shared" ref="R136:R163" si="2">Q136*H136</f>
        <v>0</v>
      </c>
      <c r="S136" s="153">
        <v>0</v>
      </c>
      <c r="T136" s="154">
        <f t="shared" ref="T136:T163" si="3">S136*H136</f>
        <v>0</v>
      </c>
      <c r="AR136" s="155" t="s">
        <v>581</v>
      </c>
      <c r="AT136" s="155" t="s">
        <v>155</v>
      </c>
      <c r="AU136" s="155" t="s">
        <v>88</v>
      </c>
      <c r="AY136" s="16" t="s">
        <v>152</v>
      </c>
      <c r="BE136" s="156">
        <f t="shared" ref="BE136:BE163" si="4">IF(N136="základná",J136,0)</f>
        <v>0</v>
      </c>
      <c r="BF136" s="156">
        <f t="shared" ref="BF136:BF163" si="5">IF(N136="znížená",J136,0)</f>
        <v>0</v>
      </c>
      <c r="BG136" s="156">
        <f t="shared" ref="BG136:BG163" si="6">IF(N136="zákl. prenesená",J136,0)</f>
        <v>0</v>
      </c>
      <c r="BH136" s="156">
        <f t="shared" ref="BH136:BH163" si="7">IF(N136="zníž. prenesená",J136,0)</f>
        <v>0</v>
      </c>
      <c r="BI136" s="156">
        <f t="shared" ref="BI136:BI163" si="8">IF(N136="nulová",J136,0)</f>
        <v>0</v>
      </c>
      <c r="BJ136" s="16" t="s">
        <v>88</v>
      </c>
      <c r="BK136" s="156">
        <f t="shared" ref="BK136:BK163" si="9">ROUND(I136*H136,2)</f>
        <v>0</v>
      </c>
      <c r="BL136" s="16" t="s">
        <v>581</v>
      </c>
      <c r="BM136" s="155" t="s">
        <v>220</v>
      </c>
    </row>
    <row r="137" spans="2:65" s="1" customFormat="1" ht="24.15" customHeight="1">
      <c r="B137" s="142"/>
      <c r="C137" s="165" t="s">
        <v>153</v>
      </c>
      <c r="D137" s="165" t="s">
        <v>169</v>
      </c>
      <c r="E137" s="166" t="s">
        <v>1884</v>
      </c>
      <c r="F137" s="167" t="s">
        <v>1885</v>
      </c>
      <c r="G137" s="168" t="s">
        <v>158</v>
      </c>
      <c r="H137" s="169">
        <v>250</v>
      </c>
      <c r="I137" s="170"/>
      <c r="J137" s="171">
        <f t="shared" si="0"/>
        <v>0</v>
      </c>
      <c r="K137" s="172"/>
      <c r="L137" s="173"/>
      <c r="M137" s="174" t="s">
        <v>1</v>
      </c>
      <c r="N137" s="175" t="s">
        <v>42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1886</v>
      </c>
      <c r="AT137" s="155" t="s">
        <v>169</v>
      </c>
      <c r="AU137" s="155" t="s">
        <v>88</v>
      </c>
      <c r="AY137" s="16" t="s">
        <v>152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6" t="s">
        <v>88</v>
      </c>
      <c r="BK137" s="156">
        <f t="shared" si="9"/>
        <v>0</v>
      </c>
      <c r="BL137" s="16" t="s">
        <v>581</v>
      </c>
      <c r="BM137" s="155" t="s">
        <v>230</v>
      </c>
    </row>
    <row r="138" spans="2:65" s="1" customFormat="1" ht="24.15" customHeight="1">
      <c r="B138" s="142"/>
      <c r="C138" s="143" t="s">
        <v>189</v>
      </c>
      <c r="D138" s="143" t="s">
        <v>155</v>
      </c>
      <c r="E138" s="144" t="s">
        <v>1887</v>
      </c>
      <c r="F138" s="145" t="s">
        <v>1888</v>
      </c>
      <c r="G138" s="146" t="s">
        <v>158</v>
      </c>
      <c r="H138" s="147">
        <v>23</v>
      </c>
      <c r="I138" s="148"/>
      <c r="J138" s="149">
        <f t="shared" si="0"/>
        <v>0</v>
      </c>
      <c r="K138" s="150"/>
      <c r="L138" s="31"/>
      <c r="M138" s="151" t="s">
        <v>1</v>
      </c>
      <c r="N138" s="152" t="s">
        <v>42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581</v>
      </c>
      <c r="AT138" s="155" t="s">
        <v>155</v>
      </c>
      <c r="AU138" s="155" t="s">
        <v>88</v>
      </c>
      <c r="AY138" s="16" t="s">
        <v>152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6" t="s">
        <v>88</v>
      </c>
      <c r="BK138" s="156">
        <f t="shared" si="9"/>
        <v>0</v>
      </c>
      <c r="BL138" s="16" t="s">
        <v>581</v>
      </c>
      <c r="BM138" s="155" t="s">
        <v>239</v>
      </c>
    </row>
    <row r="139" spans="2:65" s="1" customFormat="1" ht="37.950000000000003" customHeight="1">
      <c r="B139" s="142"/>
      <c r="C139" s="165" t="s">
        <v>173</v>
      </c>
      <c r="D139" s="165" t="s">
        <v>169</v>
      </c>
      <c r="E139" s="166" t="s">
        <v>1889</v>
      </c>
      <c r="F139" s="167" t="s">
        <v>1890</v>
      </c>
      <c r="G139" s="168" t="s">
        <v>158</v>
      </c>
      <c r="H139" s="169">
        <v>23</v>
      </c>
      <c r="I139" s="170"/>
      <c r="J139" s="171">
        <f t="shared" si="0"/>
        <v>0</v>
      </c>
      <c r="K139" s="172"/>
      <c r="L139" s="173"/>
      <c r="M139" s="174" t="s">
        <v>1</v>
      </c>
      <c r="N139" s="175" t="s">
        <v>42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1886</v>
      </c>
      <c r="AT139" s="155" t="s">
        <v>169</v>
      </c>
      <c r="AU139" s="155" t="s">
        <v>88</v>
      </c>
      <c r="AY139" s="16" t="s">
        <v>152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6" t="s">
        <v>88</v>
      </c>
      <c r="BK139" s="156">
        <f t="shared" si="9"/>
        <v>0</v>
      </c>
      <c r="BL139" s="16" t="s">
        <v>581</v>
      </c>
      <c r="BM139" s="155" t="s">
        <v>247</v>
      </c>
    </row>
    <row r="140" spans="2:65" s="1" customFormat="1" ht="21.75" customHeight="1">
      <c r="B140" s="142"/>
      <c r="C140" s="143" t="s">
        <v>187</v>
      </c>
      <c r="D140" s="143" t="s">
        <v>155</v>
      </c>
      <c r="E140" s="144" t="s">
        <v>1891</v>
      </c>
      <c r="F140" s="145" t="s">
        <v>1892</v>
      </c>
      <c r="G140" s="146" t="s">
        <v>362</v>
      </c>
      <c r="H140" s="147">
        <v>28</v>
      </c>
      <c r="I140" s="148"/>
      <c r="J140" s="149">
        <f t="shared" si="0"/>
        <v>0</v>
      </c>
      <c r="K140" s="150"/>
      <c r="L140" s="31"/>
      <c r="M140" s="151" t="s">
        <v>1</v>
      </c>
      <c r="N140" s="152" t="s">
        <v>42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581</v>
      </c>
      <c r="AT140" s="155" t="s">
        <v>155</v>
      </c>
      <c r="AU140" s="155" t="s">
        <v>88</v>
      </c>
      <c r="AY140" s="16" t="s">
        <v>152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6" t="s">
        <v>88</v>
      </c>
      <c r="BK140" s="156">
        <f t="shared" si="9"/>
        <v>0</v>
      </c>
      <c r="BL140" s="16" t="s">
        <v>581</v>
      </c>
      <c r="BM140" s="155" t="s">
        <v>261</v>
      </c>
    </row>
    <row r="141" spans="2:65" s="1" customFormat="1" ht="16.5" customHeight="1">
      <c r="B141" s="142"/>
      <c r="C141" s="165" t="s">
        <v>220</v>
      </c>
      <c r="D141" s="165" t="s">
        <v>169</v>
      </c>
      <c r="E141" s="166" t="s">
        <v>1893</v>
      </c>
      <c r="F141" s="167" t="s">
        <v>1894</v>
      </c>
      <c r="G141" s="168" t="s">
        <v>362</v>
      </c>
      <c r="H141" s="169">
        <v>28</v>
      </c>
      <c r="I141" s="170"/>
      <c r="J141" s="171">
        <f t="shared" si="0"/>
        <v>0</v>
      </c>
      <c r="K141" s="172"/>
      <c r="L141" s="173"/>
      <c r="M141" s="174" t="s">
        <v>1</v>
      </c>
      <c r="N141" s="175" t="s">
        <v>42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1886</v>
      </c>
      <c r="AT141" s="155" t="s">
        <v>169</v>
      </c>
      <c r="AU141" s="155" t="s">
        <v>88</v>
      </c>
      <c r="AY141" s="16" t="s">
        <v>152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6" t="s">
        <v>88</v>
      </c>
      <c r="BK141" s="156">
        <f t="shared" si="9"/>
        <v>0</v>
      </c>
      <c r="BL141" s="16" t="s">
        <v>581</v>
      </c>
      <c r="BM141" s="155" t="s">
        <v>294</v>
      </c>
    </row>
    <row r="142" spans="2:65" s="1" customFormat="1" ht="21.75" customHeight="1">
      <c r="B142" s="142"/>
      <c r="C142" s="143" t="s">
        <v>225</v>
      </c>
      <c r="D142" s="143" t="s">
        <v>155</v>
      </c>
      <c r="E142" s="144" t="s">
        <v>1895</v>
      </c>
      <c r="F142" s="145" t="s">
        <v>1896</v>
      </c>
      <c r="G142" s="146" t="s">
        <v>362</v>
      </c>
      <c r="H142" s="147">
        <v>1</v>
      </c>
      <c r="I142" s="148"/>
      <c r="J142" s="149">
        <f t="shared" si="0"/>
        <v>0</v>
      </c>
      <c r="K142" s="150"/>
      <c r="L142" s="31"/>
      <c r="M142" s="151" t="s">
        <v>1</v>
      </c>
      <c r="N142" s="152" t="s">
        <v>42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581</v>
      </c>
      <c r="AT142" s="155" t="s">
        <v>155</v>
      </c>
      <c r="AU142" s="155" t="s">
        <v>88</v>
      </c>
      <c r="AY142" s="16" t="s">
        <v>152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6" t="s">
        <v>88</v>
      </c>
      <c r="BK142" s="156">
        <f t="shared" si="9"/>
        <v>0</v>
      </c>
      <c r="BL142" s="16" t="s">
        <v>581</v>
      </c>
      <c r="BM142" s="155" t="s">
        <v>305</v>
      </c>
    </row>
    <row r="143" spans="2:65" s="1" customFormat="1" ht="21.75" customHeight="1">
      <c r="B143" s="142"/>
      <c r="C143" s="165" t="s">
        <v>230</v>
      </c>
      <c r="D143" s="165" t="s">
        <v>169</v>
      </c>
      <c r="E143" s="166" t="s">
        <v>1897</v>
      </c>
      <c r="F143" s="167" t="s">
        <v>1896</v>
      </c>
      <c r="G143" s="168" t="s">
        <v>362</v>
      </c>
      <c r="H143" s="169">
        <v>1</v>
      </c>
      <c r="I143" s="170"/>
      <c r="J143" s="171">
        <f t="shared" si="0"/>
        <v>0</v>
      </c>
      <c r="K143" s="172"/>
      <c r="L143" s="173"/>
      <c r="M143" s="174" t="s">
        <v>1</v>
      </c>
      <c r="N143" s="175" t="s">
        <v>42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1886</v>
      </c>
      <c r="AT143" s="155" t="s">
        <v>169</v>
      </c>
      <c r="AU143" s="155" t="s">
        <v>88</v>
      </c>
      <c r="AY143" s="16" t="s">
        <v>152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6" t="s">
        <v>88</v>
      </c>
      <c r="BK143" s="156">
        <f t="shared" si="9"/>
        <v>0</v>
      </c>
      <c r="BL143" s="16" t="s">
        <v>581</v>
      </c>
      <c r="BM143" s="155" t="s">
        <v>316</v>
      </c>
    </row>
    <row r="144" spans="2:65" s="1" customFormat="1" ht="16.5" customHeight="1">
      <c r="B144" s="142"/>
      <c r="C144" s="143" t="s">
        <v>234</v>
      </c>
      <c r="D144" s="143" t="s">
        <v>155</v>
      </c>
      <c r="E144" s="144" t="s">
        <v>1898</v>
      </c>
      <c r="F144" s="145" t="s">
        <v>1899</v>
      </c>
      <c r="G144" s="146" t="s">
        <v>362</v>
      </c>
      <c r="H144" s="147">
        <v>5</v>
      </c>
      <c r="I144" s="148"/>
      <c r="J144" s="149">
        <f t="shared" si="0"/>
        <v>0</v>
      </c>
      <c r="K144" s="150"/>
      <c r="L144" s="31"/>
      <c r="M144" s="151" t="s">
        <v>1</v>
      </c>
      <c r="N144" s="152" t="s">
        <v>42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581</v>
      </c>
      <c r="AT144" s="155" t="s">
        <v>155</v>
      </c>
      <c r="AU144" s="155" t="s">
        <v>88</v>
      </c>
      <c r="AY144" s="16" t="s">
        <v>152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6" t="s">
        <v>88</v>
      </c>
      <c r="BK144" s="156">
        <f t="shared" si="9"/>
        <v>0</v>
      </c>
      <c r="BL144" s="16" t="s">
        <v>581</v>
      </c>
      <c r="BM144" s="155" t="s">
        <v>324</v>
      </c>
    </row>
    <row r="145" spans="2:65" s="1" customFormat="1" ht="16.5" customHeight="1">
      <c r="B145" s="142"/>
      <c r="C145" s="165" t="s">
        <v>239</v>
      </c>
      <c r="D145" s="165" t="s">
        <v>169</v>
      </c>
      <c r="E145" s="166" t="s">
        <v>1900</v>
      </c>
      <c r="F145" s="167" t="s">
        <v>1899</v>
      </c>
      <c r="G145" s="168" t="s">
        <v>362</v>
      </c>
      <c r="H145" s="169">
        <v>5</v>
      </c>
      <c r="I145" s="170"/>
      <c r="J145" s="171">
        <f t="shared" si="0"/>
        <v>0</v>
      </c>
      <c r="K145" s="172"/>
      <c r="L145" s="173"/>
      <c r="M145" s="174" t="s">
        <v>1</v>
      </c>
      <c r="N145" s="175" t="s">
        <v>42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1886</v>
      </c>
      <c r="AT145" s="155" t="s">
        <v>169</v>
      </c>
      <c r="AU145" s="155" t="s">
        <v>88</v>
      </c>
      <c r="AY145" s="16" t="s">
        <v>152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6" t="s">
        <v>88</v>
      </c>
      <c r="BK145" s="156">
        <f t="shared" si="9"/>
        <v>0</v>
      </c>
      <c r="BL145" s="16" t="s">
        <v>581</v>
      </c>
      <c r="BM145" s="155" t="s">
        <v>353</v>
      </c>
    </row>
    <row r="146" spans="2:65" s="1" customFormat="1" ht="24.15" customHeight="1">
      <c r="B146" s="142"/>
      <c r="C146" s="143" t="s">
        <v>243</v>
      </c>
      <c r="D146" s="143" t="s">
        <v>155</v>
      </c>
      <c r="E146" s="144" t="s">
        <v>1901</v>
      </c>
      <c r="F146" s="145" t="s">
        <v>1902</v>
      </c>
      <c r="G146" s="146" t="s">
        <v>362</v>
      </c>
      <c r="H146" s="147">
        <v>2</v>
      </c>
      <c r="I146" s="148"/>
      <c r="J146" s="149">
        <f t="shared" si="0"/>
        <v>0</v>
      </c>
      <c r="K146" s="150"/>
      <c r="L146" s="31"/>
      <c r="M146" s="151" t="s">
        <v>1</v>
      </c>
      <c r="N146" s="152" t="s">
        <v>42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581</v>
      </c>
      <c r="AT146" s="155" t="s">
        <v>155</v>
      </c>
      <c r="AU146" s="155" t="s">
        <v>88</v>
      </c>
      <c r="AY146" s="16" t="s">
        <v>152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6" t="s">
        <v>88</v>
      </c>
      <c r="BK146" s="156">
        <f t="shared" si="9"/>
        <v>0</v>
      </c>
      <c r="BL146" s="16" t="s">
        <v>581</v>
      </c>
      <c r="BM146" s="155" t="s">
        <v>366</v>
      </c>
    </row>
    <row r="147" spans="2:65" s="1" customFormat="1" ht="16.5" customHeight="1">
      <c r="B147" s="142"/>
      <c r="C147" s="165" t="s">
        <v>247</v>
      </c>
      <c r="D147" s="165" t="s">
        <v>169</v>
      </c>
      <c r="E147" s="166" t="s">
        <v>1903</v>
      </c>
      <c r="F147" s="167" t="s">
        <v>1904</v>
      </c>
      <c r="G147" s="168" t="s">
        <v>362</v>
      </c>
      <c r="H147" s="169">
        <v>2</v>
      </c>
      <c r="I147" s="170"/>
      <c r="J147" s="171">
        <f t="shared" si="0"/>
        <v>0</v>
      </c>
      <c r="K147" s="172"/>
      <c r="L147" s="173"/>
      <c r="M147" s="174" t="s">
        <v>1</v>
      </c>
      <c r="N147" s="175" t="s">
        <v>42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1886</v>
      </c>
      <c r="AT147" s="155" t="s">
        <v>169</v>
      </c>
      <c r="AU147" s="155" t="s">
        <v>88</v>
      </c>
      <c r="AY147" s="16" t="s">
        <v>152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6" t="s">
        <v>88</v>
      </c>
      <c r="BK147" s="156">
        <f t="shared" si="9"/>
        <v>0</v>
      </c>
      <c r="BL147" s="16" t="s">
        <v>581</v>
      </c>
      <c r="BM147" s="155" t="s">
        <v>297</v>
      </c>
    </row>
    <row r="148" spans="2:65" s="1" customFormat="1" ht="24.15" customHeight="1">
      <c r="B148" s="142"/>
      <c r="C148" s="165" t="s">
        <v>253</v>
      </c>
      <c r="D148" s="165" t="s">
        <v>169</v>
      </c>
      <c r="E148" s="166" t="s">
        <v>1905</v>
      </c>
      <c r="F148" s="167" t="s">
        <v>1906</v>
      </c>
      <c r="G148" s="168" t="s">
        <v>362</v>
      </c>
      <c r="H148" s="169">
        <v>2</v>
      </c>
      <c r="I148" s="170"/>
      <c r="J148" s="171">
        <f t="shared" si="0"/>
        <v>0</v>
      </c>
      <c r="K148" s="172"/>
      <c r="L148" s="173"/>
      <c r="M148" s="174" t="s">
        <v>1</v>
      </c>
      <c r="N148" s="175" t="s">
        <v>42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1886</v>
      </c>
      <c r="AT148" s="155" t="s">
        <v>169</v>
      </c>
      <c r="AU148" s="155" t="s">
        <v>88</v>
      </c>
      <c r="AY148" s="16" t="s">
        <v>152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6" t="s">
        <v>88</v>
      </c>
      <c r="BK148" s="156">
        <f t="shared" si="9"/>
        <v>0</v>
      </c>
      <c r="BL148" s="16" t="s">
        <v>581</v>
      </c>
      <c r="BM148" s="155" t="s">
        <v>386</v>
      </c>
    </row>
    <row r="149" spans="2:65" s="1" customFormat="1" ht="24.15" customHeight="1">
      <c r="B149" s="142"/>
      <c r="C149" s="143" t="s">
        <v>261</v>
      </c>
      <c r="D149" s="143" t="s">
        <v>155</v>
      </c>
      <c r="E149" s="144" t="s">
        <v>1907</v>
      </c>
      <c r="F149" s="145" t="s">
        <v>1908</v>
      </c>
      <c r="G149" s="146" t="s">
        <v>362</v>
      </c>
      <c r="H149" s="147">
        <v>26</v>
      </c>
      <c r="I149" s="148"/>
      <c r="J149" s="149">
        <f t="shared" si="0"/>
        <v>0</v>
      </c>
      <c r="K149" s="150"/>
      <c r="L149" s="31"/>
      <c r="M149" s="151" t="s">
        <v>1</v>
      </c>
      <c r="N149" s="152" t="s">
        <v>42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581</v>
      </c>
      <c r="AT149" s="155" t="s">
        <v>155</v>
      </c>
      <c r="AU149" s="155" t="s">
        <v>88</v>
      </c>
      <c r="AY149" s="16" t="s">
        <v>152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6" t="s">
        <v>88</v>
      </c>
      <c r="BK149" s="156">
        <f t="shared" si="9"/>
        <v>0</v>
      </c>
      <c r="BL149" s="16" t="s">
        <v>581</v>
      </c>
      <c r="BM149" s="155" t="s">
        <v>397</v>
      </c>
    </row>
    <row r="150" spans="2:65" s="1" customFormat="1" ht="24.15" customHeight="1">
      <c r="B150" s="142"/>
      <c r="C150" s="165" t="s">
        <v>269</v>
      </c>
      <c r="D150" s="165" t="s">
        <v>169</v>
      </c>
      <c r="E150" s="166" t="s">
        <v>1909</v>
      </c>
      <c r="F150" s="167" t="s">
        <v>1910</v>
      </c>
      <c r="G150" s="168" t="s">
        <v>362</v>
      </c>
      <c r="H150" s="169">
        <v>26</v>
      </c>
      <c r="I150" s="170"/>
      <c r="J150" s="171">
        <f t="shared" si="0"/>
        <v>0</v>
      </c>
      <c r="K150" s="172"/>
      <c r="L150" s="173"/>
      <c r="M150" s="174" t="s">
        <v>1</v>
      </c>
      <c r="N150" s="175" t="s">
        <v>42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1886</v>
      </c>
      <c r="AT150" s="155" t="s">
        <v>169</v>
      </c>
      <c r="AU150" s="155" t="s">
        <v>88</v>
      </c>
      <c r="AY150" s="16" t="s">
        <v>152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6" t="s">
        <v>88</v>
      </c>
      <c r="BK150" s="156">
        <f t="shared" si="9"/>
        <v>0</v>
      </c>
      <c r="BL150" s="16" t="s">
        <v>581</v>
      </c>
      <c r="BM150" s="155" t="s">
        <v>405</v>
      </c>
    </row>
    <row r="151" spans="2:65" s="1" customFormat="1" ht="24.15" customHeight="1">
      <c r="B151" s="142"/>
      <c r="C151" s="143" t="s">
        <v>294</v>
      </c>
      <c r="D151" s="143" t="s">
        <v>155</v>
      </c>
      <c r="E151" s="144" t="s">
        <v>1911</v>
      </c>
      <c r="F151" s="145" t="s">
        <v>1912</v>
      </c>
      <c r="G151" s="146" t="s">
        <v>362</v>
      </c>
      <c r="H151" s="147">
        <v>39</v>
      </c>
      <c r="I151" s="148"/>
      <c r="J151" s="149">
        <f t="shared" si="0"/>
        <v>0</v>
      </c>
      <c r="K151" s="150"/>
      <c r="L151" s="31"/>
      <c r="M151" s="151" t="s">
        <v>1</v>
      </c>
      <c r="N151" s="152" t="s">
        <v>42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581</v>
      </c>
      <c r="AT151" s="155" t="s">
        <v>155</v>
      </c>
      <c r="AU151" s="155" t="s">
        <v>88</v>
      </c>
      <c r="AY151" s="16" t="s">
        <v>152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6" t="s">
        <v>88</v>
      </c>
      <c r="BK151" s="156">
        <f t="shared" si="9"/>
        <v>0</v>
      </c>
      <c r="BL151" s="16" t="s">
        <v>581</v>
      </c>
      <c r="BM151" s="155" t="s">
        <v>415</v>
      </c>
    </row>
    <row r="152" spans="2:65" s="1" customFormat="1" ht="16.5" customHeight="1">
      <c r="B152" s="142"/>
      <c r="C152" s="165" t="s">
        <v>300</v>
      </c>
      <c r="D152" s="165" t="s">
        <v>169</v>
      </c>
      <c r="E152" s="166" t="s">
        <v>1913</v>
      </c>
      <c r="F152" s="167" t="s">
        <v>1914</v>
      </c>
      <c r="G152" s="168" t="s">
        <v>362</v>
      </c>
      <c r="H152" s="169">
        <v>39</v>
      </c>
      <c r="I152" s="170"/>
      <c r="J152" s="171">
        <f t="shared" si="0"/>
        <v>0</v>
      </c>
      <c r="K152" s="172"/>
      <c r="L152" s="173"/>
      <c r="M152" s="174" t="s">
        <v>1</v>
      </c>
      <c r="N152" s="175" t="s">
        <v>42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1886</v>
      </c>
      <c r="AT152" s="155" t="s">
        <v>169</v>
      </c>
      <c r="AU152" s="155" t="s">
        <v>88</v>
      </c>
      <c r="AY152" s="16" t="s">
        <v>152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6" t="s">
        <v>88</v>
      </c>
      <c r="BK152" s="156">
        <f t="shared" si="9"/>
        <v>0</v>
      </c>
      <c r="BL152" s="16" t="s">
        <v>581</v>
      </c>
      <c r="BM152" s="155" t="s">
        <v>444</v>
      </c>
    </row>
    <row r="153" spans="2:65" s="1" customFormat="1" ht="24.15" customHeight="1">
      <c r="B153" s="142"/>
      <c r="C153" s="143" t="s">
        <v>305</v>
      </c>
      <c r="D153" s="143" t="s">
        <v>155</v>
      </c>
      <c r="E153" s="144" t="s">
        <v>1915</v>
      </c>
      <c r="F153" s="145" t="s">
        <v>1916</v>
      </c>
      <c r="G153" s="146" t="s">
        <v>362</v>
      </c>
      <c r="H153" s="147">
        <v>21</v>
      </c>
      <c r="I153" s="148"/>
      <c r="J153" s="149">
        <f t="shared" si="0"/>
        <v>0</v>
      </c>
      <c r="K153" s="150"/>
      <c r="L153" s="31"/>
      <c r="M153" s="151" t="s">
        <v>1</v>
      </c>
      <c r="N153" s="152" t="s">
        <v>42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AR153" s="155" t="s">
        <v>581</v>
      </c>
      <c r="AT153" s="155" t="s">
        <v>155</v>
      </c>
      <c r="AU153" s="155" t="s">
        <v>88</v>
      </c>
      <c r="AY153" s="16" t="s">
        <v>152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6" t="s">
        <v>88</v>
      </c>
      <c r="BK153" s="156">
        <f t="shared" si="9"/>
        <v>0</v>
      </c>
      <c r="BL153" s="16" t="s">
        <v>581</v>
      </c>
      <c r="BM153" s="155" t="s">
        <v>452</v>
      </c>
    </row>
    <row r="154" spans="2:65" s="1" customFormat="1" ht="16.5" customHeight="1">
      <c r="B154" s="142"/>
      <c r="C154" s="165" t="s">
        <v>7</v>
      </c>
      <c r="D154" s="165" t="s">
        <v>169</v>
      </c>
      <c r="E154" s="166" t="s">
        <v>1917</v>
      </c>
      <c r="F154" s="167" t="s">
        <v>1918</v>
      </c>
      <c r="G154" s="168" t="s">
        <v>362</v>
      </c>
      <c r="H154" s="169">
        <v>21</v>
      </c>
      <c r="I154" s="170"/>
      <c r="J154" s="171">
        <f t="shared" si="0"/>
        <v>0</v>
      </c>
      <c r="K154" s="172"/>
      <c r="L154" s="173"/>
      <c r="M154" s="174" t="s">
        <v>1</v>
      </c>
      <c r="N154" s="175" t="s">
        <v>42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1886</v>
      </c>
      <c r="AT154" s="155" t="s">
        <v>169</v>
      </c>
      <c r="AU154" s="155" t="s">
        <v>88</v>
      </c>
      <c r="AY154" s="16" t="s">
        <v>152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6" t="s">
        <v>88</v>
      </c>
      <c r="BK154" s="156">
        <f t="shared" si="9"/>
        <v>0</v>
      </c>
      <c r="BL154" s="16" t="s">
        <v>581</v>
      </c>
      <c r="BM154" s="155" t="s">
        <v>464</v>
      </c>
    </row>
    <row r="155" spans="2:65" s="1" customFormat="1" ht="24.15" customHeight="1">
      <c r="B155" s="142"/>
      <c r="C155" s="143" t="s">
        <v>316</v>
      </c>
      <c r="D155" s="143" t="s">
        <v>155</v>
      </c>
      <c r="E155" s="144" t="s">
        <v>1919</v>
      </c>
      <c r="F155" s="145" t="s">
        <v>1920</v>
      </c>
      <c r="G155" s="146" t="s">
        <v>362</v>
      </c>
      <c r="H155" s="147">
        <v>12</v>
      </c>
      <c r="I155" s="148"/>
      <c r="J155" s="149">
        <f t="shared" si="0"/>
        <v>0</v>
      </c>
      <c r="K155" s="150"/>
      <c r="L155" s="31"/>
      <c r="M155" s="151" t="s">
        <v>1</v>
      </c>
      <c r="N155" s="152" t="s">
        <v>42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AR155" s="155" t="s">
        <v>581</v>
      </c>
      <c r="AT155" s="155" t="s">
        <v>155</v>
      </c>
      <c r="AU155" s="155" t="s">
        <v>88</v>
      </c>
      <c r="AY155" s="16" t="s">
        <v>152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6" t="s">
        <v>88</v>
      </c>
      <c r="BK155" s="156">
        <f t="shared" si="9"/>
        <v>0</v>
      </c>
      <c r="BL155" s="16" t="s">
        <v>581</v>
      </c>
      <c r="BM155" s="155" t="s">
        <v>474</v>
      </c>
    </row>
    <row r="156" spans="2:65" s="1" customFormat="1" ht="16.5" customHeight="1">
      <c r="B156" s="142"/>
      <c r="C156" s="165" t="s">
        <v>320</v>
      </c>
      <c r="D156" s="165" t="s">
        <v>169</v>
      </c>
      <c r="E156" s="166" t="s">
        <v>1921</v>
      </c>
      <c r="F156" s="167" t="s">
        <v>1922</v>
      </c>
      <c r="G156" s="168" t="s">
        <v>362</v>
      </c>
      <c r="H156" s="169">
        <v>12</v>
      </c>
      <c r="I156" s="170"/>
      <c r="J156" s="171">
        <f t="shared" si="0"/>
        <v>0</v>
      </c>
      <c r="K156" s="172"/>
      <c r="L156" s="173"/>
      <c r="M156" s="174" t="s">
        <v>1</v>
      </c>
      <c r="N156" s="175" t="s">
        <v>42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AR156" s="155" t="s">
        <v>1886</v>
      </c>
      <c r="AT156" s="155" t="s">
        <v>169</v>
      </c>
      <c r="AU156" s="155" t="s">
        <v>88</v>
      </c>
      <c r="AY156" s="16" t="s">
        <v>152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6" t="s">
        <v>88</v>
      </c>
      <c r="BK156" s="156">
        <f t="shared" si="9"/>
        <v>0</v>
      </c>
      <c r="BL156" s="16" t="s">
        <v>581</v>
      </c>
      <c r="BM156" s="155" t="s">
        <v>482</v>
      </c>
    </row>
    <row r="157" spans="2:65" s="1" customFormat="1" ht="24.15" customHeight="1">
      <c r="B157" s="142"/>
      <c r="C157" s="143" t="s">
        <v>324</v>
      </c>
      <c r="D157" s="143" t="s">
        <v>155</v>
      </c>
      <c r="E157" s="144" t="s">
        <v>1923</v>
      </c>
      <c r="F157" s="145" t="s">
        <v>1924</v>
      </c>
      <c r="G157" s="146" t="s">
        <v>362</v>
      </c>
      <c r="H157" s="147">
        <v>14</v>
      </c>
      <c r="I157" s="148"/>
      <c r="J157" s="149">
        <f t="shared" si="0"/>
        <v>0</v>
      </c>
      <c r="K157" s="150"/>
      <c r="L157" s="31"/>
      <c r="M157" s="151" t="s">
        <v>1</v>
      </c>
      <c r="N157" s="152" t="s">
        <v>42</v>
      </c>
      <c r="P157" s="153">
        <f t="shared" si="1"/>
        <v>0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AR157" s="155" t="s">
        <v>581</v>
      </c>
      <c r="AT157" s="155" t="s">
        <v>155</v>
      </c>
      <c r="AU157" s="155" t="s">
        <v>88</v>
      </c>
      <c r="AY157" s="16" t="s">
        <v>152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6" t="s">
        <v>88</v>
      </c>
      <c r="BK157" s="156">
        <f t="shared" si="9"/>
        <v>0</v>
      </c>
      <c r="BL157" s="16" t="s">
        <v>581</v>
      </c>
      <c r="BM157" s="155" t="s">
        <v>492</v>
      </c>
    </row>
    <row r="158" spans="2:65" s="1" customFormat="1" ht="16.5" customHeight="1">
      <c r="B158" s="142"/>
      <c r="C158" s="165" t="s">
        <v>328</v>
      </c>
      <c r="D158" s="165" t="s">
        <v>169</v>
      </c>
      <c r="E158" s="166" t="s">
        <v>1925</v>
      </c>
      <c r="F158" s="167" t="s">
        <v>1926</v>
      </c>
      <c r="G158" s="168" t="s">
        <v>362</v>
      </c>
      <c r="H158" s="169">
        <v>14</v>
      </c>
      <c r="I158" s="170"/>
      <c r="J158" s="171">
        <f t="shared" si="0"/>
        <v>0</v>
      </c>
      <c r="K158" s="172"/>
      <c r="L158" s="173"/>
      <c r="M158" s="174" t="s">
        <v>1</v>
      </c>
      <c r="N158" s="175" t="s">
        <v>42</v>
      </c>
      <c r="P158" s="153">
        <f t="shared" si="1"/>
        <v>0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AR158" s="155" t="s">
        <v>1886</v>
      </c>
      <c r="AT158" s="155" t="s">
        <v>169</v>
      </c>
      <c r="AU158" s="155" t="s">
        <v>88</v>
      </c>
      <c r="AY158" s="16" t="s">
        <v>152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6" t="s">
        <v>88</v>
      </c>
      <c r="BK158" s="156">
        <f t="shared" si="9"/>
        <v>0</v>
      </c>
      <c r="BL158" s="16" t="s">
        <v>581</v>
      </c>
      <c r="BM158" s="155" t="s">
        <v>565</v>
      </c>
    </row>
    <row r="159" spans="2:65" s="1" customFormat="1" ht="21.75" customHeight="1">
      <c r="B159" s="142"/>
      <c r="C159" s="143" t="s">
        <v>353</v>
      </c>
      <c r="D159" s="143" t="s">
        <v>155</v>
      </c>
      <c r="E159" s="144" t="s">
        <v>1927</v>
      </c>
      <c r="F159" s="145" t="s">
        <v>1928</v>
      </c>
      <c r="G159" s="146" t="s">
        <v>158</v>
      </c>
      <c r="H159" s="147">
        <v>650</v>
      </c>
      <c r="I159" s="148"/>
      <c r="J159" s="149">
        <f t="shared" si="0"/>
        <v>0</v>
      </c>
      <c r="K159" s="150"/>
      <c r="L159" s="31"/>
      <c r="M159" s="151" t="s">
        <v>1</v>
      </c>
      <c r="N159" s="152" t="s">
        <v>42</v>
      </c>
      <c r="P159" s="153">
        <f t="shared" si="1"/>
        <v>0</v>
      </c>
      <c r="Q159" s="153">
        <v>0</v>
      </c>
      <c r="R159" s="153">
        <f t="shared" si="2"/>
        <v>0</v>
      </c>
      <c r="S159" s="153">
        <v>0</v>
      </c>
      <c r="T159" s="154">
        <f t="shared" si="3"/>
        <v>0</v>
      </c>
      <c r="AR159" s="155" t="s">
        <v>581</v>
      </c>
      <c r="AT159" s="155" t="s">
        <v>155</v>
      </c>
      <c r="AU159" s="155" t="s">
        <v>88</v>
      </c>
      <c r="AY159" s="16" t="s">
        <v>152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6" t="s">
        <v>88</v>
      </c>
      <c r="BK159" s="156">
        <f t="shared" si="9"/>
        <v>0</v>
      </c>
      <c r="BL159" s="16" t="s">
        <v>581</v>
      </c>
      <c r="BM159" s="155" t="s">
        <v>568</v>
      </c>
    </row>
    <row r="160" spans="2:65" s="1" customFormat="1" ht="16.5" customHeight="1">
      <c r="B160" s="142"/>
      <c r="C160" s="165" t="s">
        <v>359</v>
      </c>
      <c r="D160" s="165" t="s">
        <v>169</v>
      </c>
      <c r="E160" s="166" t="s">
        <v>1929</v>
      </c>
      <c r="F160" s="167" t="s">
        <v>1930</v>
      </c>
      <c r="G160" s="168" t="s">
        <v>158</v>
      </c>
      <c r="H160" s="169">
        <v>650</v>
      </c>
      <c r="I160" s="170"/>
      <c r="J160" s="171">
        <f t="shared" si="0"/>
        <v>0</v>
      </c>
      <c r="K160" s="172"/>
      <c r="L160" s="173"/>
      <c r="M160" s="174" t="s">
        <v>1</v>
      </c>
      <c r="N160" s="175" t="s">
        <v>42</v>
      </c>
      <c r="P160" s="153">
        <f t="shared" si="1"/>
        <v>0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AR160" s="155" t="s">
        <v>1886</v>
      </c>
      <c r="AT160" s="155" t="s">
        <v>169</v>
      </c>
      <c r="AU160" s="155" t="s">
        <v>88</v>
      </c>
      <c r="AY160" s="16" t="s">
        <v>152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6" t="s">
        <v>88</v>
      </c>
      <c r="BK160" s="156">
        <f t="shared" si="9"/>
        <v>0</v>
      </c>
      <c r="BL160" s="16" t="s">
        <v>581</v>
      </c>
      <c r="BM160" s="155" t="s">
        <v>571</v>
      </c>
    </row>
    <row r="161" spans="2:65" s="1" customFormat="1" ht="24.15" customHeight="1">
      <c r="B161" s="142"/>
      <c r="C161" s="143" t="s">
        <v>366</v>
      </c>
      <c r="D161" s="143" t="s">
        <v>155</v>
      </c>
      <c r="E161" s="144" t="s">
        <v>1931</v>
      </c>
      <c r="F161" s="145" t="s">
        <v>1932</v>
      </c>
      <c r="G161" s="146" t="s">
        <v>158</v>
      </c>
      <c r="H161" s="147">
        <v>30</v>
      </c>
      <c r="I161" s="148"/>
      <c r="J161" s="149">
        <f t="shared" si="0"/>
        <v>0</v>
      </c>
      <c r="K161" s="150"/>
      <c r="L161" s="31"/>
      <c r="M161" s="151" t="s">
        <v>1</v>
      </c>
      <c r="N161" s="152" t="s">
        <v>42</v>
      </c>
      <c r="P161" s="153">
        <f t="shared" si="1"/>
        <v>0</v>
      </c>
      <c r="Q161" s="153">
        <v>0</v>
      </c>
      <c r="R161" s="153">
        <f t="shared" si="2"/>
        <v>0</v>
      </c>
      <c r="S161" s="153">
        <v>0</v>
      </c>
      <c r="T161" s="154">
        <f t="shared" si="3"/>
        <v>0</v>
      </c>
      <c r="AR161" s="155" t="s">
        <v>581</v>
      </c>
      <c r="AT161" s="155" t="s">
        <v>155</v>
      </c>
      <c r="AU161" s="155" t="s">
        <v>88</v>
      </c>
      <c r="AY161" s="16" t="s">
        <v>152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6" t="s">
        <v>88</v>
      </c>
      <c r="BK161" s="156">
        <f t="shared" si="9"/>
        <v>0</v>
      </c>
      <c r="BL161" s="16" t="s">
        <v>581</v>
      </c>
      <c r="BM161" s="155" t="s">
        <v>574</v>
      </c>
    </row>
    <row r="162" spans="2:65" s="1" customFormat="1" ht="21.75" customHeight="1">
      <c r="B162" s="142"/>
      <c r="C162" s="165" t="s">
        <v>372</v>
      </c>
      <c r="D162" s="165" t="s">
        <v>169</v>
      </c>
      <c r="E162" s="166" t="s">
        <v>1933</v>
      </c>
      <c r="F162" s="167" t="s">
        <v>1934</v>
      </c>
      <c r="G162" s="168" t="s">
        <v>158</v>
      </c>
      <c r="H162" s="169">
        <v>30</v>
      </c>
      <c r="I162" s="170"/>
      <c r="J162" s="171">
        <f t="shared" si="0"/>
        <v>0</v>
      </c>
      <c r="K162" s="172"/>
      <c r="L162" s="173"/>
      <c r="M162" s="174" t="s">
        <v>1</v>
      </c>
      <c r="N162" s="175" t="s">
        <v>42</v>
      </c>
      <c r="P162" s="153">
        <f t="shared" si="1"/>
        <v>0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AR162" s="155" t="s">
        <v>1886</v>
      </c>
      <c r="AT162" s="155" t="s">
        <v>169</v>
      </c>
      <c r="AU162" s="155" t="s">
        <v>88</v>
      </c>
      <c r="AY162" s="16" t="s">
        <v>152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6" t="s">
        <v>88</v>
      </c>
      <c r="BK162" s="156">
        <f t="shared" si="9"/>
        <v>0</v>
      </c>
      <c r="BL162" s="16" t="s">
        <v>581</v>
      </c>
      <c r="BM162" s="155" t="s">
        <v>577</v>
      </c>
    </row>
    <row r="163" spans="2:65" s="1" customFormat="1" ht="24.15" customHeight="1">
      <c r="B163" s="142"/>
      <c r="C163" s="143" t="s">
        <v>297</v>
      </c>
      <c r="D163" s="143" t="s">
        <v>155</v>
      </c>
      <c r="E163" s="144" t="s">
        <v>1935</v>
      </c>
      <c r="F163" s="145" t="s">
        <v>1936</v>
      </c>
      <c r="G163" s="146" t="s">
        <v>362</v>
      </c>
      <c r="H163" s="147">
        <v>96</v>
      </c>
      <c r="I163" s="148"/>
      <c r="J163" s="149">
        <f t="shared" si="0"/>
        <v>0</v>
      </c>
      <c r="K163" s="150"/>
      <c r="L163" s="31"/>
      <c r="M163" s="151" t="s">
        <v>1</v>
      </c>
      <c r="N163" s="152" t="s">
        <v>42</v>
      </c>
      <c r="P163" s="153">
        <f t="shared" si="1"/>
        <v>0</v>
      </c>
      <c r="Q163" s="153">
        <v>0</v>
      </c>
      <c r="R163" s="153">
        <f t="shared" si="2"/>
        <v>0</v>
      </c>
      <c r="S163" s="153">
        <v>0</v>
      </c>
      <c r="T163" s="154">
        <f t="shared" si="3"/>
        <v>0</v>
      </c>
      <c r="AR163" s="155" t="s">
        <v>581</v>
      </c>
      <c r="AT163" s="155" t="s">
        <v>155</v>
      </c>
      <c r="AU163" s="155" t="s">
        <v>88</v>
      </c>
      <c r="AY163" s="16" t="s">
        <v>152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6" t="s">
        <v>88</v>
      </c>
      <c r="BK163" s="156">
        <f t="shared" si="9"/>
        <v>0</v>
      </c>
      <c r="BL163" s="16" t="s">
        <v>581</v>
      </c>
      <c r="BM163" s="155" t="s">
        <v>581</v>
      </c>
    </row>
    <row r="164" spans="2:65" s="11" customFormat="1" ht="22.95" customHeight="1">
      <c r="B164" s="130"/>
      <c r="D164" s="131" t="s">
        <v>75</v>
      </c>
      <c r="E164" s="140" t="s">
        <v>1937</v>
      </c>
      <c r="F164" s="140" t="s">
        <v>1938</v>
      </c>
      <c r="I164" s="133"/>
      <c r="J164" s="141">
        <f>BK164</f>
        <v>0</v>
      </c>
      <c r="L164" s="130"/>
      <c r="M164" s="135"/>
      <c r="P164" s="136">
        <f>SUM(P165:P166)</f>
        <v>0</v>
      </c>
      <c r="R164" s="136">
        <f>SUM(R165:R166)</f>
        <v>0</v>
      </c>
      <c r="T164" s="137">
        <f>SUM(T165:T166)</f>
        <v>0</v>
      </c>
      <c r="AR164" s="131" t="s">
        <v>168</v>
      </c>
      <c r="AT164" s="138" t="s">
        <v>75</v>
      </c>
      <c r="AU164" s="138" t="s">
        <v>83</v>
      </c>
      <c r="AY164" s="131" t="s">
        <v>152</v>
      </c>
      <c r="BK164" s="139">
        <f>SUM(BK165:BK166)</f>
        <v>0</v>
      </c>
    </row>
    <row r="165" spans="2:65" s="1" customFormat="1" ht="16.5" customHeight="1">
      <c r="B165" s="142"/>
      <c r="C165" s="143" t="s">
        <v>380</v>
      </c>
      <c r="D165" s="143" t="s">
        <v>155</v>
      </c>
      <c r="E165" s="144" t="s">
        <v>1939</v>
      </c>
      <c r="F165" s="145" t="s">
        <v>1940</v>
      </c>
      <c r="G165" s="146" t="s">
        <v>158</v>
      </c>
      <c r="H165" s="147">
        <v>85</v>
      </c>
      <c r="I165" s="148"/>
      <c r="J165" s="149">
        <f>ROUND(I165*H165,2)</f>
        <v>0</v>
      </c>
      <c r="K165" s="150"/>
      <c r="L165" s="31"/>
      <c r="M165" s="151" t="s">
        <v>1</v>
      </c>
      <c r="N165" s="152" t="s">
        <v>42</v>
      </c>
      <c r="P165" s="153">
        <f>O165*H165</f>
        <v>0</v>
      </c>
      <c r="Q165" s="153">
        <v>0</v>
      </c>
      <c r="R165" s="153">
        <f>Q165*H165</f>
        <v>0</v>
      </c>
      <c r="S165" s="153">
        <v>0</v>
      </c>
      <c r="T165" s="154">
        <f>S165*H165</f>
        <v>0</v>
      </c>
      <c r="AR165" s="155" t="s">
        <v>581</v>
      </c>
      <c r="AT165" s="155" t="s">
        <v>155</v>
      </c>
      <c r="AU165" s="155" t="s">
        <v>88</v>
      </c>
      <c r="AY165" s="16" t="s">
        <v>152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6" t="s">
        <v>88</v>
      </c>
      <c r="BK165" s="156">
        <f>ROUND(I165*H165,2)</f>
        <v>0</v>
      </c>
      <c r="BL165" s="16" t="s">
        <v>581</v>
      </c>
      <c r="BM165" s="155" t="s">
        <v>584</v>
      </c>
    </row>
    <row r="166" spans="2:65" s="1" customFormat="1" ht="21.75" customHeight="1">
      <c r="B166" s="142"/>
      <c r="C166" s="165" t="s">
        <v>386</v>
      </c>
      <c r="D166" s="165" t="s">
        <v>169</v>
      </c>
      <c r="E166" s="166" t="s">
        <v>1941</v>
      </c>
      <c r="F166" s="167" t="s">
        <v>1942</v>
      </c>
      <c r="G166" s="168" t="s">
        <v>158</v>
      </c>
      <c r="H166" s="169">
        <v>85</v>
      </c>
      <c r="I166" s="170"/>
      <c r="J166" s="171">
        <f>ROUND(I166*H166,2)</f>
        <v>0</v>
      </c>
      <c r="K166" s="172"/>
      <c r="L166" s="173"/>
      <c r="M166" s="174" t="s">
        <v>1</v>
      </c>
      <c r="N166" s="175" t="s">
        <v>42</v>
      </c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AR166" s="155" t="s">
        <v>1886</v>
      </c>
      <c r="AT166" s="155" t="s">
        <v>169</v>
      </c>
      <c r="AU166" s="155" t="s">
        <v>88</v>
      </c>
      <c r="AY166" s="16" t="s">
        <v>152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6" t="s">
        <v>88</v>
      </c>
      <c r="BK166" s="156">
        <f>ROUND(I166*H166,2)</f>
        <v>0</v>
      </c>
      <c r="BL166" s="16" t="s">
        <v>581</v>
      </c>
      <c r="BM166" s="155" t="s">
        <v>587</v>
      </c>
    </row>
    <row r="167" spans="2:65" s="11" customFormat="1" ht="25.95" customHeight="1">
      <c r="B167" s="130"/>
      <c r="D167" s="131" t="s">
        <v>75</v>
      </c>
      <c r="E167" s="132" t="s">
        <v>490</v>
      </c>
      <c r="F167" s="132" t="s">
        <v>491</v>
      </c>
      <c r="I167" s="133"/>
      <c r="J167" s="134">
        <f>BK167</f>
        <v>0</v>
      </c>
      <c r="L167" s="130"/>
      <c r="M167" s="135"/>
      <c r="P167" s="136">
        <f>P168</f>
        <v>0</v>
      </c>
      <c r="R167" s="136">
        <f>R168</f>
        <v>0</v>
      </c>
      <c r="T167" s="137">
        <f>T168</f>
        <v>0</v>
      </c>
      <c r="AR167" s="131" t="s">
        <v>159</v>
      </c>
      <c r="AT167" s="138" t="s">
        <v>75</v>
      </c>
      <c r="AU167" s="138" t="s">
        <v>76</v>
      </c>
      <c r="AY167" s="131" t="s">
        <v>152</v>
      </c>
      <c r="BK167" s="139">
        <f>BK168</f>
        <v>0</v>
      </c>
    </row>
    <row r="168" spans="2:65" s="1" customFormat="1" ht="24.15" customHeight="1">
      <c r="B168" s="142"/>
      <c r="C168" s="143" t="s">
        <v>392</v>
      </c>
      <c r="D168" s="143" t="s">
        <v>155</v>
      </c>
      <c r="E168" s="144" t="s">
        <v>1943</v>
      </c>
      <c r="F168" s="145" t="s">
        <v>1944</v>
      </c>
      <c r="G168" s="146" t="s">
        <v>495</v>
      </c>
      <c r="H168" s="147">
        <v>80</v>
      </c>
      <c r="I168" s="148"/>
      <c r="J168" s="149">
        <f>ROUND(I168*H168,2)</f>
        <v>0</v>
      </c>
      <c r="K168" s="150"/>
      <c r="L168" s="31"/>
      <c r="M168" s="151" t="s">
        <v>1</v>
      </c>
      <c r="N168" s="152" t="s">
        <v>42</v>
      </c>
      <c r="P168" s="153">
        <f>O168*H168</f>
        <v>0</v>
      </c>
      <c r="Q168" s="153">
        <v>0</v>
      </c>
      <c r="R168" s="153">
        <f>Q168*H168</f>
        <v>0</v>
      </c>
      <c r="S168" s="153">
        <v>0</v>
      </c>
      <c r="T168" s="154">
        <f>S168*H168</f>
        <v>0</v>
      </c>
      <c r="AR168" s="155" t="s">
        <v>1945</v>
      </c>
      <c r="AT168" s="155" t="s">
        <v>155</v>
      </c>
      <c r="AU168" s="155" t="s">
        <v>83</v>
      </c>
      <c r="AY168" s="16" t="s">
        <v>152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6" t="s">
        <v>88</v>
      </c>
      <c r="BK168" s="156">
        <f>ROUND(I168*H168,2)</f>
        <v>0</v>
      </c>
      <c r="BL168" s="16" t="s">
        <v>1945</v>
      </c>
      <c r="BM168" s="155" t="s">
        <v>590</v>
      </c>
    </row>
    <row r="169" spans="2:65" s="11" customFormat="1" ht="25.95" customHeight="1">
      <c r="B169" s="130"/>
      <c r="D169" s="131" t="s">
        <v>75</v>
      </c>
      <c r="E169" s="132" t="s">
        <v>498</v>
      </c>
      <c r="F169" s="132" t="s">
        <v>499</v>
      </c>
      <c r="I169" s="133"/>
      <c r="J169" s="134">
        <f>BK169</f>
        <v>0</v>
      </c>
      <c r="L169" s="130"/>
      <c r="M169" s="135"/>
      <c r="P169" s="136">
        <f>SUM(P170:P172)</f>
        <v>0</v>
      </c>
      <c r="R169" s="136">
        <f>SUM(R170:R172)</f>
        <v>0</v>
      </c>
      <c r="T169" s="137">
        <f>SUM(T170:T172)</f>
        <v>0</v>
      </c>
      <c r="AR169" s="131" t="s">
        <v>178</v>
      </c>
      <c r="AT169" s="138" t="s">
        <v>75</v>
      </c>
      <c r="AU169" s="138" t="s">
        <v>76</v>
      </c>
      <c r="AY169" s="131" t="s">
        <v>152</v>
      </c>
      <c r="BK169" s="139">
        <f>SUM(BK170:BK172)</f>
        <v>0</v>
      </c>
    </row>
    <row r="170" spans="2:65" s="1" customFormat="1" ht="16.5" customHeight="1">
      <c r="B170" s="142"/>
      <c r="C170" s="143" t="s">
        <v>397</v>
      </c>
      <c r="D170" s="143" t="s">
        <v>155</v>
      </c>
      <c r="E170" s="144" t="s">
        <v>1946</v>
      </c>
      <c r="F170" s="145" t="s">
        <v>1947</v>
      </c>
      <c r="G170" s="146" t="s">
        <v>503</v>
      </c>
      <c r="H170" s="147">
        <v>1</v>
      </c>
      <c r="I170" s="148"/>
      <c r="J170" s="149">
        <f>ROUND(I170*H170,2)</f>
        <v>0</v>
      </c>
      <c r="K170" s="150"/>
      <c r="L170" s="31"/>
      <c r="M170" s="151" t="s">
        <v>1</v>
      </c>
      <c r="N170" s="152" t="s">
        <v>42</v>
      </c>
      <c r="P170" s="153">
        <f>O170*H170</f>
        <v>0</v>
      </c>
      <c r="Q170" s="153">
        <v>0</v>
      </c>
      <c r="R170" s="153">
        <f>Q170*H170</f>
        <v>0</v>
      </c>
      <c r="S170" s="153">
        <v>0</v>
      </c>
      <c r="T170" s="154">
        <f>S170*H170</f>
        <v>0</v>
      </c>
      <c r="AR170" s="155" t="s">
        <v>159</v>
      </c>
      <c r="AT170" s="155" t="s">
        <v>155</v>
      </c>
      <c r="AU170" s="155" t="s">
        <v>83</v>
      </c>
      <c r="AY170" s="16" t="s">
        <v>152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6" t="s">
        <v>88</v>
      </c>
      <c r="BK170" s="156">
        <f>ROUND(I170*H170,2)</f>
        <v>0</v>
      </c>
      <c r="BL170" s="16" t="s">
        <v>159</v>
      </c>
      <c r="BM170" s="155" t="s">
        <v>593</v>
      </c>
    </row>
    <row r="171" spans="2:65" s="1" customFormat="1" ht="16.5" customHeight="1">
      <c r="B171" s="142"/>
      <c r="C171" s="143" t="s">
        <v>401</v>
      </c>
      <c r="D171" s="143" t="s">
        <v>155</v>
      </c>
      <c r="E171" s="144" t="s">
        <v>1948</v>
      </c>
      <c r="F171" s="145" t="s">
        <v>1949</v>
      </c>
      <c r="G171" s="146" t="s">
        <v>503</v>
      </c>
      <c r="H171" s="147">
        <v>1</v>
      </c>
      <c r="I171" s="148"/>
      <c r="J171" s="149">
        <f>ROUND(I171*H171,2)</f>
        <v>0</v>
      </c>
      <c r="K171" s="150"/>
      <c r="L171" s="31"/>
      <c r="M171" s="151" t="s">
        <v>1</v>
      </c>
      <c r="N171" s="152" t="s">
        <v>42</v>
      </c>
      <c r="P171" s="153">
        <f>O171*H171</f>
        <v>0</v>
      </c>
      <c r="Q171" s="153">
        <v>0</v>
      </c>
      <c r="R171" s="153">
        <f>Q171*H171</f>
        <v>0</v>
      </c>
      <c r="S171" s="153">
        <v>0</v>
      </c>
      <c r="T171" s="154">
        <f>S171*H171</f>
        <v>0</v>
      </c>
      <c r="AR171" s="155" t="s">
        <v>159</v>
      </c>
      <c r="AT171" s="155" t="s">
        <v>155</v>
      </c>
      <c r="AU171" s="155" t="s">
        <v>83</v>
      </c>
      <c r="AY171" s="16" t="s">
        <v>152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6" t="s">
        <v>88</v>
      </c>
      <c r="BK171" s="156">
        <f>ROUND(I171*H171,2)</f>
        <v>0</v>
      </c>
      <c r="BL171" s="16" t="s">
        <v>159</v>
      </c>
      <c r="BM171" s="155" t="s">
        <v>596</v>
      </c>
    </row>
    <row r="172" spans="2:65" s="1" customFormat="1" ht="16.5" customHeight="1">
      <c r="B172" s="142"/>
      <c r="C172" s="143" t="s">
        <v>405</v>
      </c>
      <c r="D172" s="143" t="s">
        <v>155</v>
      </c>
      <c r="E172" s="144" t="s">
        <v>1950</v>
      </c>
      <c r="F172" s="145" t="s">
        <v>1951</v>
      </c>
      <c r="G172" s="146" t="s">
        <v>503</v>
      </c>
      <c r="H172" s="147">
        <v>1</v>
      </c>
      <c r="I172" s="148"/>
      <c r="J172" s="149">
        <f>ROUND(I172*H172,2)</f>
        <v>0</v>
      </c>
      <c r="K172" s="150"/>
      <c r="L172" s="31"/>
      <c r="M172" s="190" t="s">
        <v>1</v>
      </c>
      <c r="N172" s="191" t="s">
        <v>42</v>
      </c>
      <c r="O172" s="192"/>
      <c r="P172" s="193">
        <f>O172*H172</f>
        <v>0</v>
      </c>
      <c r="Q172" s="193">
        <v>0</v>
      </c>
      <c r="R172" s="193">
        <f>Q172*H172</f>
        <v>0</v>
      </c>
      <c r="S172" s="193">
        <v>0</v>
      </c>
      <c r="T172" s="194">
        <f>S172*H172</f>
        <v>0</v>
      </c>
      <c r="AR172" s="155" t="s">
        <v>159</v>
      </c>
      <c r="AT172" s="155" t="s">
        <v>155</v>
      </c>
      <c r="AU172" s="155" t="s">
        <v>83</v>
      </c>
      <c r="AY172" s="16" t="s">
        <v>152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6" t="s">
        <v>88</v>
      </c>
      <c r="BK172" s="156">
        <f>ROUND(I172*H172,2)</f>
        <v>0</v>
      </c>
      <c r="BL172" s="16" t="s">
        <v>159</v>
      </c>
      <c r="BM172" s="155" t="s">
        <v>599</v>
      </c>
    </row>
    <row r="173" spans="2:65" s="1" customFormat="1" ht="6.9" customHeight="1">
      <c r="B173" s="46"/>
      <c r="C173" s="47"/>
      <c r="D173" s="47"/>
      <c r="E173" s="47"/>
      <c r="F173" s="47"/>
      <c r="G173" s="47"/>
      <c r="H173" s="47"/>
      <c r="I173" s="47"/>
      <c r="J173" s="47"/>
      <c r="K173" s="47"/>
      <c r="L173" s="31"/>
    </row>
  </sheetData>
  <autoFilter ref="C126:K172" xr:uid="{00000000-0009-0000-0000-000005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6"/>
  <sheetViews>
    <sheetView showGridLines="0" topLeftCell="A124" workbookViewId="0">
      <selection activeCell="V126" sqref="V12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106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" customHeight="1">
      <c r="B4" s="19"/>
      <c r="D4" s="20" t="s">
        <v>113</v>
      </c>
      <c r="L4" s="19"/>
      <c r="M4" s="95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51" t="str">
        <f>'Rekapitulácia stavby'!K6</f>
        <v>Stavebné úpravy a rekonštrukcia priestorov Strednej zdravotníckej školy vo Zvolene</v>
      </c>
      <c r="F7" s="252"/>
      <c r="G7" s="252"/>
      <c r="H7" s="252"/>
      <c r="L7" s="19"/>
    </row>
    <row r="8" spans="2:46" ht="12" customHeight="1">
      <c r="B8" s="19"/>
      <c r="D8" s="26" t="s">
        <v>114</v>
      </c>
      <c r="L8" s="19"/>
    </row>
    <row r="9" spans="2:46" s="1" customFormat="1" ht="16.5" customHeight="1">
      <c r="B9" s="31"/>
      <c r="E9" s="251" t="s">
        <v>1871</v>
      </c>
      <c r="F9" s="250"/>
      <c r="G9" s="250"/>
      <c r="H9" s="250"/>
      <c r="L9" s="31"/>
    </row>
    <row r="10" spans="2:46" s="1" customFormat="1" ht="12" customHeight="1">
      <c r="B10" s="31"/>
      <c r="D10" s="26" t="s">
        <v>116</v>
      </c>
      <c r="L10" s="31"/>
    </row>
    <row r="11" spans="2:46" s="1" customFormat="1" ht="16.5" customHeight="1">
      <c r="B11" s="31"/>
      <c r="E11" s="235" t="s">
        <v>1952</v>
      </c>
      <c r="F11" s="250"/>
      <c r="G11" s="250"/>
      <c r="H11" s="250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17. 1. 2025</v>
      </c>
      <c r="L14" s="31"/>
    </row>
    <row r="15" spans="2:46" s="1" customFormat="1" ht="10.95" customHeight="1">
      <c r="B15" s="31"/>
      <c r="L15" s="31"/>
    </row>
    <row r="16" spans="2:46" s="1" customFormat="1" ht="12" customHeight="1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53" t="str">
        <f>'Rekapitulácia stavby'!E14</f>
        <v>Vyplň údaj</v>
      </c>
      <c r="F20" s="240"/>
      <c r="G20" s="240"/>
      <c r="H20" s="240"/>
      <c r="I20" s="26" t="s">
        <v>26</v>
      </c>
      <c r="J20" s="27" t="str">
        <f>'Rekapitulácia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24</v>
      </c>
      <c r="J25" s="24" t="s">
        <v>1</v>
      </c>
      <c r="L25" s="31"/>
    </row>
    <row r="26" spans="2:12" s="1" customFormat="1" ht="18" customHeight="1">
      <c r="B26" s="31"/>
      <c r="E26" s="24" t="s">
        <v>33</v>
      </c>
      <c r="I26" s="26" t="s">
        <v>26</v>
      </c>
      <c r="J26" s="24" t="s">
        <v>1</v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47.25" customHeight="1">
      <c r="B29" s="96"/>
      <c r="E29" s="244" t="s">
        <v>35</v>
      </c>
      <c r="F29" s="244"/>
      <c r="G29" s="244"/>
      <c r="H29" s="244"/>
      <c r="L29" s="96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7" t="s">
        <v>36</v>
      </c>
      <c r="J32" s="68">
        <f>ROUND(J124,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7" t="s">
        <v>40</v>
      </c>
      <c r="E35" s="36" t="s">
        <v>41</v>
      </c>
      <c r="F35" s="98">
        <f>ROUND((SUM(BE124:BE135)),  2)</f>
        <v>0</v>
      </c>
      <c r="G35" s="99"/>
      <c r="H35" s="99"/>
      <c r="I35" s="100">
        <v>0.23</v>
      </c>
      <c r="J35" s="98">
        <f>ROUND(((SUM(BE124:BE135))*I35),  2)</f>
        <v>0</v>
      </c>
      <c r="L35" s="31"/>
    </row>
    <row r="36" spans="2:12" s="1" customFormat="1" ht="14.4" customHeight="1">
      <c r="B36" s="31"/>
      <c r="E36" s="36" t="s">
        <v>42</v>
      </c>
      <c r="F36" s="98">
        <f>ROUND((SUM(BF124:BF135)),  2)</f>
        <v>0</v>
      </c>
      <c r="G36" s="99"/>
      <c r="H36" s="99"/>
      <c r="I36" s="100">
        <v>0.23</v>
      </c>
      <c r="J36" s="98">
        <f>ROUND(((SUM(BF124:BF135))*I36),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8">
        <f>ROUND((SUM(BG124:BG135)),  2)</f>
        <v>0</v>
      </c>
      <c r="I37" s="101">
        <v>0.23</v>
      </c>
      <c r="J37" s="88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8">
        <f>ROUND((SUM(BH124:BH135)),  2)</f>
        <v>0</v>
      </c>
      <c r="I38" s="101">
        <v>0.23</v>
      </c>
      <c r="J38" s="88">
        <f>0</f>
        <v>0</v>
      </c>
      <c r="L38" s="31"/>
    </row>
    <row r="39" spans="2:12" s="1" customFormat="1" ht="14.4" hidden="1" customHeight="1">
      <c r="B39" s="31"/>
      <c r="E39" s="36" t="s">
        <v>45</v>
      </c>
      <c r="F39" s="98">
        <f>ROUND((SUM(BI124:BI135)),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2"/>
      <c r="D41" s="103" t="s">
        <v>46</v>
      </c>
      <c r="E41" s="59"/>
      <c r="F41" s="59"/>
      <c r="G41" s="104" t="s">
        <v>47</v>
      </c>
      <c r="H41" s="105" t="s">
        <v>48</v>
      </c>
      <c r="I41" s="59"/>
      <c r="J41" s="106">
        <f>SUM(J32:J39)</f>
        <v>0</v>
      </c>
      <c r="K41" s="107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51</v>
      </c>
      <c r="E61" s="33"/>
      <c r="F61" s="108" t="s">
        <v>52</v>
      </c>
      <c r="G61" s="45" t="s">
        <v>51</v>
      </c>
      <c r="H61" s="33"/>
      <c r="I61" s="33"/>
      <c r="J61" s="10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51</v>
      </c>
      <c r="E76" s="33"/>
      <c r="F76" s="108" t="s">
        <v>52</v>
      </c>
      <c r="G76" s="45" t="s">
        <v>51</v>
      </c>
      <c r="H76" s="33"/>
      <c r="I76" s="33"/>
      <c r="J76" s="109" t="s">
        <v>52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" customHeight="1">
      <c r="B82" s="31"/>
      <c r="C82" s="20" t="s">
        <v>118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51" t="str">
        <f>E7</f>
        <v>Stavebné úpravy a rekonštrukcia priestorov Strednej zdravotníckej školy vo Zvolene</v>
      </c>
      <c r="F85" s="252"/>
      <c r="G85" s="252"/>
      <c r="H85" s="252"/>
      <c r="L85" s="31"/>
    </row>
    <row r="86" spans="2:12" ht="12" customHeight="1">
      <c r="B86" s="19"/>
      <c r="C86" s="26" t="s">
        <v>114</v>
      </c>
      <c r="L86" s="19"/>
    </row>
    <row r="87" spans="2:12" s="1" customFormat="1" ht="16.5" customHeight="1">
      <c r="B87" s="31"/>
      <c r="E87" s="251" t="s">
        <v>1871</v>
      </c>
      <c r="F87" s="250"/>
      <c r="G87" s="250"/>
      <c r="H87" s="250"/>
      <c r="L87" s="31"/>
    </row>
    <row r="88" spans="2:12" s="1" customFormat="1" ht="12" customHeight="1">
      <c r="B88" s="31"/>
      <c r="C88" s="26" t="s">
        <v>116</v>
      </c>
      <c r="L88" s="31"/>
    </row>
    <row r="89" spans="2:12" s="1" customFormat="1" ht="16.5" customHeight="1">
      <c r="B89" s="31"/>
      <c r="E89" s="235" t="str">
        <f>E11</f>
        <v>002 - Doplnenie rozvádzača RH</v>
      </c>
      <c r="F89" s="250"/>
      <c r="G89" s="250"/>
      <c r="H89" s="250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parc.č.182/1 Zvolen</v>
      </c>
      <c r="I91" s="26" t="s">
        <v>21</v>
      </c>
      <c r="J91" s="54" t="str">
        <f>IF(J14="","",J14)</f>
        <v>17. 1. 2025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23</v>
      </c>
      <c r="F93" s="24" t="str">
        <f>E17</f>
        <v>Banskobystrický samosprávny kraj</v>
      </c>
      <c r="I93" s="26" t="s">
        <v>29</v>
      </c>
      <c r="J93" s="29" t="str">
        <f>E23</f>
        <v>Ing. Marek Mečír</v>
      </c>
      <c r="L93" s="31"/>
    </row>
    <row r="94" spans="2:12" s="1" customFormat="1" ht="15.15" customHeight="1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Stanislav Hlubina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119</v>
      </c>
      <c r="D96" s="102"/>
      <c r="E96" s="102"/>
      <c r="F96" s="102"/>
      <c r="G96" s="102"/>
      <c r="H96" s="102"/>
      <c r="I96" s="102"/>
      <c r="J96" s="111" t="s">
        <v>120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95" customHeight="1">
      <c r="B98" s="31"/>
      <c r="C98" s="112" t="s">
        <v>121</v>
      </c>
      <c r="J98" s="68">
        <f>J124</f>
        <v>0</v>
      </c>
      <c r="L98" s="31"/>
      <c r="AU98" s="16" t="s">
        <v>122</v>
      </c>
    </row>
    <row r="99" spans="2:47" s="8" customFormat="1" ht="24.9" customHeight="1">
      <c r="B99" s="113"/>
      <c r="D99" s="114" t="s">
        <v>672</v>
      </c>
      <c r="E99" s="115"/>
      <c r="F99" s="115"/>
      <c r="G99" s="115"/>
      <c r="H99" s="115"/>
      <c r="I99" s="115"/>
      <c r="J99" s="116">
        <f>J125</f>
        <v>0</v>
      </c>
      <c r="L99" s="113"/>
    </row>
    <row r="100" spans="2:47" s="9" customFormat="1" ht="19.95" customHeight="1">
      <c r="B100" s="117"/>
      <c r="D100" s="118" t="s">
        <v>673</v>
      </c>
      <c r="E100" s="119"/>
      <c r="F100" s="119"/>
      <c r="G100" s="119"/>
      <c r="H100" s="119"/>
      <c r="I100" s="119"/>
      <c r="J100" s="120">
        <f>J126</f>
        <v>0</v>
      </c>
      <c r="L100" s="117"/>
    </row>
    <row r="101" spans="2:47" s="8" customFormat="1" ht="24.9" customHeight="1">
      <c r="B101" s="113"/>
      <c r="D101" s="114" t="s">
        <v>136</v>
      </c>
      <c r="E101" s="115"/>
      <c r="F101" s="115"/>
      <c r="G101" s="115"/>
      <c r="H101" s="115"/>
      <c r="I101" s="115"/>
      <c r="J101" s="116">
        <f>J129</f>
        <v>0</v>
      </c>
      <c r="L101" s="113"/>
    </row>
    <row r="102" spans="2:47" s="8" customFormat="1" ht="24.9" customHeight="1">
      <c r="B102" s="113"/>
      <c r="D102" s="114" t="s">
        <v>137</v>
      </c>
      <c r="E102" s="115"/>
      <c r="F102" s="115"/>
      <c r="G102" s="115"/>
      <c r="H102" s="115"/>
      <c r="I102" s="115"/>
      <c r="J102" s="116">
        <f>J132</f>
        <v>0</v>
      </c>
      <c r="L102" s="113"/>
    </row>
    <row r="103" spans="2:47" s="1" customFormat="1" ht="21.75" customHeight="1">
      <c r="B103" s="31"/>
      <c r="L103" s="31"/>
    </row>
    <row r="104" spans="2:47" s="1" customFormat="1" ht="6.9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1"/>
    </row>
    <row r="108" spans="2:47" s="1" customFormat="1" ht="6.9" customHeigh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31"/>
    </row>
    <row r="109" spans="2:47" s="1" customFormat="1" ht="24.9" customHeight="1">
      <c r="B109" s="31"/>
      <c r="C109" s="20" t="s">
        <v>138</v>
      </c>
      <c r="L109" s="31"/>
    </row>
    <row r="110" spans="2:47" s="1" customFormat="1" ht="6.9" customHeight="1">
      <c r="B110" s="31"/>
      <c r="L110" s="31"/>
    </row>
    <row r="111" spans="2:47" s="1" customFormat="1" ht="12" customHeight="1">
      <c r="B111" s="31"/>
      <c r="C111" s="26" t="s">
        <v>15</v>
      </c>
      <c r="L111" s="31"/>
    </row>
    <row r="112" spans="2:47" s="1" customFormat="1" ht="26.25" customHeight="1">
      <c r="B112" s="31"/>
      <c r="E112" s="251" t="str">
        <f>E7</f>
        <v>Stavebné úpravy a rekonštrukcia priestorov Strednej zdravotníckej školy vo Zvolene</v>
      </c>
      <c r="F112" s="252"/>
      <c r="G112" s="252"/>
      <c r="H112" s="252"/>
      <c r="L112" s="31"/>
    </row>
    <row r="113" spans="2:65" ht="12" customHeight="1">
      <c r="B113" s="19"/>
      <c r="C113" s="26" t="s">
        <v>114</v>
      </c>
      <c r="L113" s="19"/>
    </row>
    <row r="114" spans="2:65" s="1" customFormat="1" ht="16.5" customHeight="1">
      <c r="B114" s="31"/>
      <c r="E114" s="251" t="s">
        <v>1871</v>
      </c>
      <c r="F114" s="250"/>
      <c r="G114" s="250"/>
      <c r="H114" s="250"/>
      <c r="L114" s="31"/>
    </row>
    <row r="115" spans="2:65" s="1" customFormat="1" ht="12" customHeight="1">
      <c r="B115" s="31"/>
      <c r="C115" s="26" t="s">
        <v>116</v>
      </c>
      <c r="L115" s="31"/>
    </row>
    <row r="116" spans="2:65" s="1" customFormat="1" ht="16.5" customHeight="1">
      <c r="B116" s="31"/>
      <c r="E116" s="235" t="str">
        <f>E11</f>
        <v>002 - Doplnenie rozvádzača RH</v>
      </c>
      <c r="F116" s="250"/>
      <c r="G116" s="250"/>
      <c r="H116" s="250"/>
      <c r="L116" s="31"/>
    </row>
    <row r="117" spans="2:65" s="1" customFormat="1" ht="6.9" customHeight="1">
      <c r="B117" s="31"/>
      <c r="L117" s="31"/>
    </row>
    <row r="118" spans="2:65" s="1" customFormat="1" ht="12" customHeight="1">
      <c r="B118" s="31"/>
      <c r="C118" s="26" t="s">
        <v>19</v>
      </c>
      <c r="F118" s="24" t="str">
        <f>F14</f>
        <v>parc.č.182/1 Zvolen</v>
      </c>
      <c r="I118" s="26" t="s">
        <v>21</v>
      </c>
      <c r="J118" s="54" t="str">
        <f>IF(J14="","",J14)</f>
        <v>17. 1. 2025</v>
      </c>
      <c r="L118" s="31"/>
    </row>
    <row r="119" spans="2:65" s="1" customFormat="1" ht="6.9" customHeight="1">
      <c r="B119" s="31"/>
      <c r="L119" s="31"/>
    </row>
    <row r="120" spans="2:65" s="1" customFormat="1" ht="15.15" customHeight="1">
      <c r="B120" s="31"/>
      <c r="C120" s="26" t="s">
        <v>23</v>
      </c>
      <c r="F120" s="24" t="str">
        <f>E17</f>
        <v>Banskobystrický samosprávny kraj</v>
      </c>
      <c r="I120" s="26" t="s">
        <v>29</v>
      </c>
      <c r="J120" s="29" t="str">
        <f>E23</f>
        <v>Ing. Marek Mečír</v>
      </c>
      <c r="L120" s="31"/>
    </row>
    <row r="121" spans="2:65" s="1" customFormat="1" ht="15.15" customHeight="1">
      <c r="B121" s="31"/>
      <c r="C121" s="26" t="s">
        <v>27</v>
      </c>
      <c r="F121" s="24" t="str">
        <f>IF(E20="","",E20)</f>
        <v>Vyplň údaj</v>
      </c>
      <c r="I121" s="26" t="s">
        <v>32</v>
      </c>
      <c r="J121" s="29" t="str">
        <f>E26</f>
        <v>Stanislav Hlubina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21"/>
      <c r="C123" s="122" t="s">
        <v>139</v>
      </c>
      <c r="D123" s="123" t="s">
        <v>61</v>
      </c>
      <c r="E123" s="123" t="s">
        <v>57</v>
      </c>
      <c r="F123" s="123" t="s">
        <v>58</v>
      </c>
      <c r="G123" s="123" t="s">
        <v>140</v>
      </c>
      <c r="H123" s="123" t="s">
        <v>141</v>
      </c>
      <c r="I123" s="123" t="s">
        <v>142</v>
      </c>
      <c r="J123" s="124" t="s">
        <v>120</v>
      </c>
      <c r="K123" s="125" t="s">
        <v>143</v>
      </c>
      <c r="L123" s="121"/>
      <c r="M123" s="61" t="s">
        <v>1</v>
      </c>
      <c r="N123" s="62" t="s">
        <v>40</v>
      </c>
      <c r="O123" s="62" t="s">
        <v>144</v>
      </c>
      <c r="P123" s="62" t="s">
        <v>145</v>
      </c>
      <c r="Q123" s="62" t="s">
        <v>146</v>
      </c>
      <c r="R123" s="62" t="s">
        <v>147</v>
      </c>
      <c r="S123" s="62" t="s">
        <v>148</v>
      </c>
      <c r="T123" s="63" t="s">
        <v>149</v>
      </c>
    </row>
    <row r="124" spans="2:65" s="1" customFormat="1" ht="22.95" customHeight="1">
      <c r="B124" s="31"/>
      <c r="C124" s="66" t="s">
        <v>121</v>
      </c>
      <c r="J124" s="126">
        <f>BK124</f>
        <v>0</v>
      </c>
      <c r="L124" s="31"/>
      <c r="M124" s="64"/>
      <c r="N124" s="55"/>
      <c r="O124" s="55"/>
      <c r="P124" s="127">
        <f>P125+P129+P132</f>
        <v>0</v>
      </c>
      <c r="Q124" s="55"/>
      <c r="R124" s="127">
        <f>R125+R129+R132</f>
        <v>0</v>
      </c>
      <c r="S124" s="55"/>
      <c r="T124" s="128">
        <f>T125+T129+T132</f>
        <v>0</v>
      </c>
      <c r="AT124" s="16" t="s">
        <v>75</v>
      </c>
      <c r="AU124" s="16" t="s">
        <v>122</v>
      </c>
      <c r="BK124" s="129">
        <f>BK125+BK129+BK132</f>
        <v>0</v>
      </c>
    </row>
    <row r="125" spans="2:65" s="11" customFormat="1" ht="25.95" customHeight="1">
      <c r="B125" s="130"/>
      <c r="D125" s="131" t="s">
        <v>75</v>
      </c>
      <c r="E125" s="132" t="s">
        <v>169</v>
      </c>
      <c r="F125" s="132" t="s">
        <v>828</v>
      </c>
      <c r="I125" s="133"/>
      <c r="J125" s="134">
        <f>BK125</f>
        <v>0</v>
      </c>
      <c r="L125" s="130"/>
      <c r="M125" s="135"/>
      <c r="P125" s="136">
        <f>P126</f>
        <v>0</v>
      </c>
      <c r="R125" s="136">
        <f>R126</f>
        <v>0</v>
      </c>
      <c r="T125" s="137">
        <f>T126</f>
        <v>0</v>
      </c>
      <c r="AR125" s="131" t="s">
        <v>168</v>
      </c>
      <c r="AT125" s="138" t="s">
        <v>75</v>
      </c>
      <c r="AU125" s="138" t="s">
        <v>76</v>
      </c>
      <c r="AY125" s="131" t="s">
        <v>152</v>
      </c>
      <c r="BK125" s="139">
        <f>BK126</f>
        <v>0</v>
      </c>
    </row>
    <row r="126" spans="2:65" s="11" customFormat="1" ht="22.95" customHeight="1">
      <c r="B126" s="130"/>
      <c r="D126" s="131" t="s">
        <v>75</v>
      </c>
      <c r="E126" s="140" t="s">
        <v>829</v>
      </c>
      <c r="F126" s="140" t="s">
        <v>830</v>
      </c>
      <c r="I126" s="133"/>
      <c r="J126" s="141">
        <f>BK126</f>
        <v>0</v>
      </c>
      <c r="L126" s="130"/>
      <c r="M126" s="135"/>
      <c r="P126" s="136">
        <f>SUM(P127:P128)</f>
        <v>0</v>
      </c>
      <c r="R126" s="136">
        <f>SUM(R127:R128)</f>
        <v>0</v>
      </c>
      <c r="T126" s="137">
        <f>SUM(T127:T128)</f>
        <v>0</v>
      </c>
      <c r="AR126" s="131" t="s">
        <v>168</v>
      </c>
      <c r="AT126" s="138" t="s">
        <v>75</v>
      </c>
      <c r="AU126" s="138" t="s">
        <v>83</v>
      </c>
      <c r="AY126" s="131" t="s">
        <v>152</v>
      </c>
      <c r="BK126" s="139">
        <f>SUM(BK127:BK128)</f>
        <v>0</v>
      </c>
    </row>
    <row r="127" spans="2:65" s="1" customFormat="1" ht="16.5" customHeight="1">
      <c r="B127" s="142"/>
      <c r="C127" s="143" t="s">
        <v>83</v>
      </c>
      <c r="D127" s="143" t="s">
        <v>155</v>
      </c>
      <c r="E127" s="144" t="s">
        <v>1953</v>
      </c>
      <c r="F127" s="145" t="s">
        <v>1954</v>
      </c>
      <c r="G127" s="146" t="s">
        <v>362</v>
      </c>
      <c r="H127" s="147">
        <v>1</v>
      </c>
      <c r="I127" s="148"/>
      <c r="J127" s="149">
        <f>ROUND(I127*H127,2)</f>
        <v>0</v>
      </c>
      <c r="K127" s="150"/>
      <c r="L127" s="31"/>
      <c r="M127" s="151" t="s">
        <v>1</v>
      </c>
      <c r="N127" s="152" t="s">
        <v>42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AR127" s="155" t="s">
        <v>581</v>
      </c>
      <c r="AT127" s="155" t="s">
        <v>155</v>
      </c>
      <c r="AU127" s="155" t="s">
        <v>88</v>
      </c>
      <c r="AY127" s="16" t="s">
        <v>152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6" t="s">
        <v>88</v>
      </c>
      <c r="BK127" s="156">
        <f>ROUND(I127*H127,2)</f>
        <v>0</v>
      </c>
      <c r="BL127" s="16" t="s">
        <v>581</v>
      </c>
      <c r="BM127" s="155" t="s">
        <v>88</v>
      </c>
    </row>
    <row r="128" spans="2:65" s="1" customFormat="1" ht="24.15" customHeight="1">
      <c r="B128" s="142"/>
      <c r="C128" s="165" t="s">
        <v>88</v>
      </c>
      <c r="D128" s="165" t="s">
        <v>169</v>
      </c>
      <c r="E128" s="166" t="s">
        <v>1955</v>
      </c>
      <c r="F128" s="167" t="s">
        <v>1956</v>
      </c>
      <c r="G128" s="168" t="s">
        <v>362</v>
      </c>
      <c r="H128" s="169">
        <v>1</v>
      </c>
      <c r="I128" s="170"/>
      <c r="J128" s="171">
        <f>ROUND(I128*H128,2)</f>
        <v>0</v>
      </c>
      <c r="K128" s="172"/>
      <c r="L128" s="173"/>
      <c r="M128" s="174" t="s">
        <v>1</v>
      </c>
      <c r="N128" s="175" t="s">
        <v>42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1886</v>
      </c>
      <c r="AT128" s="155" t="s">
        <v>169</v>
      </c>
      <c r="AU128" s="155" t="s">
        <v>88</v>
      </c>
      <c r="AY128" s="16" t="s">
        <v>152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6" t="s">
        <v>88</v>
      </c>
      <c r="BK128" s="156">
        <f>ROUND(I128*H128,2)</f>
        <v>0</v>
      </c>
      <c r="BL128" s="16" t="s">
        <v>581</v>
      </c>
      <c r="BM128" s="155" t="s">
        <v>159</v>
      </c>
    </row>
    <row r="129" spans="2:65" s="11" customFormat="1" ht="25.95" customHeight="1">
      <c r="B129" s="130"/>
      <c r="D129" s="131" t="s">
        <v>75</v>
      </c>
      <c r="E129" s="132" t="s">
        <v>490</v>
      </c>
      <c r="F129" s="132" t="s">
        <v>491</v>
      </c>
      <c r="I129" s="133"/>
      <c r="J129" s="134">
        <f>BK129</f>
        <v>0</v>
      </c>
      <c r="L129" s="130"/>
      <c r="M129" s="135"/>
      <c r="P129" s="136">
        <f>SUM(P130:P131)</f>
        <v>0</v>
      </c>
      <c r="R129" s="136">
        <f>SUM(R130:R131)</f>
        <v>0</v>
      </c>
      <c r="T129" s="137">
        <f>SUM(T130:T131)</f>
        <v>0</v>
      </c>
      <c r="AR129" s="131" t="s">
        <v>159</v>
      </c>
      <c r="AT129" s="138" t="s">
        <v>75</v>
      </c>
      <c r="AU129" s="138" t="s">
        <v>76</v>
      </c>
      <c r="AY129" s="131" t="s">
        <v>152</v>
      </c>
      <c r="BK129" s="139">
        <f>SUM(BK130:BK131)</f>
        <v>0</v>
      </c>
    </row>
    <row r="130" spans="2:65" s="1" customFormat="1" ht="16.5" customHeight="1">
      <c r="B130" s="142"/>
      <c r="C130" s="143" t="s">
        <v>168</v>
      </c>
      <c r="D130" s="143" t="s">
        <v>155</v>
      </c>
      <c r="E130" s="144" t="s">
        <v>1943</v>
      </c>
      <c r="F130" s="145" t="s">
        <v>1957</v>
      </c>
      <c r="G130" s="146" t="s">
        <v>495</v>
      </c>
      <c r="H130" s="147">
        <v>29</v>
      </c>
      <c r="I130" s="148"/>
      <c r="J130" s="149">
        <f>ROUND(I130*H130,2)</f>
        <v>0</v>
      </c>
      <c r="K130" s="150"/>
      <c r="L130" s="31"/>
      <c r="M130" s="151" t="s">
        <v>1</v>
      </c>
      <c r="N130" s="152" t="s">
        <v>42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1945</v>
      </c>
      <c r="AT130" s="155" t="s">
        <v>155</v>
      </c>
      <c r="AU130" s="155" t="s">
        <v>83</v>
      </c>
      <c r="AY130" s="16" t="s">
        <v>152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6" t="s">
        <v>88</v>
      </c>
      <c r="BK130" s="156">
        <f>ROUND(I130*H130,2)</f>
        <v>0</v>
      </c>
      <c r="BL130" s="16" t="s">
        <v>1945</v>
      </c>
      <c r="BM130" s="155" t="s">
        <v>153</v>
      </c>
    </row>
    <row r="131" spans="2:65" s="1" customFormat="1" ht="33" customHeight="1">
      <c r="B131" s="142"/>
      <c r="C131" s="143" t="s">
        <v>159</v>
      </c>
      <c r="D131" s="143" t="s">
        <v>155</v>
      </c>
      <c r="E131" s="144" t="s">
        <v>1958</v>
      </c>
      <c r="F131" s="145" t="s">
        <v>1959</v>
      </c>
      <c r="G131" s="146" t="s">
        <v>495</v>
      </c>
      <c r="H131" s="147">
        <v>4</v>
      </c>
      <c r="I131" s="148"/>
      <c r="J131" s="149">
        <f>ROUND(I131*H131,2)</f>
        <v>0</v>
      </c>
      <c r="K131" s="150"/>
      <c r="L131" s="31"/>
      <c r="M131" s="151" t="s">
        <v>1</v>
      </c>
      <c r="N131" s="152" t="s">
        <v>42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1945</v>
      </c>
      <c r="AT131" s="155" t="s">
        <v>155</v>
      </c>
      <c r="AU131" s="155" t="s">
        <v>83</v>
      </c>
      <c r="AY131" s="16" t="s">
        <v>152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6" t="s">
        <v>88</v>
      </c>
      <c r="BK131" s="156">
        <f>ROUND(I131*H131,2)</f>
        <v>0</v>
      </c>
      <c r="BL131" s="16" t="s">
        <v>1945</v>
      </c>
      <c r="BM131" s="155" t="s">
        <v>173</v>
      </c>
    </row>
    <row r="132" spans="2:65" s="11" customFormat="1" ht="25.95" customHeight="1">
      <c r="B132" s="130"/>
      <c r="D132" s="131" t="s">
        <v>75</v>
      </c>
      <c r="E132" s="132" t="s">
        <v>498</v>
      </c>
      <c r="F132" s="132" t="s">
        <v>499</v>
      </c>
      <c r="I132" s="133"/>
      <c r="J132" s="134">
        <f>BK132</f>
        <v>0</v>
      </c>
      <c r="L132" s="130"/>
      <c r="M132" s="135"/>
      <c r="P132" s="136">
        <f>SUM(P133:P135)</f>
        <v>0</v>
      </c>
      <c r="R132" s="136">
        <f>SUM(R133:R135)</f>
        <v>0</v>
      </c>
      <c r="T132" s="137">
        <f>SUM(T133:T135)</f>
        <v>0</v>
      </c>
      <c r="AR132" s="131" t="s">
        <v>178</v>
      </c>
      <c r="AT132" s="138" t="s">
        <v>75</v>
      </c>
      <c r="AU132" s="138" t="s">
        <v>76</v>
      </c>
      <c r="AY132" s="131" t="s">
        <v>152</v>
      </c>
      <c r="BK132" s="139">
        <f>SUM(BK133:BK135)</f>
        <v>0</v>
      </c>
    </row>
    <row r="133" spans="2:65" s="1" customFormat="1" ht="16.5" customHeight="1">
      <c r="B133" s="142"/>
      <c r="C133" s="143" t="s">
        <v>178</v>
      </c>
      <c r="D133" s="143" t="s">
        <v>155</v>
      </c>
      <c r="E133" s="144" t="s">
        <v>1946</v>
      </c>
      <c r="F133" s="145" t="s">
        <v>1947</v>
      </c>
      <c r="G133" s="146" t="s">
        <v>503</v>
      </c>
      <c r="H133" s="147">
        <v>1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42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159</v>
      </c>
      <c r="AT133" s="155" t="s">
        <v>155</v>
      </c>
      <c r="AU133" s="155" t="s">
        <v>83</v>
      </c>
      <c r="AY133" s="16" t="s">
        <v>152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88</v>
      </c>
      <c r="BK133" s="156">
        <f>ROUND(I133*H133,2)</f>
        <v>0</v>
      </c>
      <c r="BL133" s="16" t="s">
        <v>159</v>
      </c>
      <c r="BM133" s="155" t="s">
        <v>220</v>
      </c>
    </row>
    <row r="134" spans="2:65" s="1" customFormat="1" ht="16.5" customHeight="1">
      <c r="B134" s="142"/>
      <c r="C134" s="143" t="s">
        <v>153</v>
      </c>
      <c r="D134" s="143" t="s">
        <v>155</v>
      </c>
      <c r="E134" s="144" t="s">
        <v>1948</v>
      </c>
      <c r="F134" s="145" t="s">
        <v>1949</v>
      </c>
      <c r="G134" s="146" t="s">
        <v>503</v>
      </c>
      <c r="H134" s="147">
        <v>1</v>
      </c>
      <c r="I134" s="148"/>
      <c r="J134" s="149">
        <f>ROUND(I134*H134,2)</f>
        <v>0</v>
      </c>
      <c r="K134" s="150"/>
      <c r="L134" s="31"/>
      <c r="M134" s="151" t="s">
        <v>1</v>
      </c>
      <c r="N134" s="152" t="s">
        <v>42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159</v>
      </c>
      <c r="AT134" s="155" t="s">
        <v>155</v>
      </c>
      <c r="AU134" s="155" t="s">
        <v>83</v>
      </c>
      <c r="AY134" s="16" t="s">
        <v>152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88</v>
      </c>
      <c r="BK134" s="156">
        <f>ROUND(I134*H134,2)</f>
        <v>0</v>
      </c>
      <c r="BL134" s="16" t="s">
        <v>159</v>
      </c>
      <c r="BM134" s="155" t="s">
        <v>230</v>
      </c>
    </row>
    <row r="135" spans="2:65" s="1" customFormat="1" ht="16.5" customHeight="1">
      <c r="B135" s="142"/>
      <c r="C135" s="143" t="s">
        <v>189</v>
      </c>
      <c r="D135" s="143" t="s">
        <v>155</v>
      </c>
      <c r="E135" s="144" t="s">
        <v>1950</v>
      </c>
      <c r="F135" s="145" t="s">
        <v>1960</v>
      </c>
      <c r="G135" s="146" t="s">
        <v>503</v>
      </c>
      <c r="H135" s="147">
        <v>1</v>
      </c>
      <c r="I135" s="148"/>
      <c r="J135" s="149">
        <f>ROUND(I135*H135,2)</f>
        <v>0</v>
      </c>
      <c r="K135" s="150"/>
      <c r="L135" s="31"/>
      <c r="M135" s="190" t="s">
        <v>1</v>
      </c>
      <c r="N135" s="191" t="s">
        <v>42</v>
      </c>
      <c r="O135" s="192"/>
      <c r="P135" s="193">
        <f>O135*H135</f>
        <v>0</v>
      </c>
      <c r="Q135" s="193">
        <v>0</v>
      </c>
      <c r="R135" s="193">
        <f>Q135*H135</f>
        <v>0</v>
      </c>
      <c r="S135" s="193">
        <v>0</v>
      </c>
      <c r="T135" s="194">
        <f>S135*H135</f>
        <v>0</v>
      </c>
      <c r="AR135" s="155" t="s">
        <v>159</v>
      </c>
      <c r="AT135" s="155" t="s">
        <v>155</v>
      </c>
      <c r="AU135" s="155" t="s">
        <v>83</v>
      </c>
      <c r="AY135" s="16" t="s">
        <v>152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6" t="s">
        <v>88</v>
      </c>
      <c r="BK135" s="156">
        <f>ROUND(I135*H135,2)</f>
        <v>0</v>
      </c>
      <c r="BL135" s="16" t="s">
        <v>159</v>
      </c>
      <c r="BM135" s="155" t="s">
        <v>239</v>
      </c>
    </row>
    <row r="136" spans="2:65" s="1" customFormat="1" ht="6.9" customHeight="1">
      <c r="B136" s="46"/>
      <c r="C136" s="47"/>
      <c r="D136" s="47"/>
      <c r="E136" s="47"/>
      <c r="F136" s="47"/>
      <c r="G136" s="47"/>
      <c r="H136" s="47"/>
      <c r="I136" s="47"/>
      <c r="J136" s="47"/>
      <c r="K136" s="47"/>
      <c r="L136" s="31"/>
    </row>
  </sheetData>
  <autoFilter ref="C123:K135" xr:uid="{00000000-0009-0000-0000-000006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5"/>
  <sheetViews>
    <sheetView showGridLines="0" topLeftCell="A122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109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" customHeight="1">
      <c r="B4" s="19"/>
      <c r="D4" s="20" t="s">
        <v>113</v>
      </c>
      <c r="L4" s="19"/>
      <c r="M4" s="95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51" t="str">
        <f>'Rekapitulácia stavby'!K6</f>
        <v>Stavebné úpravy a rekonštrukcia priestorov Strednej zdravotníckej školy vo Zvolene</v>
      </c>
      <c r="F7" s="252"/>
      <c r="G7" s="252"/>
      <c r="H7" s="252"/>
      <c r="L7" s="19"/>
    </row>
    <row r="8" spans="2:46" ht="12" customHeight="1">
      <c r="B8" s="19"/>
      <c r="D8" s="26" t="s">
        <v>114</v>
      </c>
      <c r="L8" s="19"/>
    </row>
    <row r="9" spans="2:46" s="1" customFormat="1" ht="16.5" customHeight="1">
      <c r="B9" s="31"/>
      <c r="E9" s="251" t="s">
        <v>1871</v>
      </c>
      <c r="F9" s="250"/>
      <c r="G9" s="250"/>
      <c r="H9" s="250"/>
      <c r="L9" s="31"/>
    </row>
    <row r="10" spans="2:46" s="1" customFormat="1" ht="12" customHeight="1">
      <c r="B10" s="31"/>
      <c r="D10" s="26" t="s">
        <v>116</v>
      </c>
      <c r="L10" s="31"/>
    </row>
    <row r="11" spans="2:46" s="1" customFormat="1" ht="16.5" customHeight="1">
      <c r="B11" s="31"/>
      <c r="E11" s="235" t="s">
        <v>1961</v>
      </c>
      <c r="F11" s="250"/>
      <c r="G11" s="250"/>
      <c r="H11" s="250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17. 1. 2025</v>
      </c>
      <c r="L14" s="31"/>
    </row>
    <row r="15" spans="2:46" s="1" customFormat="1" ht="10.95" customHeight="1">
      <c r="B15" s="31"/>
      <c r="L15" s="31"/>
    </row>
    <row r="16" spans="2:46" s="1" customFormat="1" ht="12" customHeight="1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53" t="str">
        <f>'Rekapitulácia stavby'!E14</f>
        <v>Vyplň údaj</v>
      </c>
      <c r="F20" s="240"/>
      <c r="G20" s="240"/>
      <c r="H20" s="240"/>
      <c r="I20" s="26" t="s">
        <v>26</v>
      </c>
      <c r="J20" s="27" t="str">
        <f>'Rekapitulácia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24</v>
      </c>
      <c r="J25" s="24" t="s">
        <v>1</v>
      </c>
      <c r="L25" s="31"/>
    </row>
    <row r="26" spans="2:12" s="1" customFormat="1" ht="18" customHeight="1">
      <c r="B26" s="31"/>
      <c r="E26" s="24" t="s">
        <v>33</v>
      </c>
      <c r="I26" s="26" t="s">
        <v>26</v>
      </c>
      <c r="J26" s="24" t="s">
        <v>1</v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47.25" customHeight="1">
      <c r="B29" s="96"/>
      <c r="E29" s="244" t="s">
        <v>35</v>
      </c>
      <c r="F29" s="244"/>
      <c r="G29" s="244"/>
      <c r="H29" s="244"/>
      <c r="L29" s="96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7" t="s">
        <v>36</v>
      </c>
      <c r="J32" s="68">
        <f>ROUND(J124,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7" t="s">
        <v>40</v>
      </c>
      <c r="E35" s="36" t="s">
        <v>41</v>
      </c>
      <c r="F35" s="98">
        <f>ROUND((SUM(BE124:BE134)),  2)</f>
        <v>0</v>
      </c>
      <c r="G35" s="99"/>
      <c r="H35" s="99"/>
      <c r="I35" s="100">
        <v>0.23</v>
      </c>
      <c r="J35" s="98">
        <f>ROUND(((SUM(BE124:BE134))*I35),  2)</f>
        <v>0</v>
      </c>
      <c r="L35" s="31"/>
    </row>
    <row r="36" spans="2:12" s="1" customFormat="1" ht="14.4" customHeight="1">
      <c r="B36" s="31"/>
      <c r="E36" s="36" t="s">
        <v>42</v>
      </c>
      <c r="F36" s="98">
        <f>ROUND((SUM(BF124:BF134)),  2)</f>
        <v>0</v>
      </c>
      <c r="G36" s="99"/>
      <c r="H36" s="99"/>
      <c r="I36" s="100">
        <v>0.23</v>
      </c>
      <c r="J36" s="98">
        <f>ROUND(((SUM(BF124:BF134))*I36),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8">
        <f>ROUND((SUM(BG124:BG134)),  2)</f>
        <v>0</v>
      </c>
      <c r="I37" s="101">
        <v>0.23</v>
      </c>
      <c r="J37" s="88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8">
        <f>ROUND((SUM(BH124:BH134)),  2)</f>
        <v>0</v>
      </c>
      <c r="I38" s="101">
        <v>0.23</v>
      </c>
      <c r="J38" s="88">
        <f>0</f>
        <v>0</v>
      </c>
      <c r="L38" s="31"/>
    </row>
    <row r="39" spans="2:12" s="1" customFormat="1" ht="14.4" hidden="1" customHeight="1">
      <c r="B39" s="31"/>
      <c r="E39" s="36" t="s">
        <v>45</v>
      </c>
      <c r="F39" s="98">
        <f>ROUND((SUM(BI124:BI134)),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2"/>
      <c r="D41" s="103" t="s">
        <v>46</v>
      </c>
      <c r="E41" s="59"/>
      <c r="F41" s="59"/>
      <c r="G41" s="104" t="s">
        <v>47</v>
      </c>
      <c r="H41" s="105" t="s">
        <v>48</v>
      </c>
      <c r="I41" s="59"/>
      <c r="J41" s="106">
        <f>SUM(J32:J39)</f>
        <v>0</v>
      </c>
      <c r="K41" s="107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51</v>
      </c>
      <c r="E61" s="33"/>
      <c r="F61" s="108" t="s">
        <v>52</v>
      </c>
      <c r="G61" s="45" t="s">
        <v>51</v>
      </c>
      <c r="H61" s="33"/>
      <c r="I61" s="33"/>
      <c r="J61" s="10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51</v>
      </c>
      <c r="E76" s="33"/>
      <c r="F76" s="108" t="s">
        <v>52</v>
      </c>
      <c r="G76" s="45" t="s">
        <v>51</v>
      </c>
      <c r="H76" s="33"/>
      <c r="I76" s="33"/>
      <c r="J76" s="109" t="s">
        <v>52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" customHeight="1">
      <c r="B82" s="31"/>
      <c r="C82" s="20" t="s">
        <v>118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51" t="str">
        <f>E7</f>
        <v>Stavebné úpravy a rekonštrukcia priestorov Strednej zdravotníckej školy vo Zvolene</v>
      </c>
      <c r="F85" s="252"/>
      <c r="G85" s="252"/>
      <c r="H85" s="252"/>
      <c r="L85" s="31"/>
    </row>
    <row r="86" spans="2:12" ht="12" customHeight="1">
      <c r="B86" s="19"/>
      <c r="C86" s="26" t="s">
        <v>114</v>
      </c>
      <c r="L86" s="19"/>
    </row>
    <row r="87" spans="2:12" s="1" customFormat="1" ht="16.5" customHeight="1">
      <c r="B87" s="31"/>
      <c r="E87" s="251" t="s">
        <v>1871</v>
      </c>
      <c r="F87" s="250"/>
      <c r="G87" s="250"/>
      <c r="H87" s="250"/>
      <c r="L87" s="31"/>
    </row>
    <row r="88" spans="2:12" s="1" customFormat="1" ht="12" customHeight="1">
      <c r="B88" s="31"/>
      <c r="C88" s="26" t="s">
        <v>116</v>
      </c>
      <c r="L88" s="31"/>
    </row>
    <row r="89" spans="2:12" s="1" customFormat="1" ht="16.5" customHeight="1">
      <c r="B89" s="31"/>
      <c r="E89" s="235" t="str">
        <f>E11</f>
        <v>003 - Doplnenie rozvádzača R2.1</v>
      </c>
      <c r="F89" s="250"/>
      <c r="G89" s="250"/>
      <c r="H89" s="250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parc.č.182/1 Zvolen</v>
      </c>
      <c r="I91" s="26" t="s">
        <v>21</v>
      </c>
      <c r="J91" s="54" t="str">
        <f>IF(J14="","",J14)</f>
        <v>17. 1. 2025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23</v>
      </c>
      <c r="F93" s="24" t="str">
        <f>E17</f>
        <v>Banskobystrický samosprávny kraj</v>
      </c>
      <c r="I93" s="26" t="s">
        <v>29</v>
      </c>
      <c r="J93" s="29" t="str">
        <f>E23</f>
        <v>Ing. Marek Mečír</v>
      </c>
      <c r="L93" s="31"/>
    </row>
    <row r="94" spans="2:12" s="1" customFormat="1" ht="15.15" customHeight="1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Stanislav Hlubina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119</v>
      </c>
      <c r="D96" s="102"/>
      <c r="E96" s="102"/>
      <c r="F96" s="102"/>
      <c r="G96" s="102"/>
      <c r="H96" s="102"/>
      <c r="I96" s="102"/>
      <c r="J96" s="111" t="s">
        <v>120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95" customHeight="1">
      <c r="B98" s="31"/>
      <c r="C98" s="112" t="s">
        <v>121</v>
      </c>
      <c r="J98" s="68">
        <f>J124</f>
        <v>0</v>
      </c>
      <c r="L98" s="31"/>
      <c r="AU98" s="16" t="s">
        <v>122</v>
      </c>
    </row>
    <row r="99" spans="2:47" s="8" customFormat="1" ht="24.9" customHeight="1">
      <c r="B99" s="113"/>
      <c r="D99" s="114" t="s">
        <v>672</v>
      </c>
      <c r="E99" s="115"/>
      <c r="F99" s="115"/>
      <c r="G99" s="115"/>
      <c r="H99" s="115"/>
      <c r="I99" s="115"/>
      <c r="J99" s="116">
        <f>J125</f>
        <v>0</v>
      </c>
      <c r="L99" s="113"/>
    </row>
    <row r="100" spans="2:47" s="9" customFormat="1" ht="19.95" customHeight="1">
      <c r="B100" s="117"/>
      <c r="D100" s="118" t="s">
        <v>673</v>
      </c>
      <c r="E100" s="119"/>
      <c r="F100" s="119"/>
      <c r="G100" s="119"/>
      <c r="H100" s="119"/>
      <c r="I100" s="119"/>
      <c r="J100" s="120">
        <f>J126</f>
        <v>0</v>
      </c>
      <c r="L100" s="117"/>
    </row>
    <row r="101" spans="2:47" s="8" customFormat="1" ht="24.9" customHeight="1">
      <c r="B101" s="113"/>
      <c r="D101" s="114" t="s">
        <v>136</v>
      </c>
      <c r="E101" s="115"/>
      <c r="F101" s="115"/>
      <c r="G101" s="115"/>
      <c r="H101" s="115"/>
      <c r="I101" s="115"/>
      <c r="J101" s="116">
        <f>J129</f>
        <v>0</v>
      </c>
      <c r="L101" s="113"/>
    </row>
    <row r="102" spans="2:47" s="8" customFormat="1" ht="24.9" customHeight="1">
      <c r="B102" s="113"/>
      <c r="D102" s="114" t="s">
        <v>137</v>
      </c>
      <c r="E102" s="115"/>
      <c r="F102" s="115"/>
      <c r="G102" s="115"/>
      <c r="H102" s="115"/>
      <c r="I102" s="115"/>
      <c r="J102" s="116">
        <f>J131</f>
        <v>0</v>
      </c>
      <c r="L102" s="113"/>
    </row>
    <row r="103" spans="2:47" s="1" customFormat="1" ht="21.75" customHeight="1">
      <c r="B103" s="31"/>
      <c r="L103" s="31"/>
    </row>
    <row r="104" spans="2:47" s="1" customFormat="1" ht="6.9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1"/>
    </row>
    <row r="108" spans="2:47" s="1" customFormat="1" ht="6.9" customHeigh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31"/>
    </row>
    <row r="109" spans="2:47" s="1" customFormat="1" ht="24.9" customHeight="1">
      <c r="B109" s="31"/>
      <c r="C109" s="20" t="s">
        <v>138</v>
      </c>
      <c r="L109" s="31"/>
    </row>
    <row r="110" spans="2:47" s="1" customFormat="1" ht="6.9" customHeight="1">
      <c r="B110" s="31"/>
      <c r="L110" s="31"/>
    </row>
    <row r="111" spans="2:47" s="1" customFormat="1" ht="12" customHeight="1">
      <c r="B111" s="31"/>
      <c r="C111" s="26" t="s">
        <v>15</v>
      </c>
      <c r="L111" s="31"/>
    </row>
    <row r="112" spans="2:47" s="1" customFormat="1" ht="26.25" customHeight="1">
      <c r="B112" s="31"/>
      <c r="E112" s="251" t="str">
        <f>E7</f>
        <v>Stavebné úpravy a rekonštrukcia priestorov Strednej zdravotníckej školy vo Zvolene</v>
      </c>
      <c r="F112" s="252"/>
      <c r="G112" s="252"/>
      <c r="H112" s="252"/>
      <c r="L112" s="31"/>
    </row>
    <row r="113" spans="2:65" ht="12" customHeight="1">
      <c r="B113" s="19"/>
      <c r="C113" s="26" t="s">
        <v>114</v>
      </c>
      <c r="L113" s="19"/>
    </row>
    <row r="114" spans="2:65" s="1" customFormat="1" ht="16.5" customHeight="1">
      <c r="B114" s="31"/>
      <c r="E114" s="251" t="s">
        <v>1871</v>
      </c>
      <c r="F114" s="250"/>
      <c r="G114" s="250"/>
      <c r="H114" s="250"/>
      <c r="L114" s="31"/>
    </row>
    <row r="115" spans="2:65" s="1" customFormat="1" ht="12" customHeight="1">
      <c r="B115" s="31"/>
      <c r="C115" s="26" t="s">
        <v>116</v>
      </c>
      <c r="L115" s="31"/>
    </row>
    <row r="116" spans="2:65" s="1" customFormat="1" ht="16.5" customHeight="1">
      <c r="B116" s="31"/>
      <c r="E116" s="235" t="str">
        <f>E11</f>
        <v>003 - Doplnenie rozvádzača R2.1</v>
      </c>
      <c r="F116" s="250"/>
      <c r="G116" s="250"/>
      <c r="H116" s="250"/>
      <c r="L116" s="31"/>
    </row>
    <row r="117" spans="2:65" s="1" customFormat="1" ht="6.9" customHeight="1">
      <c r="B117" s="31"/>
      <c r="L117" s="31"/>
    </row>
    <row r="118" spans="2:65" s="1" customFormat="1" ht="12" customHeight="1">
      <c r="B118" s="31"/>
      <c r="C118" s="26" t="s">
        <v>19</v>
      </c>
      <c r="F118" s="24" t="str">
        <f>F14</f>
        <v>parc.č.182/1 Zvolen</v>
      </c>
      <c r="I118" s="26" t="s">
        <v>21</v>
      </c>
      <c r="J118" s="54" t="str">
        <f>IF(J14="","",J14)</f>
        <v>17. 1. 2025</v>
      </c>
      <c r="L118" s="31"/>
    </row>
    <row r="119" spans="2:65" s="1" customFormat="1" ht="6.9" customHeight="1">
      <c r="B119" s="31"/>
      <c r="L119" s="31"/>
    </row>
    <row r="120" spans="2:65" s="1" customFormat="1" ht="15.15" customHeight="1">
      <c r="B120" s="31"/>
      <c r="C120" s="26" t="s">
        <v>23</v>
      </c>
      <c r="F120" s="24" t="str">
        <f>E17</f>
        <v>Banskobystrický samosprávny kraj</v>
      </c>
      <c r="I120" s="26" t="s">
        <v>29</v>
      </c>
      <c r="J120" s="29" t="str">
        <f>E23</f>
        <v>Ing. Marek Mečír</v>
      </c>
      <c r="L120" s="31"/>
    </row>
    <row r="121" spans="2:65" s="1" customFormat="1" ht="15.15" customHeight="1">
      <c r="B121" s="31"/>
      <c r="C121" s="26" t="s">
        <v>27</v>
      </c>
      <c r="F121" s="24" t="str">
        <f>IF(E20="","",E20)</f>
        <v>Vyplň údaj</v>
      </c>
      <c r="I121" s="26" t="s">
        <v>32</v>
      </c>
      <c r="J121" s="29" t="str">
        <f>E26</f>
        <v>Stanislav Hlubina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21"/>
      <c r="C123" s="122" t="s">
        <v>139</v>
      </c>
      <c r="D123" s="123" t="s">
        <v>61</v>
      </c>
      <c r="E123" s="123" t="s">
        <v>57</v>
      </c>
      <c r="F123" s="123" t="s">
        <v>58</v>
      </c>
      <c r="G123" s="123" t="s">
        <v>140</v>
      </c>
      <c r="H123" s="123" t="s">
        <v>141</v>
      </c>
      <c r="I123" s="123" t="s">
        <v>142</v>
      </c>
      <c r="J123" s="124" t="s">
        <v>120</v>
      </c>
      <c r="K123" s="125" t="s">
        <v>143</v>
      </c>
      <c r="L123" s="121"/>
      <c r="M123" s="61" t="s">
        <v>1</v>
      </c>
      <c r="N123" s="62" t="s">
        <v>40</v>
      </c>
      <c r="O123" s="62" t="s">
        <v>144</v>
      </c>
      <c r="P123" s="62" t="s">
        <v>145</v>
      </c>
      <c r="Q123" s="62" t="s">
        <v>146</v>
      </c>
      <c r="R123" s="62" t="s">
        <v>147</v>
      </c>
      <c r="S123" s="62" t="s">
        <v>148</v>
      </c>
      <c r="T123" s="63" t="s">
        <v>149</v>
      </c>
    </row>
    <row r="124" spans="2:65" s="1" customFormat="1" ht="22.95" customHeight="1">
      <c r="B124" s="31"/>
      <c r="C124" s="66" t="s">
        <v>121</v>
      </c>
      <c r="J124" s="126">
        <f>BK124</f>
        <v>0</v>
      </c>
      <c r="L124" s="31"/>
      <c r="M124" s="64"/>
      <c r="N124" s="55"/>
      <c r="O124" s="55"/>
      <c r="P124" s="127">
        <f>P125+P129+P131</f>
        <v>0</v>
      </c>
      <c r="Q124" s="55"/>
      <c r="R124" s="127">
        <f>R125+R129+R131</f>
        <v>0</v>
      </c>
      <c r="S124" s="55"/>
      <c r="T124" s="128">
        <f>T125+T129+T131</f>
        <v>0</v>
      </c>
      <c r="AT124" s="16" t="s">
        <v>75</v>
      </c>
      <c r="AU124" s="16" t="s">
        <v>122</v>
      </c>
      <c r="BK124" s="129">
        <f>BK125+BK129+BK131</f>
        <v>0</v>
      </c>
    </row>
    <row r="125" spans="2:65" s="11" customFormat="1" ht="25.95" customHeight="1">
      <c r="B125" s="130"/>
      <c r="D125" s="131" t="s">
        <v>75</v>
      </c>
      <c r="E125" s="132" t="s">
        <v>169</v>
      </c>
      <c r="F125" s="132" t="s">
        <v>828</v>
      </c>
      <c r="I125" s="133"/>
      <c r="J125" s="134">
        <f>BK125</f>
        <v>0</v>
      </c>
      <c r="L125" s="130"/>
      <c r="M125" s="135"/>
      <c r="P125" s="136">
        <f>P126</f>
        <v>0</v>
      </c>
      <c r="R125" s="136">
        <f>R126</f>
        <v>0</v>
      </c>
      <c r="T125" s="137">
        <f>T126</f>
        <v>0</v>
      </c>
      <c r="AR125" s="131" t="s">
        <v>168</v>
      </c>
      <c r="AT125" s="138" t="s">
        <v>75</v>
      </c>
      <c r="AU125" s="138" t="s">
        <v>76</v>
      </c>
      <c r="AY125" s="131" t="s">
        <v>152</v>
      </c>
      <c r="BK125" s="139">
        <f>BK126</f>
        <v>0</v>
      </c>
    </row>
    <row r="126" spans="2:65" s="11" customFormat="1" ht="22.95" customHeight="1">
      <c r="B126" s="130"/>
      <c r="D126" s="131" t="s">
        <v>75</v>
      </c>
      <c r="E126" s="140" t="s">
        <v>829</v>
      </c>
      <c r="F126" s="140" t="s">
        <v>830</v>
      </c>
      <c r="I126" s="133"/>
      <c r="J126" s="141">
        <f>BK126</f>
        <v>0</v>
      </c>
      <c r="L126" s="130"/>
      <c r="M126" s="135"/>
      <c r="P126" s="136">
        <f>SUM(P127:P128)</f>
        <v>0</v>
      </c>
      <c r="R126" s="136">
        <f>SUM(R127:R128)</f>
        <v>0</v>
      </c>
      <c r="T126" s="137">
        <f>SUM(T127:T128)</f>
        <v>0</v>
      </c>
      <c r="AR126" s="131" t="s">
        <v>168</v>
      </c>
      <c r="AT126" s="138" t="s">
        <v>75</v>
      </c>
      <c r="AU126" s="138" t="s">
        <v>83</v>
      </c>
      <c r="AY126" s="131" t="s">
        <v>152</v>
      </c>
      <c r="BK126" s="139">
        <f>SUM(BK127:BK128)</f>
        <v>0</v>
      </c>
    </row>
    <row r="127" spans="2:65" s="1" customFormat="1" ht="16.5" customHeight="1">
      <c r="B127" s="142"/>
      <c r="C127" s="143" t="s">
        <v>83</v>
      </c>
      <c r="D127" s="143" t="s">
        <v>155</v>
      </c>
      <c r="E127" s="144" t="s">
        <v>1962</v>
      </c>
      <c r="F127" s="145" t="s">
        <v>1963</v>
      </c>
      <c r="G127" s="146" t="s">
        <v>362</v>
      </c>
      <c r="H127" s="147">
        <v>6</v>
      </c>
      <c r="I127" s="148"/>
      <c r="J127" s="149">
        <f>ROUND(I127*H127,2)</f>
        <v>0</v>
      </c>
      <c r="K127" s="150"/>
      <c r="L127" s="31"/>
      <c r="M127" s="151" t="s">
        <v>1</v>
      </c>
      <c r="N127" s="152" t="s">
        <v>42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AR127" s="155" t="s">
        <v>581</v>
      </c>
      <c r="AT127" s="155" t="s">
        <v>155</v>
      </c>
      <c r="AU127" s="155" t="s">
        <v>88</v>
      </c>
      <c r="AY127" s="16" t="s">
        <v>152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6" t="s">
        <v>88</v>
      </c>
      <c r="BK127" s="156">
        <f>ROUND(I127*H127,2)</f>
        <v>0</v>
      </c>
      <c r="BL127" s="16" t="s">
        <v>581</v>
      </c>
      <c r="BM127" s="155" t="s">
        <v>88</v>
      </c>
    </row>
    <row r="128" spans="2:65" s="1" customFormat="1" ht="33" customHeight="1">
      <c r="B128" s="142"/>
      <c r="C128" s="165" t="s">
        <v>88</v>
      </c>
      <c r="D128" s="165" t="s">
        <v>169</v>
      </c>
      <c r="E128" s="166" t="s">
        <v>1964</v>
      </c>
      <c r="F128" s="167" t="s">
        <v>1965</v>
      </c>
      <c r="G128" s="168" t="s">
        <v>362</v>
      </c>
      <c r="H128" s="169">
        <v>6</v>
      </c>
      <c r="I128" s="170"/>
      <c r="J128" s="171">
        <f>ROUND(I128*H128,2)</f>
        <v>0</v>
      </c>
      <c r="K128" s="172"/>
      <c r="L128" s="173"/>
      <c r="M128" s="174" t="s">
        <v>1</v>
      </c>
      <c r="N128" s="175" t="s">
        <v>42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1886</v>
      </c>
      <c r="AT128" s="155" t="s">
        <v>169</v>
      </c>
      <c r="AU128" s="155" t="s">
        <v>88</v>
      </c>
      <c r="AY128" s="16" t="s">
        <v>152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6" t="s">
        <v>88</v>
      </c>
      <c r="BK128" s="156">
        <f>ROUND(I128*H128,2)</f>
        <v>0</v>
      </c>
      <c r="BL128" s="16" t="s">
        <v>581</v>
      </c>
      <c r="BM128" s="155" t="s">
        <v>159</v>
      </c>
    </row>
    <row r="129" spans="2:65" s="11" customFormat="1" ht="25.95" customHeight="1">
      <c r="B129" s="130"/>
      <c r="D129" s="131" t="s">
        <v>75</v>
      </c>
      <c r="E129" s="132" t="s">
        <v>490</v>
      </c>
      <c r="F129" s="132" t="s">
        <v>491</v>
      </c>
      <c r="I129" s="133"/>
      <c r="J129" s="134">
        <f>BK129</f>
        <v>0</v>
      </c>
      <c r="L129" s="130"/>
      <c r="M129" s="135"/>
      <c r="P129" s="136">
        <f>P130</f>
        <v>0</v>
      </c>
      <c r="R129" s="136">
        <f>R130</f>
        <v>0</v>
      </c>
      <c r="T129" s="137">
        <f>T130</f>
        <v>0</v>
      </c>
      <c r="AR129" s="131" t="s">
        <v>159</v>
      </c>
      <c r="AT129" s="138" t="s">
        <v>75</v>
      </c>
      <c r="AU129" s="138" t="s">
        <v>76</v>
      </c>
      <c r="AY129" s="131" t="s">
        <v>152</v>
      </c>
      <c r="BK129" s="139">
        <f>BK130</f>
        <v>0</v>
      </c>
    </row>
    <row r="130" spans="2:65" s="1" customFormat="1" ht="37.950000000000003" customHeight="1">
      <c r="B130" s="142"/>
      <c r="C130" s="143" t="s">
        <v>168</v>
      </c>
      <c r="D130" s="143" t="s">
        <v>155</v>
      </c>
      <c r="E130" s="144" t="s">
        <v>1966</v>
      </c>
      <c r="F130" s="145" t="s">
        <v>1967</v>
      </c>
      <c r="G130" s="146" t="s">
        <v>495</v>
      </c>
      <c r="H130" s="147">
        <v>7</v>
      </c>
      <c r="I130" s="148"/>
      <c r="J130" s="149">
        <f>ROUND(I130*H130,2)</f>
        <v>0</v>
      </c>
      <c r="K130" s="150"/>
      <c r="L130" s="31"/>
      <c r="M130" s="151" t="s">
        <v>1</v>
      </c>
      <c r="N130" s="152" t="s">
        <v>42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1945</v>
      </c>
      <c r="AT130" s="155" t="s">
        <v>155</v>
      </c>
      <c r="AU130" s="155" t="s">
        <v>83</v>
      </c>
      <c r="AY130" s="16" t="s">
        <v>152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6" t="s">
        <v>88</v>
      </c>
      <c r="BK130" s="156">
        <f>ROUND(I130*H130,2)</f>
        <v>0</v>
      </c>
      <c r="BL130" s="16" t="s">
        <v>1945</v>
      </c>
      <c r="BM130" s="155" t="s">
        <v>153</v>
      </c>
    </row>
    <row r="131" spans="2:65" s="11" customFormat="1" ht="25.95" customHeight="1">
      <c r="B131" s="130"/>
      <c r="D131" s="131" t="s">
        <v>75</v>
      </c>
      <c r="E131" s="132" t="s">
        <v>498</v>
      </c>
      <c r="F131" s="132" t="s">
        <v>499</v>
      </c>
      <c r="I131" s="133"/>
      <c r="J131" s="134">
        <f>BK131</f>
        <v>0</v>
      </c>
      <c r="L131" s="130"/>
      <c r="M131" s="135"/>
      <c r="P131" s="136">
        <f>SUM(P132:P134)</f>
        <v>0</v>
      </c>
      <c r="R131" s="136">
        <f>SUM(R132:R134)</f>
        <v>0</v>
      </c>
      <c r="T131" s="137">
        <f>SUM(T132:T134)</f>
        <v>0</v>
      </c>
      <c r="AR131" s="131" t="s">
        <v>178</v>
      </c>
      <c r="AT131" s="138" t="s">
        <v>75</v>
      </c>
      <c r="AU131" s="138" t="s">
        <v>76</v>
      </c>
      <c r="AY131" s="131" t="s">
        <v>152</v>
      </c>
      <c r="BK131" s="139">
        <f>SUM(BK132:BK134)</f>
        <v>0</v>
      </c>
    </row>
    <row r="132" spans="2:65" s="1" customFormat="1" ht="16.5" customHeight="1">
      <c r="B132" s="142"/>
      <c r="C132" s="143" t="s">
        <v>159</v>
      </c>
      <c r="D132" s="143" t="s">
        <v>155</v>
      </c>
      <c r="E132" s="144" t="s">
        <v>1946</v>
      </c>
      <c r="F132" s="145" t="s">
        <v>1947</v>
      </c>
      <c r="G132" s="146" t="s">
        <v>503</v>
      </c>
      <c r="H132" s="147">
        <v>1</v>
      </c>
      <c r="I132" s="148"/>
      <c r="J132" s="149">
        <f>ROUND(I132*H132,2)</f>
        <v>0</v>
      </c>
      <c r="K132" s="150"/>
      <c r="L132" s="31"/>
      <c r="M132" s="151" t="s">
        <v>1</v>
      </c>
      <c r="N132" s="152" t="s">
        <v>42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159</v>
      </c>
      <c r="AT132" s="155" t="s">
        <v>155</v>
      </c>
      <c r="AU132" s="155" t="s">
        <v>83</v>
      </c>
      <c r="AY132" s="16" t="s">
        <v>152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6" t="s">
        <v>88</v>
      </c>
      <c r="BK132" s="156">
        <f>ROUND(I132*H132,2)</f>
        <v>0</v>
      </c>
      <c r="BL132" s="16" t="s">
        <v>159</v>
      </c>
      <c r="BM132" s="155" t="s">
        <v>173</v>
      </c>
    </row>
    <row r="133" spans="2:65" s="1" customFormat="1" ht="16.5" customHeight="1">
      <c r="B133" s="142"/>
      <c r="C133" s="143" t="s">
        <v>178</v>
      </c>
      <c r="D133" s="143" t="s">
        <v>155</v>
      </c>
      <c r="E133" s="144" t="s">
        <v>1948</v>
      </c>
      <c r="F133" s="145" t="s">
        <v>1949</v>
      </c>
      <c r="G133" s="146" t="s">
        <v>503</v>
      </c>
      <c r="H133" s="147">
        <v>1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42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159</v>
      </c>
      <c r="AT133" s="155" t="s">
        <v>155</v>
      </c>
      <c r="AU133" s="155" t="s">
        <v>83</v>
      </c>
      <c r="AY133" s="16" t="s">
        <v>152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88</v>
      </c>
      <c r="BK133" s="156">
        <f>ROUND(I133*H133,2)</f>
        <v>0</v>
      </c>
      <c r="BL133" s="16" t="s">
        <v>159</v>
      </c>
      <c r="BM133" s="155" t="s">
        <v>220</v>
      </c>
    </row>
    <row r="134" spans="2:65" s="1" customFormat="1" ht="16.5" customHeight="1">
      <c r="B134" s="142"/>
      <c r="C134" s="143" t="s">
        <v>153</v>
      </c>
      <c r="D134" s="143" t="s">
        <v>155</v>
      </c>
      <c r="E134" s="144" t="s">
        <v>1950</v>
      </c>
      <c r="F134" s="145" t="s">
        <v>1960</v>
      </c>
      <c r="G134" s="146" t="s">
        <v>503</v>
      </c>
      <c r="H134" s="147">
        <v>1</v>
      </c>
      <c r="I134" s="148"/>
      <c r="J134" s="149">
        <f>ROUND(I134*H134,2)</f>
        <v>0</v>
      </c>
      <c r="K134" s="150"/>
      <c r="L134" s="31"/>
      <c r="M134" s="190" t="s">
        <v>1</v>
      </c>
      <c r="N134" s="191" t="s">
        <v>42</v>
      </c>
      <c r="O134" s="192"/>
      <c r="P134" s="193">
        <f>O134*H134</f>
        <v>0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AR134" s="155" t="s">
        <v>159</v>
      </c>
      <c r="AT134" s="155" t="s">
        <v>155</v>
      </c>
      <c r="AU134" s="155" t="s">
        <v>83</v>
      </c>
      <c r="AY134" s="16" t="s">
        <v>152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88</v>
      </c>
      <c r="BK134" s="156">
        <f>ROUND(I134*H134,2)</f>
        <v>0</v>
      </c>
      <c r="BL134" s="16" t="s">
        <v>159</v>
      </c>
      <c r="BM134" s="155" t="s">
        <v>230</v>
      </c>
    </row>
    <row r="135" spans="2:65" s="1" customFormat="1" ht="6.9" customHeight="1">
      <c r="B135" s="46"/>
      <c r="C135" s="47"/>
      <c r="D135" s="47"/>
      <c r="E135" s="47"/>
      <c r="F135" s="47"/>
      <c r="G135" s="47"/>
      <c r="H135" s="47"/>
      <c r="I135" s="47"/>
      <c r="J135" s="47"/>
      <c r="K135" s="47"/>
      <c r="L135" s="31"/>
    </row>
  </sheetData>
  <autoFilter ref="C123:K134" xr:uid="{00000000-0009-0000-0000-000007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35"/>
  <sheetViews>
    <sheetView showGridLines="0" topLeftCell="A115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112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" customHeight="1">
      <c r="B4" s="19"/>
      <c r="D4" s="20" t="s">
        <v>113</v>
      </c>
      <c r="L4" s="19"/>
      <c r="M4" s="95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51" t="str">
        <f>'Rekapitulácia stavby'!K6</f>
        <v>Stavebné úpravy a rekonštrukcia priestorov Strednej zdravotníckej školy vo Zvolene</v>
      </c>
      <c r="F7" s="252"/>
      <c r="G7" s="252"/>
      <c r="H7" s="252"/>
      <c r="L7" s="19"/>
    </row>
    <row r="8" spans="2:46" ht="12" customHeight="1">
      <c r="B8" s="19"/>
      <c r="D8" s="26" t="s">
        <v>114</v>
      </c>
      <c r="L8" s="19"/>
    </row>
    <row r="9" spans="2:46" s="1" customFormat="1" ht="16.5" customHeight="1">
      <c r="B9" s="31"/>
      <c r="E9" s="251" t="s">
        <v>1871</v>
      </c>
      <c r="F9" s="250"/>
      <c r="G9" s="250"/>
      <c r="H9" s="250"/>
      <c r="L9" s="31"/>
    </row>
    <row r="10" spans="2:46" s="1" customFormat="1" ht="12" customHeight="1">
      <c r="B10" s="31"/>
      <c r="D10" s="26" t="s">
        <v>116</v>
      </c>
      <c r="L10" s="31"/>
    </row>
    <row r="11" spans="2:46" s="1" customFormat="1" ht="16.5" customHeight="1">
      <c r="B11" s="31"/>
      <c r="E11" s="235" t="s">
        <v>1968</v>
      </c>
      <c r="F11" s="250"/>
      <c r="G11" s="250"/>
      <c r="H11" s="250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17. 1. 2025</v>
      </c>
      <c r="L14" s="31"/>
    </row>
    <row r="15" spans="2:46" s="1" customFormat="1" ht="10.95" customHeight="1">
      <c r="B15" s="31"/>
      <c r="L15" s="31"/>
    </row>
    <row r="16" spans="2:46" s="1" customFormat="1" ht="12" customHeight="1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53" t="str">
        <f>'Rekapitulácia stavby'!E14</f>
        <v>Vyplň údaj</v>
      </c>
      <c r="F20" s="240"/>
      <c r="G20" s="240"/>
      <c r="H20" s="240"/>
      <c r="I20" s="26" t="s">
        <v>26</v>
      </c>
      <c r="J20" s="27" t="str">
        <f>'Rekapitulácia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24</v>
      </c>
      <c r="J25" s="24" t="s">
        <v>1</v>
      </c>
      <c r="L25" s="31"/>
    </row>
    <row r="26" spans="2:12" s="1" customFormat="1" ht="18" customHeight="1">
      <c r="B26" s="31"/>
      <c r="E26" s="24" t="s">
        <v>33</v>
      </c>
      <c r="I26" s="26" t="s">
        <v>26</v>
      </c>
      <c r="J26" s="24" t="s">
        <v>1</v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47.25" customHeight="1">
      <c r="B29" s="96"/>
      <c r="E29" s="244" t="s">
        <v>35</v>
      </c>
      <c r="F29" s="244"/>
      <c r="G29" s="244"/>
      <c r="H29" s="244"/>
      <c r="L29" s="96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7" t="s">
        <v>36</v>
      </c>
      <c r="J32" s="68">
        <f>ROUND(J124,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7" t="s">
        <v>40</v>
      </c>
      <c r="E35" s="36" t="s">
        <v>41</v>
      </c>
      <c r="F35" s="98">
        <f>ROUND((SUM(BE124:BE134)),  2)</f>
        <v>0</v>
      </c>
      <c r="G35" s="99"/>
      <c r="H35" s="99"/>
      <c r="I35" s="100">
        <v>0.23</v>
      </c>
      <c r="J35" s="98">
        <f>ROUND(((SUM(BE124:BE134))*I35),  2)</f>
        <v>0</v>
      </c>
      <c r="L35" s="31"/>
    </row>
    <row r="36" spans="2:12" s="1" customFormat="1" ht="14.4" customHeight="1">
      <c r="B36" s="31"/>
      <c r="E36" s="36" t="s">
        <v>42</v>
      </c>
      <c r="F36" s="98">
        <f>ROUND((SUM(BF124:BF134)),  2)</f>
        <v>0</v>
      </c>
      <c r="G36" s="99"/>
      <c r="H36" s="99"/>
      <c r="I36" s="100">
        <v>0.23</v>
      </c>
      <c r="J36" s="98">
        <f>ROUND(((SUM(BF124:BF134))*I36),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8">
        <f>ROUND((SUM(BG124:BG134)),  2)</f>
        <v>0</v>
      </c>
      <c r="I37" s="101">
        <v>0.23</v>
      </c>
      <c r="J37" s="88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8">
        <f>ROUND((SUM(BH124:BH134)),  2)</f>
        <v>0</v>
      </c>
      <c r="I38" s="101">
        <v>0.23</v>
      </c>
      <c r="J38" s="88">
        <f>0</f>
        <v>0</v>
      </c>
      <c r="L38" s="31"/>
    </row>
    <row r="39" spans="2:12" s="1" customFormat="1" ht="14.4" hidden="1" customHeight="1">
      <c r="B39" s="31"/>
      <c r="E39" s="36" t="s">
        <v>45</v>
      </c>
      <c r="F39" s="98">
        <f>ROUND((SUM(BI124:BI134)),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2"/>
      <c r="D41" s="103" t="s">
        <v>46</v>
      </c>
      <c r="E41" s="59"/>
      <c r="F41" s="59"/>
      <c r="G41" s="104" t="s">
        <v>47</v>
      </c>
      <c r="H41" s="105" t="s">
        <v>48</v>
      </c>
      <c r="I41" s="59"/>
      <c r="J41" s="106">
        <f>SUM(J32:J39)</f>
        <v>0</v>
      </c>
      <c r="K41" s="107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51</v>
      </c>
      <c r="E61" s="33"/>
      <c r="F61" s="108" t="s">
        <v>52</v>
      </c>
      <c r="G61" s="45" t="s">
        <v>51</v>
      </c>
      <c r="H61" s="33"/>
      <c r="I61" s="33"/>
      <c r="J61" s="10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51</v>
      </c>
      <c r="E76" s="33"/>
      <c r="F76" s="108" t="s">
        <v>52</v>
      </c>
      <c r="G76" s="45" t="s">
        <v>51</v>
      </c>
      <c r="H76" s="33"/>
      <c r="I76" s="33"/>
      <c r="J76" s="109" t="s">
        <v>52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" customHeight="1">
      <c r="B82" s="31"/>
      <c r="C82" s="20" t="s">
        <v>118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51" t="str">
        <f>E7</f>
        <v>Stavebné úpravy a rekonštrukcia priestorov Strednej zdravotníckej školy vo Zvolene</v>
      </c>
      <c r="F85" s="252"/>
      <c r="G85" s="252"/>
      <c r="H85" s="252"/>
      <c r="L85" s="31"/>
    </row>
    <row r="86" spans="2:12" ht="12" customHeight="1">
      <c r="B86" s="19"/>
      <c r="C86" s="26" t="s">
        <v>114</v>
      </c>
      <c r="L86" s="19"/>
    </row>
    <row r="87" spans="2:12" s="1" customFormat="1" ht="16.5" customHeight="1">
      <c r="B87" s="31"/>
      <c r="E87" s="251" t="s">
        <v>1871</v>
      </c>
      <c r="F87" s="250"/>
      <c r="G87" s="250"/>
      <c r="H87" s="250"/>
      <c r="L87" s="31"/>
    </row>
    <row r="88" spans="2:12" s="1" customFormat="1" ht="12" customHeight="1">
      <c r="B88" s="31"/>
      <c r="C88" s="26" t="s">
        <v>116</v>
      </c>
      <c r="L88" s="31"/>
    </row>
    <row r="89" spans="2:12" s="1" customFormat="1" ht="16.5" customHeight="1">
      <c r="B89" s="31"/>
      <c r="E89" s="235" t="str">
        <f>E11</f>
        <v>004 - Doplnenie rozvádzača R3.1</v>
      </c>
      <c r="F89" s="250"/>
      <c r="G89" s="250"/>
      <c r="H89" s="250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parc.č.182/1 Zvolen</v>
      </c>
      <c r="I91" s="26" t="s">
        <v>21</v>
      </c>
      <c r="J91" s="54" t="str">
        <f>IF(J14="","",J14)</f>
        <v>17. 1. 2025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23</v>
      </c>
      <c r="F93" s="24" t="str">
        <f>E17</f>
        <v>Banskobystrický samosprávny kraj</v>
      </c>
      <c r="I93" s="26" t="s">
        <v>29</v>
      </c>
      <c r="J93" s="29" t="str">
        <f>E23</f>
        <v>Ing. Marek Mečír</v>
      </c>
      <c r="L93" s="31"/>
    </row>
    <row r="94" spans="2:12" s="1" customFormat="1" ht="15.15" customHeight="1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Stanislav Hlubina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119</v>
      </c>
      <c r="D96" s="102"/>
      <c r="E96" s="102"/>
      <c r="F96" s="102"/>
      <c r="G96" s="102"/>
      <c r="H96" s="102"/>
      <c r="I96" s="102"/>
      <c r="J96" s="111" t="s">
        <v>120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95" customHeight="1">
      <c r="B98" s="31"/>
      <c r="C98" s="112" t="s">
        <v>121</v>
      </c>
      <c r="J98" s="68">
        <f>J124</f>
        <v>0</v>
      </c>
      <c r="L98" s="31"/>
      <c r="AU98" s="16" t="s">
        <v>122</v>
      </c>
    </row>
    <row r="99" spans="2:47" s="8" customFormat="1" ht="24.9" customHeight="1">
      <c r="B99" s="113"/>
      <c r="D99" s="114" t="s">
        <v>672</v>
      </c>
      <c r="E99" s="115"/>
      <c r="F99" s="115"/>
      <c r="G99" s="115"/>
      <c r="H99" s="115"/>
      <c r="I99" s="115"/>
      <c r="J99" s="116">
        <f>J125</f>
        <v>0</v>
      </c>
      <c r="L99" s="113"/>
    </row>
    <row r="100" spans="2:47" s="9" customFormat="1" ht="19.95" customHeight="1">
      <c r="B100" s="117"/>
      <c r="D100" s="118" t="s">
        <v>673</v>
      </c>
      <c r="E100" s="119"/>
      <c r="F100" s="119"/>
      <c r="G100" s="119"/>
      <c r="H100" s="119"/>
      <c r="I100" s="119"/>
      <c r="J100" s="120">
        <f>J126</f>
        <v>0</v>
      </c>
      <c r="L100" s="117"/>
    </row>
    <row r="101" spans="2:47" s="8" customFormat="1" ht="24.9" customHeight="1">
      <c r="B101" s="113"/>
      <c r="D101" s="114" t="s">
        <v>136</v>
      </c>
      <c r="E101" s="115"/>
      <c r="F101" s="115"/>
      <c r="G101" s="115"/>
      <c r="H101" s="115"/>
      <c r="I101" s="115"/>
      <c r="J101" s="116">
        <f>J129</f>
        <v>0</v>
      </c>
      <c r="L101" s="113"/>
    </row>
    <row r="102" spans="2:47" s="8" customFormat="1" ht="24.9" customHeight="1">
      <c r="B102" s="113"/>
      <c r="D102" s="114" t="s">
        <v>137</v>
      </c>
      <c r="E102" s="115"/>
      <c r="F102" s="115"/>
      <c r="G102" s="115"/>
      <c r="H102" s="115"/>
      <c r="I102" s="115"/>
      <c r="J102" s="116">
        <f>J131</f>
        <v>0</v>
      </c>
      <c r="L102" s="113"/>
    </row>
    <row r="103" spans="2:47" s="1" customFormat="1" ht="21.75" customHeight="1">
      <c r="B103" s="31"/>
      <c r="L103" s="31"/>
    </row>
    <row r="104" spans="2:47" s="1" customFormat="1" ht="6.9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1"/>
    </row>
    <row r="108" spans="2:47" s="1" customFormat="1" ht="6.9" customHeigh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31"/>
    </row>
    <row r="109" spans="2:47" s="1" customFormat="1" ht="24.9" customHeight="1">
      <c r="B109" s="31"/>
      <c r="C109" s="20" t="s">
        <v>138</v>
      </c>
      <c r="L109" s="31"/>
    </row>
    <row r="110" spans="2:47" s="1" customFormat="1" ht="6.9" customHeight="1">
      <c r="B110" s="31"/>
      <c r="L110" s="31"/>
    </row>
    <row r="111" spans="2:47" s="1" customFormat="1" ht="12" customHeight="1">
      <c r="B111" s="31"/>
      <c r="C111" s="26" t="s">
        <v>15</v>
      </c>
      <c r="L111" s="31"/>
    </row>
    <row r="112" spans="2:47" s="1" customFormat="1" ht="26.25" customHeight="1">
      <c r="B112" s="31"/>
      <c r="E112" s="251" t="str">
        <f>E7</f>
        <v>Stavebné úpravy a rekonštrukcia priestorov Strednej zdravotníckej školy vo Zvolene</v>
      </c>
      <c r="F112" s="252"/>
      <c r="G112" s="252"/>
      <c r="H112" s="252"/>
      <c r="L112" s="31"/>
    </row>
    <row r="113" spans="2:65" ht="12" customHeight="1">
      <c r="B113" s="19"/>
      <c r="C113" s="26" t="s">
        <v>114</v>
      </c>
      <c r="L113" s="19"/>
    </row>
    <row r="114" spans="2:65" s="1" customFormat="1" ht="16.5" customHeight="1">
      <c r="B114" s="31"/>
      <c r="E114" s="251" t="s">
        <v>1871</v>
      </c>
      <c r="F114" s="250"/>
      <c r="G114" s="250"/>
      <c r="H114" s="250"/>
      <c r="L114" s="31"/>
    </row>
    <row r="115" spans="2:65" s="1" customFormat="1" ht="12" customHeight="1">
      <c r="B115" s="31"/>
      <c r="C115" s="26" t="s">
        <v>116</v>
      </c>
      <c r="L115" s="31"/>
    </row>
    <row r="116" spans="2:65" s="1" customFormat="1" ht="16.5" customHeight="1">
      <c r="B116" s="31"/>
      <c r="E116" s="235" t="str">
        <f>E11</f>
        <v>004 - Doplnenie rozvádzača R3.1</v>
      </c>
      <c r="F116" s="250"/>
      <c r="G116" s="250"/>
      <c r="H116" s="250"/>
      <c r="L116" s="31"/>
    </row>
    <row r="117" spans="2:65" s="1" customFormat="1" ht="6.9" customHeight="1">
      <c r="B117" s="31"/>
      <c r="L117" s="31"/>
    </row>
    <row r="118" spans="2:65" s="1" customFormat="1" ht="12" customHeight="1">
      <c r="B118" s="31"/>
      <c r="C118" s="26" t="s">
        <v>19</v>
      </c>
      <c r="F118" s="24" t="str">
        <f>F14</f>
        <v>parc.č.182/1 Zvolen</v>
      </c>
      <c r="I118" s="26" t="s">
        <v>21</v>
      </c>
      <c r="J118" s="54" t="str">
        <f>IF(J14="","",J14)</f>
        <v>17. 1. 2025</v>
      </c>
      <c r="L118" s="31"/>
    </row>
    <row r="119" spans="2:65" s="1" customFormat="1" ht="6.9" customHeight="1">
      <c r="B119" s="31"/>
      <c r="L119" s="31"/>
    </row>
    <row r="120" spans="2:65" s="1" customFormat="1" ht="15.15" customHeight="1">
      <c r="B120" s="31"/>
      <c r="C120" s="26" t="s">
        <v>23</v>
      </c>
      <c r="F120" s="24" t="str">
        <f>E17</f>
        <v>Banskobystrický samosprávny kraj</v>
      </c>
      <c r="I120" s="26" t="s">
        <v>29</v>
      </c>
      <c r="J120" s="29" t="str">
        <f>E23</f>
        <v>Ing. Marek Mečír</v>
      </c>
      <c r="L120" s="31"/>
    </row>
    <row r="121" spans="2:65" s="1" customFormat="1" ht="15.15" customHeight="1">
      <c r="B121" s="31"/>
      <c r="C121" s="26" t="s">
        <v>27</v>
      </c>
      <c r="F121" s="24" t="str">
        <f>IF(E20="","",E20)</f>
        <v>Vyplň údaj</v>
      </c>
      <c r="I121" s="26" t="s">
        <v>32</v>
      </c>
      <c r="J121" s="29" t="str">
        <f>E26</f>
        <v>Stanislav Hlubina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21"/>
      <c r="C123" s="122" t="s">
        <v>139</v>
      </c>
      <c r="D123" s="123" t="s">
        <v>61</v>
      </c>
      <c r="E123" s="123" t="s">
        <v>57</v>
      </c>
      <c r="F123" s="123" t="s">
        <v>58</v>
      </c>
      <c r="G123" s="123" t="s">
        <v>140</v>
      </c>
      <c r="H123" s="123" t="s">
        <v>141</v>
      </c>
      <c r="I123" s="123" t="s">
        <v>142</v>
      </c>
      <c r="J123" s="124" t="s">
        <v>120</v>
      </c>
      <c r="K123" s="125" t="s">
        <v>143</v>
      </c>
      <c r="L123" s="121"/>
      <c r="M123" s="61" t="s">
        <v>1</v>
      </c>
      <c r="N123" s="62" t="s">
        <v>40</v>
      </c>
      <c r="O123" s="62" t="s">
        <v>144</v>
      </c>
      <c r="P123" s="62" t="s">
        <v>145</v>
      </c>
      <c r="Q123" s="62" t="s">
        <v>146</v>
      </c>
      <c r="R123" s="62" t="s">
        <v>147</v>
      </c>
      <c r="S123" s="62" t="s">
        <v>148</v>
      </c>
      <c r="T123" s="63" t="s">
        <v>149</v>
      </c>
    </row>
    <row r="124" spans="2:65" s="1" customFormat="1" ht="22.95" customHeight="1">
      <c r="B124" s="31"/>
      <c r="C124" s="66" t="s">
        <v>121</v>
      </c>
      <c r="J124" s="126">
        <f>BK124</f>
        <v>0</v>
      </c>
      <c r="L124" s="31"/>
      <c r="M124" s="64"/>
      <c r="N124" s="55"/>
      <c r="O124" s="55"/>
      <c r="P124" s="127">
        <f>P125+P129+P131</f>
        <v>0</v>
      </c>
      <c r="Q124" s="55"/>
      <c r="R124" s="127">
        <f>R125+R129+R131</f>
        <v>0</v>
      </c>
      <c r="S124" s="55"/>
      <c r="T124" s="128">
        <f>T125+T129+T131</f>
        <v>0</v>
      </c>
      <c r="AT124" s="16" t="s">
        <v>75</v>
      </c>
      <c r="AU124" s="16" t="s">
        <v>122</v>
      </c>
      <c r="BK124" s="129">
        <f>BK125+BK129+BK131</f>
        <v>0</v>
      </c>
    </row>
    <row r="125" spans="2:65" s="11" customFormat="1" ht="25.95" customHeight="1">
      <c r="B125" s="130"/>
      <c r="D125" s="131" t="s">
        <v>75</v>
      </c>
      <c r="E125" s="132" t="s">
        <v>169</v>
      </c>
      <c r="F125" s="132" t="s">
        <v>828</v>
      </c>
      <c r="I125" s="133"/>
      <c r="J125" s="134">
        <f>BK125</f>
        <v>0</v>
      </c>
      <c r="L125" s="130"/>
      <c r="M125" s="135"/>
      <c r="P125" s="136">
        <f>P126</f>
        <v>0</v>
      </c>
      <c r="R125" s="136">
        <f>R126</f>
        <v>0</v>
      </c>
      <c r="T125" s="137">
        <f>T126</f>
        <v>0</v>
      </c>
      <c r="AR125" s="131" t="s">
        <v>168</v>
      </c>
      <c r="AT125" s="138" t="s">
        <v>75</v>
      </c>
      <c r="AU125" s="138" t="s">
        <v>76</v>
      </c>
      <c r="AY125" s="131" t="s">
        <v>152</v>
      </c>
      <c r="BK125" s="139">
        <f>BK126</f>
        <v>0</v>
      </c>
    </row>
    <row r="126" spans="2:65" s="11" customFormat="1" ht="22.95" customHeight="1">
      <c r="B126" s="130"/>
      <c r="D126" s="131" t="s">
        <v>75</v>
      </c>
      <c r="E126" s="140" t="s">
        <v>829</v>
      </c>
      <c r="F126" s="140" t="s">
        <v>830</v>
      </c>
      <c r="I126" s="133"/>
      <c r="J126" s="141">
        <f>BK126</f>
        <v>0</v>
      </c>
      <c r="L126" s="130"/>
      <c r="M126" s="135"/>
      <c r="P126" s="136">
        <f>SUM(P127:P128)</f>
        <v>0</v>
      </c>
      <c r="R126" s="136">
        <f>SUM(R127:R128)</f>
        <v>0</v>
      </c>
      <c r="T126" s="137">
        <f>SUM(T127:T128)</f>
        <v>0</v>
      </c>
      <c r="AR126" s="131" t="s">
        <v>168</v>
      </c>
      <c r="AT126" s="138" t="s">
        <v>75</v>
      </c>
      <c r="AU126" s="138" t="s">
        <v>83</v>
      </c>
      <c r="AY126" s="131" t="s">
        <v>152</v>
      </c>
      <c r="BK126" s="139">
        <f>SUM(BK127:BK128)</f>
        <v>0</v>
      </c>
    </row>
    <row r="127" spans="2:65" s="1" customFormat="1" ht="16.5" customHeight="1">
      <c r="B127" s="142"/>
      <c r="C127" s="143" t="s">
        <v>83</v>
      </c>
      <c r="D127" s="143" t="s">
        <v>155</v>
      </c>
      <c r="E127" s="144" t="s">
        <v>1962</v>
      </c>
      <c r="F127" s="145" t="s">
        <v>1963</v>
      </c>
      <c r="G127" s="146" t="s">
        <v>362</v>
      </c>
      <c r="H127" s="147">
        <v>5</v>
      </c>
      <c r="I127" s="148"/>
      <c r="J127" s="149">
        <f>ROUND(I127*H127,2)</f>
        <v>0</v>
      </c>
      <c r="K127" s="150"/>
      <c r="L127" s="31"/>
      <c r="M127" s="151" t="s">
        <v>1</v>
      </c>
      <c r="N127" s="152" t="s">
        <v>42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AR127" s="155" t="s">
        <v>581</v>
      </c>
      <c r="AT127" s="155" t="s">
        <v>155</v>
      </c>
      <c r="AU127" s="155" t="s">
        <v>88</v>
      </c>
      <c r="AY127" s="16" t="s">
        <v>152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6" t="s">
        <v>88</v>
      </c>
      <c r="BK127" s="156">
        <f>ROUND(I127*H127,2)</f>
        <v>0</v>
      </c>
      <c r="BL127" s="16" t="s">
        <v>581</v>
      </c>
      <c r="BM127" s="155" t="s">
        <v>88</v>
      </c>
    </row>
    <row r="128" spans="2:65" s="1" customFormat="1" ht="33" customHeight="1">
      <c r="B128" s="142"/>
      <c r="C128" s="165" t="s">
        <v>88</v>
      </c>
      <c r="D128" s="165" t="s">
        <v>169</v>
      </c>
      <c r="E128" s="166" t="s">
        <v>1964</v>
      </c>
      <c r="F128" s="167" t="s">
        <v>1965</v>
      </c>
      <c r="G128" s="168" t="s">
        <v>362</v>
      </c>
      <c r="H128" s="169">
        <v>5</v>
      </c>
      <c r="I128" s="170"/>
      <c r="J128" s="171">
        <f>ROUND(I128*H128,2)</f>
        <v>0</v>
      </c>
      <c r="K128" s="172"/>
      <c r="L128" s="173"/>
      <c r="M128" s="174" t="s">
        <v>1</v>
      </c>
      <c r="N128" s="175" t="s">
        <v>42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1886</v>
      </c>
      <c r="AT128" s="155" t="s">
        <v>169</v>
      </c>
      <c r="AU128" s="155" t="s">
        <v>88</v>
      </c>
      <c r="AY128" s="16" t="s">
        <v>152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6" t="s">
        <v>88</v>
      </c>
      <c r="BK128" s="156">
        <f>ROUND(I128*H128,2)</f>
        <v>0</v>
      </c>
      <c r="BL128" s="16" t="s">
        <v>581</v>
      </c>
      <c r="BM128" s="155" t="s">
        <v>159</v>
      </c>
    </row>
    <row r="129" spans="2:65" s="11" customFormat="1" ht="25.95" customHeight="1">
      <c r="B129" s="130"/>
      <c r="D129" s="131" t="s">
        <v>75</v>
      </c>
      <c r="E129" s="132" t="s">
        <v>490</v>
      </c>
      <c r="F129" s="132" t="s">
        <v>491</v>
      </c>
      <c r="I129" s="133"/>
      <c r="J129" s="134">
        <f>BK129</f>
        <v>0</v>
      </c>
      <c r="L129" s="130"/>
      <c r="M129" s="135"/>
      <c r="P129" s="136">
        <f>P130</f>
        <v>0</v>
      </c>
      <c r="R129" s="136">
        <f>R130</f>
        <v>0</v>
      </c>
      <c r="T129" s="137">
        <f>T130</f>
        <v>0</v>
      </c>
      <c r="AR129" s="131" t="s">
        <v>159</v>
      </c>
      <c r="AT129" s="138" t="s">
        <v>75</v>
      </c>
      <c r="AU129" s="138" t="s">
        <v>76</v>
      </c>
      <c r="AY129" s="131" t="s">
        <v>152</v>
      </c>
      <c r="BK129" s="139">
        <f>BK130</f>
        <v>0</v>
      </c>
    </row>
    <row r="130" spans="2:65" s="1" customFormat="1" ht="37.950000000000003" customHeight="1">
      <c r="B130" s="142"/>
      <c r="C130" s="143" t="s">
        <v>168</v>
      </c>
      <c r="D130" s="143" t="s">
        <v>155</v>
      </c>
      <c r="E130" s="144" t="s">
        <v>1966</v>
      </c>
      <c r="F130" s="145" t="s">
        <v>1967</v>
      </c>
      <c r="G130" s="146" t="s">
        <v>495</v>
      </c>
      <c r="H130" s="147">
        <v>6</v>
      </c>
      <c r="I130" s="148"/>
      <c r="J130" s="149">
        <f>ROUND(I130*H130,2)</f>
        <v>0</v>
      </c>
      <c r="K130" s="150"/>
      <c r="L130" s="31"/>
      <c r="M130" s="151" t="s">
        <v>1</v>
      </c>
      <c r="N130" s="152" t="s">
        <v>42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1945</v>
      </c>
      <c r="AT130" s="155" t="s">
        <v>155</v>
      </c>
      <c r="AU130" s="155" t="s">
        <v>83</v>
      </c>
      <c r="AY130" s="16" t="s">
        <v>152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6" t="s">
        <v>88</v>
      </c>
      <c r="BK130" s="156">
        <f>ROUND(I130*H130,2)</f>
        <v>0</v>
      </c>
      <c r="BL130" s="16" t="s">
        <v>1945</v>
      </c>
      <c r="BM130" s="155" t="s">
        <v>153</v>
      </c>
    </row>
    <row r="131" spans="2:65" s="11" customFormat="1" ht="25.95" customHeight="1">
      <c r="B131" s="130"/>
      <c r="D131" s="131" t="s">
        <v>75</v>
      </c>
      <c r="E131" s="132" t="s">
        <v>498</v>
      </c>
      <c r="F131" s="132" t="s">
        <v>499</v>
      </c>
      <c r="I131" s="133"/>
      <c r="J131" s="134">
        <f>BK131</f>
        <v>0</v>
      </c>
      <c r="L131" s="130"/>
      <c r="M131" s="135"/>
      <c r="P131" s="136">
        <f>SUM(P132:P134)</f>
        <v>0</v>
      </c>
      <c r="R131" s="136">
        <f>SUM(R132:R134)</f>
        <v>0</v>
      </c>
      <c r="T131" s="137">
        <f>SUM(T132:T134)</f>
        <v>0</v>
      </c>
      <c r="AR131" s="131" t="s">
        <v>178</v>
      </c>
      <c r="AT131" s="138" t="s">
        <v>75</v>
      </c>
      <c r="AU131" s="138" t="s">
        <v>76</v>
      </c>
      <c r="AY131" s="131" t="s">
        <v>152</v>
      </c>
      <c r="BK131" s="139">
        <f>SUM(BK132:BK134)</f>
        <v>0</v>
      </c>
    </row>
    <row r="132" spans="2:65" s="1" customFormat="1" ht="16.5" customHeight="1">
      <c r="B132" s="142"/>
      <c r="C132" s="143" t="s">
        <v>159</v>
      </c>
      <c r="D132" s="143" t="s">
        <v>155</v>
      </c>
      <c r="E132" s="144" t="s">
        <v>1946</v>
      </c>
      <c r="F132" s="145" t="s">
        <v>1947</v>
      </c>
      <c r="G132" s="146" t="s">
        <v>503</v>
      </c>
      <c r="H132" s="147">
        <v>1</v>
      </c>
      <c r="I132" s="148"/>
      <c r="J132" s="149">
        <f>ROUND(I132*H132,2)</f>
        <v>0</v>
      </c>
      <c r="K132" s="150"/>
      <c r="L132" s="31"/>
      <c r="M132" s="151" t="s">
        <v>1</v>
      </c>
      <c r="N132" s="152" t="s">
        <v>42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159</v>
      </c>
      <c r="AT132" s="155" t="s">
        <v>155</v>
      </c>
      <c r="AU132" s="155" t="s">
        <v>83</v>
      </c>
      <c r="AY132" s="16" t="s">
        <v>152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6" t="s">
        <v>88</v>
      </c>
      <c r="BK132" s="156">
        <f>ROUND(I132*H132,2)</f>
        <v>0</v>
      </c>
      <c r="BL132" s="16" t="s">
        <v>159</v>
      </c>
      <c r="BM132" s="155" t="s">
        <v>173</v>
      </c>
    </row>
    <row r="133" spans="2:65" s="1" customFormat="1" ht="16.5" customHeight="1">
      <c r="B133" s="142"/>
      <c r="C133" s="143" t="s">
        <v>178</v>
      </c>
      <c r="D133" s="143" t="s">
        <v>155</v>
      </c>
      <c r="E133" s="144" t="s">
        <v>1948</v>
      </c>
      <c r="F133" s="145" t="s">
        <v>1949</v>
      </c>
      <c r="G133" s="146" t="s">
        <v>503</v>
      </c>
      <c r="H133" s="147">
        <v>1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42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159</v>
      </c>
      <c r="AT133" s="155" t="s">
        <v>155</v>
      </c>
      <c r="AU133" s="155" t="s">
        <v>83</v>
      </c>
      <c r="AY133" s="16" t="s">
        <v>152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88</v>
      </c>
      <c r="BK133" s="156">
        <f>ROUND(I133*H133,2)</f>
        <v>0</v>
      </c>
      <c r="BL133" s="16" t="s">
        <v>159</v>
      </c>
      <c r="BM133" s="155" t="s">
        <v>220</v>
      </c>
    </row>
    <row r="134" spans="2:65" s="1" customFormat="1" ht="16.5" customHeight="1">
      <c r="B134" s="142"/>
      <c r="C134" s="143" t="s">
        <v>153</v>
      </c>
      <c r="D134" s="143" t="s">
        <v>155</v>
      </c>
      <c r="E134" s="144" t="s">
        <v>1950</v>
      </c>
      <c r="F134" s="145" t="s">
        <v>1960</v>
      </c>
      <c r="G134" s="146" t="s">
        <v>503</v>
      </c>
      <c r="H134" s="147">
        <v>1</v>
      </c>
      <c r="I134" s="148"/>
      <c r="J134" s="149">
        <f>ROUND(I134*H134,2)</f>
        <v>0</v>
      </c>
      <c r="K134" s="150"/>
      <c r="L134" s="31"/>
      <c r="M134" s="190" t="s">
        <v>1</v>
      </c>
      <c r="N134" s="191" t="s">
        <v>42</v>
      </c>
      <c r="O134" s="192"/>
      <c r="P134" s="193">
        <f>O134*H134</f>
        <v>0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AR134" s="155" t="s">
        <v>159</v>
      </c>
      <c r="AT134" s="155" t="s">
        <v>155</v>
      </c>
      <c r="AU134" s="155" t="s">
        <v>83</v>
      </c>
      <c r="AY134" s="16" t="s">
        <v>152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88</v>
      </c>
      <c r="BK134" s="156">
        <f>ROUND(I134*H134,2)</f>
        <v>0</v>
      </c>
      <c r="BL134" s="16" t="s">
        <v>159</v>
      </c>
      <c r="BM134" s="155" t="s">
        <v>230</v>
      </c>
    </row>
    <row r="135" spans="2:65" s="1" customFormat="1" ht="6.9" customHeight="1">
      <c r="B135" s="46"/>
      <c r="C135" s="47"/>
      <c r="D135" s="47"/>
      <c r="E135" s="47"/>
      <c r="F135" s="47"/>
      <c r="G135" s="47"/>
      <c r="H135" s="47"/>
      <c r="I135" s="47"/>
      <c r="J135" s="47"/>
      <c r="K135" s="47"/>
      <c r="L135" s="31"/>
    </row>
  </sheetData>
  <autoFilter ref="C123:K134" xr:uid="{00000000-0009-0000-0000-000008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1 - Stavebná časť</vt:lpstr>
      <vt:lpstr>2 - Chladenie</vt:lpstr>
      <vt:lpstr>SO-02 - Rekonštrukcia čas...</vt:lpstr>
      <vt:lpstr>SO 03 - Bezbariérovosť bu...</vt:lpstr>
      <vt:lpstr>001 - Inštalácia</vt:lpstr>
      <vt:lpstr>002 - Doplnenie rozvádzač...</vt:lpstr>
      <vt:lpstr>003 - Doplnenie rozvádzač...</vt:lpstr>
      <vt:lpstr>004 - Doplnenie rozvádzač...</vt:lpstr>
      <vt:lpstr>'001 - Inštalácia'!Názvy_tlače</vt:lpstr>
      <vt:lpstr>'002 - Doplnenie rozvádzač...'!Názvy_tlače</vt:lpstr>
      <vt:lpstr>'003 - Doplnenie rozvádzač...'!Názvy_tlače</vt:lpstr>
      <vt:lpstr>'004 - Doplnenie rozvádzač...'!Názvy_tlače</vt:lpstr>
      <vt:lpstr>'1 - Stavebná časť'!Názvy_tlače</vt:lpstr>
      <vt:lpstr>'2 - Chladenie'!Názvy_tlače</vt:lpstr>
      <vt:lpstr>'Rekapitulácia stavby'!Názvy_tlače</vt:lpstr>
      <vt:lpstr>'SO 03 - Bezbariérovosť bu...'!Názvy_tlače</vt:lpstr>
      <vt:lpstr>'SO-02 - Rekonštrukcia čas...'!Názvy_tlače</vt:lpstr>
      <vt:lpstr>'001 - Inštalácia'!Oblasť_tlače</vt:lpstr>
      <vt:lpstr>'002 - Doplnenie rozvádzač...'!Oblasť_tlače</vt:lpstr>
      <vt:lpstr>'003 - Doplnenie rozvádzač...'!Oblasť_tlače</vt:lpstr>
      <vt:lpstr>'004 - Doplnenie rozvádzač...'!Oblasť_tlače</vt:lpstr>
      <vt:lpstr>'1 - Stavebná časť'!Oblasť_tlače</vt:lpstr>
      <vt:lpstr>'2 - Chladenie'!Oblasť_tlače</vt:lpstr>
      <vt:lpstr>'Rekapitulácia stavby'!Oblasť_tlače</vt:lpstr>
      <vt:lpstr>'SO 03 - Bezbariérovosť bu...'!Oblasť_tlače</vt:lpstr>
      <vt:lpstr>'SO-02 - Rekonštrukcia čas...'!Oblasť_tlače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ELITEDESKG4\Stanislav Hlubina</dc:creator>
  <cp:lastModifiedBy>Gerö Marek</cp:lastModifiedBy>
  <dcterms:created xsi:type="dcterms:W3CDTF">2025-03-20T11:32:16Z</dcterms:created>
  <dcterms:modified xsi:type="dcterms:W3CDTF">2025-06-02T17:49:45Z</dcterms:modified>
</cp:coreProperties>
</file>