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Martin\Desktop\"/>
    </mc:Choice>
  </mc:AlternateContent>
  <bookViews>
    <workbookView xWindow="0" yWindow="0" windowWidth="0" windowHeight="0"/>
  </bookViews>
  <sheets>
    <sheet name="Rekapitulácia stavby" sheetId="1" r:id="rId1"/>
    <sheet name="01.01 - Strecha" sheetId="2" r:id="rId2"/>
    <sheet name="01.02 - Okná, omietky" sheetId="3" r:id="rId3"/>
    <sheet name="01.03 - Podlaha" sheetId="4" r:id="rId4"/>
    <sheet name="01.04 - Okapový chodník" sheetId="5" r:id="rId5"/>
    <sheet name="01.05 - Búracie práce" sheetId="6" r:id="rId6"/>
    <sheet name="01.06 - Bleskozvod" sheetId="7" r:id="rId7"/>
  </sheets>
  <definedNames>
    <definedName name="_xlnm.Print_Area" localSheetId="0">'Rekapitulácia stavby'!$D$4:$AO$76,'Rekapitulácia stavby'!$C$82:$AQ$102</definedName>
    <definedName name="_xlnm.Print_Titles" localSheetId="0">'Rekapitulácia stavby'!$92:$92</definedName>
    <definedName name="_xlnm._FilterDatabase" localSheetId="1" hidden="1">'01.01 - Strecha'!$C$127:$K$161</definedName>
    <definedName name="_xlnm.Print_Area" localSheetId="1">'01.01 - Strecha'!$C$4:$J$76,'01.01 - Strecha'!$C$82:$J$107,'01.01 - Strecha'!$C$113:$J$161</definedName>
    <definedName name="_xlnm.Print_Titles" localSheetId="1">'01.01 - Strecha'!$127:$127</definedName>
    <definedName name="_xlnm._FilterDatabase" localSheetId="2" hidden="1">'01.02 - Okná, omietky'!$C$129:$K$173</definedName>
    <definedName name="_xlnm.Print_Area" localSheetId="2">'01.02 - Okná, omietky'!$C$4:$J$76,'01.02 - Okná, omietky'!$C$82:$J$109,'01.02 - Okná, omietky'!$C$115:$J$173</definedName>
    <definedName name="_xlnm.Print_Titles" localSheetId="2">'01.02 - Okná, omietky'!$129:$129</definedName>
    <definedName name="_xlnm._FilterDatabase" localSheetId="3" hidden="1">'01.03 - Podlaha'!$C$123:$K$139</definedName>
    <definedName name="_xlnm.Print_Area" localSheetId="3">'01.03 - Podlaha'!$C$4:$J$76,'01.03 - Podlaha'!$C$82:$J$103,'01.03 - Podlaha'!$C$109:$J$139</definedName>
    <definedName name="_xlnm.Print_Titles" localSheetId="3">'01.03 - Podlaha'!$123:$123</definedName>
    <definedName name="_xlnm._FilterDatabase" localSheetId="4" hidden="1">'01.04 - Okapový chodník'!$C$125:$K$143</definedName>
    <definedName name="_xlnm.Print_Area" localSheetId="4">'01.04 - Okapový chodník'!$C$4:$J$76,'01.04 - Okapový chodník'!$C$82:$J$105,'01.04 - Okapový chodník'!$C$111:$J$143</definedName>
    <definedName name="_xlnm.Print_Titles" localSheetId="4">'01.04 - Okapový chodník'!$125:$125</definedName>
    <definedName name="_xlnm._FilterDatabase" localSheetId="5" hidden="1">'01.05 - Búracie práce'!$C$125:$K$154</definedName>
    <definedName name="_xlnm.Print_Area" localSheetId="5">'01.05 - Búracie práce'!$C$4:$J$76,'01.05 - Búracie práce'!$C$82:$J$105,'01.05 - Búracie práce'!$C$111:$J$154</definedName>
    <definedName name="_xlnm.Print_Titles" localSheetId="5">'01.05 - Búracie práce'!$125:$125</definedName>
    <definedName name="_xlnm._FilterDatabase" localSheetId="6" hidden="1">'01.06 - Bleskozvod'!$C$122:$K$151</definedName>
    <definedName name="_xlnm.Print_Area" localSheetId="6">'01.06 - Bleskozvod'!$C$4:$J$76,'01.06 - Bleskozvod'!$C$82:$J$102,'01.06 - Bleskozvod'!$C$108:$J$151</definedName>
    <definedName name="_xlnm.Print_Titles" localSheetId="6">'01.06 - Bleskozvod'!$122:$122</definedName>
  </definedNames>
  <calcPr/>
</workbook>
</file>

<file path=xl/calcChain.xml><?xml version="1.0" encoding="utf-8"?>
<calcChain xmlns="http://schemas.openxmlformats.org/spreadsheetml/2006/main">
  <c i="7" l="1" r="J39"/>
  <c r="J38"/>
  <c i="1" r="AY101"/>
  <c i="7" r="J37"/>
  <c i="1" r="AX101"/>
  <c i="7"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J120"/>
  <c r="J119"/>
  <c r="F119"/>
  <c r="F117"/>
  <c r="E115"/>
  <c r="J94"/>
  <c r="J93"/>
  <c r="F93"/>
  <c r="F91"/>
  <c r="E89"/>
  <c r="J20"/>
  <c r="E20"/>
  <c r="F120"/>
  <c r="J19"/>
  <c r="J14"/>
  <c r="J117"/>
  <c r="E7"/>
  <c r="E111"/>
  <c i="6" r="J39"/>
  <c r="J38"/>
  <c i="1" r="AY100"/>
  <c i="6" r="J37"/>
  <c i="1" r="AX100"/>
  <c i="6" r="BI154"/>
  <c r="BH154"/>
  <c r="BG154"/>
  <c r="BE154"/>
  <c r="T154"/>
  <c r="T153"/>
  <c r="R154"/>
  <c r="R153"/>
  <c r="P154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J123"/>
  <c r="J122"/>
  <c r="F122"/>
  <c r="F120"/>
  <c r="E118"/>
  <c r="J94"/>
  <c r="J93"/>
  <c r="F93"/>
  <c r="F91"/>
  <c r="E89"/>
  <c r="J20"/>
  <c r="E20"/>
  <c r="F94"/>
  <c r="J19"/>
  <c r="J14"/>
  <c r="J91"/>
  <c r="E7"/>
  <c r="E114"/>
  <c i="5" r="J39"/>
  <c r="J38"/>
  <c i="1" r="AY99"/>
  <c i="5" r="J37"/>
  <c i="1" r="AX99"/>
  <c i="5" r="BI143"/>
  <c r="BH143"/>
  <c r="BG143"/>
  <c r="BE143"/>
  <c r="T143"/>
  <c r="T142"/>
  <c r="R143"/>
  <c r="R142"/>
  <c r="P143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7"/>
  <c r="BH137"/>
  <c r="BG137"/>
  <c r="BE137"/>
  <c r="T137"/>
  <c r="R137"/>
  <c r="P137"/>
  <c r="BI136"/>
  <c r="BH136"/>
  <c r="BG136"/>
  <c r="BE136"/>
  <c r="T136"/>
  <c r="R136"/>
  <c r="P136"/>
  <c r="BI134"/>
  <c r="BH134"/>
  <c r="BG134"/>
  <c r="BE134"/>
  <c r="T134"/>
  <c r="T133"/>
  <c r="R134"/>
  <c r="R133"/>
  <c r="P134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J123"/>
  <c r="J122"/>
  <c r="F122"/>
  <c r="F120"/>
  <c r="E118"/>
  <c r="J94"/>
  <c r="J93"/>
  <c r="F93"/>
  <c r="F91"/>
  <c r="E89"/>
  <c r="J20"/>
  <c r="E20"/>
  <c r="F123"/>
  <c r="J19"/>
  <c r="J14"/>
  <c r="J120"/>
  <c r="E7"/>
  <c r="E114"/>
  <c i="4" r="R126"/>
  <c r="P126"/>
  <c r="J39"/>
  <c r="J38"/>
  <c i="1" r="AY98"/>
  <c i="4" r="J37"/>
  <c i="1" r="AX98"/>
  <c i="4" r="BI139"/>
  <c r="BH139"/>
  <c r="BG139"/>
  <c r="BE139"/>
  <c r="T139"/>
  <c r="T138"/>
  <c r="R139"/>
  <c r="R138"/>
  <c r="P139"/>
  <c r="P138"/>
  <c r="BI137"/>
  <c r="BH137"/>
  <c r="BG137"/>
  <c r="BE137"/>
  <c r="T137"/>
  <c r="R137"/>
  <c r="P137"/>
  <c r="BI136"/>
  <c r="BH136"/>
  <c r="BG136"/>
  <c r="BE136"/>
  <c r="T136"/>
  <c r="R136"/>
  <c r="P136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J121"/>
  <c r="J120"/>
  <c r="F120"/>
  <c r="F118"/>
  <c r="E116"/>
  <c r="J94"/>
  <c r="J93"/>
  <c r="F93"/>
  <c r="F91"/>
  <c r="E89"/>
  <c r="J20"/>
  <c r="E20"/>
  <c r="F94"/>
  <c r="J19"/>
  <c r="J14"/>
  <c r="J118"/>
  <c r="E7"/>
  <c r="E112"/>
  <c i="3" r="J39"/>
  <c r="J38"/>
  <c i="1" r="AY97"/>
  <c i="3" r="J37"/>
  <c i="1" r="AX97"/>
  <c i="3" r="BI173"/>
  <c r="BH173"/>
  <c r="BG173"/>
  <c r="BE173"/>
  <c r="T173"/>
  <c r="R173"/>
  <c r="P173"/>
  <c r="BI172"/>
  <c r="BH172"/>
  <c r="BG172"/>
  <c r="BE172"/>
  <c r="T172"/>
  <c r="R172"/>
  <c r="P172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R156"/>
  <c r="P156"/>
  <c r="BI155"/>
  <c r="BH155"/>
  <c r="BG155"/>
  <c r="BE155"/>
  <c r="T155"/>
  <c r="R155"/>
  <c r="P155"/>
  <c r="BI152"/>
  <c r="BH152"/>
  <c r="BG152"/>
  <c r="BE152"/>
  <c r="T152"/>
  <c r="T151"/>
  <c r="R152"/>
  <c r="R151"/>
  <c r="P152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J127"/>
  <c r="J126"/>
  <c r="F126"/>
  <c r="F124"/>
  <c r="E122"/>
  <c r="J94"/>
  <c r="J93"/>
  <c r="F93"/>
  <c r="F91"/>
  <c r="E89"/>
  <c r="J20"/>
  <c r="E20"/>
  <c r="F127"/>
  <c r="J19"/>
  <c r="J14"/>
  <c r="J124"/>
  <c r="E7"/>
  <c r="E85"/>
  <c i="2" r="J39"/>
  <c r="J38"/>
  <c i="1" r="AY96"/>
  <c i="2" r="J37"/>
  <c i="1" r="AX96"/>
  <c i="2"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4"/>
  <c r="BH134"/>
  <c r="BG134"/>
  <c r="BE134"/>
  <c r="T134"/>
  <c r="T133"/>
  <c r="R134"/>
  <c r="R133"/>
  <c r="P134"/>
  <c r="P133"/>
  <c r="BI132"/>
  <c r="BH132"/>
  <c r="BG132"/>
  <c r="BE132"/>
  <c r="T132"/>
  <c r="R132"/>
  <c r="P132"/>
  <c r="BI131"/>
  <c r="BH131"/>
  <c r="BG131"/>
  <c r="BE131"/>
  <c r="T131"/>
  <c r="R131"/>
  <c r="P131"/>
  <c r="J125"/>
  <c r="J124"/>
  <c r="F124"/>
  <c r="F122"/>
  <c r="E120"/>
  <c r="J94"/>
  <c r="J93"/>
  <c r="F93"/>
  <c r="F91"/>
  <c r="E89"/>
  <c r="J20"/>
  <c r="E20"/>
  <c r="F94"/>
  <c r="J19"/>
  <c r="J14"/>
  <c r="J91"/>
  <c r="E7"/>
  <c r="E85"/>
  <c i="1" r="L90"/>
  <c r="AM90"/>
  <c r="AM89"/>
  <c r="L89"/>
  <c r="AM87"/>
  <c r="L87"/>
  <c r="L85"/>
  <c r="L84"/>
  <c i="2" r="BK158"/>
  <c r="J147"/>
  <c r="J145"/>
  <c r="BK143"/>
  <c r="BK140"/>
  <c r="BK138"/>
  <c r="J131"/>
  <c r="BK159"/>
  <c r="J157"/>
  <c r="BK151"/>
  <c r="J143"/>
  <c r="J138"/>
  <c r="J132"/>
  <c r="BK155"/>
  <c r="J151"/>
  <c r="BK146"/>
  <c r="BK139"/>
  <c r="J161"/>
  <c r="J159"/>
  <c r="J155"/>
  <c r="BK150"/>
  <c r="BK148"/>
  <c r="BK145"/>
  <c r="BK134"/>
  <c r="BK131"/>
  <c i="3" r="BK173"/>
  <c r="BK172"/>
  <c r="J170"/>
  <c r="BK168"/>
  <c r="J164"/>
  <c r="J159"/>
  <c r="BK155"/>
  <c r="BK149"/>
  <c r="BK147"/>
  <c r="BK143"/>
  <c r="BK138"/>
  <c r="BK169"/>
  <c r="BK164"/>
  <c r="J158"/>
  <c r="J149"/>
  <c r="BK142"/>
  <c r="J140"/>
  <c r="BK137"/>
  <c r="BK170"/>
  <c r="J166"/>
  <c r="BK163"/>
  <c r="BK160"/>
  <c r="BK158"/>
  <c r="BK150"/>
  <c r="BK145"/>
  <c r="BK141"/>
  <c r="J137"/>
  <c r="J134"/>
  <c r="J173"/>
  <c r="J168"/>
  <c r="J163"/>
  <c r="J161"/>
  <c r="J155"/>
  <c r="J147"/>
  <c i="4" r="BK134"/>
  <c r="J132"/>
  <c r="J129"/>
  <c r="BK139"/>
  <c r="BK136"/>
  <c r="J131"/>
  <c r="J127"/>
  <c r="J136"/>
  <c r="BK132"/>
  <c r="BK130"/>
  <c r="BK127"/>
  <c i="5" r="BK141"/>
  <c r="J139"/>
  <c r="J136"/>
  <c r="J132"/>
  <c r="BK130"/>
  <c r="BK140"/>
  <c r="BK136"/>
  <c r="J131"/>
  <c r="BK129"/>
  <c r="J137"/>
  <c r="J129"/>
  <c i="6" r="BK150"/>
  <c r="BK143"/>
  <c r="J141"/>
  <c r="BK136"/>
  <c r="BK133"/>
  <c r="J130"/>
  <c r="BK148"/>
  <c r="BK144"/>
  <c r="J142"/>
  <c r="J138"/>
  <c r="BK135"/>
  <c r="BK132"/>
  <c r="BK130"/>
  <c r="J151"/>
  <c r="BK140"/>
  <c r="J133"/>
  <c r="BK129"/>
  <c r="J154"/>
  <c r="BK151"/>
  <c r="J150"/>
  <c r="J148"/>
  <c r="BK141"/>
  <c r="J140"/>
  <c r="J136"/>
  <c r="J129"/>
  <c i="7" r="BK146"/>
  <c r="J139"/>
  <c r="J137"/>
  <c r="J132"/>
  <c r="BK126"/>
  <c r="BK147"/>
  <c r="J144"/>
  <c r="BK139"/>
  <c r="BK137"/>
  <c r="J135"/>
  <c r="J131"/>
  <c r="J126"/>
  <c r="J151"/>
  <c r="J150"/>
  <c r="BK148"/>
  <c r="BK144"/>
  <c r="BK141"/>
  <c r="BK135"/>
  <c r="BK131"/>
  <c r="J129"/>
  <c r="BK127"/>
  <c r="BK150"/>
  <c r="J147"/>
  <c r="J143"/>
  <c r="J141"/>
  <c r="BK132"/>
  <c r="BK129"/>
  <c i="2" r="J154"/>
  <c r="J150"/>
  <c r="J146"/>
  <c r="J144"/>
  <c r="J142"/>
  <c r="J139"/>
  <c r="BK137"/>
  <c r="BK161"/>
  <c r="J158"/>
  <c r="BK154"/>
  <c r="J149"/>
  <c r="BK142"/>
  <c r="J137"/>
  <c r="J160"/>
  <c r="BK152"/>
  <c r="J148"/>
  <c r="J140"/>
  <c r="J134"/>
  <c r="BK160"/>
  <c r="BK157"/>
  <c r="J152"/>
  <c r="BK149"/>
  <c r="BK147"/>
  <c r="BK144"/>
  <c r="BK132"/>
  <c i="1" r="AS95"/>
  <c i="3" r="J162"/>
  <c r="J156"/>
  <c r="J152"/>
  <c r="J148"/>
  <c r="J145"/>
  <c r="BK140"/>
  <c r="BK135"/>
  <c r="J165"/>
  <c r="J160"/>
  <c r="BK152"/>
  <c r="J143"/>
  <c r="J141"/>
  <c r="BK139"/>
  <c r="BK134"/>
  <c r="J169"/>
  <c r="BK165"/>
  <c r="BK161"/>
  <c r="BK159"/>
  <c r="BK156"/>
  <c r="BK148"/>
  <c r="BK144"/>
  <c r="J138"/>
  <c r="J135"/>
  <c r="BK133"/>
  <c r="J172"/>
  <c r="BK166"/>
  <c r="BK162"/>
  <c r="J150"/>
  <c r="J144"/>
  <c r="J142"/>
  <c r="J139"/>
  <c r="J133"/>
  <c i="4" r="BK137"/>
  <c r="J133"/>
  <c r="J130"/>
  <c r="J128"/>
  <c r="J137"/>
  <c r="BK133"/>
  <c r="BK128"/>
  <c r="J139"/>
  <c r="J134"/>
  <c r="BK131"/>
  <c r="BK129"/>
  <c i="5" r="J143"/>
  <c r="J140"/>
  <c r="BK134"/>
  <c r="BK131"/>
  <c r="BK143"/>
  <c r="J141"/>
  <c r="BK137"/>
  <c r="J134"/>
  <c r="J130"/>
  <c r="BK139"/>
  <c r="BK132"/>
  <c i="6" r="BK154"/>
  <c r="J144"/>
  <c r="BK142"/>
  <c r="BK139"/>
  <c r="J135"/>
  <c r="J131"/>
  <c r="J152"/>
  <c r="BK147"/>
  <c r="J143"/>
  <c r="J139"/>
  <c r="J137"/>
  <c r="BK134"/>
  <c r="BK131"/>
  <c r="BK152"/>
  <c r="J147"/>
  <c r="BK137"/>
  <c r="J132"/>
  <c r="BK138"/>
  <c r="J134"/>
  <c i="7" r="J148"/>
  <c r="J140"/>
  <c r="BK138"/>
  <c r="J136"/>
  <c r="J127"/>
  <c r="BK145"/>
  <c r="BK143"/>
  <c r="J138"/>
  <c r="BK136"/>
  <c r="BK134"/>
  <c r="J133"/>
  <c r="J145"/>
  <c r="J142"/>
  <c r="BK140"/>
  <c r="J134"/>
  <c r="J130"/>
  <c r="BK128"/>
  <c r="BK151"/>
  <c r="J146"/>
  <c r="BK142"/>
  <c r="BK133"/>
  <c r="BK130"/>
  <c r="J128"/>
  <c i="2" l="1" r="BK130"/>
  <c r="J130"/>
  <c r="J100"/>
  <c r="R130"/>
  <c r="R129"/>
  <c r="BK136"/>
  <c r="J136"/>
  <c r="J103"/>
  <c r="R136"/>
  <c r="P141"/>
  <c r="T141"/>
  <c r="P153"/>
  <c r="R153"/>
  <c r="P156"/>
  <c r="T156"/>
  <c i="3" r="P132"/>
  <c r="T132"/>
  <c r="P136"/>
  <c r="T136"/>
  <c r="P146"/>
  <c r="T146"/>
  <c r="P154"/>
  <c r="T154"/>
  <c r="P157"/>
  <c r="T157"/>
  <c r="P167"/>
  <c r="T167"/>
  <c r="P171"/>
  <c r="R171"/>
  <c i="4" r="T126"/>
  <c r="P135"/>
  <c r="P125"/>
  <c r="P124"/>
  <c i="1" r="AU98"/>
  <c i="4" r="R135"/>
  <c r="R125"/>
  <c r="R124"/>
  <c i="5" r="P128"/>
  <c r="T128"/>
  <c r="P135"/>
  <c r="T135"/>
  <c r="P138"/>
  <c r="R138"/>
  <c i="6" r="BK128"/>
  <c r="J128"/>
  <c r="J100"/>
  <c r="R128"/>
  <c r="R127"/>
  <c r="P146"/>
  <c r="BK149"/>
  <c r="J149"/>
  <c r="J103"/>
  <c r="T149"/>
  <c i="7" r="P125"/>
  <c i="6" r="T128"/>
  <c r="T127"/>
  <c r="R146"/>
  <c r="P149"/>
  <c i="7" r="T125"/>
  <c i="2" r="P130"/>
  <c r="P129"/>
  <c r="T130"/>
  <c r="T129"/>
  <c r="P136"/>
  <c r="P135"/>
  <c r="P128"/>
  <c i="1" r="AU96"/>
  <c i="2" r="T136"/>
  <c r="BK141"/>
  <c r="J141"/>
  <c r="J104"/>
  <c r="R141"/>
  <c r="BK153"/>
  <c r="J153"/>
  <c r="J105"/>
  <c r="T153"/>
  <c r="BK156"/>
  <c r="J156"/>
  <c r="J106"/>
  <c r="R156"/>
  <c i="3" r="BK132"/>
  <c r="J132"/>
  <c r="J100"/>
  <c r="R132"/>
  <c r="BK136"/>
  <c r="J136"/>
  <c r="J101"/>
  <c r="R136"/>
  <c r="BK146"/>
  <c r="J146"/>
  <c r="J102"/>
  <c r="R146"/>
  <c r="BK154"/>
  <c r="J154"/>
  <c r="J105"/>
  <c r="R154"/>
  <c r="BK157"/>
  <c r="J157"/>
  <c r="J106"/>
  <c r="R157"/>
  <c r="BK167"/>
  <c r="J167"/>
  <c r="J107"/>
  <c r="R167"/>
  <c r="BK171"/>
  <c r="J171"/>
  <c r="J108"/>
  <c r="T171"/>
  <c i="4" r="BK126"/>
  <c r="J126"/>
  <c r="J100"/>
  <c r="BK135"/>
  <c r="J135"/>
  <c r="J101"/>
  <c r="T135"/>
  <c i="5" r="BK128"/>
  <c r="J128"/>
  <c r="J100"/>
  <c r="R128"/>
  <c r="BK135"/>
  <c r="J135"/>
  <c r="J102"/>
  <c r="R135"/>
  <c r="BK138"/>
  <c r="J138"/>
  <c r="J103"/>
  <c r="T138"/>
  <c i="6" r="P128"/>
  <c r="P127"/>
  <c r="BK146"/>
  <c r="J146"/>
  <c r="J102"/>
  <c r="T146"/>
  <c r="T145"/>
  <c r="R149"/>
  <c i="7" r="BK125"/>
  <c r="J125"/>
  <c r="J100"/>
  <c r="R125"/>
  <c r="BK149"/>
  <c r="J149"/>
  <c r="J101"/>
  <c r="P149"/>
  <c r="R149"/>
  <c r="T149"/>
  <c i="2" r="BK133"/>
  <c r="J133"/>
  <c r="J101"/>
  <c i="4" r="BK138"/>
  <c r="J138"/>
  <c r="J102"/>
  <c i="5" r="BK142"/>
  <c r="J142"/>
  <c r="J104"/>
  <c i="3" r="BK151"/>
  <c r="J151"/>
  <c r="J103"/>
  <c i="5" r="BK133"/>
  <c r="J133"/>
  <c r="J101"/>
  <c i="6" r="BK153"/>
  <c r="J153"/>
  <c r="J104"/>
  <c r="BK145"/>
  <c r="J145"/>
  <c r="J101"/>
  <c i="7" r="J91"/>
  <c r="F94"/>
  <c r="BF126"/>
  <c r="BF132"/>
  <c r="BF140"/>
  <c r="BF142"/>
  <c r="BF144"/>
  <c r="BF147"/>
  <c r="E85"/>
  <c r="BF128"/>
  <c r="BF131"/>
  <c r="BF133"/>
  <c r="BF134"/>
  <c r="BF145"/>
  <c r="BF148"/>
  <c r="BF150"/>
  <c r="BF136"/>
  <c r="BF137"/>
  <c r="BF141"/>
  <c r="BF143"/>
  <c r="BF146"/>
  <c r="BF151"/>
  <c r="BF127"/>
  <c r="BF129"/>
  <c r="BF130"/>
  <c r="BF135"/>
  <c r="BF138"/>
  <c r="BF139"/>
  <c i="6" r="J120"/>
  <c r="BF135"/>
  <c r="BF140"/>
  <c r="BF141"/>
  <c r="BF142"/>
  <c r="BF147"/>
  <c r="BF148"/>
  <c r="BF152"/>
  <c r="F123"/>
  <c r="BF130"/>
  <c r="BF132"/>
  <c r="BF150"/>
  <c r="E85"/>
  <c r="BF131"/>
  <c r="BF133"/>
  <c r="BF134"/>
  <c r="BF136"/>
  <c r="BF137"/>
  <c r="BF138"/>
  <c r="BF139"/>
  <c r="BF144"/>
  <c r="BF154"/>
  <c r="BF129"/>
  <c r="BF143"/>
  <c r="BF151"/>
  <c i="5" r="E85"/>
  <c r="BF129"/>
  <c r="BF132"/>
  <c r="BF134"/>
  <c r="F94"/>
  <c r="BF131"/>
  <c r="BF137"/>
  <c r="BF141"/>
  <c r="J91"/>
  <c r="BF130"/>
  <c r="BF136"/>
  <c r="BF139"/>
  <c r="BF140"/>
  <c r="BF143"/>
  <c i="4" r="E85"/>
  <c r="J91"/>
  <c r="F121"/>
  <c r="BF133"/>
  <c r="BF136"/>
  <c r="BF128"/>
  <c r="BF129"/>
  <c r="BF131"/>
  <c r="BF134"/>
  <c r="BF127"/>
  <c r="BF130"/>
  <c r="BF132"/>
  <c r="BF137"/>
  <c r="BF139"/>
  <c i="3" r="J91"/>
  <c r="F94"/>
  <c r="BF138"/>
  <c r="BF143"/>
  <c r="BF145"/>
  <c r="BF148"/>
  <c r="BF162"/>
  <c r="BF166"/>
  <c r="E118"/>
  <c r="BF133"/>
  <c r="BF134"/>
  <c r="BF135"/>
  <c r="BF137"/>
  <c r="BF141"/>
  <c r="BF144"/>
  <c r="BF152"/>
  <c r="BF169"/>
  <c r="BF170"/>
  <c r="BF172"/>
  <c r="BF173"/>
  <c r="BF139"/>
  <c r="BF140"/>
  <c r="BF142"/>
  <c r="BF149"/>
  <c r="BF150"/>
  <c r="BF156"/>
  <c r="BF159"/>
  <c r="BF163"/>
  <c r="BF164"/>
  <c r="BF165"/>
  <c r="BF168"/>
  <c r="BF147"/>
  <c r="BF155"/>
  <c r="BF158"/>
  <c r="BF160"/>
  <c r="BF161"/>
  <c i="2" r="E116"/>
  <c r="J122"/>
  <c r="BF142"/>
  <c r="BF146"/>
  <c r="BF148"/>
  <c r="BF151"/>
  <c r="BF154"/>
  <c r="F125"/>
  <c r="BF132"/>
  <c r="BF138"/>
  <c r="BF139"/>
  <c r="BF144"/>
  <c r="BF147"/>
  <c r="BF149"/>
  <c r="BF150"/>
  <c r="BF158"/>
  <c r="BF160"/>
  <c r="BF131"/>
  <c r="BF134"/>
  <c r="BF137"/>
  <c r="BF143"/>
  <c r="BF152"/>
  <c r="BF155"/>
  <c r="BF159"/>
  <c r="BF161"/>
  <c r="BF140"/>
  <c r="BF145"/>
  <c r="BF157"/>
  <c r="F35"/>
  <c i="1" r="AZ96"/>
  <c i="2" r="F37"/>
  <c i="1" r="BB96"/>
  <c i="3" r="F35"/>
  <c i="1" r="AZ97"/>
  <c i="4" r="F35"/>
  <c i="1" r="AZ98"/>
  <c i="4" r="F39"/>
  <c i="1" r="BD98"/>
  <c i="5" r="F35"/>
  <c i="1" r="AZ99"/>
  <c i="5" r="F38"/>
  <c i="1" r="BC99"/>
  <c i="6" r="F38"/>
  <c i="1" r="BC100"/>
  <c i="6" r="F39"/>
  <c i="1" r="BD100"/>
  <c i="7" r="F35"/>
  <c i="1" r="AZ101"/>
  <c i="7" r="F38"/>
  <c i="1" r="BC101"/>
  <c i="2" r="F39"/>
  <c i="1" r="BD96"/>
  <c i="2" r="F38"/>
  <c i="1" r="BC96"/>
  <c i="3" r="F37"/>
  <c i="1" r="BB97"/>
  <c i="3" r="F38"/>
  <c i="1" r="BC97"/>
  <c i="4" r="J35"/>
  <c i="1" r="AV98"/>
  <c i="5" r="J35"/>
  <c i="1" r="AV99"/>
  <c i="5" r="F37"/>
  <c i="1" r="BB99"/>
  <c i="6" r="J35"/>
  <c i="1" r="AV100"/>
  <c i="6" r="F37"/>
  <c i="1" r="BB100"/>
  <c i="6" r="F35"/>
  <c i="1" r="AZ100"/>
  <c i="7" r="J35"/>
  <c i="1" r="AV101"/>
  <c i="7" r="F39"/>
  <c i="1" r="BD101"/>
  <c i="2" r="J35"/>
  <c i="1" r="AV96"/>
  <c r="AS94"/>
  <c i="3" r="F39"/>
  <c i="1" r="BD97"/>
  <c i="3" r="J35"/>
  <c i="1" r="AV97"/>
  <c i="4" r="F38"/>
  <c i="1" r="BC98"/>
  <c i="4" r="F37"/>
  <c i="1" r="BB98"/>
  <c i="5" r="F39"/>
  <c i="1" r="BD99"/>
  <c i="7" r="F37"/>
  <c i="1" r="BB101"/>
  <c i="5" l="1" r="R127"/>
  <c r="R126"/>
  <c i="3" r="R153"/>
  <c r="R131"/>
  <c r="R130"/>
  <c i="2" r="T135"/>
  <c r="T128"/>
  <c i="7" r="T124"/>
  <c r="T123"/>
  <c r="P124"/>
  <c r="P123"/>
  <c i="1" r="AU101"/>
  <c i="5" r="P127"/>
  <c r="P126"/>
  <c i="1" r="AU99"/>
  <c i="3" r="P153"/>
  <c r="P131"/>
  <c r="P130"/>
  <c i="1" r="AU97"/>
  <c i="7" r="R124"/>
  <c r="R123"/>
  <c i="6" r="R145"/>
  <c r="R126"/>
  <c r="T126"/>
  <c r="P145"/>
  <c r="P126"/>
  <c i="1" r="AU100"/>
  <c i="5" r="T127"/>
  <c r="T126"/>
  <c i="4" r="T125"/>
  <c r="T124"/>
  <c i="3" r="T153"/>
  <c r="T131"/>
  <c r="T130"/>
  <c i="2" r="R135"/>
  <c r="R128"/>
  <c r="BK129"/>
  <c r="J129"/>
  <c r="J99"/>
  <c i="4" r="BK125"/>
  <c r="J125"/>
  <c r="J99"/>
  <c i="7" r="BK124"/>
  <c r="J124"/>
  <c r="J99"/>
  <c i="2" r="BK135"/>
  <c r="J135"/>
  <c r="J102"/>
  <c i="3" r="BK131"/>
  <c r="J131"/>
  <c r="J99"/>
  <c r="BK153"/>
  <c r="J153"/>
  <c r="J104"/>
  <c i="5" r="BK127"/>
  <c r="J127"/>
  <c r="J99"/>
  <c i="6" r="BK127"/>
  <c r="J127"/>
  <c r="J99"/>
  <c r="BK126"/>
  <c r="J126"/>
  <c r="J98"/>
  <c i="2" r="F36"/>
  <c i="1" r="BA96"/>
  <c i="4" r="F36"/>
  <c i="1" r="BA98"/>
  <c i="6" r="F36"/>
  <c i="1" r="BA100"/>
  <c r="BC95"/>
  <c r="AY95"/>
  <c i="7" r="J36"/>
  <c i="1" r="AW101"/>
  <c r="AT101"/>
  <c i="3" r="J36"/>
  <c i="1" r="AW97"/>
  <c r="AT97"/>
  <c i="5" r="F36"/>
  <c i="1" r="BA99"/>
  <c i="7" r="F36"/>
  <c i="1" r="BA101"/>
  <c r="BD95"/>
  <c r="BD94"/>
  <c r="W33"/>
  <c i="2" r="J36"/>
  <c i="1" r="AW96"/>
  <c r="AT96"/>
  <c i="4" r="J36"/>
  <c i="1" r="AW98"/>
  <c r="AT98"/>
  <c i="3" r="F36"/>
  <c i="1" r="BA97"/>
  <c i="5" r="J36"/>
  <c i="1" r="AW99"/>
  <c r="AT99"/>
  <c i="6" r="J36"/>
  <c i="1" r="AW100"/>
  <c r="AT100"/>
  <c r="AZ95"/>
  <c r="AV95"/>
  <c r="BB95"/>
  <c r="AX95"/>
  <c i="2" l="1" r="BK128"/>
  <c r="J128"/>
  <c i="4" r="BK124"/>
  <c r="J124"/>
  <c r="J98"/>
  <c i="7" r="BK123"/>
  <c r="J123"/>
  <c r="J98"/>
  <c i="3" r="BK130"/>
  <c r="J130"/>
  <c r="J98"/>
  <c i="5" r="BK126"/>
  <c r="J126"/>
  <c r="J98"/>
  <c i="1" r="AU95"/>
  <c r="AU94"/>
  <c r="BA95"/>
  <c r="BA94"/>
  <c r="W30"/>
  <c i="2" r="J32"/>
  <c i="1" r="AG96"/>
  <c r="BB94"/>
  <c r="W31"/>
  <c i="6" r="J32"/>
  <c i="1" r="AG100"/>
  <c r="BC94"/>
  <c r="AY94"/>
  <c r="AZ94"/>
  <c r="W29"/>
  <c i="2" l="1" r="J41"/>
  <c r="J98"/>
  <c i="6" r="J41"/>
  <c i="1" r="AN100"/>
  <c r="AN96"/>
  <c i="3" r="J32"/>
  <c i="1" r="AG97"/>
  <c r="AW94"/>
  <c r="AK30"/>
  <c r="AX94"/>
  <c i="7" r="J32"/>
  <c i="1" r="AG101"/>
  <c i="4" r="J32"/>
  <c i="1" r="AG98"/>
  <c i="5" r="J32"/>
  <c i="1" r="AG99"/>
  <c r="AV94"/>
  <c r="AK29"/>
  <c r="AW95"/>
  <c r="AT95"/>
  <c r="W32"/>
  <c i="7" l="1" r="J41"/>
  <c i="4" r="J41"/>
  <c i="5" r="J41"/>
  <c i="3" r="J41"/>
  <c i="1" r="AN101"/>
  <c r="AN97"/>
  <c r="AN98"/>
  <c r="AN99"/>
  <c r="AG95"/>
  <c r="AG94"/>
  <c r="AK26"/>
  <c r="AK35"/>
  <c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<sst xmlns="http://schemas.openxmlformats.org/spreadsheetml/2006/main">
  <si>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</si>
  <si>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</si>
  <si>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</si>
  <si>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</si>
  <si>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{b681050d-c375-4f19-b298-2ccd9ba10e82}</t>
  </si>
  <si>
    <t xml:space="preserve">&gt;&gt;  skryté stĺpce  &lt;&lt;</t>
  </si>
  <si>
    <t>0,01</t>
  </si>
  <si>
    <t>23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</si>
  <si>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</si>
  <si>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</si>
  <si>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</si>
  <si>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</si>
  <si>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</si>
  <si>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202303032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</si>
  <si>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</si>
  <si>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</si>
  <si>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MAŠTALE PRE HOVÄDZÍ DOBYTOK</t>
  </si>
  <si>
    <t>JKSO:</t>
  </si>
  <si>
    <t>KS:</t>
  </si>
  <si>
    <t>Miesto:</t>
  </si>
  <si>
    <t>k.ú. Osadné, parc.č. C KN 1631/2</t>
  </si>
  <si>
    <t>Dátum:</t>
  </si>
  <si>
    <t>23. 1. 2025</t>
  </si>
  <si>
    <t>Objednávateľ:</t>
  </si>
  <si>
    <t>IČO:</t>
  </si>
  <si>
    <t xml:space="preserve">Filip Cichý, Hrabovec nad Laborcom s.č. 2, 067 01 </t>
  </si>
  <si>
    <t>IČ DPH:</t>
  </si>
  <si>
    <t>Zhotoviteľ:</t>
  </si>
  <si>
    <t>Vyplň údaj</t>
  </si>
  <si>
    <t>Projektant:</t>
  </si>
  <si>
    <t>Ing.Róbert Šmajda, Palárikova 1603/2, 069 01 Snina</t>
  </si>
  <si>
    <t>True</t>
  </si>
  <si>
    <t>Spracovateľ:</t>
  </si>
  <si>
    <t>Martin Kofira - KM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</si>
  <si>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</si>
  <si>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</si>
  <si>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</si>
  <si>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</si>
  <si>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</si>
  <si>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</si>
  <si>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</si>
  <si>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</si>
  <si>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</si>
  <si>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</si>
  <si>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</si>
  <si>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</si>
  <si>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</si>
  <si>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</si>
  <si>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</si>
  <si>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</si>
  <si>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</si>
  <si>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</si>
  <si>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</si>
  <si>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</si>
  <si>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</si>
  <si>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</si>
  <si>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</si>
  <si>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</si>
  <si>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</si>
  <si>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</si>
  <si>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</si>
  <si>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</si>
  <si>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</si>
  <si>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</si>
  <si>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</si>
  <si>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</si>
  <si>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</si>
  <si>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</si>
  <si>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</si>
  <si>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</si>
  <si>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</si>
  <si>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</si>
  <si>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</si>
  <si>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</si>
  <si>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</si>
  <si>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</si>
  <si>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</si>
  <si>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</si>
  <si>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</si>
  <si>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01</t>
  </si>
  <si>
    <t>SO 01 - OBNOVA MAŠTALE PRE HOVÄDZÍ DOBYTOK</t>
  </si>
  <si>
    <t>STA</t>
  </si>
  <si>
    <t>1</t>
  </si>
  <si>
    <t>{f9ac500f-74c3-4bae-809f-035dfdc1a3e6}</t>
  </si>
  <si>
    <t>/</t>
  </si>
  <si>
    <t>01.01</t>
  </si>
  <si>
    <t>Strecha</t>
  </si>
  <si>
    <t>Časť</t>
  </si>
  <si>
    <t>2</t>
  </si>
  <si>
    <t>{0996b56c-126f-473e-8a8a-c1702019c948}</t>
  </si>
  <si>
    <t>01.02</t>
  </si>
  <si>
    <t>Okná, omietky</t>
  </si>
  <si>
    <t>{0c58d079-fb8a-4a44-be7f-c0020117dd57}</t>
  </si>
  <si>
    <t>01.03</t>
  </si>
  <si>
    <t>Podlaha</t>
  </si>
  <si>
    <t>{68ac5981-974e-4057-95e1-7782b748b6b4}</t>
  </si>
  <si>
    <t>01.04</t>
  </si>
  <si>
    <t>Okapový chodník</t>
  </si>
  <si>
    <t>{5fcbc5d6-30ae-47ed-a05a-629a997603df}</t>
  </si>
  <si>
    <t>01.05</t>
  </si>
  <si>
    <t>Búracie práce</t>
  </si>
  <si>
    <t>{6bf553b5-67da-4cde-9b22-7a182b19c452}</t>
  </si>
  <si>
    <t>01.06</t>
  </si>
  <si>
    <t>Bleskozvod</t>
  </si>
  <si>
    <t>{921721c0-7564-4f00-9436-faacd4283666}</t>
  </si>
  <si>
    <t>KRYCÍ LIST ROZPOČTU</t>
  </si>
  <si>
    <t>Objekt:</t>
  </si>
  <si>
    <t>01 - SO 01 - OBNOVA MAŠTALE PRE HOVÄDZÍ DOBYTOK</t>
  </si>
  <si>
    <t>Časť:</t>
  </si>
  <si>
    <t>01.01 - Strecha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</si>
  <si>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</si>
  <si>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</si>
  <si>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</si>
  <si>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</si>
  <si>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</si>
  <si>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</si>
  <si>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</si>
  <si>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 xml:space="preserve">    99 - Presun hmôt HSV</t>
  </si>
  <si>
    <t>PSV - Práce a dodávky PSV</t>
  </si>
  <si>
    <t xml:space="preserve">    762 - Konštrukcie tesárske</t>
  </si>
  <si>
    <t xml:space="preserve">    764 - Konštrukcie klampiarske</t>
  </si>
  <si>
    <t xml:space="preserve">    767 - Konštrukcie doplnkové kovové</t>
  </si>
  <si>
    <t xml:space="preserve">    783 -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</si>
  <si>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</si>
  <si>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</si>
  <si>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</si>
  <si>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</si>
  <si>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</si>
  <si>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</si>
  <si>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</si>
  <si>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</si>
  <si>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</si>
  <si>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</si>
  <si>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</si>
  <si>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</si>
  <si>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</si>
  <si>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</si>
  <si>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</si>
  <si>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</si>
  <si>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</si>
  <si>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</si>
  <si>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941955001.S</t>
  </si>
  <si>
    <t>Lešenie ľahké pracovné pomocné, s výškou lešeňovej podlahy do 1,20 m</t>
  </si>
  <si>
    <t>m2</t>
  </si>
  <si>
    <t>4</t>
  </si>
  <si>
    <t>-2000117347</t>
  </si>
  <si>
    <t>952901311.S</t>
  </si>
  <si>
    <t>Vyčistenie budov poľnohospodárskych objektov akejkoľvek výšky</t>
  </si>
  <si>
    <t>1006301665</t>
  </si>
  <si>
    <t>99</t>
  </si>
  <si>
    <t>Presun hmôt HSV</t>
  </si>
  <si>
    <t>3</t>
  </si>
  <si>
    <t>999281111.S</t>
  </si>
  <si>
    <t>Presun hmôt pre opravy a údržbu objektov vrátane vonkajších plášťov výšky do 25 m</t>
  </si>
  <si>
    <t>t</t>
  </si>
  <si>
    <t>588664786</t>
  </si>
  <si>
    <t>PSV</t>
  </si>
  <si>
    <t>Práce a dodávky PSV</t>
  </si>
  <si>
    <t>762</t>
  </si>
  <si>
    <t>Konštrukcie tesárske</t>
  </si>
  <si>
    <t>762335110.S</t>
  </si>
  <si>
    <t>Montáž viazaných konštrukcií krovov krokví vlašských z hraneného reziva plochy do 120 cm2</t>
  </si>
  <si>
    <t>m</t>
  </si>
  <si>
    <t>16</t>
  </si>
  <si>
    <t>540100028</t>
  </si>
  <si>
    <t>5</t>
  </si>
  <si>
    <t>M</t>
  </si>
  <si>
    <t>605420000100</t>
  </si>
  <si>
    <t>Rezivo stavebné - hranoly hranené</t>
  </si>
  <si>
    <t>m3</t>
  </si>
  <si>
    <t>32</t>
  </si>
  <si>
    <t>1296065077</t>
  </si>
  <si>
    <t>6</t>
  </si>
  <si>
    <t>762395000.S</t>
  </si>
  <si>
    <t>Spojovacie prostriedky pre viazané konštrukcie krovov, debnenie a laťovanie, nadstrešné konštr., spádové kliny - svorky, dosky, klince, pásová oceľ, vruty</t>
  </si>
  <si>
    <t>704648710</t>
  </si>
  <si>
    <t>7</t>
  </si>
  <si>
    <t>998762102.S</t>
  </si>
  <si>
    <t>Presun hmôt pre konštrukcie tesárske v objektoch výšky do 12 m</t>
  </si>
  <si>
    <t>739548658</t>
  </si>
  <si>
    <t>764</t>
  </si>
  <si>
    <t>Konštrukcie klampiarske</t>
  </si>
  <si>
    <t>8</t>
  </si>
  <si>
    <t>764171231.S</t>
  </si>
  <si>
    <t>Záveterná lišta z poplastovaného plechu, r.š. do 370 mm, sklon strechy do 30°</t>
  </si>
  <si>
    <t>-760949623</t>
  </si>
  <si>
    <t>764171263.S</t>
  </si>
  <si>
    <t>Odkvapové lemovanie z poplastovaného plechu, r.š. do 250 mm, sklon strechy do 30°</t>
  </si>
  <si>
    <t>-1681959850</t>
  </si>
  <si>
    <t>10</t>
  </si>
  <si>
    <t>764171452.S</t>
  </si>
  <si>
    <t>Hrebeň z poplastovaného plechu, r.š. 330 mm</t>
  </si>
  <si>
    <t>-1916467798</t>
  </si>
  <si>
    <t>11</t>
  </si>
  <si>
    <t>764171712.R</t>
  </si>
  <si>
    <t>Krytina trapézová z poplastovaného plechu T-50, sklon strechy do 30°</t>
  </si>
  <si>
    <t>1377554070</t>
  </si>
  <si>
    <t>12</t>
  </si>
  <si>
    <t>764751112.S</t>
  </si>
  <si>
    <t>Zvodová rúra kruhová poplastovaný plech vrátane príslušenstva, priemer 100 mm</t>
  </si>
  <si>
    <t>-124244255</t>
  </si>
  <si>
    <t>13</t>
  </si>
  <si>
    <t>764751132.S</t>
  </si>
  <si>
    <t>Koleno zvodovej rúry poplastovaný plech, priemer 100 mm</t>
  </si>
  <si>
    <t>ks</t>
  </si>
  <si>
    <t>1431834392</t>
  </si>
  <si>
    <t>14</t>
  </si>
  <si>
    <t>764751166.S</t>
  </si>
  <si>
    <t>Medzikus zvodovej rúry poplastovaný plech, priemer 100 mm</t>
  </si>
  <si>
    <t>-48119070</t>
  </si>
  <si>
    <t>15</t>
  </si>
  <si>
    <t>764751171.S</t>
  </si>
  <si>
    <t>Zachytávač nečistôt plastový vo farbe, priemer do 100 mm</t>
  </si>
  <si>
    <t>279806826</t>
  </si>
  <si>
    <t>764761121.S</t>
  </si>
  <si>
    <t>Žľab pododkvapový polkruhový poplastovaný plech vrátane čela, hákov, rohov, kútov, r.š. 250 mm</t>
  </si>
  <si>
    <t>-361507219</t>
  </si>
  <si>
    <t>17</t>
  </si>
  <si>
    <t>764761231.S</t>
  </si>
  <si>
    <t>Kotlík žľabový oválny poplastovaný plech, rozmer (r.š./D) 250/100 mm</t>
  </si>
  <si>
    <t>1590591640</t>
  </si>
  <si>
    <t>18</t>
  </si>
  <si>
    <t>998764101.S</t>
  </si>
  <si>
    <t>Presun hmôt pre konštrukcie klampiarske v objektoch výšky do 6 m</t>
  </si>
  <si>
    <t>1683160238</t>
  </si>
  <si>
    <t>767</t>
  </si>
  <si>
    <t>Konštrukcie doplnkové kovové</t>
  </si>
  <si>
    <t>19</t>
  </si>
  <si>
    <t>767131159.R</t>
  </si>
  <si>
    <t>Oprava oceľových väzníkov stropných priehradových z oceľových profilov</t>
  </si>
  <si>
    <t>1122067216</t>
  </si>
  <si>
    <t>20</t>
  </si>
  <si>
    <t>998767101.S</t>
  </si>
  <si>
    <t>Presun hmôt pre kovové stavebné doplnkové konštrukcie v objektoch výšky do 6 m</t>
  </si>
  <si>
    <t>-1560452009</t>
  </si>
  <si>
    <t>783</t>
  </si>
  <si>
    <t>Nátery</t>
  </si>
  <si>
    <t>21</t>
  </si>
  <si>
    <t>783101812.R</t>
  </si>
  <si>
    <t>Očistenie oceľových konštrukcií oceľovou kefou</t>
  </si>
  <si>
    <t>-1837396909</t>
  </si>
  <si>
    <t>22</t>
  </si>
  <si>
    <t>783174530.R</t>
  </si>
  <si>
    <t>Nátery oceľ.konštr. polyuretánové dvojnásobné</t>
  </si>
  <si>
    <t>-2027520407</t>
  </si>
  <si>
    <t>783174537.S</t>
  </si>
  <si>
    <t>Nátery oceľ.konštr. polyuretánové základné</t>
  </si>
  <si>
    <t>1079589269</t>
  </si>
  <si>
    <t>24</t>
  </si>
  <si>
    <t>783782404.S</t>
  </si>
  <si>
    <t>Nátery tesárskych konštrukcií, povrchová impregnácia proti drevokaznému hmyzu, hubám a plesniam, jednonásobná</t>
  </si>
  <si>
    <t>2063398678</t>
  </si>
  <si>
    <t>25</t>
  </si>
  <si>
    <t>783904811.S</t>
  </si>
  <si>
    <t>Ostatné práce odmastenie chemickými odhrdzavenie kovových konštrukcií</t>
  </si>
  <si>
    <t>-41150230</t>
  </si>
  <si>
    <t>01.02 - Okná, omietky</t>
  </si>
  <si>
    <t xml:space="preserve">    3 - Zvislé a kompletné konštrukcie</t>
  </si>
  <si>
    <t xml:space="preserve">    6 - Úpravy povrchov, podlahy, osadenie</t>
  </si>
  <si>
    <t xml:space="preserve">    766 - Konštrukcie stolárske</t>
  </si>
  <si>
    <t xml:space="preserve">    784 - Maľby</t>
  </si>
  <si>
    <t>Zvislé a kompletné konštrukcie</t>
  </si>
  <si>
    <t>319202321.S</t>
  </si>
  <si>
    <t>Vyrovnanie doplnenie nerovného povrchu primurovaním hr.30-80 mm</t>
  </si>
  <si>
    <t>756856217</t>
  </si>
  <si>
    <t>319202331.S</t>
  </si>
  <si>
    <t>Vyrovnanie doplnenie nerovného povrchu primurovaním hr.80-150mm</t>
  </si>
  <si>
    <t>1910295340</t>
  </si>
  <si>
    <t>340239268.S</t>
  </si>
  <si>
    <t>Zamurovanie otvorov plochy nad 1 do 4 m2 z pórobetónových tvárnic hladkých hrúbky 350 mm</t>
  </si>
  <si>
    <t>1501486608</t>
  </si>
  <si>
    <t>Úpravy povrchov, podlahy, osadenie</t>
  </si>
  <si>
    <t>612460151.S</t>
  </si>
  <si>
    <t>Príprava vnútorného podkladu stien cementovým prednástrekom, hr. 3 mm</t>
  </si>
  <si>
    <t>-1577139743</t>
  </si>
  <si>
    <t>612460243.S</t>
  </si>
  <si>
    <t>Vnútorná omietka stien vápennocementová jadrová (hrubá), hr. 20 mm</t>
  </si>
  <si>
    <t>142181609</t>
  </si>
  <si>
    <t>612460383.S</t>
  </si>
  <si>
    <t>Vnútorná omietka stien vápennocementová štuková (jemná), hr. 3 mm</t>
  </si>
  <si>
    <t>2042754816</t>
  </si>
  <si>
    <t>622460124.S</t>
  </si>
  <si>
    <t>Príprava vonkajšieho podkladu stien penetráciou pod omietky a nátery</t>
  </si>
  <si>
    <t>-372873387</t>
  </si>
  <si>
    <t>622460151.S</t>
  </si>
  <si>
    <t>Príprava vonkajšieho podkladu stien cementovým prednástrekom, hr. 3 mm</t>
  </si>
  <si>
    <t>840529340</t>
  </si>
  <si>
    <t>622460243.S</t>
  </si>
  <si>
    <t>Vonkajšia omietka stien vápennocementová jadrová (hrubá), hr. 20 mm</t>
  </si>
  <si>
    <t>1045798271</t>
  </si>
  <si>
    <t>622461033.S</t>
  </si>
  <si>
    <t>Vonkajšia omietka stien pastovitá silikátová roztieraná, hr. 2 mm</t>
  </si>
  <si>
    <t>-73527897</t>
  </si>
  <si>
    <t>622461281.S</t>
  </si>
  <si>
    <t>Vonkajšia omietka stien pastovitá dekoratívna mozaiková</t>
  </si>
  <si>
    <t>509214295</t>
  </si>
  <si>
    <t>622481119.S</t>
  </si>
  <si>
    <t>Potiahnutie vonkajších stien sklotextilnou mriežkou s celoplošným prilepením</t>
  </si>
  <si>
    <t>1236236004</t>
  </si>
  <si>
    <t>941955003.S</t>
  </si>
  <si>
    <t>Lešenie ľahké pracovné pomocné s výškou lešeňovej podlahy nad 1,90 do 2,50 m</t>
  </si>
  <si>
    <t>306480530</t>
  </si>
  <si>
    <t>952903011.R</t>
  </si>
  <si>
    <t>Čistenie zvislých plôch murovaných konštrukcií tlakovou vodou od prachu, usadenín a pod. z úrovne terénu</t>
  </si>
  <si>
    <t>-548527520</t>
  </si>
  <si>
    <t>513190229</t>
  </si>
  <si>
    <t>764410450.S</t>
  </si>
  <si>
    <t>Oplechovanie parapetov z poplastovaného plechu, vrátane rohov r.š. do 330 mm</t>
  </si>
  <si>
    <t>-928412796</t>
  </si>
  <si>
    <t>766</t>
  </si>
  <si>
    <t>Konštrukcie stolárske</t>
  </si>
  <si>
    <t>766621081.S</t>
  </si>
  <si>
    <t>Montáž okna plastového na PUR penu</t>
  </si>
  <si>
    <t>1585835980</t>
  </si>
  <si>
    <t>611410006200.R</t>
  </si>
  <si>
    <t>Plastové okno jednokrídlové, vxš 800x800 mm</t>
  </si>
  <si>
    <t>-487174249</t>
  </si>
  <si>
    <t>611410005500.R</t>
  </si>
  <si>
    <t>Plastové okno jednokrídlové, vxš 900x600 mm</t>
  </si>
  <si>
    <t>303079960</t>
  </si>
  <si>
    <t>766641161.S</t>
  </si>
  <si>
    <t>Montáž dverí plastových, vchodových, 1 m obvodu dverí</t>
  </si>
  <si>
    <t>778331975</t>
  </si>
  <si>
    <t>553410032100.1</t>
  </si>
  <si>
    <t>Dvere plastové jednokrídlové vchodové 900x2100 mm</t>
  </si>
  <si>
    <t>-1096264039</t>
  </si>
  <si>
    <t>766694141.S</t>
  </si>
  <si>
    <t>Montáž parapetnej dosky plastovej šírky do 300 mm, dĺžky do 1000 mm</t>
  </si>
  <si>
    <t>958310955</t>
  </si>
  <si>
    <t>26</t>
  </si>
  <si>
    <t>611560000100.S</t>
  </si>
  <si>
    <t>Parapetná doska plastová, šírka 150 mm, komôrková vnútorná</t>
  </si>
  <si>
    <t>-1120833618</t>
  </si>
  <si>
    <t>27</t>
  </si>
  <si>
    <t>611560000800.S</t>
  </si>
  <si>
    <t>Plastové krytky k vnútorným parapetom plastovým, pár</t>
  </si>
  <si>
    <t>37534761</t>
  </si>
  <si>
    <t>28</t>
  </si>
  <si>
    <t>998766101.S</t>
  </si>
  <si>
    <t>Presun hmot pre konštrukcie stolárske v objektoch výšky do 6 m</t>
  </si>
  <si>
    <t>-345977177</t>
  </si>
  <si>
    <t>29</t>
  </si>
  <si>
    <t>767652220.S</t>
  </si>
  <si>
    <t>Montáž vrát otočných, osadených do oceľovej konštrukcie, s plochou nad 6 do 9 m2</t>
  </si>
  <si>
    <t>1547175008</t>
  </si>
  <si>
    <t>30</t>
  </si>
  <si>
    <t>553410058800.S</t>
  </si>
  <si>
    <t>Vráta oceľové dvojkrídlové s rámom 3000x2750 mm, vč. povrchovej úpravy</t>
  </si>
  <si>
    <t>-543160926</t>
  </si>
  <si>
    <t>31</t>
  </si>
  <si>
    <t>1619335286</t>
  </si>
  <si>
    <t>784</t>
  </si>
  <si>
    <t>Maľby</t>
  </si>
  <si>
    <t>784411301.S</t>
  </si>
  <si>
    <t>Pačokovanie vápenným mliekom jednonásobné jemnozrnných podkladov výšky do 3,80 m</t>
  </si>
  <si>
    <t>-702071654</t>
  </si>
  <si>
    <t>33</t>
  </si>
  <si>
    <t>784422271.S</t>
  </si>
  <si>
    <t>Maľby vápenné základné dvojnásobné, ručne nanášané na jemnozrnný podklad výšky do 3,80 m</t>
  </si>
  <si>
    <t>-435327424</t>
  </si>
  <si>
    <t>01.03 - Podlaha</t>
  </si>
  <si>
    <t>631315611.R</t>
  </si>
  <si>
    <t>Mazanina z betónu (m3) tr. C 30/37 XC4, XA3 hr.nad 120 do 240 mm</t>
  </si>
  <si>
    <t>-166154647</t>
  </si>
  <si>
    <t>631316192.S</t>
  </si>
  <si>
    <t>Povrchová úprava vsypovou zmesou betónových (pancierových) podláh, veľmi vysoké zaťaženie, hr. vsypu 3 mm</t>
  </si>
  <si>
    <t>-1266692405</t>
  </si>
  <si>
    <t>631319155.S</t>
  </si>
  <si>
    <t>Príplatok za prehlad. povrchu betónovej mazaniny min. tr.C 8/10 oceľ. hlad. hr. 120-240 mm</t>
  </si>
  <si>
    <t>850988520</t>
  </si>
  <si>
    <t>631319175.S</t>
  </si>
  <si>
    <t>Príplatok za strhnutie povrchu mazaniny latou pre hr. obidvoch vrstiev mazaniny nad 120 do 240 mm</t>
  </si>
  <si>
    <t>1292459358</t>
  </si>
  <si>
    <t>631351101.S</t>
  </si>
  <si>
    <t>Debnenie stien, rýh a otvorov v podlahách zhotovenie</t>
  </si>
  <si>
    <t>-1388517608</t>
  </si>
  <si>
    <t>631351102.S</t>
  </si>
  <si>
    <t>Debnenie stien, rýh a otvorov v podlahách odstránenie</t>
  </si>
  <si>
    <t>805793313</t>
  </si>
  <si>
    <t>631362442.S</t>
  </si>
  <si>
    <t>Výstuž mazanín z betónov (z kameniva) a z ľahkých betónov zo sietí KARI, priemer drôtu 8/8 mm, veľkosť oka 150x150 mm</t>
  </si>
  <si>
    <t>1232888573</t>
  </si>
  <si>
    <t>632001051.R</t>
  </si>
  <si>
    <t>Vyčistenie bet.podlahy a penetračný hĺbkový náter betónových podkladov podláh</t>
  </si>
  <si>
    <t>-273247194</t>
  </si>
  <si>
    <t>919732111.S</t>
  </si>
  <si>
    <t>Úprava povrchu cementobetónového krytu brúsením, hr. do 2 mm</t>
  </si>
  <si>
    <t>-1411665995</t>
  </si>
  <si>
    <t>957311423.S</t>
  </si>
  <si>
    <t>Loptová termonapájačka pre napájanie hovädzieho dobytka vč. napojenia</t>
  </si>
  <si>
    <t>-703181760</t>
  </si>
  <si>
    <t>-1963838640</t>
  </si>
  <si>
    <t>01.04 - Okapový chodník</t>
  </si>
  <si>
    <t xml:space="preserve">    1 - Zemné práce</t>
  </si>
  <si>
    <t xml:space="preserve">    2 - Zakladanie</t>
  </si>
  <si>
    <t xml:space="preserve">    5 - Komunikácie</t>
  </si>
  <si>
    <t>Zemné práce</t>
  </si>
  <si>
    <t>130201001.S</t>
  </si>
  <si>
    <t>Výkop jamy a ryhy v obmedzenom priestore horn. tr.3 ručne</t>
  </si>
  <si>
    <t>-1400473815</t>
  </si>
  <si>
    <t>162201102.S</t>
  </si>
  <si>
    <t>Vodorovné premiestnenie výkopku z horniny 1-4 nad 20-50m</t>
  </si>
  <si>
    <t>1129607398</t>
  </si>
  <si>
    <t>167101100.S</t>
  </si>
  <si>
    <t>Nakladanie výkopku tr.1-4 ručne</t>
  </si>
  <si>
    <t>-262508457</t>
  </si>
  <si>
    <t>171201101.S</t>
  </si>
  <si>
    <t>Uloženie sypaniny do násypov s rozprestretím sypaniny vo vrstvách a s hrubým urovnaním nezhutnených</t>
  </si>
  <si>
    <t>259621700</t>
  </si>
  <si>
    <t>Zakladanie</t>
  </si>
  <si>
    <t>215901101.S</t>
  </si>
  <si>
    <t>Zhutnenie podložia z rastlej horniny 1 až 4 pod násypy, z hornina súdržných do 92 % PS a nesúdržných</t>
  </si>
  <si>
    <t>-1824312456</t>
  </si>
  <si>
    <t>Komunikácie</t>
  </si>
  <si>
    <t>564750311.S</t>
  </si>
  <si>
    <t>Podklad pre okapový chodník z kameniva hrubého drveného fr. 16-32 mm s rozprestretím a zhutnením hr. 150 mm, plochy do 200 m2</t>
  </si>
  <si>
    <t>-2051555924</t>
  </si>
  <si>
    <t>581114113.R</t>
  </si>
  <si>
    <t>Kryt z betónu prostého C 20/25 komunikácií pre peších hr. 150 mm vč. dilátacií</t>
  </si>
  <si>
    <t>-564161099</t>
  </si>
  <si>
    <t>916531112.S</t>
  </si>
  <si>
    <t>Osadenie záhonového alebo parkového obrubníka betón., do lôžka z bet. pros. tr. C 16/20 bez bočnej opory</t>
  </si>
  <si>
    <t>995822976</t>
  </si>
  <si>
    <t>592170001800.S</t>
  </si>
  <si>
    <t>Obrubník parkový, šxv 50x200 mm</t>
  </si>
  <si>
    <t>2096763868</t>
  </si>
  <si>
    <t>918101112.S</t>
  </si>
  <si>
    <t>Lôžko pod obrubníky, krajníky alebo obruby z dlažobných kociek z betónu prostého tr. C 16/20</t>
  </si>
  <si>
    <t>1353377997</t>
  </si>
  <si>
    <t>878611663</t>
  </si>
  <si>
    <t>01.05 - Búracie práce</t>
  </si>
  <si>
    <t>962032231.S</t>
  </si>
  <si>
    <t xml:space="preserve">Búranie muriva alebo vybúranie otvorov plochy nad 4 m2 nadzákladového z tehál pálených, vápenopieskových, cementových na maltu,  -1,90500t</t>
  </si>
  <si>
    <t>1903951299</t>
  </si>
  <si>
    <t>962032631.S</t>
  </si>
  <si>
    <t xml:space="preserve">Búranie komínov. muriva z tehál nad strechou na akúkoľvek maltu,  -1,63300t</t>
  </si>
  <si>
    <t>2021581280</t>
  </si>
  <si>
    <t>968061115.S</t>
  </si>
  <si>
    <t>Demontáž okien drevených, 1 bm obvodu - 0,008t</t>
  </si>
  <si>
    <t>-1487991804</t>
  </si>
  <si>
    <t>968061125.S</t>
  </si>
  <si>
    <t>Vyvesenie dreveného dverného krídla do suti plochy do 2 m2, -0,02400t</t>
  </si>
  <si>
    <t>682007653</t>
  </si>
  <si>
    <t>968071116.S</t>
  </si>
  <si>
    <t>Demontáž dverí kovových vchodových, 1 bm obvodu - 0,005t</t>
  </si>
  <si>
    <t>-1200129727</t>
  </si>
  <si>
    <t>968072455.S</t>
  </si>
  <si>
    <t xml:space="preserve">Vybúranie kovových dverových zárubní plochy do 2 m2,  -0,07600t</t>
  </si>
  <si>
    <t>1009793337</t>
  </si>
  <si>
    <t>978013191.S</t>
  </si>
  <si>
    <t xml:space="preserve">Otlčenie omietok stien vnútorných vápenných alebo vápennocementových v rozsahu do 100 %,  -0,04600t</t>
  </si>
  <si>
    <t>-460297617</t>
  </si>
  <si>
    <t>978021191.S</t>
  </si>
  <si>
    <t xml:space="preserve">Otlčenie omietok stien vnútorných cementových v rozsahu do 100 %,  -0,06100t</t>
  </si>
  <si>
    <t>983536983</t>
  </si>
  <si>
    <t>978036191.S</t>
  </si>
  <si>
    <t xml:space="preserve">Otlčenie omietok šľachtených a pod., vonkajších brizolitových, v rozsahu do 100 %,  -0,05000t</t>
  </si>
  <si>
    <t>-1512164282</t>
  </si>
  <si>
    <t>979081111.S</t>
  </si>
  <si>
    <t>Odvoz sutiny a vybúraných hmôt na skládku do 1 km</t>
  </si>
  <si>
    <t>547511368</t>
  </si>
  <si>
    <t>979081121.S</t>
  </si>
  <si>
    <t>Odvoz sutiny a vybúraných hmôt na skládku za každý ďalší 1 km</t>
  </si>
  <si>
    <t>733972457</t>
  </si>
  <si>
    <t>979082111.S</t>
  </si>
  <si>
    <t>Vnútrostavenisková doprava sutiny a vybúraných hmôt do 10 m</t>
  </si>
  <si>
    <t>-1682263466</t>
  </si>
  <si>
    <t>979082121.S</t>
  </si>
  <si>
    <t>Vnútrostavenisková doprava sutiny a vybúraných hmôt za každých ďalších 5 m</t>
  </si>
  <si>
    <t>1467301911</t>
  </si>
  <si>
    <t>979089012.S</t>
  </si>
  <si>
    <t>Poplatok za skládku - betón, tehly, dlaždice (17 01) ostatné</t>
  </si>
  <si>
    <t>-729889002</t>
  </si>
  <si>
    <t>979089112.S</t>
  </si>
  <si>
    <t>Poplatok za skládku - drevo, sklo, plasty (17 02 ), ostatné</t>
  </si>
  <si>
    <t>-1317741426</t>
  </si>
  <si>
    <t>979089312.S</t>
  </si>
  <si>
    <t>Poplatok za skládku - kovy (meď, bronz, mosadz atď.) (17 04 ), ostatné</t>
  </si>
  <si>
    <t>-2097875255</t>
  </si>
  <si>
    <t>762822820.S</t>
  </si>
  <si>
    <t>Demontáž stropníc z reziva prierezovej plochy 144 - 288 cm2, -0,01700 t</t>
  </si>
  <si>
    <t>-1434380709</t>
  </si>
  <si>
    <t>762841812.S</t>
  </si>
  <si>
    <t>Demontáž podbíjania obkladov stropov a striech sklonu do 60° z dosiek hr. do 35 mm s omietkou, -0,04000 t</t>
  </si>
  <si>
    <t>990398040</t>
  </si>
  <si>
    <t>764339810.S</t>
  </si>
  <si>
    <t xml:space="preserve">Demontáž lemovania komínov na vlnitej alebo hladkej krytine v ploche, so sklonom do 30°  -0,00720t</t>
  </si>
  <si>
    <t>-1284455304</t>
  </si>
  <si>
    <t>764391820.S</t>
  </si>
  <si>
    <t xml:space="preserve">Demontáž ostatných strešných prvkov, záveterné lišty, so sklonom do 30° rš 250 a 330 mm,  -0,00192t</t>
  </si>
  <si>
    <t>-1974293711</t>
  </si>
  <si>
    <t>764393830.S</t>
  </si>
  <si>
    <t xml:space="preserve">Demontáž hrebeňa so sklonom do 30st. rš 250 a 400 mm,  -0,00197t</t>
  </si>
  <si>
    <t>239993416</t>
  </si>
  <si>
    <t>767392803.1</t>
  </si>
  <si>
    <t xml:space="preserve">Demontáž krytín striech z plechov privarených,  -0,00700t</t>
  </si>
  <si>
    <t>-341659869</t>
  </si>
  <si>
    <t>01.06 - Bleskozvod</t>
  </si>
  <si>
    <t>D3 - Montážne práce</t>
  </si>
  <si>
    <t xml:space="preserve">    D4 - M-21 ELEKTROMONTÁŽE</t>
  </si>
  <si>
    <t xml:space="preserve">    D5 - M-46 MONTÁŽE ZEMNÝCH PRÁC</t>
  </si>
  <si>
    <t>D3</t>
  </si>
  <si>
    <t>Montážne práce</t>
  </si>
  <si>
    <t>D4</t>
  </si>
  <si>
    <t>M-21 ELEKTROMONTÁŽE</t>
  </si>
  <si>
    <t>210220101</t>
  </si>
  <si>
    <t>Zvodový vodič včítane podpery FeZn do D 10 mm, A1 D 10 mm Cu D 8 mm</t>
  </si>
  <si>
    <t>64</t>
  </si>
  <si>
    <t>210220301</t>
  </si>
  <si>
    <t>Bleskozvodová svorka do 2 skrutiek (SS, SR 03)</t>
  </si>
  <si>
    <t>KUS</t>
  </si>
  <si>
    <t>210220302</t>
  </si>
  <si>
    <t>Bleskozvodová svorka nad 2 skrutky (ST, SJ, SK, SZ, SR 01, 02)</t>
  </si>
  <si>
    <t>210220372</t>
  </si>
  <si>
    <t>Ochranný uholník alebo rúrka s držiak. do steny</t>
  </si>
  <si>
    <t>210220401</t>
  </si>
  <si>
    <t>Označenie zvodov štítkami smaltované, z umelej hmot</t>
  </si>
  <si>
    <t>VODIC AlMgSi 8</t>
  </si>
  <si>
    <t>KG</t>
  </si>
  <si>
    <t>256</t>
  </si>
  <si>
    <t>1.1</t>
  </si>
  <si>
    <t>SVORKA SZ</t>
  </si>
  <si>
    <t>KS</t>
  </si>
  <si>
    <t>1.2</t>
  </si>
  <si>
    <t>SVORKA SK</t>
  </si>
  <si>
    <t>1.3</t>
  </si>
  <si>
    <t>SVORKA SO</t>
  </si>
  <si>
    <t>1.4</t>
  </si>
  <si>
    <t>SVORKA SP1</t>
  </si>
  <si>
    <t>1.5</t>
  </si>
  <si>
    <t>SVORKA SS</t>
  </si>
  <si>
    <t>1.6</t>
  </si>
  <si>
    <t>PODPERA PV 01</t>
  </si>
  <si>
    <t>1.7</t>
  </si>
  <si>
    <t>SVORKA SR 02</t>
  </si>
  <si>
    <t>1.9</t>
  </si>
  <si>
    <t>OCHRANNY UHOLNIK OU</t>
  </si>
  <si>
    <t>36</t>
  </si>
  <si>
    <t>1.10</t>
  </si>
  <si>
    <t>DRZIAK OU DOU</t>
  </si>
  <si>
    <t>38</t>
  </si>
  <si>
    <t>1.11</t>
  </si>
  <si>
    <t>PODPERA PV 23</t>
  </si>
  <si>
    <t>40</t>
  </si>
  <si>
    <t>1.12</t>
  </si>
  <si>
    <t>PODPERA PV 15</t>
  </si>
  <si>
    <t>42</t>
  </si>
  <si>
    <t>1.13</t>
  </si>
  <si>
    <t>ZEMNIACA TYC ZT1+Montaz</t>
  </si>
  <si>
    <t>44</t>
  </si>
  <si>
    <t>1.14</t>
  </si>
  <si>
    <t>FeZn pr. 10 mm</t>
  </si>
  <si>
    <t>46</t>
  </si>
  <si>
    <t>1.15</t>
  </si>
  <si>
    <t>FeZn 30x4 mm</t>
  </si>
  <si>
    <t>48</t>
  </si>
  <si>
    <t>1.16</t>
  </si>
  <si>
    <t>SVORKA SR 03</t>
  </si>
  <si>
    <t>50</t>
  </si>
  <si>
    <t>1.8</t>
  </si>
  <si>
    <t>PODRUZNY MATERIAL</t>
  </si>
  <si>
    <t>ODBORNA PREHLIADKA A SKUSKA</t>
  </si>
  <si>
    <t>HOD</t>
  </si>
  <si>
    <t>34</t>
  </si>
  <si>
    <t>D5</t>
  </si>
  <si>
    <t>M-46 MONTÁŽE ZEMNÝCH PRÁC</t>
  </si>
  <si>
    <t>460200153</t>
  </si>
  <si>
    <t>Hĺbenie káblovej ryhy 35 cm širokej a 70 cm hlbokej, v zemine triedy 3</t>
  </si>
  <si>
    <t>460560154</t>
  </si>
  <si>
    <t>Ručný zásyp nezap. káblovej ryhy bez zhutn. zeminy, 35 cm širokej, 70 cm hlbokej v zemine tr. 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</si>
</sst>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33</v>
      </c>
      <c r="AK20" s="28" t="s">
        <v>26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34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36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37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38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39</v>
      </c>
      <c r="E29" s="3"/>
      <c r="F29" s="41" t="s">
        <v>40</v>
      </c>
      <c r="G29" s="3"/>
      <c r="H29" s="3"/>
      <c r="I29" s="3"/>
      <c r="J29" s="3"/>
      <c r="K29" s="3"/>
      <c r="L29" s="42">
        <v>0.23000000000000001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>
        <f>ROUND(AV94, 2)</f>
        <v>0</v>
      </c>
      <c r="AL29" s="43"/>
      <c r="AM29" s="43"/>
      <c r="AN29" s="43"/>
      <c r="AO29" s="43"/>
      <c r="AP29" s="43"/>
      <c r="AQ29" s="43"/>
      <c r="AR29" s="45"/>
      <c r="AS29" s="43"/>
      <c r="AT29" s="43"/>
      <c r="AU29" s="43"/>
      <c r="AV29" s="43"/>
      <c r="AW29" s="43"/>
      <c r="AX29" s="43"/>
      <c r="AY29" s="43"/>
      <c r="AZ29" s="43"/>
      <c r="BE29" s="46"/>
    </row>
    <row r="30" s="3" customFormat="1" ht="14.4" customHeight="1">
      <c r="A30" s="3"/>
      <c r="B30" s="40"/>
      <c r="C30" s="3"/>
      <c r="D30" s="3"/>
      <c r="E30" s="3"/>
      <c r="F30" s="41" t="s">
        <v>41</v>
      </c>
      <c r="G30" s="3"/>
      <c r="H30" s="3"/>
      <c r="I30" s="3"/>
      <c r="J30" s="3"/>
      <c r="K30" s="3"/>
      <c r="L30" s="42">
        <v>0.23000000000000001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>
        <f>ROUND(AW94, 2)</f>
        <v>0</v>
      </c>
      <c r="AL30" s="43"/>
      <c r="AM30" s="43"/>
      <c r="AN30" s="43"/>
      <c r="AO30" s="43"/>
      <c r="AP30" s="43"/>
      <c r="AQ30" s="43"/>
      <c r="AR30" s="45"/>
      <c r="AS30" s="43"/>
      <c r="AT30" s="43"/>
      <c r="AU30" s="43"/>
      <c r="AV30" s="43"/>
      <c r="AW30" s="43"/>
      <c r="AX30" s="43"/>
      <c r="AY30" s="43"/>
      <c r="AZ30" s="43"/>
      <c r="BE30" s="46"/>
    </row>
    <row r="31" hidden="1" s="3" customFormat="1" ht="14.4" customHeight="1">
      <c r="A31" s="3"/>
      <c r="B31" s="40"/>
      <c r="C31" s="3"/>
      <c r="D31" s="3"/>
      <c r="E31" s="3"/>
      <c r="F31" s="28" t="s">
        <v>42</v>
      </c>
      <c r="G31" s="3"/>
      <c r="H31" s="3"/>
      <c r="I31" s="3"/>
      <c r="J31" s="3"/>
      <c r="K31" s="3"/>
      <c r="L31" s="47">
        <v>0.23000000000000001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8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8">
        <v>0</v>
      </c>
      <c r="AL31" s="3"/>
      <c r="AM31" s="3"/>
      <c r="AN31" s="3"/>
      <c r="AO31" s="3"/>
      <c r="AP31" s="3"/>
      <c r="AQ31" s="3"/>
      <c r="AR31" s="40"/>
      <c r="BE31" s="46"/>
    </row>
    <row r="32" hidden="1" s="3" customFormat="1" ht="14.4" customHeight="1">
      <c r="A32" s="3"/>
      <c r="B32" s="40"/>
      <c r="C32" s="3"/>
      <c r="D32" s="3"/>
      <c r="E32" s="3"/>
      <c r="F32" s="28" t="s">
        <v>43</v>
      </c>
      <c r="G32" s="3"/>
      <c r="H32" s="3"/>
      <c r="I32" s="3"/>
      <c r="J32" s="3"/>
      <c r="K32" s="3"/>
      <c r="L32" s="47">
        <v>0.23000000000000001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8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8">
        <v>0</v>
      </c>
      <c r="AL32" s="3"/>
      <c r="AM32" s="3"/>
      <c r="AN32" s="3"/>
      <c r="AO32" s="3"/>
      <c r="AP32" s="3"/>
      <c r="AQ32" s="3"/>
      <c r="AR32" s="40"/>
      <c r="BE32" s="46"/>
    </row>
    <row r="33" hidden="1" s="3" customFormat="1" ht="14.4" customHeight="1">
      <c r="A33" s="3"/>
      <c r="B33" s="40"/>
      <c r="C33" s="3"/>
      <c r="D33" s="3"/>
      <c r="E33" s="3"/>
      <c r="F33" s="41" t="s">
        <v>44</v>
      </c>
      <c r="G33" s="3"/>
      <c r="H33" s="3"/>
      <c r="I33" s="3"/>
      <c r="J33" s="3"/>
      <c r="K33" s="3"/>
      <c r="L33" s="42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>
        <v>0</v>
      </c>
      <c r="AL33" s="43"/>
      <c r="AM33" s="43"/>
      <c r="AN33" s="43"/>
      <c r="AO33" s="43"/>
      <c r="AP33" s="43"/>
      <c r="AQ33" s="43"/>
      <c r="AR33" s="45"/>
      <c r="AS33" s="43"/>
      <c r="AT33" s="43"/>
      <c r="AU33" s="43"/>
      <c r="AV33" s="43"/>
      <c r="AW33" s="43"/>
      <c r="AX33" s="43"/>
      <c r="AY33" s="43"/>
      <c r="AZ33" s="43"/>
      <c r="BE33" s="46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9"/>
      <c r="D35" s="50" t="s">
        <v>45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46</v>
      </c>
      <c r="U35" s="51"/>
      <c r="V35" s="51"/>
      <c r="W35" s="51"/>
      <c r="X35" s="53" t="s">
        <v>47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6"/>
      <c r="D49" s="57" t="s">
        <v>48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49</v>
      </c>
      <c r="AI49" s="58"/>
      <c r="AJ49" s="58"/>
      <c r="AK49" s="58"/>
      <c r="AL49" s="58"/>
      <c r="AM49" s="58"/>
      <c r="AN49" s="58"/>
      <c r="AO49" s="58"/>
      <c r="AR49" s="56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9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9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9" t="s">
        <v>50</v>
      </c>
      <c r="AI60" s="37"/>
      <c r="AJ60" s="37"/>
      <c r="AK60" s="37"/>
      <c r="AL60" s="37"/>
      <c r="AM60" s="59" t="s">
        <v>51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7" t="s">
        <v>52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57" t="s">
        <v>53</v>
      </c>
      <c r="AI64" s="60"/>
      <c r="AJ64" s="60"/>
      <c r="AK64" s="60"/>
      <c r="AL64" s="60"/>
      <c r="AM64" s="60"/>
      <c r="AN64" s="60"/>
      <c r="AO64" s="60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9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9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9" t="s">
        <v>50</v>
      </c>
      <c r="AI75" s="37"/>
      <c r="AJ75" s="37"/>
      <c r="AK75" s="37"/>
      <c r="AL75" s="37"/>
      <c r="AM75" s="59" t="s">
        <v>51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35"/>
      <c r="B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35"/>
      <c r="BE81" s="34"/>
    </row>
    <row r="82" s="2" customFormat="1" ht="24.96" customHeight="1">
      <c r="A82" s="34"/>
      <c r="B82" s="35"/>
      <c r="C82" s="19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5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202303032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5"/>
      <c r="BE84" s="4"/>
    </row>
    <row r="85" s="5" customFormat="1" ht="36.96" customHeight="1">
      <c r="A85" s="5"/>
      <c r="B85" s="66"/>
      <c r="C85" s="67" t="s">
        <v>15</v>
      </c>
      <c r="D85" s="5"/>
      <c r="E85" s="5"/>
      <c r="F85" s="5"/>
      <c r="G85" s="5"/>
      <c r="H85" s="5"/>
      <c r="I85" s="5"/>
      <c r="J85" s="5"/>
      <c r="K85" s="5"/>
      <c r="L85" s="68" t="str">
        <f>K6</f>
        <v>OBNOVA MAŠTALE PRE HOVÄDZÍ DOBYTOK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6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9" t="str">
        <f>IF(K8="","",K8)</f>
        <v>k.ú. Osadné, parc.č. C KN 1631/2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70" t="str">
        <f>IF(AN8= "","",AN8)</f>
        <v>23. 1. 2025</v>
      </c>
      <c r="AN87" s="70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40.0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 xml:space="preserve">Filip Cichý, Hrabovec nad Laborcom s.č. 2, 067 01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71" t="str">
        <f>IF(E17="","",E17)</f>
        <v>Ing.Róbert Šmajda, Palárikova 1603/2, 069 01 Snina</v>
      </c>
      <c r="AN89" s="4"/>
      <c r="AO89" s="4"/>
      <c r="AP89" s="4"/>
      <c r="AQ89" s="34"/>
      <c r="AR89" s="35"/>
      <c r="AS89" s="72" t="s">
        <v>55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71" t="str">
        <f>IF(E20="","",E20)</f>
        <v>Martin Kofira - KM</v>
      </c>
      <c r="AN90" s="4"/>
      <c r="AO90" s="4"/>
      <c r="AP90" s="4"/>
      <c r="AQ90" s="34"/>
      <c r="AR90" s="35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6"/>
      <c r="AT91" s="77"/>
      <c r="AU91" s="78"/>
      <c r="AV91" s="78"/>
      <c r="AW91" s="78"/>
      <c r="AX91" s="78"/>
      <c r="AY91" s="78"/>
      <c r="AZ91" s="78"/>
      <c r="BA91" s="78"/>
      <c r="BB91" s="78"/>
      <c r="BC91" s="78"/>
      <c r="BD91" s="79"/>
      <c r="BE91" s="34"/>
    </row>
    <row r="92" s="2" customFormat="1" ht="29.28" customHeight="1">
      <c r="A92" s="34"/>
      <c r="B92" s="35"/>
      <c r="C92" s="80" t="s">
        <v>56</v>
      </c>
      <c r="D92" s="81"/>
      <c r="E92" s="81"/>
      <c r="F92" s="81"/>
      <c r="G92" s="81"/>
      <c r="H92" s="82"/>
      <c r="I92" s="83" t="s">
        <v>57</v>
      </c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4" t="s">
        <v>58</v>
      </c>
      <c r="AH92" s="81"/>
      <c r="AI92" s="81"/>
      <c r="AJ92" s="81"/>
      <c r="AK92" s="81"/>
      <c r="AL92" s="81"/>
      <c r="AM92" s="81"/>
      <c r="AN92" s="83" t="s">
        <v>59</v>
      </c>
      <c r="AO92" s="81"/>
      <c r="AP92" s="85"/>
      <c r="AQ92" s="86" t="s">
        <v>60</v>
      </c>
      <c r="AR92" s="35"/>
      <c r="AS92" s="87" t="s">
        <v>61</v>
      </c>
      <c r="AT92" s="88" t="s">
        <v>62</v>
      </c>
      <c r="AU92" s="88" t="s">
        <v>63</v>
      </c>
      <c r="AV92" s="88" t="s">
        <v>64</v>
      </c>
      <c r="AW92" s="88" t="s">
        <v>65</v>
      </c>
      <c r="AX92" s="88" t="s">
        <v>66</v>
      </c>
      <c r="AY92" s="88" t="s">
        <v>67</v>
      </c>
      <c r="AZ92" s="88" t="s">
        <v>68</v>
      </c>
      <c r="BA92" s="88" t="s">
        <v>69</v>
      </c>
      <c r="BB92" s="88" t="s">
        <v>70</v>
      </c>
      <c r="BC92" s="88" t="s">
        <v>71</v>
      </c>
      <c r="BD92" s="89" t="s">
        <v>72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90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2"/>
      <c r="BE93" s="34"/>
    </row>
    <row r="94" s="6" customFormat="1" ht="32.4" customHeight="1">
      <c r="A94" s="6"/>
      <c r="B94" s="93"/>
      <c r="C94" s="94" t="s">
        <v>73</v>
      </c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6">
        <f>ROUND(AG95,2)</f>
        <v>0</v>
      </c>
      <c r="AH94" s="96"/>
      <c r="AI94" s="96"/>
      <c r="AJ94" s="96"/>
      <c r="AK94" s="96"/>
      <c r="AL94" s="96"/>
      <c r="AM94" s="96"/>
      <c r="AN94" s="97">
        <f>SUM(AG94,AT94)</f>
        <v>0</v>
      </c>
      <c r="AO94" s="97"/>
      <c r="AP94" s="97"/>
      <c r="AQ94" s="98" t="s">
        <v>1</v>
      </c>
      <c r="AR94" s="93"/>
      <c r="AS94" s="99">
        <f>ROUND(AS95,2)</f>
        <v>0</v>
      </c>
      <c r="AT94" s="100">
        <f>ROUND(SUM(AV94:AW94),2)</f>
        <v>0</v>
      </c>
      <c r="AU94" s="101">
        <f>ROUND(AU95,5)</f>
        <v>0</v>
      </c>
      <c r="AV94" s="100">
        <f>ROUND(AZ94*L29,2)</f>
        <v>0</v>
      </c>
      <c r="AW94" s="100">
        <f>ROUND(BA94*L30,2)</f>
        <v>0</v>
      </c>
      <c r="AX94" s="100">
        <f>ROUND(BB94*L29,2)</f>
        <v>0</v>
      </c>
      <c r="AY94" s="100">
        <f>ROUND(BC94*L30,2)</f>
        <v>0</v>
      </c>
      <c r="AZ94" s="100">
        <f>ROUND(AZ95,2)</f>
        <v>0</v>
      </c>
      <c r="BA94" s="100">
        <f>ROUND(BA95,2)</f>
        <v>0</v>
      </c>
      <c r="BB94" s="100">
        <f>ROUND(BB95,2)</f>
        <v>0</v>
      </c>
      <c r="BC94" s="100">
        <f>ROUND(BC95,2)</f>
        <v>0</v>
      </c>
      <c r="BD94" s="102">
        <f>ROUND(BD95,2)</f>
        <v>0</v>
      </c>
      <c r="BE94" s="6"/>
      <c r="BS94" s="103" t="s">
        <v>74</v>
      </c>
      <c r="BT94" s="103" t="s">
        <v>75</v>
      </c>
      <c r="BU94" s="104" t="s">
        <v>76</v>
      </c>
      <c r="BV94" s="103" t="s">
        <v>77</v>
      </c>
      <c r="BW94" s="103" t="s">
        <v>4</v>
      </c>
      <c r="BX94" s="103" t="s">
        <v>78</v>
      </c>
      <c r="CL94" s="103" t="s">
        <v>1</v>
      </c>
    </row>
    <row r="95" s="7" customFormat="1" ht="24.75" customHeight="1">
      <c r="A95" s="7"/>
      <c r="B95" s="105"/>
      <c r="C95" s="106"/>
      <c r="D95" s="107" t="s">
        <v>79</v>
      </c>
      <c r="E95" s="107"/>
      <c r="F95" s="107"/>
      <c r="G95" s="107"/>
      <c r="H95" s="107"/>
      <c r="I95" s="108"/>
      <c r="J95" s="107" t="s">
        <v>80</v>
      </c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9">
        <f>ROUND(SUM(AG96:AG101),2)</f>
        <v>0</v>
      </c>
      <c r="AH95" s="108"/>
      <c r="AI95" s="108"/>
      <c r="AJ95" s="108"/>
      <c r="AK95" s="108"/>
      <c r="AL95" s="108"/>
      <c r="AM95" s="108"/>
      <c r="AN95" s="110">
        <f>SUM(AG95,AT95)</f>
        <v>0</v>
      </c>
      <c r="AO95" s="108"/>
      <c r="AP95" s="108"/>
      <c r="AQ95" s="111" t="s">
        <v>81</v>
      </c>
      <c r="AR95" s="105"/>
      <c r="AS95" s="112">
        <f>ROUND(SUM(AS96:AS101),2)</f>
        <v>0</v>
      </c>
      <c r="AT95" s="113">
        <f>ROUND(SUM(AV95:AW95),2)</f>
        <v>0</v>
      </c>
      <c r="AU95" s="114">
        <f>ROUND(SUM(AU96:AU101),5)</f>
        <v>0</v>
      </c>
      <c r="AV95" s="113">
        <f>ROUND(AZ95*L29,2)</f>
        <v>0</v>
      </c>
      <c r="AW95" s="113">
        <f>ROUND(BA95*L30,2)</f>
        <v>0</v>
      </c>
      <c r="AX95" s="113">
        <f>ROUND(BB95*L29,2)</f>
        <v>0</v>
      </c>
      <c r="AY95" s="113">
        <f>ROUND(BC95*L30,2)</f>
        <v>0</v>
      </c>
      <c r="AZ95" s="113">
        <f>ROUND(SUM(AZ96:AZ101),2)</f>
        <v>0</v>
      </c>
      <c r="BA95" s="113">
        <f>ROUND(SUM(BA96:BA101),2)</f>
        <v>0</v>
      </c>
      <c r="BB95" s="113">
        <f>ROUND(SUM(BB96:BB101),2)</f>
        <v>0</v>
      </c>
      <c r="BC95" s="113">
        <f>ROUND(SUM(BC96:BC101),2)</f>
        <v>0</v>
      </c>
      <c r="BD95" s="115">
        <f>ROUND(SUM(BD96:BD101),2)</f>
        <v>0</v>
      </c>
      <c r="BE95" s="7"/>
      <c r="BS95" s="116" t="s">
        <v>74</v>
      </c>
      <c r="BT95" s="116" t="s">
        <v>82</v>
      </c>
      <c r="BU95" s="116" t="s">
        <v>76</v>
      </c>
      <c r="BV95" s="116" t="s">
        <v>77</v>
      </c>
      <c r="BW95" s="116" t="s">
        <v>83</v>
      </c>
      <c r="BX95" s="116" t="s">
        <v>4</v>
      </c>
      <c r="CL95" s="116" t="s">
        <v>1</v>
      </c>
      <c r="CM95" s="116" t="s">
        <v>75</v>
      </c>
    </row>
    <row r="96" s="4" customFormat="1" ht="16.5" customHeight="1">
      <c r="A96" s="117" t="s">
        <v>84</v>
      </c>
      <c r="B96" s="65"/>
      <c r="C96" s="10"/>
      <c r="D96" s="10"/>
      <c r="E96" s="118" t="s">
        <v>85</v>
      </c>
      <c r="F96" s="118"/>
      <c r="G96" s="118"/>
      <c r="H96" s="118"/>
      <c r="I96" s="118"/>
      <c r="J96" s="10"/>
      <c r="K96" s="118" t="s">
        <v>86</v>
      </c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9">
        <f>'01.01 - Strecha'!J32</f>
        <v>0</v>
      </c>
      <c r="AH96" s="10"/>
      <c r="AI96" s="10"/>
      <c r="AJ96" s="10"/>
      <c r="AK96" s="10"/>
      <c r="AL96" s="10"/>
      <c r="AM96" s="10"/>
      <c r="AN96" s="119">
        <f>SUM(AG96,AT96)</f>
        <v>0</v>
      </c>
      <c r="AO96" s="10"/>
      <c r="AP96" s="10"/>
      <c r="AQ96" s="120" t="s">
        <v>87</v>
      </c>
      <c r="AR96" s="65"/>
      <c r="AS96" s="121">
        <v>0</v>
      </c>
      <c r="AT96" s="122">
        <f>ROUND(SUM(AV96:AW96),2)</f>
        <v>0</v>
      </c>
      <c r="AU96" s="123">
        <f>'01.01 - Strecha'!P128</f>
        <v>0</v>
      </c>
      <c r="AV96" s="122">
        <f>'01.01 - Strecha'!J35</f>
        <v>0</v>
      </c>
      <c r="AW96" s="122">
        <f>'01.01 - Strecha'!J36</f>
        <v>0</v>
      </c>
      <c r="AX96" s="122">
        <f>'01.01 - Strecha'!J37</f>
        <v>0</v>
      </c>
      <c r="AY96" s="122">
        <f>'01.01 - Strecha'!J38</f>
        <v>0</v>
      </c>
      <c r="AZ96" s="122">
        <f>'01.01 - Strecha'!F35</f>
        <v>0</v>
      </c>
      <c r="BA96" s="122">
        <f>'01.01 - Strecha'!F36</f>
        <v>0</v>
      </c>
      <c r="BB96" s="122">
        <f>'01.01 - Strecha'!F37</f>
        <v>0</v>
      </c>
      <c r="BC96" s="122">
        <f>'01.01 - Strecha'!F38</f>
        <v>0</v>
      </c>
      <c r="BD96" s="124">
        <f>'01.01 - Strecha'!F39</f>
        <v>0</v>
      </c>
      <c r="BE96" s="4"/>
      <c r="BT96" s="23" t="s">
        <v>88</v>
      </c>
      <c r="BV96" s="23" t="s">
        <v>77</v>
      </c>
      <c r="BW96" s="23" t="s">
        <v>89</v>
      </c>
      <c r="BX96" s="23" t="s">
        <v>83</v>
      </c>
      <c r="CL96" s="23" t="s">
        <v>1</v>
      </c>
    </row>
    <row r="97" s="4" customFormat="1" ht="16.5" customHeight="1">
      <c r="A97" s="117" t="s">
        <v>84</v>
      </c>
      <c r="B97" s="65"/>
      <c r="C97" s="10"/>
      <c r="D97" s="10"/>
      <c r="E97" s="118" t="s">
        <v>90</v>
      </c>
      <c r="F97" s="118"/>
      <c r="G97" s="118"/>
      <c r="H97" s="118"/>
      <c r="I97" s="118"/>
      <c r="J97" s="10"/>
      <c r="K97" s="118" t="s">
        <v>91</v>
      </c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9">
        <f>'01.02 - Okná, omietky'!J32</f>
        <v>0</v>
      </c>
      <c r="AH97" s="10"/>
      <c r="AI97" s="10"/>
      <c r="AJ97" s="10"/>
      <c r="AK97" s="10"/>
      <c r="AL97" s="10"/>
      <c r="AM97" s="10"/>
      <c r="AN97" s="119">
        <f>SUM(AG97,AT97)</f>
        <v>0</v>
      </c>
      <c r="AO97" s="10"/>
      <c r="AP97" s="10"/>
      <c r="AQ97" s="120" t="s">
        <v>87</v>
      </c>
      <c r="AR97" s="65"/>
      <c r="AS97" s="121">
        <v>0</v>
      </c>
      <c r="AT97" s="122">
        <f>ROUND(SUM(AV97:AW97),2)</f>
        <v>0</v>
      </c>
      <c r="AU97" s="123">
        <f>'01.02 - Okná, omietky'!P130</f>
        <v>0</v>
      </c>
      <c r="AV97" s="122">
        <f>'01.02 - Okná, omietky'!J35</f>
        <v>0</v>
      </c>
      <c r="AW97" s="122">
        <f>'01.02 - Okná, omietky'!J36</f>
        <v>0</v>
      </c>
      <c r="AX97" s="122">
        <f>'01.02 - Okná, omietky'!J37</f>
        <v>0</v>
      </c>
      <c r="AY97" s="122">
        <f>'01.02 - Okná, omietky'!J38</f>
        <v>0</v>
      </c>
      <c r="AZ97" s="122">
        <f>'01.02 - Okná, omietky'!F35</f>
        <v>0</v>
      </c>
      <c r="BA97" s="122">
        <f>'01.02 - Okná, omietky'!F36</f>
        <v>0</v>
      </c>
      <c r="BB97" s="122">
        <f>'01.02 - Okná, omietky'!F37</f>
        <v>0</v>
      </c>
      <c r="BC97" s="122">
        <f>'01.02 - Okná, omietky'!F38</f>
        <v>0</v>
      </c>
      <c r="BD97" s="124">
        <f>'01.02 - Okná, omietky'!F39</f>
        <v>0</v>
      </c>
      <c r="BE97" s="4"/>
      <c r="BT97" s="23" t="s">
        <v>88</v>
      </c>
      <c r="BV97" s="23" t="s">
        <v>77</v>
      </c>
      <c r="BW97" s="23" t="s">
        <v>92</v>
      </c>
      <c r="BX97" s="23" t="s">
        <v>83</v>
      </c>
      <c r="CL97" s="23" t="s">
        <v>1</v>
      </c>
    </row>
    <row r="98" s="4" customFormat="1" ht="16.5" customHeight="1">
      <c r="A98" s="117" t="s">
        <v>84</v>
      </c>
      <c r="B98" s="65"/>
      <c r="C98" s="10"/>
      <c r="D98" s="10"/>
      <c r="E98" s="118" t="s">
        <v>93</v>
      </c>
      <c r="F98" s="118"/>
      <c r="G98" s="118"/>
      <c r="H98" s="118"/>
      <c r="I98" s="118"/>
      <c r="J98" s="10"/>
      <c r="K98" s="118" t="s">
        <v>94</v>
      </c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9">
        <f>'01.03 - Podlaha'!J32</f>
        <v>0</v>
      </c>
      <c r="AH98" s="10"/>
      <c r="AI98" s="10"/>
      <c r="AJ98" s="10"/>
      <c r="AK98" s="10"/>
      <c r="AL98" s="10"/>
      <c r="AM98" s="10"/>
      <c r="AN98" s="119">
        <f>SUM(AG98,AT98)</f>
        <v>0</v>
      </c>
      <c r="AO98" s="10"/>
      <c r="AP98" s="10"/>
      <c r="AQ98" s="120" t="s">
        <v>87</v>
      </c>
      <c r="AR98" s="65"/>
      <c r="AS98" s="121">
        <v>0</v>
      </c>
      <c r="AT98" s="122">
        <f>ROUND(SUM(AV98:AW98),2)</f>
        <v>0</v>
      </c>
      <c r="AU98" s="123">
        <f>'01.03 - Podlaha'!P124</f>
        <v>0</v>
      </c>
      <c r="AV98" s="122">
        <f>'01.03 - Podlaha'!J35</f>
        <v>0</v>
      </c>
      <c r="AW98" s="122">
        <f>'01.03 - Podlaha'!J36</f>
        <v>0</v>
      </c>
      <c r="AX98" s="122">
        <f>'01.03 - Podlaha'!J37</f>
        <v>0</v>
      </c>
      <c r="AY98" s="122">
        <f>'01.03 - Podlaha'!J38</f>
        <v>0</v>
      </c>
      <c r="AZ98" s="122">
        <f>'01.03 - Podlaha'!F35</f>
        <v>0</v>
      </c>
      <c r="BA98" s="122">
        <f>'01.03 - Podlaha'!F36</f>
        <v>0</v>
      </c>
      <c r="BB98" s="122">
        <f>'01.03 - Podlaha'!F37</f>
        <v>0</v>
      </c>
      <c r="BC98" s="122">
        <f>'01.03 - Podlaha'!F38</f>
        <v>0</v>
      </c>
      <c r="BD98" s="124">
        <f>'01.03 - Podlaha'!F39</f>
        <v>0</v>
      </c>
      <c r="BE98" s="4"/>
      <c r="BT98" s="23" t="s">
        <v>88</v>
      </c>
      <c r="BV98" s="23" t="s">
        <v>77</v>
      </c>
      <c r="BW98" s="23" t="s">
        <v>95</v>
      </c>
      <c r="BX98" s="23" t="s">
        <v>83</v>
      </c>
      <c r="CL98" s="23" t="s">
        <v>1</v>
      </c>
    </row>
    <row r="99" s="4" customFormat="1" ht="16.5" customHeight="1">
      <c r="A99" s="117" t="s">
        <v>84</v>
      </c>
      <c r="B99" s="65"/>
      <c r="C99" s="10"/>
      <c r="D99" s="10"/>
      <c r="E99" s="118" t="s">
        <v>96</v>
      </c>
      <c r="F99" s="118"/>
      <c r="G99" s="118"/>
      <c r="H99" s="118"/>
      <c r="I99" s="118"/>
      <c r="J99" s="10"/>
      <c r="K99" s="118" t="s">
        <v>97</v>
      </c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9">
        <f>'01.04 - Okapový chodník'!J32</f>
        <v>0</v>
      </c>
      <c r="AH99" s="10"/>
      <c r="AI99" s="10"/>
      <c r="AJ99" s="10"/>
      <c r="AK99" s="10"/>
      <c r="AL99" s="10"/>
      <c r="AM99" s="10"/>
      <c r="AN99" s="119">
        <f>SUM(AG99,AT99)</f>
        <v>0</v>
      </c>
      <c r="AO99" s="10"/>
      <c r="AP99" s="10"/>
      <c r="AQ99" s="120" t="s">
        <v>87</v>
      </c>
      <c r="AR99" s="65"/>
      <c r="AS99" s="121">
        <v>0</v>
      </c>
      <c r="AT99" s="122">
        <f>ROUND(SUM(AV99:AW99),2)</f>
        <v>0</v>
      </c>
      <c r="AU99" s="123">
        <f>'01.04 - Okapový chodník'!P126</f>
        <v>0</v>
      </c>
      <c r="AV99" s="122">
        <f>'01.04 - Okapový chodník'!J35</f>
        <v>0</v>
      </c>
      <c r="AW99" s="122">
        <f>'01.04 - Okapový chodník'!J36</f>
        <v>0</v>
      </c>
      <c r="AX99" s="122">
        <f>'01.04 - Okapový chodník'!J37</f>
        <v>0</v>
      </c>
      <c r="AY99" s="122">
        <f>'01.04 - Okapový chodník'!J38</f>
        <v>0</v>
      </c>
      <c r="AZ99" s="122">
        <f>'01.04 - Okapový chodník'!F35</f>
        <v>0</v>
      </c>
      <c r="BA99" s="122">
        <f>'01.04 - Okapový chodník'!F36</f>
        <v>0</v>
      </c>
      <c r="BB99" s="122">
        <f>'01.04 - Okapový chodník'!F37</f>
        <v>0</v>
      </c>
      <c r="BC99" s="122">
        <f>'01.04 - Okapový chodník'!F38</f>
        <v>0</v>
      </c>
      <c r="BD99" s="124">
        <f>'01.04 - Okapový chodník'!F39</f>
        <v>0</v>
      </c>
      <c r="BE99" s="4"/>
      <c r="BT99" s="23" t="s">
        <v>88</v>
      </c>
      <c r="BV99" s="23" t="s">
        <v>77</v>
      </c>
      <c r="BW99" s="23" t="s">
        <v>98</v>
      </c>
      <c r="BX99" s="23" t="s">
        <v>83</v>
      </c>
      <c r="CL99" s="23" t="s">
        <v>1</v>
      </c>
    </row>
    <row r="100" s="4" customFormat="1" ht="16.5" customHeight="1">
      <c r="A100" s="117" t="s">
        <v>84</v>
      </c>
      <c r="B100" s="65"/>
      <c r="C100" s="10"/>
      <c r="D100" s="10"/>
      <c r="E100" s="118" t="s">
        <v>99</v>
      </c>
      <c r="F100" s="118"/>
      <c r="G100" s="118"/>
      <c r="H100" s="118"/>
      <c r="I100" s="118"/>
      <c r="J100" s="10"/>
      <c r="K100" s="118" t="s">
        <v>100</v>
      </c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9">
        <f>'01.05 - Búracie práce'!J32</f>
        <v>0</v>
      </c>
      <c r="AH100" s="10"/>
      <c r="AI100" s="10"/>
      <c r="AJ100" s="10"/>
      <c r="AK100" s="10"/>
      <c r="AL100" s="10"/>
      <c r="AM100" s="10"/>
      <c r="AN100" s="119">
        <f>SUM(AG100,AT100)</f>
        <v>0</v>
      </c>
      <c r="AO100" s="10"/>
      <c r="AP100" s="10"/>
      <c r="AQ100" s="120" t="s">
        <v>87</v>
      </c>
      <c r="AR100" s="65"/>
      <c r="AS100" s="121">
        <v>0</v>
      </c>
      <c r="AT100" s="122">
        <f>ROUND(SUM(AV100:AW100),2)</f>
        <v>0</v>
      </c>
      <c r="AU100" s="123">
        <f>'01.05 - Búracie práce'!P126</f>
        <v>0</v>
      </c>
      <c r="AV100" s="122">
        <f>'01.05 - Búracie práce'!J35</f>
        <v>0</v>
      </c>
      <c r="AW100" s="122">
        <f>'01.05 - Búracie práce'!J36</f>
        <v>0</v>
      </c>
      <c r="AX100" s="122">
        <f>'01.05 - Búracie práce'!J37</f>
        <v>0</v>
      </c>
      <c r="AY100" s="122">
        <f>'01.05 - Búracie práce'!J38</f>
        <v>0</v>
      </c>
      <c r="AZ100" s="122">
        <f>'01.05 - Búracie práce'!F35</f>
        <v>0</v>
      </c>
      <c r="BA100" s="122">
        <f>'01.05 - Búracie práce'!F36</f>
        <v>0</v>
      </c>
      <c r="BB100" s="122">
        <f>'01.05 - Búracie práce'!F37</f>
        <v>0</v>
      </c>
      <c r="BC100" s="122">
        <f>'01.05 - Búracie práce'!F38</f>
        <v>0</v>
      </c>
      <c r="BD100" s="124">
        <f>'01.05 - Búracie práce'!F39</f>
        <v>0</v>
      </c>
      <c r="BE100" s="4"/>
      <c r="BT100" s="23" t="s">
        <v>88</v>
      </c>
      <c r="BV100" s="23" t="s">
        <v>77</v>
      </c>
      <c r="BW100" s="23" t="s">
        <v>101</v>
      </c>
      <c r="BX100" s="23" t="s">
        <v>83</v>
      </c>
      <c r="CL100" s="23" t="s">
        <v>1</v>
      </c>
    </row>
    <row r="101" s="4" customFormat="1" ht="16.5" customHeight="1">
      <c r="A101" s="117" t="s">
        <v>84</v>
      </c>
      <c r="B101" s="65"/>
      <c r="C101" s="10"/>
      <c r="D101" s="10"/>
      <c r="E101" s="118" t="s">
        <v>102</v>
      </c>
      <c r="F101" s="118"/>
      <c r="G101" s="118"/>
      <c r="H101" s="118"/>
      <c r="I101" s="118"/>
      <c r="J101" s="10"/>
      <c r="K101" s="118" t="s">
        <v>103</v>
      </c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9">
        <f>'01.06 - Bleskozvod'!J32</f>
        <v>0</v>
      </c>
      <c r="AH101" s="10"/>
      <c r="AI101" s="10"/>
      <c r="AJ101" s="10"/>
      <c r="AK101" s="10"/>
      <c r="AL101" s="10"/>
      <c r="AM101" s="10"/>
      <c r="AN101" s="119">
        <f>SUM(AG101,AT101)</f>
        <v>0</v>
      </c>
      <c r="AO101" s="10"/>
      <c r="AP101" s="10"/>
      <c r="AQ101" s="120" t="s">
        <v>87</v>
      </c>
      <c r="AR101" s="65"/>
      <c r="AS101" s="125">
        <v>0</v>
      </c>
      <c r="AT101" s="126">
        <f>ROUND(SUM(AV101:AW101),2)</f>
        <v>0</v>
      </c>
      <c r="AU101" s="127">
        <f>'01.06 - Bleskozvod'!P123</f>
        <v>0</v>
      </c>
      <c r="AV101" s="126">
        <f>'01.06 - Bleskozvod'!J35</f>
        <v>0</v>
      </c>
      <c r="AW101" s="126">
        <f>'01.06 - Bleskozvod'!J36</f>
        <v>0</v>
      </c>
      <c r="AX101" s="126">
        <f>'01.06 - Bleskozvod'!J37</f>
        <v>0</v>
      </c>
      <c r="AY101" s="126">
        <f>'01.06 - Bleskozvod'!J38</f>
        <v>0</v>
      </c>
      <c r="AZ101" s="126">
        <f>'01.06 - Bleskozvod'!F35</f>
        <v>0</v>
      </c>
      <c r="BA101" s="126">
        <f>'01.06 - Bleskozvod'!F36</f>
        <v>0</v>
      </c>
      <c r="BB101" s="126">
        <f>'01.06 - Bleskozvod'!F37</f>
        <v>0</v>
      </c>
      <c r="BC101" s="126">
        <f>'01.06 - Bleskozvod'!F38</f>
        <v>0</v>
      </c>
      <c r="BD101" s="128">
        <f>'01.06 - Bleskozvod'!F39</f>
        <v>0</v>
      </c>
      <c r="BE101" s="4"/>
      <c r="BT101" s="23" t="s">
        <v>88</v>
      </c>
      <c r="BV101" s="23" t="s">
        <v>77</v>
      </c>
      <c r="BW101" s="23" t="s">
        <v>104</v>
      </c>
      <c r="BX101" s="23" t="s">
        <v>83</v>
      </c>
      <c r="CL101" s="23" t="s">
        <v>1</v>
      </c>
    </row>
    <row r="102" s="2" customFormat="1" ht="30" customHeight="1">
      <c r="A102" s="34"/>
      <c r="B102" s="35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5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</row>
    <row r="103" s="2" customFormat="1" ht="6.96" customHeight="1">
      <c r="A103" s="34"/>
      <c r="B103" s="61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35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</row>
  </sheetData>
  <mergeCells count="66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E98:I98"/>
    <mergeCell ref="K98:AF98"/>
    <mergeCell ref="AN99:AP99"/>
    <mergeCell ref="AG99:AM99"/>
    <mergeCell ref="E99:I99"/>
    <mergeCell ref="K99:AF99"/>
    <mergeCell ref="AN100:AP100"/>
    <mergeCell ref="AG100:AM100"/>
    <mergeCell ref="E100:I100"/>
    <mergeCell ref="K100:AF100"/>
    <mergeCell ref="AN101:AP101"/>
    <mergeCell ref="AG101:AM101"/>
    <mergeCell ref="E101:I101"/>
    <mergeCell ref="K101:AF101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01.01 - Strecha'!C2" display="/"/>
    <hyperlink ref="A97" location="'01.02 - Okná, omietky'!C2" display="/"/>
    <hyperlink ref="A98" location="'01.03 - Podlaha'!C2" display="/"/>
    <hyperlink ref="A99" location="'01.04 - Okapový chodník'!C2" display="/"/>
    <hyperlink ref="A100" location="'01.05 - Búracie práce'!C2" display="/"/>
    <hyperlink ref="A101" location="'01.06 - Bleskozvod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89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105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0" t="str">
        <f>'Rekapitulácia stavby'!K6</f>
        <v>OBNOVA MAŠTALE PRE HOVÄDZÍ DOBYTOK</v>
      </c>
      <c r="F7" s="28"/>
      <c r="G7" s="28"/>
      <c r="H7" s="28"/>
      <c r="L7" s="18"/>
    </row>
    <row r="8" s="1" customFormat="1" ht="12" customHeight="1">
      <c r="B8" s="18"/>
      <c r="D8" s="28" t="s">
        <v>106</v>
      </c>
      <c r="L8" s="18"/>
    </row>
    <row r="9" s="2" customFormat="1" ht="16.5" customHeight="1">
      <c r="A9" s="34"/>
      <c r="B9" s="35"/>
      <c r="C9" s="34"/>
      <c r="D9" s="34"/>
      <c r="E9" s="130" t="s">
        <v>107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108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109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23. 1. 2025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33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4" t="s">
        <v>35</v>
      </c>
      <c r="E32" s="34"/>
      <c r="F32" s="34"/>
      <c r="G32" s="34"/>
      <c r="H32" s="34"/>
      <c r="I32" s="34"/>
      <c r="J32" s="97">
        <f>ROUND(J128,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5" t="s">
        <v>39</v>
      </c>
      <c r="E35" s="41" t="s">
        <v>40</v>
      </c>
      <c r="F35" s="136">
        <f>ROUND((SUM(BE128:BE161)),  2)</f>
        <v>0</v>
      </c>
      <c r="G35" s="137"/>
      <c r="H35" s="137"/>
      <c r="I35" s="138">
        <v>0.23000000000000001</v>
      </c>
      <c r="J35" s="136">
        <f>ROUND(((SUM(BE128:BE161))*I35),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6">
        <f>ROUND((SUM(BF128:BF161)),  2)</f>
        <v>0</v>
      </c>
      <c r="G36" s="137"/>
      <c r="H36" s="137"/>
      <c r="I36" s="138">
        <v>0.23000000000000001</v>
      </c>
      <c r="J36" s="136">
        <f>ROUND(((SUM(BF128:BF161))*I36),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9">
        <f>ROUND((SUM(BG128:BG161)),  2)</f>
        <v>0</v>
      </c>
      <c r="G37" s="34"/>
      <c r="H37" s="34"/>
      <c r="I37" s="140">
        <v>0.23000000000000001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9">
        <f>ROUND((SUM(BH128:BH161)),  2)</f>
        <v>0</v>
      </c>
      <c r="G38" s="34"/>
      <c r="H38" s="34"/>
      <c r="I38" s="140">
        <v>0.23000000000000001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6">
        <f>ROUND((SUM(BI128:BI161)), 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1"/>
      <c r="D41" s="142" t="s">
        <v>45</v>
      </c>
      <c r="E41" s="82"/>
      <c r="F41" s="82"/>
      <c r="G41" s="143" t="s">
        <v>46</v>
      </c>
      <c r="H41" s="144" t="s">
        <v>47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110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30" t="str">
        <f>E7</f>
        <v>OBNOVA MAŠTALE PRE HOVÄDZÍ DOBYTOK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106</v>
      </c>
      <c r="L86" s="18"/>
    </row>
    <row r="87" s="2" customFormat="1" ht="16.5" customHeight="1">
      <c r="A87" s="34"/>
      <c r="B87" s="35"/>
      <c r="C87" s="34"/>
      <c r="D87" s="34"/>
      <c r="E87" s="130" t="s">
        <v>107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108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01.01 - Strecha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k.ú. Osadné, parc.č. C KN 1631/2</v>
      </c>
      <c r="G91" s="34"/>
      <c r="H91" s="34"/>
      <c r="I91" s="28" t="s">
        <v>21</v>
      </c>
      <c r="J91" s="70" t="str">
        <f>IF(J14="","",J14)</f>
        <v>23. 1. 2025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40.05" customHeight="1">
      <c r="A93" s="34"/>
      <c r="B93" s="35"/>
      <c r="C93" s="28" t="s">
        <v>23</v>
      </c>
      <c r="D93" s="34"/>
      <c r="E93" s="34"/>
      <c r="F93" s="23" t="str">
        <f>E17</f>
        <v xml:space="preserve">Filip Cichý, Hrabovec nad Laborcom s.č. 2, 067 01 </v>
      </c>
      <c r="G93" s="34"/>
      <c r="H93" s="34"/>
      <c r="I93" s="28" t="s">
        <v>29</v>
      </c>
      <c r="J93" s="32" t="str">
        <f>E23</f>
        <v>Ing.Róbert Šmajda, Palárikova 1603/2, 069 01 Snina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Martin Kofira - KM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9" t="s">
        <v>111</v>
      </c>
      <c r="D96" s="141"/>
      <c r="E96" s="141"/>
      <c r="F96" s="141"/>
      <c r="G96" s="141"/>
      <c r="H96" s="141"/>
      <c r="I96" s="141"/>
      <c r="J96" s="150" t="s">
        <v>112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1" t="s">
        <v>113</v>
      </c>
      <c r="D98" s="34"/>
      <c r="E98" s="34"/>
      <c r="F98" s="34"/>
      <c r="G98" s="34"/>
      <c r="H98" s="34"/>
      <c r="I98" s="34"/>
      <c r="J98" s="97">
        <f>J128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114</v>
      </c>
    </row>
    <row r="99" s="9" customFormat="1" ht="24.96" customHeight="1">
      <c r="A99" s="9"/>
      <c r="B99" s="152"/>
      <c r="C99" s="9"/>
      <c r="D99" s="153" t="s">
        <v>115</v>
      </c>
      <c r="E99" s="154"/>
      <c r="F99" s="154"/>
      <c r="G99" s="154"/>
      <c r="H99" s="154"/>
      <c r="I99" s="154"/>
      <c r="J99" s="155">
        <f>J129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6"/>
      <c r="C100" s="10"/>
      <c r="D100" s="157" t="s">
        <v>116</v>
      </c>
      <c r="E100" s="158"/>
      <c r="F100" s="158"/>
      <c r="G100" s="158"/>
      <c r="H100" s="158"/>
      <c r="I100" s="158"/>
      <c r="J100" s="159">
        <f>J130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117</v>
      </c>
      <c r="E101" s="158"/>
      <c r="F101" s="158"/>
      <c r="G101" s="158"/>
      <c r="H101" s="158"/>
      <c r="I101" s="158"/>
      <c r="J101" s="159">
        <f>J133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52"/>
      <c r="C102" s="9"/>
      <c r="D102" s="153" t="s">
        <v>118</v>
      </c>
      <c r="E102" s="154"/>
      <c r="F102" s="154"/>
      <c r="G102" s="154"/>
      <c r="H102" s="154"/>
      <c r="I102" s="154"/>
      <c r="J102" s="155">
        <f>J135</f>
        <v>0</v>
      </c>
      <c r="K102" s="9"/>
      <c r="L102" s="15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56"/>
      <c r="C103" s="10"/>
      <c r="D103" s="157" t="s">
        <v>119</v>
      </c>
      <c r="E103" s="158"/>
      <c r="F103" s="158"/>
      <c r="G103" s="158"/>
      <c r="H103" s="158"/>
      <c r="I103" s="158"/>
      <c r="J103" s="159">
        <f>J136</f>
        <v>0</v>
      </c>
      <c r="K103" s="10"/>
      <c r="L103" s="15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6"/>
      <c r="C104" s="10"/>
      <c r="D104" s="157" t="s">
        <v>120</v>
      </c>
      <c r="E104" s="158"/>
      <c r="F104" s="158"/>
      <c r="G104" s="158"/>
      <c r="H104" s="158"/>
      <c r="I104" s="158"/>
      <c r="J104" s="159">
        <f>J141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6"/>
      <c r="C105" s="10"/>
      <c r="D105" s="157" t="s">
        <v>121</v>
      </c>
      <c r="E105" s="158"/>
      <c r="F105" s="158"/>
      <c r="G105" s="158"/>
      <c r="H105" s="158"/>
      <c r="I105" s="158"/>
      <c r="J105" s="159">
        <f>J153</f>
        <v>0</v>
      </c>
      <c r="K105" s="10"/>
      <c r="L105" s="15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6"/>
      <c r="C106" s="10"/>
      <c r="D106" s="157" t="s">
        <v>122</v>
      </c>
      <c r="E106" s="158"/>
      <c r="F106" s="158"/>
      <c r="G106" s="158"/>
      <c r="H106" s="158"/>
      <c r="I106" s="158"/>
      <c r="J106" s="159">
        <f>J156</f>
        <v>0</v>
      </c>
      <c r="K106" s="10"/>
      <c r="L106" s="15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4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6.96" customHeight="1">
      <c r="A108" s="34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12" s="2" customFormat="1" ht="6.96" customHeight="1">
      <c r="A112" s="34"/>
      <c r="B112" s="63"/>
      <c r="C112" s="64"/>
      <c r="D112" s="64"/>
      <c r="E112" s="64"/>
      <c r="F112" s="64"/>
      <c r="G112" s="64"/>
      <c r="H112" s="64"/>
      <c r="I112" s="64"/>
      <c r="J112" s="64"/>
      <c r="K112" s="6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24.96" customHeight="1">
      <c r="A113" s="34"/>
      <c r="B113" s="35"/>
      <c r="C113" s="19" t="s">
        <v>123</v>
      </c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15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6.5" customHeight="1">
      <c r="A116" s="34"/>
      <c r="B116" s="35"/>
      <c r="C116" s="34"/>
      <c r="D116" s="34"/>
      <c r="E116" s="130" t="str">
        <f>E7</f>
        <v>OBNOVA MAŠTALE PRE HOVÄDZÍ DOBYTOK</v>
      </c>
      <c r="F116" s="28"/>
      <c r="G116" s="28"/>
      <c r="H116" s="28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1" customFormat="1" ht="12" customHeight="1">
      <c r="B117" s="18"/>
      <c r="C117" s="28" t="s">
        <v>106</v>
      </c>
      <c r="L117" s="18"/>
    </row>
    <row r="118" s="2" customFormat="1" ht="16.5" customHeight="1">
      <c r="A118" s="34"/>
      <c r="B118" s="35"/>
      <c r="C118" s="34"/>
      <c r="D118" s="34"/>
      <c r="E118" s="130" t="s">
        <v>107</v>
      </c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2" customHeight="1">
      <c r="A119" s="34"/>
      <c r="B119" s="35"/>
      <c r="C119" s="28" t="s">
        <v>108</v>
      </c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6.5" customHeight="1">
      <c r="A120" s="34"/>
      <c r="B120" s="35"/>
      <c r="C120" s="34"/>
      <c r="D120" s="34"/>
      <c r="E120" s="68" t="str">
        <f>E11</f>
        <v>01.01 - Strecha</v>
      </c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2" customHeight="1">
      <c r="A122" s="34"/>
      <c r="B122" s="35"/>
      <c r="C122" s="28" t="s">
        <v>19</v>
      </c>
      <c r="D122" s="34"/>
      <c r="E122" s="34"/>
      <c r="F122" s="23" t="str">
        <f>F14</f>
        <v>k.ú. Osadné, parc.č. C KN 1631/2</v>
      </c>
      <c r="G122" s="34"/>
      <c r="H122" s="34"/>
      <c r="I122" s="28" t="s">
        <v>21</v>
      </c>
      <c r="J122" s="70" t="str">
        <f>IF(J14="","",J14)</f>
        <v>23. 1. 2025</v>
      </c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6.96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40.05" customHeight="1">
      <c r="A124" s="34"/>
      <c r="B124" s="35"/>
      <c r="C124" s="28" t="s">
        <v>23</v>
      </c>
      <c r="D124" s="34"/>
      <c r="E124" s="34"/>
      <c r="F124" s="23" t="str">
        <f>E17</f>
        <v xml:space="preserve">Filip Cichý, Hrabovec nad Laborcom s.č. 2, 067 01 </v>
      </c>
      <c r="G124" s="34"/>
      <c r="H124" s="34"/>
      <c r="I124" s="28" t="s">
        <v>29</v>
      </c>
      <c r="J124" s="32" t="str">
        <f>E23</f>
        <v>Ing.Róbert Šmajda, Palárikova 1603/2, 069 01 Snina</v>
      </c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5.15" customHeight="1">
      <c r="A125" s="34"/>
      <c r="B125" s="35"/>
      <c r="C125" s="28" t="s">
        <v>27</v>
      </c>
      <c r="D125" s="34"/>
      <c r="E125" s="34"/>
      <c r="F125" s="23" t="str">
        <f>IF(E20="","",E20)</f>
        <v>Vyplň údaj</v>
      </c>
      <c r="G125" s="34"/>
      <c r="H125" s="34"/>
      <c r="I125" s="28" t="s">
        <v>32</v>
      </c>
      <c r="J125" s="32" t="str">
        <f>E26</f>
        <v>Martin Kofira - KM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0.32" customHeight="1">
      <c r="A126" s="34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11" customFormat="1" ht="29.28" customHeight="1">
      <c r="A127" s="160"/>
      <c r="B127" s="161"/>
      <c r="C127" s="162" t="s">
        <v>124</v>
      </c>
      <c r="D127" s="163" t="s">
        <v>60</v>
      </c>
      <c r="E127" s="163" t="s">
        <v>56</v>
      </c>
      <c r="F127" s="163" t="s">
        <v>57</v>
      </c>
      <c r="G127" s="163" t="s">
        <v>125</v>
      </c>
      <c r="H127" s="163" t="s">
        <v>126</v>
      </c>
      <c r="I127" s="163" t="s">
        <v>127</v>
      </c>
      <c r="J127" s="164" t="s">
        <v>112</v>
      </c>
      <c r="K127" s="165" t="s">
        <v>128</v>
      </c>
      <c r="L127" s="166"/>
      <c r="M127" s="87" t="s">
        <v>1</v>
      </c>
      <c r="N127" s="88" t="s">
        <v>39</v>
      </c>
      <c r="O127" s="88" t="s">
        <v>129</v>
      </c>
      <c r="P127" s="88" t="s">
        <v>130</v>
      </c>
      <c r="Q127" s="88" t="s">
        <v>131</v>
      </c>
      <c r="R127" s="88" t="s">
        <v>132</v>
      </c>
      <c r="S127" s="88" t="s">
        <v>133</v>
      </c>
      <c r="T127" s="89" t="s">
        <v>134</v>
      </c>
      <c r="U127" s="16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/>
    </row>
    <row r="128" s="2" customFormat="1" ht="22.8" customHeight="1">
      <c r="A128" s="34"/>
      <c r="B128" s="35"/>
      <c r="C128" s="94" t="s">
        <v>113</v>
      </c>
      <c r="D128" s="34"/>
      <c r="E128" s="34"/>
      <c r="F128" s="34"/>
      <c r="G128" s="34"/>
      <c r="H128" s="34"/>
      <c r="I128" s="34"/>
      <c r="J128" s="167">
        <f>BK128</f>
        <v>0</v>
      </c>
      <c r="K128" s="34"/>
      <c r="L128" s="35"/>
      <c r="M128" s="90"/>
      <c r="N128" s="74"/>
      <c r="O128" s="91"/>
      <c r="P128" s="168">
        <f>P129+P135</f>
        <v>0</v>
      </c>
      <c r="Q128" s="91"/>
      <c r="R128" s="168">
        <f>R129+R135</f>
        <v>6.760418239999999</v>
      </c>
      <c r="S128" s="91"/>
      <c r="T128" s="169">
        <f>T129+T135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5" t="s">
        <v>74</v>
      </c>
      <c r="AU128" s="15" t="s">
        <v>114</v>
      </c>
      <c r="BK128" s="170">
        <f>BK129+BK135</f>
        <v>0</v>
      </c>
    </row>
    <row r="129" s="12" customFormat="1" ht="25.92" customHeight="1">
      <c r="A129" s="12"/>
      <c r="B129" s="171"/>
      <c r="C129" s="12"/>
      <c r="D129" s="172" t="s">
        <v>74</v>
      </c>
      <c r="E129" s="173" t="s">
        <v>135</v>
      </c>
      <c r="F129" s="173" t="s">
        <v>136</v>
      </c>
      <c r="G129" s="12"/>
      <c r="H129" s="12"/>
      <c r="I129" s="174"/>
      <c r="J129" s="175">
        <f>BK129</f>
        <v>0</v>
      </c>
      <c r="K129" s="12"/>
      <c r="L129" s="171"/>
      <c r="M129" s="176"/>
      <c r="N129" s="177"/>
      <c r="O129" s="177"/>
      <c r="P129" s="178">
        <f>P130+P133</f>
        <v>0</v>
      </c>
      <c r="Q129" s="177"/>
      <c r="R129" s="178">
        <f>R130+R133</f>
        <v>0.36235020000000001</v>
      </c>
      <c r="S129" s="177"/>
      <c r="T129" s="179">
        <f>T130+T133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72" t="s">
        <v>82</v>
      </c>
      <c r="AT129" s="180" t="s">
        <v>74</v>
      </c>
      <c r="AU129" s="180" t="s">
        <v>75</v>
      </c>
      <c r="AY129" s="172" t="s">
        <v>137</v>
      </c>
      <c r="BK129" s="181">
        <f>BK130+BK133</f>
        <v>0</v>
      </c>
    </row>
    <row r="130" s="12" customFormat="1" ht="22.8" customHeight="1">
      <c r="A130" s="12"/>
      <c r="B130" s="171"/>
      <c r="C130" s="12"/>
      <c r="D130" s="172" t="s">
        <v>74</v>
      </c>
      <c r="E130" s="182" t="s">
        <v>138</v>
      </c>
      <c r="F130" s="182" t="s">
        <v>139</v>
      </c>
      <c r="G130" s="12"/>
      <c r="H130" s="12"/>
      <c r="I130" s="174"/>
      <c r="J130" s="183">
        <f>BK130</f>
        <v>0</v>
      </c>
      <c r="K130" s="12"/>
      <c r="L130" s="171"/>
      <c r="M130" s="176"/>
      <c r="N130" s="177"/>
      <c r="O130" s="177"/>
      <c r="P130" s="178">
        <f>SUM(P131:P132)</f>
        <v>0</v>
      </c>
      <c r="Q130" s="177"/>
      <c r="R130" s="178">
        <f>SUM(R131:R132)</f>
        <v>0.36235020000000001</v>
      </c>
      <c r="S130" s="177"/>
      <c r="T130" s="179">
        <f>SUM(T131:T132)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2" t="s">
        <v>82</v>
      </c>
      <c r="AT130" s="180" t="s">
        <v>74</v>
      </c>
      <c r="AU130" s="180" t="s">
        <v>82</v>
      </c>
      <c r="AY130" s="172" t="s">
        <v>137</v>
      </c>
      <c r="BK130" s="181">
        <f>SUM(BK131:BK132)</f>
        <v>0</v>
      </c>
    </row>
    <row r="131" s="2" customFormat="1" ht="24.15" customHeight="1">
      <c r="A131" s="34"/>
      <c r="B131" s="184"/>
      <c r="C131" s="185" t="s">
        <v>82</v>
      </c>
      <c r="D131" s="185" t="s">
        <v>140</v>
      </c>
      <c r="E131" s="186" t="s">
        <v>141</v>
      </c>
      <c r="F131" s="187" t="s">
        <v>142</v>
      </c>
      <c r="G131" s="188" t="s">
        <v>143</v>
      </c>
      <c r="H131" s="189">
        <v>233.34</v>
      </c>
      <c r="I131" s="190"/>
      <c r="J131" s="191">
        <f>ROUND(I131*H131,2)</f>
        <v>0</v>
      </c>
      <c r="K131" s="192"/>
      <c r="L131" s="35"/>
      <c r="M131" s="193" t="s">
        <v>1</v>
      </c>
      <c r="N131" s="194" t="s">
        <v>41</v>
      </c>
      <c r="O131" s="78"/>
      <c r="P131" s="195">
        <f>O131*H131</f>
        <v>0</v>
      </c>
      <c r="Q131" s="195">
        <v>0.0015299999999999999</v>
      </c>
      <c r="R131" s="195">
        <f>Q131*H131</f>
        <v>0.3570102</v>
      </c>
      <c r="S131" s="195">
        <v>0</v>
      </c>
      <c r="T131" s="19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144</v>
      </c>
      <c r="AT131" s="197" t="s">
        <v>140</v>
      </c>
      <c r="AU131" s="197" t="s">
        <v>88</v>
      </c>
      <c r="AY131" s="15" t="s">
        <v>137</v>
      </c>
      <c r="BE131" s="198">
        <f>IF(N131="základná",J131,0)</f>
        <v>0</v>
      </c>
      <c r="BF131" s="198">
        <f>IF(N131="znížená",J131,0)</f>
        <v>0</v>
      </c>
      <c r="BG131" s="198">
        <f>IF(N131="zákl. prenesená",J131,0)</f>
        <v>0</v>
      </c>
      <c r="BH131" s="198">
        <f>IF(N131="zníž. prenesená",J131,0)</f>
        <v>0</v>
      </c>
      <c r="BI131" s="198">
        <f>IF(N131="nulová",J131,0)</f>
        <v>0</v>
      </c>
      <c r="BJ131" s="15" t="s">
        <v>88</v>
      </c>
      <c r="BK131" s="198">
        <f>ROUND(I131*H131,2)</f>
        <v>0</v>
      </c>
      <c r="BL131" s="15" t="s">
        <v>144</v>
      </c>
      <c r="BM131" s="197" t="s">
        <v>145</v>
      </c>
    </row>
    <row r="132" s="2" customFormat="1" ht="24.15" customHeight="1">
      <c r="A132" s="34"/>
      <c r="B132" s="184"/>
      <c r="C132" s="185" t="s">
        <v>88</v>
      </c>
      <c r="D132" s="185" t="s">
        <v>140</v>
      </c>
      <c r="E132" s="186" t="s">
        <v>146</v>
      </c>
      <c r="F132" s="187" t="s">
        <v>147</v>
      </c>
      <c r="G132" s="188" t="s">
        <v>143</v>
      </c>
      <c r="H132" s="189">
        <v>133.5</v>
      </c>
      <c r="I132" s="190"/>
      <c r="J132" s="191">
        <f>ROUND(I132*H132,2)</f>
        <v>0</v>
      </c>
      <c r="K132" s="192"/>
      <c r="L132" s="35"/>
      <c r="M132" s="193" t="s">
        <v>1</v>
      </c>
      <c r="N132" s="194" t="s">
        <v>41</v>
      </c>
      <c r="O132" s="78"/>
      <c r="P132" s="195">
        <f>O132*H132</f>
        <v>0</v>
      </c>
      <c r="Q132" s="195">
        <v>4.0000000000000003E-05</v>
      </c>
      <c r="R132" s="195">
        <f>Q132*H132</f>
        <v>0.0053400000000000001</v>
      </c>
      <c r="S132" s="195">
        <v>0</v>
      </c>
      <c r="T132" s="19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144</v>
      </c>
      <c r="AT132" s="197" t="s">
        <v>140</v>
      </c>
      <c r="AU132" s="197" t="s">
        <v>88</v>
      </c>
      <c r="AY132" s="15" t="s">
        <v>137</v>
      </c>
      <c r="BE132" s="198">
        <f>IF(N132="základná",J132,0)</f>
        <v>0</v>
      </c>
      <c r="BF132" s="198">
        <f>IF(N132="znížená",J132,0)</f>
        <v>0</v>
      </c>
      <c r="BG132" s="198">
        <f>IF(N132="zákl. prenesená",J132,0)</f>
        <v>0</v>
      </c>
      <c r="BH132" s="198">
        <f>IF(N132="zníž. prenesená",J132,0)</f>
        <v>0</v>
      </c>
      <c r="BI132" s="198">
        <f>IF(N132="nulová",J132,0)</f>
        <v>0</v>
      </c>
      <c r="BJ132" s="15" t="s">
        <v>88</v>
      </c>
      <c r="BK132" s="198">
        <f>ROUND(I132*H132,2)</f>
        <v>0</v>
      </c>
      <c r="BL132" s="15" t="s">
        <v>144</v>
      </c>
      <c r="BM132" s="197" t="s">
        <v>148</v>
      </c>
    </row>
    <row r="133" s="12" customFormat="1" ht="22.8" customHeight="1">
      <c r="A133" s="12"/>
      <c r="B133" s="171"/>
      <c r="C133" s="12"/>
      <c r="D133" s="172" t="s">
        <v>74</v>
      </c>
      <c r="E133" s="182" t="s">
        <v>149</v>
      </c>
      <c r="F133" s="182" t="s">
        <v>150</v>
      </c>
      <c r="G133" s="12"/>
      <c r="H133" s="12"/>
      <c r="I133" s="174"/>
      <c r="J133" s="183">
        <f>BK133</f>
        <v>0</v>
      </c>
      <c r="K133" s="12"/>
      <c r="L133" s="171"/>
      <c r="M133" s="176"/>
      <c r="N133" s="177"/>
      <c r="O133" s="177"/>
      <c r="P133" s="178">
        <f>P134</f>
        <v>0</v>
      </c>
      <c r="Q133" s="177"/>
      <c r="R133" s="178">
        <f>R134</f>
        <v>0</v>
      </c>
      <c r="S133" s="177"/>
      <c r="T133" s="179">
        <f>T134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72" t="s">
        <v>82</v>
      </c>
      <c r="AT133" s="180" t="s">
        <v>74</v>
      </c>
      <c r="AU133" s="180" t="s">
        <v>82</v>
      </c>
      <c r="AY133" s="172" t="s">
        <v>137</v>
      </c>
      <c r="BK133" s="181">
        <f>BK134</f>
        <v>0</v>
      </c>
    </row>
    <row r="134" s="2" customFormat="1" ht="24.15" customHeight="1">
      <c r="A134" s="34"/>
      <c r="B134" s="184"/>
      <c r="C134" s="185" t="s">
        <v>151</v>
      </c>
      <c r="D134" s="185" t="s">
        <v>140</v>
      </c>
      <c r="E134" s="186" t="s">
        <v>152</v>
      </c>
      <c r="F134" s="187" t="s">
        <v>153</v>
      </c>
      <c r="G134" s="188" t="s">
        <v>154</v>
      </c>
      <c r="H134" s="189">
        <v>0.36199999999999999</v>
      </c>
      <c r="I134" s="190"/>
      <c r="J134" s="191">
        <f>ROUND(I134*H134,2)</f>
        <v>0</v>
      </c>
      <c r="K134" s="192"/>
      <c r="L134" s="35"/>
      <c r="M134" s="193" t="s">
        <v>1</v>
      </c>
      <c r="N134" s="194" t="s">
        <v>41</v>
      </c>
      <c r="O134" s="78"/>
      <c r="P134" s="195">
        <f>O134*H134</f>
        <v>0</v>
      </c>
      <c r="Q134" s="195">
        <v>0</v>
      </c>
      <c r="R134" s="195">
        <f>Q134*H134</f>
        <v>0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144</v>
      </c>
      <c r="AT134" s="197" t="s">
        <v>140</v>
      </c>
      <c r="AU134" s="197" t="s">
        <v>88</v>
      </c>
      <c r="AY134" s="15" t="s">
        <v>137</v>
      </c>
      <c r="BE134" s="198">
        <f>IF(N134="základná",J134,0)</f>
        <v>0</v>
      </c>
      <c r="BF134" s="198">
        <f>IF(N134="znížená",J134,0)</f>
        <v>0</v>
      </c>
      <c r="BG134" s="198">
        <f>IF(N134="zákl. prenesená",J134,0)</f>
        <v>0</v>
      </c>
      <c r="BH134" s="198">
        <f>IF(N134="zníž. prenesená",J134,0)</f>
        <v>0</v>
      </c>
      <c r="BI134" s="198">
        <f>IF(N134="nulová",J134,0)</f>
        <v>0</v>
      </c>
      <c r="BJ134" s="15" t="s">
        <v>88</v>
      </c>
      <c r="BK134" s="198">
        <f>ROUND(I134*H134,2)</f>
        <v>0</v>
      </c>
      <c r="BL134" s="15" t="s">
        <v>144</v>
      </c>
      <c r="BM134" s="197" t="s">
        <v>155</v>
      </c>
    </row>
    <row r="135" s="12" customFormat="1" ht="25.92" customHeight="1">
      <c r="A135" s="12"/>
      <c r="B135" s="171"/>
      <c r="C135" s="12"/>
      <c r="D135" s="172" t="s">
        <v>74</v>
      </c>
      <c r="E135" s="173" t="s">
        <v>156</v>
      </c>
      <c r="F135" s="173" t="s">
        <v>157</v>
      </c>
      <c r="G135" s="12"/>
      <c r="H135" s="12"/>
      <c r="I135" s="174"/>
      <c r="J135" s="175">
        <f>BK135</f>
        <v>0</v>
      </c>
      <c r="K135" s="12"/>
      <c r="L135" s="171"/>
      <c r="M135" s="176"/>
      <c r="N135" s="177"/>
      <c r="O135" s="177"/>
      <c r="P135" s="178">
        <f>P136+P141+P153+P156</f>
        <v>0</v>
      </c>
      <c r="Q135" s="177"/>
      <c r="R135" s="178">
        <f>R136+R141+R153+R156</f>
        <v>6.3980680399999992</v>
      </c>
      <c r="S135" s="177"/>
      <c r="T135" s="179">
        <f>T136+T141+T153+T156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72" t="s">
        <v>88</v>
      </c>
      <c r="AT135" s="180" t="s">
        <v>74</v>
      </c>
      <c r="AU135" s="180" t="s">
        <v>75</v>
      </c>
      <c r="AY135" s="172" t="s">
        <v>137</v>
      </c>
      <c r="BK135" s="181">
        <f>BK136+BK141+BK153+BK156</f>
        <v>0</v>
      </c>
    </row>
    <row r="136" s="12" customFormat="1" ht="22.8" customHeight="1">
      <c r="A136" s="12"/>
      <c r="B136" s="171"/>
      <c r="C136" s="12"/>
      <c r="D136" s="172" t="s">
        <v>74</v>
      </c>
      <c r="E136" s="182" t="s">
        <v>158</v>
      </c>
      <c r="F136" s="182" t="s">
        <v>159</v>
      </c>
      <c r="G136" s="12"/>
      <c r="H136" s="12"/>
      <c r="I136" s="174"/>
      <c r="J136" s="183">
        <f>BK136</f>
        <v>0</v>
      </c>
      <c r="K136" s="12"/>
      <c r="L136" s="171"/>
      <c r="M136" s="176"/>
      <c r="N136" s="177"/>
      <c r="O136" s="177"/>
      <c r="P136" s="178">
        <f>SUM(P137:P140)</f>
        <v>0</v>
      </c>
      <c r="Q136" s="177"/>
      <c r="R136" s="178">
        <f>SUM(R137:R140)</f>
        <v>2.28568602</v>
      </c>
      <c r="S136" s="177"/>
      <c r="T136" s="179">
        <f>SUM(T137:T140)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72" t="s">
        <v>88</v>
      </c>
      <c r="AT136" s="180" t="s">
        <v>74</v>
      </c>
      <c r="AU136" s="180" t="s">
        <v>82</v>
      </c>
      <c r="AY136" s="172" t="s">
        <v>137</v>
      </c>
      <c r="BK136" s="181">
        <f>SUM(BK137:BK140)</f>
        <v>0</v>
      </c>
    </row>
    <row r="137" s="2" customFormat="1" ht="33" customHeight="1">
      <c r="A137" s="34"/>
      <c r="B137" s="184"/>
      <c r="C137" s="185" t="s">
        <v>144</v>
      </c>
      <c r="D137" s="185" t="s">
        <v>140</v>
      </c>
      <c r="E137" s="186" t="s">
        <v>160</v>
      </c>
      <c r="F137" s="187" t="s">
        <v>161</v>
      </c>
      <c r="G137" s="188" t="s">
        <v>162</v>
      </c>
      <c r="H137" s="189">
        <v>416</v>
      </c>
      <c r="I137" s="190"/>
      <c r="J137" s="191">
        <f>ROUND(I137*H137,2)</f>
        <v>0</v>
      </c>
      <c r="K137" s="192"/>
      <c r="L137" s="35"/>
      <c r="M137" s="193" t="s">
        <v>1</v>
      </c>
      <c r="N137" s="194" t="s">
        <v>41</v>
      </c>
      <c r="O137" s="78"/>
      <c r="P137" s="195">
        <f>O137*H137</f>
        <v>0</v>
      </c>
      <c r="Q137" s="195">
        <v>0</v>
      </c>
      <c r="R137" s="195">
        <f>Q137*H137</f>
        <v>0</v>
      </c>
      <c r="S137" s="195">
        <v>0</v>
      </c>
      <c r="T137" s="19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163</v>
      </c>
      <c r="AT137" s="197" t="s">
        <v>140</v>
      </c>
      <c r="AU137" s="197" t="s">
        <v>88</v>
      </c>
      <c r="AY137" s="15" t="s">
        <v>137</v>
      </c>
      <c r="BE137" s="198">
        <f>IF(N137="základná",J137,0)</f>
        <v>0</v>
      </c>
      <c r="BF137" s="198">
        <f>IF(N137="znížená",J137,0)</f>
        <v>0</v>
      </c>
      <c r="BG137" s="198">
        <f>IF(N137="zákl. prenesená",J137,0)</f>
        <v>0</v>
      </c>
      <c r="BH137" s="198">
        <f>IF(N137="zníž. prenesená",J137,0)</f>
        <v>0</v>
      </c>
      <c r="BI137" s="198">
        <f>IF(N137="nulová",J137,0)</f>
        <v>0</v>
      </c>
      <c r="BJ137" s="15" t="s">
        <v>88</v>
      </c>
      <c r="BK137" s="198">
        <f>ROUND(I137*H137,2)</f>
        <v>0</v>
      </c>
      <c r="BL137" s="15" t="s">
        <v>163</v>
      </c>
      <c r="BM137" s="197" t="s">
        <v>164</v>
      </c>
    </row>
    <row r="138" s="2" customFormat="1" ht="16.5" customHeight="1">
      <c r="A138" s="34"/>
      <c r="B138" s="184"/>
      <c r="C138" s="199" t="s">
        <v>165</v>
      </c>
      <c r="D138" s="199" t="s">
        <v>166</v>
      </c>
      <c r="E138" s="200" t="s">
        <v>167</v>
      </c>
      <c r="F138" s="201" t="s">
        <v>168</v>
      </c>
      <c r="G138" s="202" t="s">
        <v>169</v>
      </c>
      <c r="H138" s="203">
        <v>4.3929999999999998</v>
      </c>
      <c r="I138" s="204"/>
      <c r="J138" s="205">
        <f>ROUND(I138*H138,2)</f>
        <v>0</v>
      </c>
      <c r="K138" s="206"/>
      <c r="L138" s="207"/>
      <c r="M138" s="208" t="s">
        <v>1</v>
      </c>
      <c r="N138" s="209" t="s">
        <v>41</v>
      </c>
      <c r="O138" s="78"/>
      <c r="P138" s="195">
        <f>O138*H138</f>
        <v>0</v>
      </c>
      <c r="Q138" s="195">
        <v>0.5</v>
      </c>
      <c r="R138" s="195">
        <f>Q138*H138</f>
        <v>2.1964999999999999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170</v>
      </c>
      <c r="AT138" s="197" t="s">
        <v>166</v>
      </c>
      <c r="AU138" s="197" t="s">
        <v>88</v>
      </c>
      <c r="AY138" s="15" t="s">
        <v>137</v>
      </c>
      <c r="BE138" s="198">
        <f>IF(N138="základná",J138,0)</f>
        <v>0</v>
      </c>
      <c r="BF138" s="198">
        <f>IF(N138="znížená",J138,0)</f>
        <v>0</v>
      </c>
      <c r="BG138" s="198">
        <f>IF(N138="zákl. prenesená",J138,0)</f>
        <v>0</v>
      </c>
      <c r="BH138" s="198">
        <f>IF(N138="zníž. prenesená",J138,0)</f>
        <v>0</v>
      </c>
      <c r="BI138" s="198">
        <f>IF(N138="nulová",J138,0)</f>
        <v>0</v>
      </c>
      <c r="BJ138" s="15" t="s">
        <v>88</v>
      </c>
      <c r="BK138" s="198">
        <f>ROUND(I138*H138,2)</f>
        <v>0</v>
      </c>
      <c r="BL138" s="15" t="s">
        <v>163</v>
      </c>
      <c r="BM138" s="197" t="s">
        <v>171</v>
      </c>
    </row>
    <row r="139" s="2" customFormat="1" ht="44.25" customHeight="1">
      <c r="A139" s="34"/>
      <c r="B139" s="184"/>
      <c r="C139" s="185" t="s">
        <v>172</v>
      </c>
      <c r="D139" s="185" t="s">
        <v>140</v>
      </c>
      <c r="E139" s="186" t="s">
        <v>173</v>
      </c>
      <c r="F139" s="187" t="s">
        <v>174</v>
      </c>
      <c r="G139" s="188" t="s">
        <v>169</v>
      </c>
      <c r="H139" s="189">
        <v>3.9940000000000002</v>
      </c>
      <c r="I139" s="190"/>
      <c r="J139" s="191">
        <f>ROUND(I139*H139,2)</f>
        <v>0</v>
      </c>
      <c r="K139" s="192"/>
      <c r="L139" s="35"/>
      <c r="M139" s="193" t="s">
        <v>1</v>
      </c>
      <c r="N139" s="194" t="s">
        <v>41</v>
      </c>
      <c r="O139" s="78"/>
      <c r="P139" s="195">
        <f>O139*H139</f>
        <v>0</v>
      </c>
      <c r="Q139" s="195">
        <v>0.022329999999999999</v>
      </c>
      <c r="R139" s="195">
        <f>Q139*H139</f>
        <v>0.089186020000000005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163</v>
      </c>
      <c r="AT139" s="197" t="s">
        <v>140</v>
      </c>
      <c r="AU139" s="197" t="s">
        <v>88</v>
      </c>
      <c r="AY139" s="15" t="s">
        <v>137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88</v>
      </c>
      <c r="BK139" s="198">
        <f>ROUND(I139*H139,2)</f>
        <v>0</v>
      </c>
      <c r="BL139" s="15" t="s">
        <v>163</v>
      </c>
      <c r="BM139" s="197" t="s">
        <v>175</v>
      </c>
    </row>
    <row r="140" s="2" customFormat="1" ht="24.15" customHeight="1">
      <c r="A140" s="34"/>
      <c r="B140" s="184"/>
      <c r="C140" s="185" t="s">
        <v>176</v>
      </c>
      <c r="D140" s="185" t="s">
        <v>140</v>
      </c>
      <c r="E140" s="186" t="s">
        <v>177</v>
      </c>
      <c r="F140" s="187" t="s">
        <v>178</v>
      </c>
      <c r="G140" s="188" t="s">
        <v>154</v>
      </c>
      <c r="H140" s="189">
        <v>2.286</v>
      </c>
      <c r="I140" s="190"/>
      <c r="J140" s="191">
        <f>ROUND(I140*H140,2)</f>
        <v>0</v>
      </c>
      <c r="K140" s="192"/>
      <c r="L140" s="35"/>
      <c r="M140" s="193" t="s">
        <v>1</v>
      </c>
      <c r="N140" s="194" t="s">
        <v>41</v>
      </c>
      <c r="O140" s="78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163</v>
      </c>
      <c r="AT140" s="197" t="s">
        <v>140</v>
      </c>
      <c r="AU140" s="197" t="s">
        <v>88</v>
      </c>
      <c r="AY140" s="15" t="s">
        <v>137</v>
      </c>
      <c r="BE140" s="198">
        <f>IF(N140="základná",J140,0)</f>
        <v>0</v>
      </c>
      <c r="BF140" s="198">
        <f>IF(N140="znížená",J140,0)</f>
        <v>0</v>
      </c>
      <c r="BG140" s="198">
        <f>IF(N140="zákl. prenesená",J140,0)</f>
        <v>0</v>
      </c>
      <c r="BH140" s="198">
        <f>IF(N140="zníž. prenesená",J140,0)</f>
        <v>0</v>
      </c>
      <c r="BI140" s="198">
        <f>IF(N140="nulová",J140,0)</f>
        <v>0</v>
      </c>
      <c r="BJ140" s="15" t="s">
        <v>88</v>
      </c>
      <c r="BK140" s="198">
        <f>ROUND(I140*H140,2)</f>
        <v>0</v>
      </c>
      <c r="BL140" s="15" t="s">
        <v>163</v>
      </c>
      <c r="BM140" s="197" t="s">
        <v>179</v>
      </c>
    </row>
    <row r="141" s="12" customFormat="1" ht="22.8" customHeight="1">
      <c r="A141" s="12"/>
      <c r="B141" s="171"/>
      <c r="C141" s="12"/>
      <c r="D141" s="172" t="s">
        <v>74</v>
      </c>
      <c r="E141" s="182" t="s">
        <v>180</v>
      </c>
      <c r="F141" s="182" t="s">
        <v>181</v>
      </c>
      <c r="G141" s="12"/>
      <c r="H141" s="12"/>
      <c r="I141" s="174"/>
      <c r="J141" s="183">
        <f>BK141</f>
        <v>0</v>
      </c>
      <c r="K141" s="12"/>
      <c r="L141" s="171"/>
      <c r="M141" s="176"/>
      <c r="N141" s="177"/>
      <c r="O141" s="177"/>
      <c r="P141" s="178">
        <f>SUM(P142:P152)</f>
        <v>0</v>
      </c>
      <c r="Q141" s="177"/>
      <c r="R141" s="178">
        <f>SUM(R142:R152)</f>
        <v>3.4246231999999992</v>
      </c>
      <c r="S141" s="177"/>
      <c r="T141" s="179">
        <f>SUM(T142:T152)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72" t="s">
        <v>88</v>
      </c>
      <c r="AT141" s="180" t="s">
        <v>74</v>
      </c>
      <c r="AU141" s="180" t="s">
        <v>82</v>
      </c>
      <c r="AY141" s="172" t="s">
        <v>137</v>
      </c>
      <c r="BK141" s="181">
        <f>SUM(BK142:BK152)</f>
        <v>0</v>
      </c>
    </row>
    <row r="142" s="2" customFormat="1" ht="24.15" customHeight="1">
      <c r="A142" s="34"/>
      <c r="B142" s="184"/>
      <c r="C142" s="185" t="s">
        <v>182</v>
      </c>
      <c r="D142" s="185" t="s">
        <v>140</v>
      </c>
      <c r="E142" s="186" t="s">
        <v>183</v>
      </c>
      <c r="F142" s="187" t="s">
        <v>184</v>
      </c>
      <c r="G142" s="188" t="s">
        <v>162</v>
      </c>
      <c r="H142" s="189">
        <v>23.32</v>
      </c>
      <c r="I142" s="190"/>
      <c r="J142" s="191">
        <f>ROUND(I142*H142,2)</f>
        <v>0</v>
      </c>
      <c r="K142" s="192"/>
      <c r="L142" s="35"/>
      <c r="M142" s="193" t="s">
        <v>1</v>
      </c>
      <c r="N142" s="194" t="s">
        <v>41</v>
      </c>
      <c r="O142" s="78"/>
      <c r="P142" s="195">
        <f>O142*H142</f>
        <v>0</v>
      </c>
      <c r="Q142" s="195">
        <v>0.00032000000000000003</v>
      </c>
      <c r="R142" s="195">
        <f>Q142*H142</f>
        <v>0.007462400000000001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163</v>
      </c>
      <c r="AT142" s="197" t="s">
        <v>140</v>
      </c>
      <c r="AU142" s="197" t="s">
        <v>88</v>
      </c>
      <c r="AY142" s="15" t="s">
        <v>137</v>
      </c>
      <c r="BE142" s="198">
        <f>IF(N142="základná",J142,0)</f>
        <v>0</v>
      </c>
      <c r="BF142" s="198">
        <f>IF(N142="znížená",J142,0)</f>
        <v>0</v>
      </c>
      <c r="BG142" s="198">
        <f>IF(N142="zákl. prenesená",J142,0)</f>
        <v>0</v>
      </c>
      <c r="BH142" s="198">
        <f>IF(N142="zníž. prenesená",J142,0)</f>
        <v>0</v>
      </c>
      <c r="BI142" s="198">
        <f>IF(N142="nulová",J142,0)</f>
        <v>0</v>
      </c>
      <c r="BJ142" s="15" t="s">
        <v>88</v>
      </c>
      <c r="BK142" s="198">
        <f>ROUND(I142*H142,2)</f>
        <v>0</v>
      </c>
      <c r="BL142" s="15" t="s">
        <v>163</v>
      </c>
      <c r="BM142" s="197" t="s">
        <v>185</v>
      </c>
    </row>
    <row r="143" s="2" customFormat="1" ht="24.15" customHeight="1">
      <c r="A143" s="34"/>
      <c r="B143" s="184"/>
      <c r="C143" s="185" t="s">
        <v>138</v>
      </c>
      <c r="D143" s="185" t="s">
        <v>140</v>
      </c>
      <c r="E143" s="186" t="s">
        <v>186</v>
      </c>
      <c r="F143" s="187" t="s">
        <v>187</v>
      </c>
      <c r="G143" s="188" t="s">
        <v>162</v>
      </c>
      <c r="H143" s="189">
        <v>83.200000000000003</v>
      </c>
      <c r="I143" s="190"/>
      <c r="J143" s="191">
        <f>ROUND(I143*H143,2)</f>
        <v>0</v>
      </c>
      <c r="K143" s="192"/>
      <c r="L143" s="35"/>
      <c r="M143" s="193" t="s">
        <v>1</v>
      </c>
      <c r="N143" s="194" t="s">
        <v>41</v>
      </c>
      <c r="O143" s="78"/>
      <c r="P143" s="195">
        <f>O143*H143</f>
        <v>0</v>
      </c>
      <c r="Q143" s="195">
        <v>0.00032000000000000003</v>
      </c>
      <c r="R143" s="195">
        <f>Q143*H143</f>
        <v>0.026624000000000002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163</v>
      </c>
      <c r="AT143" s="197" t="s">
        <v>140</v>
      </c>
      <c r="AU143" s="197" t="s">
        <v>88</v>
      </c>
      <c r="AY143" s="15" t="s">
        <v>137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88</v>
      </c>
      <c r="BK143" s="198">
        <f>ROUND(I143*H143,2)</f>
        <v>0</v>
      </c>
      <c r="BL143" s="15" t="s">
        <v>163</v>
      </c>
      <c r="BM143" s="197" t="s">
        <v>188</v>
      </c>
    </row>
    <row r="144" s="2" customFormat="1" ht="16.5" customHeight="1">
      <c r="A144" s="34"/>
      <c r="B144" s="184"/>
      <c r="C144" s="185" t="s">
        <v>189</v>
      </c>
      <c r="D144" s="185" t="s">
        <v>140</v>
      </c>
      <c r="E144" s="186" t="s">
        <v>190</v>
      </c>
      <c r="F144" s="187" t="s">
        <v>191</v>
      </c>
      <c r="G144" s="188" t="s">
        <v>162</v>
      </c>
      <c r="H144" s="189">
        <v>41.600000000000001</v>
      </c>
      <c r="I144" s="190"/>
      <c r="J144" s="191">
        <f>ROUND(I144*H144,2)</f>
        <v>0</v>
      </c>
      <c r="K144" s="192"/>
      <c r="L144" s="35"/>
      <c r="M144" s="193" t="s">
        <v>1</v>
      </c>
      <c r="N144" s="194" t="s">
        <v>41</v>
      </c>
      <c r="O144" s="78"/>
      <c r="P144" s="195">
        <f>O144*H144</f>
        <v>0</v>
      </c>
      <c r="Q144" s="195">
        <v>0.0040200000000000001</v>
      </c>
      <c r="R144" s="195">
        <f>Q144*H144</f>
        <v>0.16723200000000002</v>
      </c>
      <c r="S144" s="195">
        <v>0</v>
      </c>
      <c r="T144" s="19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163</v>
      </c>
      <c r="AT144" s="197" t="s">
        <v>140</v>
      </c>
      <c r="AU144" s="197" t="s">
        <v>88</v>
      </c>
      <c r="AY144" s="15" t="s">
        <v>137</v>
      </c>
      <c r="BE144" s="198">
        <f>IF(N144="základná",J144,0)</f>
        <v>0</v>
      </c>
      <c r="BF144" s="198">
        <f>IF(N144="znížená",J144,0)</f>
        <v>0</v>
      </c>
      <c r="BG144" s="198">
        <f>IF(N144="zákl. prenesená",J144,0)</f>
        <v>0</v>
      </c>
      <c r="BH144" s="198">
        <f>IF(N144="zníž. prenesená",J144,0)</f>
        <v>0</v>
      </c>
      <c r="BI144" s="198">
        <f>IF(N144="nulová",J144,0)</f>
        <v>0</v>
      </c>
      <c r="BJ144" s="15" t="s">
        <v>88</v>
      </c>
      <c r="BK144" s="198">
        <f>ROUND(I144*H144,2)</f>
        <v>0</v>
      </c>
      <c r="BL144" s="15" t="s">
        <v>163</v>
      </c>
      <c r="BM144" s="197" t="s">
        <v>192</v>
      </c>
    </row>
    <row r="145" s="2" customFormat="1" ht="24.15" customHeight="1">
      <c r="A145" s="34"/>
      <c r="B145" s="184"/>
      <c r="C145" s="185" t="s">
        <v>193</v>
      </c>
      <c r="D145" s="185" t="s">
        <v>140</v>
      </c>
      <c r="E145" s="186" t="s">
        <v>194</v>
      </c>
      <c r="F145" s="187" t="s">
        <v>195</v>
      </c>
      <c r="G145" s="188" t="s">
        <v>143</v>
      </c>
      <c r="H145" s="189">
        <v>485.05599999999998</v>
      </c>
      <c r="I145" s="190"/>
      <c r="J145" s="191">
        <f>ROUND(I145*H145,2)</f>
        <v>0</v>
      </c>
      <c r="K145" s="192"/>
      <c r="L145" s="35"/>
      <c r="M145" s="193" t="s">
        <v>1</v>
      </c>
      <c r="N145" s="194" t="s">
        <v>41</v>
      </c>
      <c r="O145" s="78"/>
      <c r="P145" s="195">
        <f>O145*H145</f>
        <v>0</v>
      </c>
      <c r="Q145" s="195">
        <v>0.0063</v>
      </c>
      <c r="R145" s="195">
        <f>Q145*H145</f>
        <v>3.0558527999999998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163</v>
      </c>
      <c r="AT145" s="197" t="s">
        <v>140</v>
      </c>
      <c r="AU145" s="197" t="s">
        <v>88</v>
      </c>
      <c r="AY145" s="15" t="s">
        <v>137</v>
      </c>
      <c r="BE145" s="198">
        <f>IF(N145="základná",J145,0)</f>
        <v>0</v>
      </c>
      <c r="BF145" s="198">
        <f>IF(N145="znížená",J145,0)</f>
        <v>0</v>
      </c>
      <c r="BG145" s="198">
        <f>IF(N145="zákl. prenesená",J145,0)</f>
        <v>0</v>
      </c>
      <c r="BH145" s="198">
        <f>IF(N145="zníž. prenesená",J145,0)</f>
        <v>0</v>
      </c>
      <c r="BI145" s="198">
        <f>IF(N145="nulová",J145,0)</f>
        <v>0</v>
      </c>
      <c r="BJ145" s="15" t="s">
        <v>88</v>
      </c>
      <c r="BK145" s="198">
        <f>ROUND(I145*H145,2)</f>
        <v>0</v>
      </c>
      <c r="BL145" s="15" t="s">
        <v>163</v>
      </c>
      <c r="BM145" s="197" t="s">
        <v>196</v>
      </c>
    </row>
    <row r="146" s="2" customFormat="1" ht="24.15" customHeight="1">
      <c r="A146" s="34"/>
      <c r="B146" s="184"/>
      <c r="C146" s="185" t="s">
        <v>197</v>
      </c>
      <c r="D146" s="185" t="s">
        <v>140</v>
      </c>
      <c r="E146" s="186" t="s">
        <v>198</v>
      </c>
      <c r="F146" s="187" t="s">
        <v>199</v>
      </c>
      <c r="G146" s="188" t="s">
        <v>162</v>
      </c>
      <c r="H146" s="189">
        <v>10.800000000000001</v>
      </c>
      <c r="I146" s="190"/>
      <c r="J146" s="191">
        <f>ROUND(I146*H146,2)</f>
        <v>0</v>
      </c>
      <c r="K146" s="192"/>
      <c r="L146" s="35"/>
      <c r="M146" s="193" t="s">
        <v>1</v>
      </c>
      <c r="N146" s="194" t="s">
        <v>41</v>
      </c>
      <c r="O146" s="78"/>
      <c r="P146" s="195">
        <f>O146*H146</f>
        <v>0</v>
      </c>
      <c r="Q146" s="195">
        <v>0.0021099999999999999</v>
      </c>
      <c r="R146" s="195">
        <f>Q146*H146</f>
        <v>0.022787999999999999</v>
      </c>
      <c r="S146" s="195">
        <v>0</v>
      </c>
      <c r="T146" s="19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7" t="s">
        <v>163</v>
      </c>
      <c r="AT146" s="197" t="s">
        <v>140</v>
      </c>
      <c r="AU146" s="197" t="s">
        <v>88</v>
      </c>
      <c r="AY146" s="15" t="s">
        <v>137</v>
      </c>
      <c r="BE146" s="198">
        <f>IF(N146="základná",J146,0)</f>
        <v>0</v>
      </c>
      <c r="BF146" s="198">
        <f>IF(N146="znížená",J146,0)</f>
        <v>0</v>
      </c>
      <c r="BG146" s="198">
        <f>IF(N146="zákl. prenesená",J146,0)</f>
        <v>0</v>
      </c>
      <c r="BH146" s="198">
        <f>IF(N146="zníž. prenesená",J146,0)</f>
        <v>0</v>
      </c>
      <c r="BI146" s="198">
        <f>IF(N146="nulová",J146,0)</f>
        <v>0</v>
      </c>
      <c r="BJ146" s="15" t="s">
        <v>88</v>
      </c>
      <c r="BK146" s="198">
        <f>ROUND(I146*H146,2)</f>
        <v>0</v>
      </c>
      <c r="BL146" s="15" t="s">
        <v>163</v>
      </c>
      <c r="BM146" s="197" t="s">
        <v>200</v>
      </c>
    </row>
    <row r="147" s="2" customFormat="1" ht="24.15" customHeight="1">
      <c r="A147" s="34"/>
      <c r="B147" s="184"/>
      <c r="C147" s="185" t="s">
        <v>201</v>
      </c>
      <c r="D147" s="185" t="s">
        <v>140</v>
      </c>
      <c r="E147" s="186" t="s">
        <v>202</v>
      </c>
      <c r="F147" s="187" t="s">
        <v>203</v>
      </c>
      <c r="G147" s="188" t="s">
        <v>204</v>
      </c>
      <c r="H147" s="189">
        <v>8</v>
      </c>
      <c r="I147" s="190"/>
      <c r="J147" s="191">
        <f>ROUND(I147*H147,2)</f>
        <v>0</v>
      </c>
      <c r="K147" s="192"/>
      <c r="L147" s="35"/>
      <c r="M147" s="193" t="s">
        <v>1</v>
      </c>
      <c r="N147" s="194" t="s">
        <v>41</v>
      </c>
      <c r="O147" s="78"/>
      <c r="P147" s="195">
        <f>O147*H147</f>
        <v>0</v>
      </c>
      <c r="Q147" s="195">
        <v>0.00042000000000000002</v>
      </c>
      <c r="R147" s="195">
        <f>Q147*H147</f>
        <v>0.0033600000000000001</v>
      </c>
      <c r="S147" s="195">
        <v>0</v>
      </c>
      <c r="T147" s="19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163</v>
      </c>
      <c r="AT147" s="197" t="s">
        <v>140</v>
      </c>
      <c r="AU147" s="197" t="s">
        <v>88</v>
      </c>
      <c r="AY147" s="15" t="s">
        <v>137</v>
      </c>
      <c r="BE147" s="198">
        <f>IF(N147="základná",J147,0)</f>
        <v>0</v>
      </c>
      <c r="BF147" s="198">
        <f>IF(N147="znížená",J147,0)</f>
        <v>0</v>
      </c>
      <c r="BG147" s="198">
        <f>IF(N147="zákl. prenesená",J147,0)</f>
        <v>0</v>
      </c>
      <c r="BH147" s="198">
        <f>IF(N147="zníž. prenesená",J147,0)</f>
        <v>0</v>
      </c>
      <c r="BI147" s="198">
        <f>IF(N147="nulová",J147,0)</f>
        <v>0</v>
      </c>
      <c r="BJ147" s="15" t="s">
        <v>88</v>
      </c>
      <c r="BK147" s="198">
        <f>ROUND(I147*H147,2)</f>
        <v>0</v>
      </c>
      <c r="BL147" s="15" t="s">
        <v>163</v>
      </c>
      <c r="BM147" s="197" t="s">
        <v>205</v>
      </c>
    </row>
    <row r="148" s="2" customFormat="1" ht="24.15" customHeight="1">
      <c r="A148" s="34"/>
      <c r="B148" s="184"/>
      <c r="C148" s="185" t="s">
        <v>206</v>
      </c>
      <c r="D148" s="185" t="s">
        <v>140</v>
      </c>
      <c r="E148" s="186" t="s">
        <v>207</v>
      </c>
      <c r="F148" s="187" t="s">
        <v>208</v>
      </c>
      <c r="G148" s="188" t="s">
        <v>204</v>
      </c>
      <c r="H148" s="189">
        <v>4</v>
      </c>
      <c r="I148" s="190"/>
      <c r="J148" s="191">
        <f>ROUND(I148*H148,2)</f>
        <v>0</v>
      </c>
      <c r="K148" s="192"/>
      <c r="L148" s="35"/>
      <c r="M148" s="193" t="s">
        <v>1</v>
      </c>
      <c r="N148" s="194" t="s">
        <v>41</v>
      </c>
      <c r="O148" s="78"/>
      <c r="P148" s="195">
        <f>O148*H148</f>
        <v>0</v>
      </c>
      <c r="Q148" s="195">
        <v>0.00027</v>
      </c>
      <c r="R148" s="195">
        <f>Q148*H148</f>
        <v>0.00108</v>
      </c>
      <c r="S148" s="195">
        <v>0</v>
      </c>
      <c r="T148" s="19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163</v>
      </c>
      <c r="AT148" s="197" t="s">
        <v>140</v>
      </c>
      <c r="AU148" s="197" t="s">
        <v>88</v>
      </c>
      <c r="AY148" s="15" t="s">
        <v>137</v>
      </c>
      <c r="BE148" s="198">
        <f>IF(N148="základná",J148,0)</f>
        <v>0</v>
      </c>
      <c r="BF148" s="198">
        <f>IF(N148="znížená",J148,0)</f>
        <v>0</v>
      </c>
      <c r="BG148" s="198">
        <f>IF(N148="zákl. prenesená",J148,0)</f>
        <v>0</v>
      </c>
      <c r="BH148" s="198">
        <f>IF(N148="zníž. prenesená",J148,0)</f>
        <v>0</v>
      </c>
      <c r="BI148" s="198">
        <f>IF(N148="nulová",J148,0)</f>
        <v>0</v>
      </c>
      <c r="BJ148" s="15" t="s">
        <v>88</v>
      </c>
      <c r="BK148" s="198">
        <f>ROUND(I148*H148,2)</f>
        <v>0</v>
      </c>
      <c r="BL148" s="15" t="s">
        <v>163</v>
      </c>
      <c r="BM148" s="197" t="s">
        <v>209</v>
      </c>
    </row>
    <row r="149" s="2" customFormat="1" ht="24.15" customHeight="1">
      <c r="A149" s="34"/>
      <c r="B149" s="184"/>
      <c r="C149" s="185" t="s">
        <v>210</v>
      </c>
      <c r="D149" s="185" t="s">
        <v>140</v>
      </c>
      <c r="E149" s="186" t="s">
        <v>211</v>
      </c>
      <c r="F149" s="187" t="s">
        <v>212</v>
      </c>
      <c r="G149" s="188" t="s">
        <v>204</v>
      </c>
      <c r="H149" s="189">
        <v>4</v>
      </c>
      <c r="I149" s="190"/>
      <c r="J149" s="191">
        <f>ROUND(I149*H149,2)</f>
        <v>0</v>
      </c>
      <c r="K149" s="192"/>
      <c r="L149" s="35"/>
      <c r="M149" s="193" t="s">
        <v>1</v>
      </c>
      <c r="N149" s="194" t="s">
        <v>41</v>
      </c>
      <c r="O149" s="78"/>
      <c r="P149" s="195">
        <f>O149*H149</f>
        <v>0</v>
      </c>
      <c r="Q149" s="195">
        <v>0.00032000000000000003</v>
      </c>
      <c r="R149" s="195">
        <f>Q149*H149</f>
        <v>0.0012800000000000001</v>
      </c>
      <c r="S149" s="195">
        <v>0</v>
      </c>
      <c r="T149" s="19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163</v>
      </c>
      <c r="AT149" s="197" t="s">
        <v>140</v>
      </c>
      <c r="AU149" s="197" t="s">
        <v>88</v>
      </c>
      <c r="AY149" s="15" t="s">
        <v>137</v>
      </c>
      <c r="BE149" s="198">
        <f>IF(N149="základná",J149,0)</f>
        <v>0</v>
      </c>
      <c r="BF149" s="198">
        <f>IF(N149="znížená",J149,0)</f>
        <v>0</v>
      </c>
      <c r="BG149" s="198">
        <f>IF(N149="zákl. prenesená",J149,0)</f>
        <v>0</v>
      </c>
      <c r="BH149" s="198">
        <f>IF(N149="zníž. prenesená",J149,0)</f>
        <v>0</v>
      </c>
      <c r="BI149" s="198">
        <f>IF(N149="nulová",J149,0)</f>
        <v>0</v>
      </c>
      <c r="BJ149" s="15" t="s">
        <v>88</v>
      </c>
      <c r="BK149" s="198">
        <f>ROUND(I149*H149,2)</f>
        <v>0</v>
      </c>
      <c r="BL149" s="15" t="s">
        <v>163</v>
      </c>
      <c r="BM149" s="197" t="s">
        <v>213</v>
      </c>
    </row>
    <row r="150" s="2" customFormat="1" ht="24.15" customHeight="1">
      <c r="A150" s="34"/>
      <c r="B150" s="184"/>
      <c r="C150" s="185" t="s">
        <v>163</v>
      </c>
      <c r="D150" s="185" t="s">
        <v>140</v>
      </c>
      <c r="E150" s="186" t="s">
        <v>214</v>
      </c>
      <c r="F150" s="187" t="s">
        <v>215</v>
      </c>
      <c r="G150" s="188" t="s">
        <v>162</v>
      </c>
      <c r="H150" s="189">
        <v>83.200000000000003</v>
      </c>
      <c r="I150" s="190"/>
      <c r="J150" s="191">
        <f>ROUND(I150*H150,2)</f>
        <v>0</v>
      </c>
      <c r="K150" s="192"/>
      <c r="L150" s="35"/>
      <c r="M150" s="193" t="s">
        <v>1</v>
      </c>
      <c r="N150" s="194" t="s">
        <v>41</v>
      </c>
      <c r="O150" s="78"/>
      <c r="P150" s="195">
        <f>O150*H150</f>
        <v>0</v>
      </c>
      <c r="Q150" s="195">
        <v>0.0013600000000000001</v>
      </c>
      <c r="R150" s="195">
        <f>Q150*H150</f>
        <v>0.11315200000000002</v>
      </c>
      <c r="S150" s="195">
        <v>0</v>
      </c>
      <c r="T150" s="19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163</v>
      </c>
      <c r="AT150" s="197" t="s">
        <v>140</v>
      </c>
      <c r="AU150" s="197" t="s">
        <v>88</v>
      </c>
      <c r="AY150" s="15" t="s">
        <v>137</v>
      </c>
      <c r="BE150" s="198">
        <f>IF(N150="základná",J150,0)</f>
        <v>0</v>
      </c>
      <c r="BF150" s="198">
        <f>IF(N150="znížená",J150,0)</f>
        <v>0</v>
      </c>
      <c r="BG150" s="198">
        <f>IF(N150="zákl. prenesená",J150,0)</f>
        <v>0</v>
      </c>
      <c r="BH150" s="198">
        <f>IF(N150="zníž. prenesená",J150,0)</f>
        <v>0</v>
      </c>
      <c r="BI150" s="198">
        <f>IF(N150="nulová",J150,0)</f>
        <v>0</v>
      </c>
      <c r="BJ150" s="15" t="s">
        <v>88</v>
      </c>
      <c r="BK150" s="198">
        <f>ROUND(I150*H150,2)</f>
        <v>0</v>
      </c>
      <c r="BL150" s="15" t="s">
        <v>163</v>
      </c>
      <c r="BM150" s="197" t="s">
        <v>216</v>
      </c>
    </row>
    <row r="151" s="2" customFormat="1" ht="24.15" customHeight="1">
      <c r="A151" s="34"/>
      <c r="B151" s="184"/>
      <c r="C151" s="185" t="s">
        <v>217</v>
      </c>
      <c r="D151" s="185" t="s">
        <v>140</v>
      </c>
      <c r="E151" s="186" t="s">
        <v>218</v>
      </c>
      <c r="F151" s="187" t="s">
        <v>219</v>
      </c>
      <c r="G151" s="188" t="s">
        <v>204</v>
      </c>
      <c r="H151" s="189">
        <v>83.200000000000003</v>
      </c>
      <c r="I151" s="190"/>
      <c r="J151" s="191">
        <f>ROUND(I151*H151,2)</f>
        <v>0</v>
      </c>
      <c r="K151" s="192"/>
      <c r="L151" s="35"/>
      <c r="M151" s="193" t="s">
        <v>1</v>
      </c>
      <c r="N151" s="194" t="s">
        <v>41</v>
      </c>
      <c r="O151" s="78"/>
      <c r="P151" s="195">
        <f>O151*H151</f>
        <v>0</v>
      </c>
      <c r="Q151" s="195">
        <v>0.00031</v>
      </c>
      <c r="R151" s="195">
        <f>Q151*H151</f>
        <v>0.025792000000000002</v>
      </c>
      <c r="S151" s="195">
        <v>0</v>
      </c>
      <c r="T151" s="19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7" t="s">
        <v>163</v>
      </c>
      <c r="AT151" s="197" t="s">
        <v>140</v>
      </c>
      <c r="AU151" s="197" t="s">
        <v>88</v>
      </c>
      <c r="AY151" s="15" t="s">
        <v>137</v>
      </c>
      <c r="BE151" s="198">
        <f>IF(N151="základná",J151,0)</f>
        <v>0</v>
      </c>
      <c r="BF151" s="198">
        <f>IF(N151="znížená",J151,0)</f>
        <v>0</v>
      </c>
      <c r="BG151" s="198">
        <f>IF(N151="zákl. prenesená",J151,0)</f>
        <v>0</v>
      </c>
      <c r="BH151" s="198">
        <f>IF(N151="zníž. prenesená",J151,0)</f>
        <v>0</v>
      </c>
      <c r="BI151" s="198">
        <f>IF(N151="nulová",J151,0)</f>
        <v>0</v>
      </c>
      <c r="BJ151" s="15" t="s">
        <v>88</v>
      </c>
      <c r="BK151" s="198">
        <f>ROUND(I151*H151,2)</f>
        <v>0</v>
      </c>
      <c r="BL151" s="15" t="s">
        <v>163</v>
      </c>
      <c r="BM151" s="197" t="s">
        <v>220</v>
      </c>
    </row>
    <row r="152" s="2" customFormat="1" ht="24.15" customHeight="1">
      <c r="A152" s="34"/>
      <c r="B152" s="184"/>
      <c r="C152" s="185" t="s">
        <v>221</v>
      </c>
      <c r="D152" s="185" t="s">
        <v>140</v>
      </c>
      <c r="E152" s="186" t="s">
        <v>222</v>
      </c>
      <c r="F152" s="187" t="s">
        <v>223</v>
      </c>
      <c r="G152" s="188" t="s">
        <v>154</v>
      </c>
      <c r="H152" s="189">
        <v>3.4249999999999998</v>
      </c>
      <c r="I152" s="190"/>
      <c r="J152" s="191">
        <f>ROUND(I152*H152,2)</f>
        <v>0</v>
      </c>
      <c r="K152" s="192"/>
      <c r="L152" s="35"/>
      <c r="M152" s="193" t="s">
        <v>1</v>
      </c>
      <c r="N152" s="194" t="s">
        <v>41</v>
      </c>
      <c r="O152" s="78"/>
      <c r="P152" s="195">
        <f>O152*H152</f>
        <v>0</v>
      </c>
      <c r="Q152" s="195">
        <v>0</v>
      </c>
      <c r="R152" s="195">
        <f>Q152*H152</f>
        <v>0</v>
      </c>
      <c r="S152" s="195">
        <v>0</v>
      </c>
      <c r="T152" s="19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7" t="s">
        <v>163</v>
      </c>
      <c r="AT152" s="197" t="s">
        <v>140</v>
      </c>
      <c r="AU152" s="197" t="s">
        <v>88</v>
      </c>
      <c r="AY152" s="15" t="s">
        <v>137</v>
      </c>
      <c r="BE152" s="198">
        <f>IF(N152="základná",J152,0)</f>
        <v>0</v>
      </c>
      <c r="BF152" s="198">
        <f>IF(N152="znížená",J152,0)</f>
        <v>0</v>
      </c>
      <c r="BG152" s="198">
        <f>IF(N152="zákl. prenesená",J152,0)</f>
        <v>0</v>
      </c>
      <c r="BH152" s="198">
        <f>IF(N152="zníž. prenesená",J152,0)</f>
        <v>0</v>
      </c>
      <c r="BI152" s="198">
        <f>IF(N152="nulová",J152,0)</f>
        <v>0</v>
      </c>
      <c r="BJ152" s="15" t="s">
        <v>88</v>
      </c>
      <c r="BK152" s="198">
        <f>ROUND(I152*H152,2)</f>
        <v>0</v>
      </c>
      <c r="BL152" s="15" t="s">
        <v>163</v>
      </c>
      <c r="BM152" s="197" t="s">
        <v>224</v>
      </c>
    </row>
    <row r="153" s="12" customFormat="1" ht="22.8" customHeight="1">
      <c r="A153" s="12"/>
      <c r="B153" s="171"/>
      <c r="C153" s="12"/>
      <c r="D153" s="172" t="s">
        <v>74</v>
      </c>
      <c r="E153" s="182" t="s">
        <v>225</v>
      </c>
      <c r="F153" s="182" t="s">
        <v>226</v>
      </c>
      <c r="G153" s="12"/>
      <c r="H153" s="12"/>
      <c r="I153" s="174"/>
      <c r="J153" s="183">
        <f>BK153</f>
        <v>0</v>
      </c>
      <c r="K153" s="12"/>
      <c r="L153" s="171"/>
      <c r="M153" s="176"/>
      <c r="N153" s="177"/>
      <c r="O153" s="177"/>
      <c r="P153" s="178">
        <f>SUM(P154:P155)</f>
        <v>0</v>
      </c>
      <c r="Q153" s="177"/>
      <c r="R153" s="178">
        <f>SUM(R154:R155)</f>
        <v>0.31220000000000003</v>
      </c>
      <c r="S153" s="177"/>
      <c r="T153" s="179">
        <f>SUM(T154:T155)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72" t="s">
        <v>88</v>
      </c>
      <c r="AT153" s="180" t="s">
        <v>74</v>
      </c>
      <c r="AU153" s="180" t="s">
        <v>82</v>
      </c>
      <c r="AY153" s="172" t="s">
        <v>137</v>
      </c>
      <c r="BK153" s="181">
        <f>SUM(BK154:BK155)</f>
        <v>0</v>
      </c>
    </row>
    <row r="154" s="2" customFormat="1" ht="24.15" customHeight="1">
      <c r="A154" s="34"/>
      <c r="B154" s="184"/>
      <c r="C154" s="185" t="s">
        <v>227</v>
      </c>
      <c r="D154" s="185" t="s">
        <v>140</v>
      </c>
      <c r="E154" s="186" t="s">
        <v>228</v>
      </c>
      <c r="F154" s="187" t="s">
        <v>229</v>
      </c>
      <c r="G154" s="188" t="s">
        <v>204</v>
      </c>
      <c r="H154" s="189">
        <v>10</v>
      </c>
      <c r="I154" s="190"/>
      <c r="J154" s="191">
        <f>ROUND(I154*H154,2)</f>
        <v>0</v>
      </c>
      <c r="K154" s="192"/>
      <c r="L154" s="35"/>
      <c r="M154" s="193" t="s">
        <v>1</v>
      </c>
      <c r="N154" s="194" t="s">
        <v>41</v>
      </c>
      <c r="O154" s="78"/>
      <c r="P154" s="195">
        <f>O154*H154</f>
        <v>0</v>
      </c>
      <c r="Q154" s="195">
        <v>0.031220000000000001</v>
      </c>
      <c r="R154" s="195">
        <f>Q154*H154</f>
        <v>0.31220000000000003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163</v>
      </c>
      <c r="AT154" s="197" t="s">
        <v>140</v>
      </c>
      <c r="AU154" s="197" t="s">
        <v>88</v>
      </c>
      <c r="AY154" s="15" t="s">
        <v>137</v>
      </c>
      <c r="BE154" s="198">
        <f>IF(N154="základná",J154,0)</f>
        <v>0</v>
      </c>
      <c r="BF154" s="198">
        <f>IF(N154="znížená",J154,0)</f>
        <v>0</v>
      </c>
      <c r="BG154" s="198">
        <f>IF(N154="zákl. prenesená",J154,0)</f>
        <v>0</v>
      </c>
      <c r="BH154" s="198">
        <f>IF(N154="zníž. prenesená",J154,0)</f>
        <v>0</v>
      </c>
      <c r="BI154" s="198">
        <f>IF(N154="nulová",J154,0)</f>
        <v>0</v>
      </c>
      <c r="BJ154" s="15" t="s">
        <v>88</v>
      </c>
      <c r="BK154" s="198">
        <f>ROUND(I154*H154,2)</f>
        <v>0</v>
      </c>
      <c r="BL154" s="15" t="s">
        <v>163</v>
      </c>
      <c r="BM154" s="197" t="s">
        <v>230</v>
      </c>
    </row>
    <row r="155" s="2" customFormat="1" ht="24.15" customHeight="1">
      <c r="A155" s="34"/>
      <c r="B155" s="184"/>
      <c r="C155" s="185" t="s">
        <v>231</v>
      </c>
      <c r="D155" s="185" t="s">
        <v>140</v>
      </c>
      <c r="E155" s="186" t="s">
        <v>232</v>
      </c>
      <c r="F155" s="187" t="s">
        <v>233</v>
      </c>
      <c r="G155" s="188" t="s">
        <v>154</v>
      </c>
      <c r="H155" s="189">
        <v>0.312</v>
      </c>
      <c r="I155" s="190"/>
      <c r="J155" s="191">
        <f>ROUND(I155*H155,2)</f>
        <v>0</v>
      </c>
      <c r="K155" s="192"/>
      <c r="L155" s="35"/>
      <c r="M155" s="193" t="s">
        <v>1</v>
      </c>
      <c r="N155" s="194" t="s">
        <v>41</v>
      </c>
      <c r="O155" s="78"/>
      <c r="P155" s="195">
        <f>O155*H155</f>
        <v>0</v>
      </c>
      <c r="Q155" s="195">
        <v>0</v>
      </c>
      <c r="R155" s="195">
        <f>Q155*H155</f>
        <v>0</v>
      </c>
      <c r="S155" s="195">
        <v>0</v>
      </c>
      <c r="T155" s="19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7" t="s">
        <v>163</v>
      </c>
      <c r="AT155" s="197" t="s">
        <v>140</v>
      </c>
      <c r="AU155" s="197" t="s">
        <v>88</v>
      </c>
      <c r="AY155" s="15" t="s">
        <v>137</v>
      </c>
      <c r="BE155" s="198">
        <f>IF(N155="základná",J155,0)</f>
        <v>0</v>
      </c>
      <c r="BF155" s="198">
        <f>IF(N155="znížená",J155,0)</f>
        <v>0</v>
      </c>
      <c r="BG155" s="198">
        <f>IF(N155="zákl. prenesená",J155,0)</f>
        <v>0</v>
      </c>
      <c r="BH155" s="198">
        <f>IF(N155="zníž. prenesená",J155,0)</f>
        <v>0</v>
      </c>
      <c r="BI155" s="198">
        <f>IF(N155="nulová",J155,0)</f>
        <v>0</v>
      </c>
      <c r="BJ155" s="15" t="s">
        <v>88</v>
      </c>
      <c r="BK155" s="198">
        <f>ROUND(I155*H155,2)</f>
        <v>0</v>
      </c>
      <c r="BL155" s="15" t="s">
        <v>163</v>
      </c>
      <c r="BM155" s="197" t="s">
        <v>234</v>
      </c>
    </row>
    <row r="156" s="12" customFormat="1" ht="22.8" customHeight="1">
      <c r="A156" s="12"/>
      <c r="B156" s="171"/>
      <c r="C156" s="12"/>
      <c r="D156" s="172" t="s">
        <v>74</v>
      </c>
      <c r="E156" s="182" t="s">
        <v>235</v>
      </c>
      <c r="F156" s="182" t="s">
        <v>236</v>
      </c>
      <c r="G156" s="12"/>
      <c r="H156" s="12"/>
      <c r="I156" s="174"/>
      <c r="J156" s="183">
        <f>BK156</f>
        <v>0</v>
      </c>
      <c r="K156" s="12"/>
      <c r="L156" s="171"/>
      <c r="M156" s="176"/>
      <c r="N156" s="177"/>
      <c r="O156" s="177"/>
      <c r="P156" s="178">
        <f>SUM(P157:P161)</f>
        <v>0</v>
      </c>
      <c r="Q156" s="177"/>
      <c r="R156" s="178">
        <f>SUM(R157:R161)</f>
        <v>0.37555882000000002</v>
      </c>
      <c r="S156" s="177"/>
      <c r="T156" s="179">
        <f>SUM(T157:T161)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72" t="s">
        <v>88</v>
      </c>
      <c r="AT156" s="180" t="s">
        <v>74</v>
      </c>
      <c r="AU156" s="180" t="s">
        <v>82</v>
      </c>
      <c r="AY156" s="172" t="s">
        <v>137</v>
      </c>
      <c r="BK156" s="181">
        <f>SUM(BK157:BK161)</f>
        <v>0</v>
      </c>
    </row>
    <row r="157" s="2" customFormat="1" ht="16.5" customHeight="1">
      <c r="A157" s="34"/>
      <c r="B157" s="184"/>
      <c r="C157" s="185" t="s">
        <v>237</v>
      </c>
      <c r="D157" s="185" t="s">
        <v>140</v>
      </c>
      <c r="E157" s="186" t="s">
        <v>238</v>
      </c>
      <c r="F157" s="187" t="s">
        <v>239</v>
      </c>
      <c r="G157" s="188" t="s">
        <v>143</v>
      </c>
      <c r="H157" s="189">
        <v>318.14600000000002</v>
      </c>
      <c r="I157" s="190"/>
      <c r="J157" s="191">
        <f>ROUND(I157*H157,2)</f>
        <v>0</v>
      </c>
      <c r="K157" s="192"/>
      <c r="L157" s="35"/>
      <c r="M157" s="193" t="s">
        <v>1</v>
      </c>
      <c r="N157" s="194" t="s">
        <v>41</v>
      </c>
      <c r="O157" s="78"/>
      <c r="P157" s="195">
        <f>O157*H157</f>
        <v>0</v>
      </c>
      <c r="Q157" s="195">
        <v>0</v>
      </c>
      <c r="R157" s="195">
        <f>Q157*H157</f>
        <v>0</v>
      </c>
      <c r="S157" s="195">
        <v>0</v>
      </c>
      <c r="T157" s="19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7" t="s">
        <v>163</v>
      </c>
      <c r="AT157" s="197" t="s">
        <v>140</v>
      </c>
      <c r="AU157" s="197" t="s">
        <v>88</v>
      </c>
      <c r="AY157" s="15" t="s">
        <v>137</v>
      </c>
      <c r="BE157" s="198">
        <f>IF(N157="základná",J157,0)</f>
        <v>0</v>
      </c>
      <c r="BF157" s="198">
        <f>IF(N157="znížená",J157,0)</f>
        <v>0</v>
      </c>
      <c r="BG157" s="198">
        <f>IF(N157="zákl. prenesená",J157,0)</f>
        <v>0</v>
      </c>
      <c r="BH157" s="198">
        <f>IF(N157="zníž. prenesená",J157,0)</f>
        <v>0</v>
      </c>
      <c r="BI157" s="198">
        <f>IF(N157="nulová",J157,0)</f>
        <v>0</v>
      </c>
      <c r="BJ157" s="15" t="s">
        <v>88</v>
      </c>
      <c r="BK157" s="198">
        <f>ROUND(I157*H157,2)</f>
        <v>0</v>
      </c>
      <c r="BL157" s="15" t="s">
        <v>163</v>
      </c>
      <c r="BM157" s="197" t="s">
        <v>240</v>
      </c>
    </row>
    <row r="158" s="2" customFormat="1" ht="16.5" customHeight="1">
      <c r="A158" s="34"/>
      <c r="B158" s="184"/>
      <c r="C158" s="185" t="s">
        <v>241</v>
      </c>
      <c r="D158" s="185" t="s">
        <v>140</v>
      </c>
      <c r="E158" s="186" t="s">
        <v>242</v>
      </c>
      <c r="F158" s="187" t="s">
        <v>243</v>
      </c>
      <c r="G158" s="188" t="s">
        <v>143</v>
      </c>
      <c r="H158" s="189">
        <v>318.14600000000002</v>
      </c>
      <c r="I158" s="190"/>
      <c r="J158" s="191">
        <f>ROUND(I158*H158,2)</f>
        <v>0</v>
      </c>
      <c r="K158" s="192"/>
      <c r="L158" s="35"/>
      <c r="M158" s="193" t="s">
        <v>1</v>
      </c>
      <c r="N158" s="194" t="s">
        <v>41</v>
      </c>
      <c r="O158" s="78"/>
      <c r="P158" s="195">
        <f>O158*H158</f>
        <v>0</v>
      </c>
      <c r="Q158" s="195">
        <v>0.00085999999999999998</v>
      </c>
      <c r="R158" s="195">
        <f>Q158*H158</f>
        <v>0.27360556000000003</v>
      </c>
      <c r="S158" s="195">
        <v>0</v>
      </c>
      <c r="T158" s="19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7" t="s">
        <v>163</v>
      </c>
      <c r="AT158" s="197" t="s">
        <v>140</v>
      </c>
      <c r="AU158" s="197" t="s">
        <v>88</v>
      </c>
      <c r="AY158" s="15" t="s">
        <v>137</v>
      </c>
      <c r="BE158" s="198">
        <f>IF(N158="základná",J158,0)</f>
        <v>0</v>
      </c>
      <c r="BF158" s="198">
        <f>IF(N158="znížená",J158,0)</f>
        <v>0</v>
      </c>
      <c r="BG158" s="198">
        <f>IF(N158="zákl. prenesená",J158,0)</f>
        <v>0</v>
      </c>
      <c r="BH158" s="198">
        <f>IF(N158="zníž. prenesená",J158,0)</f>
        <v>0</v>
      </c>
      <c r="BI158" s="198">
        <f>IF(N158="nulová",J158,0)</f>
        <v>0</v>
      </c>
      <c r="BJ158" s="15" t="s">
        <v>88</v>
      </c>
      <c r="BK158" s="198">
        <f>ROUND(I158*H158,2)</f>
        <v>0</v>
      </c>
      <c r="BL158" s="15" t="s">
        <v>163</v>
      </c>
      <c r="BM158" s="197" t="s">
        <v>244</v>
      </c>
    </row>
    <row r="159" s="2" customFormat="1" ht="16.5" customHeight="1">
      <c r="A159" s="34"/>
      <c r="B159" s="184"/>
      <c r="C159" s="185" t="s">
        <v>7</v>
      </c>
      <c r="D159" s="185" t="s">
        <v>140</v>
      </c>
      <c r="E159" s="186" t="s">
        <v>245</v>
      </c>
      <c r="F159" s="187" t="s">
        <v>246</v>
      </c>
      <c r="G159" s="188" t="s">
        <v>143</v>
      </c>
      <c r="H159" s="189">
        <v>318.14600000000002</v>
      </c>
      <c r="I159" s="190"/>
      <c r="J159" s="191">
        <f>ROUND(I159*H159,2)</f>
        <v>0</v>
      </c>
      <c r="K159" s="192"/>
      <c r="L159" s="35"/>
      <c r="M159" s="193" t="s">
        <v>1</v>
      </c>
      <c r="N159" s="194" t="s">
        <v>41</v>
      </c>
      <c r="O159" s="78"/>
      <c r="P159" s="195">
        <f>O159*H159</f>
        <v>0</v>
      </c>
      <c r="Q159" s="195">
        <v>0.00031</v>
      </c>
      <c r="R159" s="195">
        <f>Q159*H159</f>
        <v>0.098625260000000006</v>
      </c>
      <c r="S159" s="195">
        <v>0</v>
      </c>
      <c r="T159" s="19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7" t="s">
        <v>163</v>
      </c>
      <c r="AT159" s="197" t="s">
        <v>140</v>
      </c>
      <c r="AU159" s="197" t="s">
        <v>88</v>
      </c>
      <c r="AY159" s="15" t="s">
        <v>137</v>
      </c>
      <c r="BE159" s="198">
        <f>IF(N159="základná",J159,0)</f>
        <v>0</v>
      </c>
      <c r="BF159" s="198">
        <f>IF(N159="znížená",J159,0)</f>
        <v>0</v>
      </c>
      <c r="BG159" s="198">
        <f>IF(N159="zákl. prenesená",J159,0)</f>
        <v>0</v>
      </c>
      <c r="BH159" s="198">
        <f>IF(N159="zníž. prenesená",J159,0)</f>
        <v>0</v>
      </c>
      <c r="BI159" s="198">
        <f>IF(N159="nulová",J159,0)</f>
        <v>0</v>
      </c>
      <c r="BJ159" s="15" t="s">
        <v>88</v>
      </c>
      <c r="BK159" s="198">
        <f>ROUND(I159*H159,2)</f>
        <v>0</v>
      </c>
      <c r="BL159" s="15" t="s">
        <v>163</v>
      </c>
      <c r="BM159" s="197" t="s">
        <v>247</v>
      </c>
    </row>
    <row r="160" s="2" customFormat="1" ht="37.8" customHeight="1">
      <c r="A160" s="34"/>
      <c r="B160" s="184"/>
      <c r="C160" s="185" t="s">
        <v>248</v>
      </c>
      <c r="D160" s="185" t="s">
        <v>140</v>
      </c>
      <c r="E160" s="186" t="s">
        <v>249</v>
      </c>
      <c r="F160" s="187" t="s">
        <v>250</v>
      </c>
      <c r="G160" s="188" t="s">
        <v>143</v>
      </c>
      <c r="H160" s="189">
        <v>166.40000000000001</v>
      </c>
      <c r="I160" s="190"/>
      <c r="J160" s="191">
        <f>ROUND(I160*H160,2)</f>
        <v>0</v>
      </c>
      <c r="K160" s="192"/>
      <c r="L160" s="35"/>
      <c r="M160" s="193" t="s">
        <v>1</v>
      </c>
      <c r="N160" s="194" t="s">
        <v>41</v>
      </c>
      <c r="O160" s="78"/>
      <c r="P160" s="195">
        <f>O160*H160</f>
        <v>0</v>
      </c>
      <c r="Q160" s="195">
        <v>2.0000000000000002E-05</v>
      </c>
      <c r="R160" s="195">
        <f>Q160*H160</f>
        <v>0.0033280000000000002</v>
      </c>
      <c r="S160" s="195">
        <v>0</v>
      </c>
      <c r="T160" s="19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7" t="s">
        <v>163</v>
      </c>
      <c r="AT160" s="197" t="s">
        <v>140</v>
      </c>
      <c r="AU160" s="197" t="s">
        <v>88</v>
      </c>
      <c r="AY160" s="15" t="s">
        <v>137</v>
      </c>
      <c r="BE160" s="198">
        <f>IF(N160="základná",J160,0)</f>
        <v>0</v>
      </c>
      <c r="BF160" s="198">
        <f>IF(N160="znížená",J160,0)</f>
        <v>0</v>
      </c>
      <c r="BG160" s="198">
        <f>IF(N160="zákl. prenesená",J160,0)</f>
        <v>0</v>
      </c>
      <c r="BH160" s="198">
        <f>IF(N160="zníž. prenesená",J160,0)</f>
        <v>0</v>
      </c>
      <c r="BI160" s="198">
        <f>IF(N160="nulová",J160,0)</f>
        <v>0</v>
      </c>
      <c r="BJ160" s="15" t="s">
        <v>88</v>
      </c>
      <c r="BK160" s="198">
        <f>ROUND(I160*H160,2)</f>
        <v>0</v>
      </c>
      <c r="BL160" s="15" t="s">
        <v>163</v>
      </c>
      <c r="BM160" s="197" t="s">
        <v>251</v>
      </c>
    </row>
    <row r="161" s="2" customFormat="1" ht="24.15" customHeight="1">
      <c r="A161" s="34"/>
      <c r="B161" s="184"/>
      <c r="C161" s="185" t="s">
        <v>252</v>
      </c>
      <c r="D161" s="185" t="s">
        <v>140</v>
      </c>
      <c r="E161" s="186" t="s">
        <v>253</v>
      </c>
      <c r="F161" s="187" t="s">
        <v>254</v>
      </c>
      <c r="G161" s="188" t="s">
        <v>143</v>
      </c>
      <c r="H161" s="189">
        <v>318.14600000000002</v>
      </c>
      <c r="I161" s="190"/>
      <c r="J161" s="191">
        <f>ROUND(I161*H161,2)</f>
        <v>0</v>
      </c>
      <c r="K161" s="192"/>
      <c r="L161" s="35"/>
      <c r="M161" s="210" t="s">
        <v>1</v>
      </c>
      <c r="N161" s="211" t="s">
        <v>41</v>
      </c>
      <c r="O161" s="212"/>
      <c r="P161" s="213">
        <f>O161*H161</f>
        <v>0</v>
      </c>
      <c r="Q161" s="213">
        <v>0</v>
      </c>
      <c r="R161" s="213">
        <f>Q161*H161</f>
        <v>0</v>
      </c>
      <c r="S161" s="213">
        <v>0</v>
      </c>
      <c r="T161" s="214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7" t="s">
        <v>163</v>
      </c>
      <c r="AT161" s="197" t="s">
        <v>140</v>
      </c>
      <c r="AU161" s="197" t="s">
        <v>88</v>
      </c>
      <c r="AY161" s="15" t="s">
        <v>137</v>
      </c>
      <c r="BE161" s="198">
        <f>IF(N161="základná",J161,0)</f>
        <v>0</v>
      </c>
      <c r="BF161" s="198">
        <f>IF(N161="znížená",J161,0)</f>
        <v>0</v>
      </c>
      <c r="BG161" s="198">
        <f>IF(N161="zákl. prenesená",J161,0)</f>
        <v>0</v>
      </c>
      <c r="BH161" s="198">
        <f>IF(N161="zníž. prenesená",J161,0)</f>
        <v>0</v>
      </c>
      <c r="BI161" s="198">
        <f>IF(N161="nulová",J161,0)</f>
        <v>0</v>
      </c>
      <c r="BJ161" s="15" t="s">
        <v>88</v>
      </c>
      <c r="BK161" s="198">
        <f>ROUND(I161*H161,2)</f>
        <v>0</v>
      </c>
      <c r="BL161" s="15" t="s">
        <v>163</v>
      </c>
      <c r="BM161" s="197" t="s">
        <v>255</v>
      </c>
    </row>
    <row r="162" s="2" customFormat="1" ht="6.96" customHeight="1">
      <c r="A162" s="34"/>
      <c r="B162" s="61"/>
      <c r="C162" s="62"/>
      <c r="D162" s="62"/>
      <c r="E162" s="62"/>
      <c r="F162" s="62"/>
      <c r="G162" s="62"/>
      <c r="H162" s="62"/>
      <c r="I162" s="62"/>
      <c r="J162" s="62"/>
      <c r="K162" s="62"/>
      <c r="L162" s="35"/>
      <c r="M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</row>
  </sheetData>
  <autoFilter ref="C127:K161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92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105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0" t="str">
        <f>'Rekapitulácia stavby'!K6</f>
        <v>OBNOVA MAŠTALE PRE HOVÄDZÍ DOBYTOK</v>
      </c>
      <c r="F7" s="28"/>
      <c r="G7" s="28"/>
      <c r="H7" s="28"/>
      <c r="L7" s="18"/>
    </row>
    <row r="8" s="1" customFormat="1" ht="12" customHeight="1">
      <c r="B8" s="18"/>
      <c r="D8" s="28" t="s">
        <v>106</v>
      </c>
      <c r="L8" s="18"/>
    </row>
    <row r="9" s="2" customFormat="1" ht="16.5" customHeight="1">
      <c r="A9" s="34"/>
      <c r="B9" s="35"/>
      <c r="C9" s="34"/>
      <c r="D9" s="34"/>
      <c r="E9" s="130" t="s">
        <v>107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108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256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23. 1. 2025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33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4" t="s">
        <v>35</v>
      </c>
      <c r="E32" s="34"/>
      <c r="F32" s="34"/>
      <c r="G32" s="34"/>
      <c r="H32" s="34"/>
      <c r="I32" s="34"/>
      <c r="J32" s="97">
        <f>ROUND(J130,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5" t="s">
        <v>39</v>
      </c>
      <c r="E35" s="41" t="s">
        <v>40</v>
      </c>
      <c r="F35" s="136">
        <f>ROUND((SUM(BE130:BE173)),  2)</f>
        <v>0</v>
      </c>
      <c r="G35" s="137"/>
      <c r="H35" s="137"/>
      <c r="I35" s="138">
        <v>0.23000000000000001</v>
      </c>
      <c r="J35" s="136">
        <f>ROUND(((SUM(BE130:BE173))*I35),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6">
        <f>ROUND((SUM(BF130:BF173)),  2)</f>
        <v>0</v>
      </c>
      <c r="G36" s="137"/>
      <c r="H36" s="137"/>
      <c r="I36" s="138">
        <v>0.23000000000000001</v>
      </c>
      <c r="J36" s="136">
        <f>ROUND(((SUM(BF130:BF173))*I36),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9">
        <f>ROUND((SUM(BG130:BG173)),  2)</f>
        <v>0</v>
      </c>
      <c r="G37" s="34"/>
      <c r="H37" s="34"/>
      <c r="I37" s="140">
        <v>0.23000000000000001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9">
        <f>ROUND((SUM(BH130:BH173)),  2)</f>
        <v>0</v>
      </c>
      <c r="G38" s="34"/>
      <c r="H38" s="34"/>
      <c r="I38" s="140">
        <v>0.23000000000000001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6">
        <f>ROUND((SUM(BI130:BI173)), 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1"/>
      <c r="D41" s="142" t="s">
        <v>45</v>
      </c>
      <c r="E41" s="82"/>
      <c r="F41" s="82"/>
      <c r="G41" s="143" t="s">
        <v>46</v>
      </c>
      <c r="H41" s="144" t="s">
        <v>47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110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30" t="str">
        <f>E7</f>
        <v>OBNOVA MAŠTALE PRE HOVÄDZÍ DOBYTOK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106</v>
      </c>
      <c r="L86" s="18"/>
    </row>
    <row r="87" s="2" customFormat="1" ht="16.5" customHeight="1">
      <c r="A87" s="34"/>
      <c r="B87" s="35"/>
      <c r="C87" s="34"/>
      <c r="D87" s="34"/>
      <c r="E87" s="130" t="s">
        <v>107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108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01.02 - Okná, omietky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k.ú. Osadné, parc.č. C KN 1631/2</v>
      </c>
      <c r="G91" s="34"/>
      <c r="H91" s="34"/>
      <c r="I91" s="28" t="s">
        <v>21</v>
      </c>
      <c r="J91" s="70" t="str">
        <f>IF(J14="","",J14)</f>
        <v>23. 1. 2025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40.05" customHeight="1">
      <c r="A93" s="34"/>
      <c r="B93" s="35"/>
      <c r="C93" s="28" t="s">
        <v>23</v>
      </c>
      <c r="D93" s="34"/>
      <c r="E93" s="34"/>
      <c r="F93" s="23" t="str">
        <f>E17</f>
        <v xml:space="preserve">Filip Cichý, Hrabovec nad Laborcom s.č. 2, 067 01 </v>
      </c>
      <c r="G93" s="34"/>
      <c r="H93" s="34"/>
      <c r="I93" s="28" t="s">
        <v>29</v>
      </c>
      <c r="J93" s="32" t="str">
        <f>E23</f>
        <v>Ing.Róbert Šmajda, Palárikova 1603/2, 069 01 Snina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Martin Kofira - KM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9" t="s">
        <v>111</v>
      </c>
      <c r="D96" s="141"/>
      <c r="E96" s="141"/>
      <c r="F96" s="141"/>
      <c r="G96" s="141"/>
      <c r="H96" s="141"/>
      <c r="I96" s="141"/>
      <c r="J96" s="150" t="s">
        <v>112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1" t="s">
        <v>113</v>
      </c>
      <c r="D98" s="34"/>
      <c r="E98" s="34"/>
      <c r="F98" s="34"/>
      <c r="G98" s="34"/>
      <c r="H98" s="34"/>
      <c r="I98" s="34"/>
      <c r="J98" s="97">
        <f>J130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114</v>
      </c>
    </row>
    <row r="99" s="9" customFormat="1" ht="24.96" customHeight="1">
      <c r="A99" s="9"/>
      <c r="B99" s="152"/>
      <c r="C99" s="9"/>
      <c r="D99" s="153" t="s">
        <v>115</v>
      </c>
      <c r="E99" s="154"/>
      <c r="F99" s="154"/>
      <c r="G99" s="154"/>
      <c r="H99" s="154"/>
      <c r="I99" s="154"/>
      <c r="J99" s="155">
        <f>J131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6"/>
      <c r="C100" s="10"/>
      <c r="D100" s="157" t="s">
        <v>257</v>
      </c>
      <c r="E100" s="158"/>
      <c r="F100" s="158"/>
      <c r="G100" s="158"/>
      <c r="H100" s="158"/>
      <c r="I100" s="158"/>
      <c r="J100" s="159">
        <f>J132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258</v>
      </c>
      <c r="E101" s="158"/>
      <c r="F101" s="158"/>
      <c r="G101" s="158"/>
      <c r="H101" s="158"/>
      <c r="I101" s="158"/>
      <c r="J101" s="159">
        <f>J136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6"/>
      <c r="C102" s="10"/>
      <c r="D102" s="157" t="s">
        <v>116</v>
      </c>
      <c r="E102" s="158"/>
      <c r="F102" s="158"/>
      <c r="G102" s="158"/>
      <c r="H102" s="158"/>
      <c r="I102" s="158"/>
      <c r="J102" s="159">
        <f>J146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6"/>
      <c r="C103" s="10"/>
      <c r="D103" s="157" t="s">
        <v>117</v>
      </c>
      <c r="E103" s="158"/>
      <c r="F103" s="158"/>
      <c r="G103" s="158"/>
      <c r="H103" s="158"/>
      <c r="I103" s="158"/>
      <c r="J103" s="159">
        <f>J151</f>
        <v>0</v>
      </c>
      <c r="K103" s="10"/>
      <c r="L103" s="15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52"/>
      <c r="C104" s="9"/>
      <c r="D104" s="153" t="s">
        <v>118</v>
      </c>
      <c r="E104" s="154"/>
      <c r="F104" s="154"/>
      <c r="G104" s="154"/>
      <c r="H104" s="154"/>
      <c r="I104" s="154"/>
      <c r="J104" s="155">
        <f>J153</f>
        <v>0</v>
      </c>
      <c r="K104" s="9"/>
      <c r="L104" s="152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56"/>
      <c r="C105" s="10"/>
      <c r="D105" s="157" t="s">
        <v>120</v>
      </c>
      <c r="E105" s="158"/>
      <c r="F105" s="158"/>
      <c r="G105" s="158"/>
      <c r="H105" s="158"/>
      <c r="I105" s="158"/>
      <c r="J105" s="159">
        <f>J154</f>
        <v>0</v>
      </c>
      <c r="K105" s="10"/>
      <c r="L105" s="15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6"/>
      <c r="C106" s="10"/>
      <c r="D106" s="157" t="s">
        <v>259</v>
      </c>
      <c r="E106" s="158"/>
      <c r="F106" s="158"/>
      <c r="G106" s="158"/>
      <c r="H106" s="158"/>
      <c r="I106" s="158"/>
      <c r="J106" s="159">
        <f>J157</f>
        <v>0</v>
      </c>
      <c r="K106" s="10"/>
      <c r="L106" s="15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6"/>
      <c r="C107" s="10"/>
      <c r="D107" s="157" t="s">
        <v>121</v>
      </c>
      <c r="E107" s="158"/>
      <c r="F107" s="158"/>
      <c r="G107" s="158"/>
      <c r="H107" s="158"/>
      <c r="I107" s="158"/>
      <c r="J107" s="159">
        <f>J167</f>
        <v>0</v>
      </c>
      <c r="K107" s="10"/>
      <c r="L107" s="15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56"/>
      <c r="C108" s="10"/>
      <c r="D108" s="157" t="s">
        <v>260</v>
      </c>
      <c r="E108" s="158"/>
      <c r="F108" s="158"/>
      <c r="G108" s="158"/>
      <c r="H108" s="158"/>
      <c r="I108" s="158"/>
      <c r="J108" s="159">
        <f>J171</f>
        <v>0</v>
      </c>
      <c r="K108" s="10"/>
      <c r="L108" s="15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4"/>
      <c r="B109" s="35"/>
      <c r="C109" s="34"/>
      <c r="D109" s="34"/>
      <c r="E109" s="34"/>
      <c r="F109" s="34"/>
      <c r="G109" s="34"/>
      <c r="H109" s="34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6.96" customHeight="1">
      <c r="A110" s="34"/>
      <c r="B110" s="61"/>
      <c r="C110" s="62"/>
      <c r="D110" s="62"/>
      <c r="E110" s="62"/>
      <c r="F110" s="62"/>
      <c r="G110" s="62"/>
      <c r="H110" s="62"/>
      <c r="I110" s="62"/>
      <c r="J110" s="62"/>
      <c r="K110" s="62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4" s="2" customFormat="1" ht="6.96" customHeight="1">
      <c r="A114" s="34"/>
      <c r="B114" s="63"/>
      <c r="C114" s="64"/>
      <c r="D114" s="64"/>
      <c r="E114" s="64"/>
      <c r="F114" s="64"/>
      <c r="G114" s="64"/>
      <c r="H114" s="64"/>
      <c r="I114" s="64"/>
      <c r="J114" s="64"/>
      <c r="K114" s="6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24.96" customHeight="1">
      <c r="A115" s="34"/>
      <c r="B115" s="35"/>
      <c r="C115" s="19" t="s">
        <v>123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15</v>
      </c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6.5" customHeight="1">
      <c r="A118" s="34"/>
      <c r="B118" s="35"/>
      <c r="C118" s="34"/>
      <c r="D118" s="34"/>
      <c r="E118" s="130" t="str">
        <f>E7</f>
        <v>OBNOVA MAŠTALE PRE HOVÄDZÍ DOBYTOK</v>
      </c>
      <c r="F118" s="28"/>
      <c r="G118" s="28"/>
      <c r="H118" s="28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1" customFormat="1" ht="12" customHeight="1">
      <c r="B119" s="18"/>
      <c r="C119" s="28" t="s">
        <v>106</v>
      </c>
      <c r="L119" s="18"/>
    </row>
    <row r="120" s="2" customFormat="1" ht="16.5" customHeight="1">
      <c r="A120" s="34"/>
      <c r="B120" s="35"/>
      <c r="C120" s="34"/>
      <c r="D120" s="34"/>
      <c r="E120" s="130" t="s">
        <v>107</v>
      </c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2" customHeight="1">
      <c r="A121" s="34"/>
      <c r="B121" s="35"/>
      <c r="C121" s="28" t="s">
        <v>108</v>
      </c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6.5" customHeight="1">
      <c r="A122" s="34"/>
      <c r="B122" s="35"/>
      <c r="C122" s="34"/>
      <c r="D122" s="34"/>
      <c r="E122" s="68" t="str">
        <f>E11</f>
        <v>01.02 - Okná, omietky</v>
      </c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6.96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2" customHeight="1">
      <c r="A124" s="34"/>
      <c r="B124" s="35"/>
      <c r="C124" s="28" t="s">
        <v>19</v>
      </c>
      <c r="D124" s="34"/>
      <c r="E124" s="34"/>
      <c r="F124" s="23" t="str">
        <f>F14</f>
        <v>k.ú. Osadné, parc.č. C KN 1631/2</v>
      </c>
      <c r="G124" s="34"/>
      <c r="H124" s="34"/>
      <c r="I124" s="28" t="s">
        <v>21</v>
      </c>
      <c r="J124" s="70" t="str">
        <f>IF(J14="","",J14)</f>
        <v>23. 1. 2025</v>
      </c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6.96" customHeigh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40.05" customHeight="1">
      <c r="A126" s="34"/>
      <c r="B126" s="35"/>
      <c r="C126" s="28" t="s">
        <v>23</v>
      </c>
      <c r="D126" s="34"/>
      <c r="E126" s="34"/>
      <c r="F126" s="23" t="str">
        <f>E17</f>
        <v xml:space="preserve">Filip Cichý, Hrabovec nad Laborcom s.č. 2, 067 01 </v>
      </c>
      <c r="G126" s="34"/>
      <c r="H126" s="34"/>
      <c r="I126" s="28" t="s">
        <v>29</v>
      </c>
      <c r="J126" s="32" t="str">
        <f>E23</f>
        <v>Ing.Róbert Šmajda, Palárikova 1603/2, 069 01 Snina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5.15" customHeight="1">
      <c r="A127" s="34"/>
      <c r="B127" s="35"/>
      <c r="C127" s="28" t="s">
        <v>27</v>
      </c>
      <c r="D127" s="34"/>
      <c r="E127" s="34"/>
      <c r="F127" s="23" t="str">
        <f>IF(E20="","",E20)</f>
        <v>Vyplň údaj</v>
      </c>
      <c r="G127" s="34"/>
      <c r="H127" s="34"/>
      <c r="I127" s="28" t="s">
        <v>32</v>
      </c>
      <c r="J127" s="32" t="str">
        <f>E26</f>
        <v>Martin Kofira - KM</v>
      </c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0.32" customHeight="1">
      <c r="A128" s="34"/>
      <c r="B128" s="35"/>
      <c r="C128" s="34"/>
      <c r="D128" s="34"/>
      <c r="E128" s="34"/>
      <c r="F128" s="34"/>
      <c r="G128" s="34"/>
      <c r="H128" s="34"/>
      <c r="I128" s="34"/>
      <c r="J128" s="34"/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11" customFormat="1" ht="29.28" customHeight="1">
      <c r="A129" s="160"/>
      <c r="B129" s="161"/>
      <c r="C129" s="162" t="s">
        <v>124</v>
      </c>
      <c r="D129" s="163" t="s">
        <v>60</v>
      </c>
      <c r="E129" s="163" t="s">
        <v>56</v>
      </c>
      <c r="F129" s="163" t="s">
        <v>57</v>
      </c>
      <c r="G129" s="163" t="s">
        <v>125</v>
      </c>
      <c r="H129" s="163" t="s">
        <v>126</v>
      </c>
      <c r="I129" s="163" t="s">
        <v>127</v>
      </c>
      <c r="J129" s="164" t="s">
        <v>112</v>
      </c>
      <c r="K129" s="165" t="s">
        <v>128</v>
      </c>
      <c r="L129" s="166"/>
      <c r="M129" s="87" t="s">
        <v>1</v>
      </c>
      <c r="N129" s="88" t="s">
        <v>39</v>
      </c>
      <c r="O129" s="88" t="s">
        <v>129</v>
      </c>
      <c r="P129" s="88" t="s">
        <v>130</v>
      </c>
      <c r="Q129" s="88" t="s">
        <v>131</v>
      </c>
      <c r="R129" s="88" t="s">
        <v>132</v>
      </c>
      <c r="S129" s="88" t="s">
        <v>133</v>
      </c>
      <c r="T129" s="89" t="s">
        <v>134</v>
      </c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</row>
    <row r="130" s="2" customFormat="1" ht="22.8" customHeight="1">
      <c r="A130" s="34"/>
      <c r="B130" s="35"/>
      <c r="C130" s="94" t="s">
        <v>113</v>
      </c>
      <c r="D130" s="34"/>
      <c r="E130" s="34"/>
      <c r="F130" s="34"/>
      <c r="G130" s="34"/>
      <c r="H130" s="34"/>
      <c r="I130" s="34"/>
      <c r="J130" s="167">
        <f>BK130</f>
        <v>0</v>
      </c>
      <c r="K130" s="34"/>
      <c r="L130" s="35"/>
      <c r="M130" s="90"/>
      <c r="N130" s="74"/>
      <c r="O130" s="91"/>
      <c r="P130" s="168">
        <f>P131+P153</f>
        <v>0</v>
      </c>
      <c r="Q130" s="91"/>
      <c r="R130" s="168">
        <f>R131+R153</f>
        <v>37.86829831</v>
      </c>
      <c r="S130" s="91"/>
      <c r="T130" s="169">
        <f>T131+T153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T130" s="15" t="s">
        <v>74</v>
      </c>
      <c r="AU130" s="15" t="s">
        <v>114</v>
      </c>
      <c r="BK130" s="170">
        <f>BK131+BK153</f>
        <v>0</v>
      </c>
    </row>
    <row r="131" s="12" customFormat="1" ht="25.92" customHeight="1">
      <c r="A131" s="12"/>
      <c r="B131" s="171"/>
      <c r="C131" s="12"/>
      <c r="D131" s="172" t="s">
        <v>74</v>
      </c>
      <c r="E131" s="173" t="s">
        <v>135</v>
      </c>
      <c r="F131" s="173" t="s">
        <v>136</v>
      </c>
      <c r="G131" s="12"/>
      <c r="H131" s="12"/>
      <c r="I131" s="174"/>
      <c r="J131" s="175">
        <f>BK131</f>
        <v>0</v>
      </c>
      <c r="K131" s="12"/>
      <c r="L131" s="171"/>
      <c r="M131" s="176"/>
      <c r="N131" s="177"/>
      <c r="O131" s="177"/>
      <c r="P131" s="178">
        <f>P132+P136+P146+P151</f>
        <v>0</v>
      </c>
      <c r="Q131" s="177"/>
      <c r="R131" s="178">
        <f>R132+R136+R146+R151</f>
        <v>35.701586030000001</v>
      </c>
      <c r="S131" s="177"/>
      <c r="T131" s="179">
        <f>T132+T136+T146+T151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2" t="s">
        <v>82</v>
      </c>
      <c r="AT131" s="180" t="s">
        <v>74</v>
      </c>
      <c r="AU131" s="180" t="s">
        <v>75</v>
      </c>
      <c r="AY131" s="172" t="s">
        <v>137</v>
      </c>
      <c r="BK131" s="181">
        <f>BK132+BK136+BK146+BK151</f>
        <v>0</v>
      </c>
    </row>
    <row r="132" s="12" customFormat="1" ht="22.8" customHeight="1">
      <c r="A132" s="12"/>
      <c r="B132" s="171"/>
      <c r="C132" s="12"/>
      <c r="D132" s="172" t="s">
        <v>74</v>
      </c>
      <c r="E132" s="182" t="s">
        <v>151</v>
      </c>
      <c r="F132" s="182" t="s">
        <v>261</v>
      </c>
      <c r="G132" s="12"/>
      <c r="H132" s="12"/>
      <c r="I132" s="174"/>
      <c r="J132" s="183">
        <f>BK132</f>
        <v>0</v>
      </c>
      <c r="K132" s="12"/>
      <c r="L132" s="171"/>
      <c r="M132" s="176"/>
      <c r="N132" s="177"/>
      <c r="O132" s="177"/>
      <c r="P132" s="178">
        <f>SUM(P133:P135)</f>
        <v>0</v>
      </c>
      <c r="Q132" s="177"/>
      <c r="R132" s="178">
        <f>SUM(R133:R135)</f>
        <v>4.2039001000000003</v>
      </c>
      <c r="S132" s="177"/>
      <c r="T132" s="179">
        <f>SUM(T133:T135)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72" t="s">
        <v>82</v>
      </c>
      <c r="AT132" s="180" t="s">
        <v>74</v>
      </c>
      <c r="AU132" s="180" t="s">
        <v>82</v>
      </c>
      <c r="AY132" s="172" t="s">
        <v>137</v>
      </c>
      <c r="BK132" s="181">
        <f>SUM(BK133:BK135)</f>
        <v>0</v>
      </c>
    </row>
    <row r="133" s="2" customFormat="1" ht="24.15" customHeight="1">
      <c r="A133" s="34"/>
      <c r="B133" s="184"/>
      <c r="C133" s="185" t="s">
        <v>82</v>
      </c>
      <c r="D133" s="185" t="s">
        <v>140</v>
      </c>
      <c r="E133" s="186" t="s">
        <v>262</v>
      </c>
      <c r="F133" s="187" t="s">
        <v>263</v>
      </c>
      <c r="G133" s="188" t="s">
        <v>143</v>
      </c>
      <c r="H133" s="189">
        <v>25.649999999999999</v>
      </c>
      <c r="I133" s="190"/>
      <c r="J133" s="191">
        <f>ROUND(I133*H133,2)</f>
        <v>0</v>
      </c>
      <c r="K133" s="192"/>
      <c r="L133" s="35"/>
      <c r="M133" s="193" t="s">
        <v>1</v>
      </c>
      <c r="N133" s="194" t="s">
        <v>41</v>
      </c>
      <c r="O133" s="78"/>
      <c r="P133" s="195">
        <f>O133*H133</f>
        <v>0</v>
      </c>
      <c r="Q133" s="195">
        <v>0.054690000000000002</v>
      </c>
      <c r="R133" s="195">
        <f>Q133*H133</f>
        <v>1.4027985000000001</v>
      </c>
      <c r="S133" s="195">
        <v>0</v>
      </c>
      <c r="T133" s="19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144</v>
      </c>
      <c r="AT133" s="197" t="s">
        <v>140</v>
      </c>
      <c r="AU133" s="197" t="s">
        <v>88</v>
      </c>
      <c r="AY133" s="15" t="s">
        <v>137</v>
      </c>
      <c r="BE133" s="198">
        <f>IF(N133="základná",J133,0)</f>
        <v>0</v>
      </c>
      <c r="BF133" s="198">
        <f>IF(N133="znížená",J133,0)</f>
        <v>0</v>
      </c>
      <c r="BG133" s="198">
        <f>IF(N133="zákl. prenesená",J133,0)</f>
        <v>0</v>
      </c>
      <c r="BH133" s="198">
        <f>IF(N133="zníž. prenesená",J133,0)</f>
        <v>0</v>
      </c>
      <c r="BI133" s="198">
        <f>IF(N133="nulová",J133,0)</f>
        <v>0</v>
      </c>
      <c r="BJ133" s="15" t="s">
        <v>88</v>
      </c>
      <c r="BK133" s="198">
        <f>ROUND(I133*H133,2)</f>
        <v>0</v>
      </c>
      <c r="BL133" s="15" t="s">
        <v>144</v>
      </c>
      <c r="BM133" s="197" t="s">
        <v>264</v>
      </c>
    </row>
    <row r="134" s="2" customFormat="1" ht="24.15" customHeight="1">
      <c r="A134" s="34"/>
      <c r="B134" s="184"/>
      <c r="C134" s="185" t="s">
        <v>88</v>
      </c>
      <c r="D134" s="185" t="s">
        <v>140</v>
      </c>
      <c r="E134" s="186" t="s">
        <v>265</v>
      </c>
      <c r="F134" s="187" t="s">
        <v>266</v>
      </c>
      <c r="G134" s="188" t="s">
        <v>143</v>
      </c>
      <c r="H134" s="189">
        <v>16.379999999999999</v>
      </c>
      <c r="I134" s="190"/>
      <c r="J134" s="191">
        <f>ROUND(I134*H134,2)</f>
        <v>0</v>
      </c>
      <c r="K134" s="192"/>
      <c r="L134" s="35"/>
      <c r="M134" s="193" t="s">
        <v>1</v>
      </c>
      <c r="N134" s="194" t="s">
        <v>41</v>
      </c>
      <c r="O134" s="78"/>
      <c r="P134" s="195">
        <f>O134*H134</f>
        <v>0</v>
      </c>
      <c r="Q134" s="195">
        <v>0.13661999999999999</v>
      </c>
      <c r="R134" s="195">
        <f>Q134*H134</f>
        <v>2.2378355999999999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144</v>
      </c>
      <c r="AT134" s="197" t="s">
        <v>140</v>
      </c>
      <c r="AU134" s="197" t="s">
        <v>88</v>
      </c>
      <c r="AY134" s="15" t="s">
        <v>137</v>
      </c>
      <c r="BE134" s="198">
        <f>IF(N134="základná",J134,0)</f>
        <v>0</v>
      </c>
      <c r="BF134" s="198">
        <f>IF(N134="znížená",J134,0)</f>
        <v>0</v>
      </c>
      <c r="BG134" s="198">
        <f>IF(N134="zákl. prenesená",J134,0)</f>
        <v>0</v>
      </c>
      <c r="BH134" s="198">
        <f>IF(N134="zníž. prenesená",J134,0)</f>
        <v>0</v>
      </c>
      <c r="BI134" s="198">
        <f>IF(N134="nulová",J134,0)</f>
        <v>0</v>
      </c>
      <c r="BJ134" s="15" t="s">
        <v>88</v>
      </c>
      <c r="BK134" s="198">
        <f>ROUND(I134*H134,2)</f>
        <v>0</v>
      </c>
      <c r="BL134" s="15" t="s">
        <v>144</v>
      </c>
      <c r="BM134" s="197" t="s">
        <v>267</v>
      </c>
    </row>
    <row r="135" s="2" customFormat="1" ht="24.15" customHeight="1">
      <c r="A135" s="34"/>
      <c r="B135" s="184"/>
      <c r="C135" s="185" t="s">
        <v>151</v>
      </c>
      <c r="D135" s="185" t="s">
        <v>140</v>
      </c>
      <c r="E135" s="186" t="s">
        <v>268</v>
      </c>
      <c r="F135" s="187" t="s">
        <v>269</v>
      </c>
      <c r="G135" s="188" t="s">
        <v>143</v>
      </c>
      <c r="H135" s="189">
        <v>2.2000000000000002</v>
      </c>
      <c r="I135" s="190"/>
      <c r="J135" s="191">
        <f>ROUND(I135*H135,2)</f>
        <v>0</v>
      </c>
      <c r="K135" s="192"/>
      <c r="L135" s="35"/>
      <c r="M135" s="193" t="s">
        <v>1</v>
      </c>
      <c r="N135" s="194" t="s">
        <v>41</v>
      </c>
      <c r="O135" s="78"/>
      <c r="P135" s="195">
        <f>O135*H135</f>
        <v>0</v>
      </c>
      <c r="Q135" s="195">
        <v>0.25602999999999998</v>
      </c>
      <c r="R135" s="195">
        <f>Q135*H135</f>
        <v>0.56326600000000004</v>
      </c>
      <c r="S135" s="195">
        <v>0</v>
      </c>
      <c r="T135" s="19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144</v>
      </c>
      <c r="AT135" s="197" t="s">
        <v>140</v>
      </c>
      <c r="AU135" s="197" t="s">
        <v>88</v>
      </c>
      <c r="AY135" s="15" t="s">
        <v>137</v>
      </c>
      <c r="BE135" s="198">
        <f>IF(N135="základná",J135,0)</f>
        <v>0</v>
      </c>
      <c r="BF135" s="198">
        <f>IF(N135="znížená",J135,0)</f>
        <v>0</v>
      </c>
      <c r="BG135" s="198">
        <f>IF(N135="zákl. prenesená",J135,0)</f>
        <v>0</v>
      </c>
      <c r="BH135" s="198">
        <f>IF(N135="zníž. prenesená",J135,0)</f>
        <v>0</v>
      </c>
      <c r="BI135" s="198">
        <f>IF(N135="nulová",J135,0)</f>
        <v>0</v>
      </c>
      <c r="BJ135" s="15" t="s">
        <v>88</v>
      </c>
      <c r="BK135" s="198">
        <f>ROUND(I135*H135,2)</f>
        <v>0</v>
      </c>
      <c r="BL135" s="15" t="s">
        <v>144</v>
      </c>
      <c r="BM135" s="197" t="s">
        <v>270</v>
      </c>
    </row>
    <row r="136" s="12" customFormat="1" ht="22.8" customHeight="1">
      <c r="A136" s="12"/>
      <c r="B136" s="171"/>
      <c r="C136" s="12"/>
      <c r="D136" s="172" t="s">
        <v>74</v>
      </c>
      <c r="E136" s="182" t="s">
        <v>172</v>
      </c>
      <c r="F136" s="182" t="s">
        <v>271</v>
      </c>
      <c r="G136" s="12"/>
      <c r="H136" s="12"/>
      <c r="I136" s="174"/>
      <c r="J136" s="183">
        <f>BK136</f>
        <v>0</v>
      </c>
      <c r="K136" s="12"/>
      <c r="L136" s="171"/>
      <c r="M136" s="176"/>
      <c r="N136" s="177"/>
      <c r="O136" s="177"/>
      <c r="P136" s="178">
        <f>SUM(P137:P145)</f>
        <v>0</v>
      </c>
      <c r="Q136" s="177"/>
      <c r="R136" s="178">
        <f>SUM(R137:R145)</f>
        <v>31.011923530000001</v>
      </c>
      <c r="S136" s="177"/>
      <c r="T136" s="179">
        <f>SUM(T137:T145)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72" t="s">
        <v>82</v>
      </c>
      <c r="AT136" s="180" t="s">
        <v>74</v>
      </c>
      <c r="AU136" s="180" t="s">
        <v>82</v>
      </c>
      <c r="AY136" s="172" t="s">
        <v>137</v>
      </c>
      <c r="BK136" s="181">
        <f>SUM(BK137:BK145)</f>
        <v>0</v>
      </c>
    </row>
    <row r="137" s="2" customFormat="1" ht="24.15" customHeight="1">
      <c r="A137" s="34"/>
      <c r="B137" s="184"/>
      <c r="C137" s="185" t="s">
        <v>144</v>
      </c>
      <c r="D137" s="185" t="s">
        <v>140</v>
      </c>
      <c r="E137" s="186" t="s">
        <v>272</v>
      </c>
      <c r="F137" s="187" t="s">
        <v>273</v>
      </c>
      <c r="G137" s="188" t="s">
        <v>143</v>
      </c>
      <c r="H137" s="189">
        <v>360.53899999999999</v>
      </c>
      <c r="I137" s="190"/>
      <c r="J137" s="191">
        <f>ROUND(I137*H137,2)</f>
        <v>0</v>
      </c>
      <c r="K137" s="192"/>
      <c r="L137" s="35"/>
      <c r="M137" s="193" t="s">
        <v>1</v>
      </c>
      <c r="N137" s="194" t="s">
        <v>41</v>
      </c>
      <c r="O137" s="78"/>
      <c r="P137" s="195">
        <f>O137*H137</f>
        <v>0</v>
      </c>
      <c r="Q137" s="195">
        <v>0.0049300000000000004</v>
      </c>
      <c r="R137" s="195">
        <f>Q137*H137</f>
        <v>1.77745727</v>
      </c>
      <c r="S137" s="195">
        <v>0</v>
      </c>
      <c r="T137" s="19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144</v>
      </c>
      <c r="AT137" s="197" t="s">
        <v>140</v>
      </c>
      <c r="AU137" s="197" t="s">
        <v>88</v>
      </c>
      <c r="AY137" s="15" t="s">
        <v>137</v>
      </c>
      <c r="BE137" s="198">
        <f>IF(N137="základná",J137,0)</f>
        <v>0</v>
      </c>
      <c r="BF137" s="198">
        <f>IF(N137="znížená",J137,0)</f>
        <v>0</v>
      </c>
      <c r="BG137" s="198">
        <f>IF(N137="zákl. prenesená",J137,0)</f>
        <v>0</v>
      </c>
      <c r="BH137" s="198">
        <f>IF(N137="zníž. prenesená",J137,0)</f>
        <v>0</v>
      </c>
      <c r="BI137" s="198">
        <f>IF(N137="nulová",J137,0)</f>
        <v>0</v>
      </c>
      <c r="BJ137" s="15" t="s">
        <v>88</v>
      </c>
      <c r="BK137" s="198">
        <f>ROUND(I137*H137,2)</f>
        <v>0</v>
      </c>
      <c r="BL137" s="15" t="s">
        <v>144</v>
      </c>
      <c r="BM137" s="197" t="s">
        <v>274</v>
      </c>
    </row>
    <row r="138" s="2" customFormat="1" ht="24.15" customHeight="1">
      <c r="A138" s="34"/>
      <c r="B138" s="184"/>
      <c r="C138" s="185" t="s">
        <v>165</v>
      </c>
      <c r="D138" s="185" t="s">
        <v>140</v>
      </c>
      <c r="E138" s="186" t="s">
        <v>275</v>
      </c>
      <c r="F138" s="187" t="s">
        <v>276</v>
      </c>
      <c r="G138" s="188" t="s">
        <v>143</v>
      </c>
      <c r="H138" s="189">
        <v>360.53899999999999</v>
      </c>
      <c r="I138" s="190"/>
      <c r="J138" s="191">
        <f>ROUND(I138*H138,2)</f>
        <v>0</v>
      </c>
      <c r="K138" s="192"/>
      <c r="L138" s="35"/>
      <c r="M138" s="193" t="s">
        <v>1</v>
      </c>
      <c r="N138" s="194" t="s">
        <v>41</v>
      </c>
      <c r="O138" s="78"/>
      <c r="P138" s="195">
        <f>O138*H138</f>
        <v>0</v>
      </c>
      <c r="Q138" s="195">
        <v>0.0315</v>
      </c>
      <c r="R138" s="195">
        <f>Q138*H138</f>
        <v>11.3569785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144</v>
      </c>
      <c r="AT138" s="197" t="s">
        <v>140</v>
      </c>
      <c r="AU138" s="197" t="s">
        <v>88</v>
      </c>
      <c r="AY138" s="15" t="s">
        <v>137</v>
      </c>
      <c r="BE138" s="198">
        <f>IF(N138="základná",J138,0)</f>
        <v>0</v>
      </c>
      <c r="BF138" s="198">
        <f>IF(N138="znížená",J138,0)</f>
        <v>0</v>
      </c>
      <c r="BG138" s="198">
        <f>IF(N138="zákl. prenesená",J138,0)</f>
        <v>0</v>
      </c>
      <c r="BH138" s="198">
        <f>IF(N138="zníž. prenesená",J138,0)</f>
        <v>0</v>
      </c>
      <c r="BI138" s="198">
        <f>IF(N138="nulová",J138,0)</f>
        <v>0</v>
      </c>
      <c r="BJ138" s="15" t="s">
        <v>88</v>
      </c>
      <c r="BK138" s="198">
        <f>ROUND(I138*H138,2)</f>
        <v>0</v>
      </c>
      <c r="BL138" s="15" t="s">
        <v>144</v>
      </c>
      <c r="BM138" s="197" t="s">
        <v>277</v>
      </c>
    </row>
    <row r="139" s="2" customFormat="1" ht="24.15" customHeight="1">
      <c r="A139" s="34"/>
      <c r="B139" s="184"/>
      <c r="C139" s="185" t="s">
        <v>172</v>
      </c>
      <c r="D139" s="185" t="s">
        <v>140</v>
      </c>
      <c r="E139" s="186" t="s">
        <v>278</v>
      </c>
      <c r="F139" s="187" t="s">
        <v>279</v>
      </c>
      <c r="G139" s="188" t="s">
        <v>143</v>
      </c>
      <c r="H139" s="189">
        <v>360.53899999999999</v>
      </c>
      <c r="I139" s="190"/>
      <c r="J139" s="191">
        <f>ROUND(I139*H139,2)</f>
        <v>0</v>
      </c>
      <c r="K139" s="192"/>
      <c r="L139" s="35"/>
      <c r="M139" s="193" t="s">
        <v>1</v>
      </c>
      <c r="N139" s="194" t="s">
        <v>41</v>
      </c>
      <c r="O139" s="78"/>
      <c r="P139" s="195">
        <f>O139*H139</f>
        <v>0</v>
      </c>
      <c r="Q139" s="195">
        <v>0.0047200000000000002</v>
      </c>
      <c r="R139" s="195">
        <f>Q139*H139</f>
        <v>1.7017440800000001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144</v>
      </c>
      <c r="AT139" s="197" t="s">
        <v>140</v>
      </c>
      <c r="AU139" s="197" t="s">
        <v>88</v>
      </c>
      <c r="AY139" s="15" t="s">
        <v>137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88</v>
      </c>
      <c r="BK139" s="198">
        <f>ROUND(I139*H139,2)</f>
        <v>0</v>
      </c>
      <c r="BL139" s="15" t="s">
        <v>144</v>
      </c>
      <c r="BM139" s="197" t="s">
        <v>280</v>
      </c>
    </row>
    <row r="140" s="2" customFormat="1" ht="24.15" customHeight="1">
      <c r="A140" s="34"/>
      <c r="B140" s="184"/>
      <c r="C140" s="185" t="s">
        <v>176</v>
      </c>
      <c r="D140" s="185" t="s">
        <v>140</v>
      </c>
      <c r="E140" s="186" t="s">
        <v>281</v>
      </c>
      <c r="F140" s="187" t="s">
        <v>282</v>
      </c>
      <c r="G140" s="188" t="s">
        <v>143</v>
      </c>
      <c r="H140" s="189">
        <v>353.58600000000001</v>
      </c>
      <c r="I140" s="190"/>
      <c r="J140" s="191">
        <f>ROUND(I140*H140,2)</f>
        <v>0</v>
      </c>
      <c r="K140" s="192"/>
      <c r="L140" s="35"/>
      <c r="M140" s="193" t="s">
        <v>1</v>
      </c>
      <c r="N140" s="194" t="s">
        <v>41</v>
      </c>
      <c r="O140" s="78"/>
      <c r="P140" s="195">
        <f>O140*H140</f>
        <v>0</v>
      </c>
      <c r="Q140" s="195">
        <v>0.00040000000000000002</v>
      </c>
      <c r="R140" s="195">
        <f>Q140*H140</f>
        <v>0.14143440000000002</v>
      </c>
      <c r="S140" s="195">
        <v>0</v>
      </c>
      <c r="T140" s="19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144</v>
      </c>
      <c r="AT140" s="197" t="s">
        <v>140</v>
      </c>
      <c r="AU140" s="197" t="s">
        <v>88</v>
      </c>
      <c r="AY140" s="15" t="s">
        <v>137</v>
      </c>
      <c r="BE140" s="198">
        <f>IF(N140="základná",J140,0)</f>
        <v>0</v>
      </c>
      <c r="BF140" s="198">
        <f>IF(N140="znížená",J140,0)</f>
        <v>0</v>
      </c>
      <c r="BG140" s="198">
        <f>IF(N140="zákl. prenesená",J140,0)</f>
        <v>0</v>
      </c>
      <c r="BH140" s="198">
        <f>IF(N140="zníž. prenesená",J140,0)</f>
        <v>0</v>
      </c>
      <c r="BI140" s="198">
        <f>IF(N140="nulová",J140,0)</f>
        <v>0</v>
      </c>
      <c r="BJ140" s="15" t="s">
        <v>88</v>
      </c>
      <c r="BK140" s="198">
        <f>ROUND(I140*H140,2)</f>
        <v>0</v>
      </c>
      <c r="BL140" s="15" t="s">
        <v>144</v>
      </c>
      <c r="BM140" s="197" t="s">
        <v>283</v>
      </c>
    </row>
    <row r="141" s="2" customFormat="1" ht="24.15" customHeight="1">
      <c r="A141" s="34"/>
      <c r="B141" s="184"/>
      <c r="C141" s="185" t="s">
        <v>182</v>
      </c>
      <c r="D141" s="185" t="s">
        <v>140</v>
      </c>
      <c r="E141" s="186" t="s">
        <v>284</v>
      </c>
      <c r="F141" s="187" t="s">
        <v>285</v>
      </c>
      <c r="G141" s="188" t="s">
        <v>143</v>
      </c>
      <c r="H141" s="189">
        <v>353.58600000000001</v>
      </c>
      <c r="I141" s="190"/>
      <c r="J141" s="191">
        <f>ROUND(I141*H141,2)</f>
        <v>0</v>
      </c>
      <c r="K141" s="192"/>
      <c r="L141" s="35"/>
      <c r="M141" s="193" t="s">
        <v>1</v>
      </c>
      <c r="N141" s="194" t="s">
        <v>41</v>
      </c>
      <c r="O141" s="78"/>
      <c r="P141" s="195">
        <f>O141*H141</f>
        <v>0</v>
      </c>
      <c r="Q141" s="195">
        <v>0.0049300000000000004</v>
      </c>
      <c r="R141" s="195">
        <f>Q141*H141</f>
        <v>1.7431789800000002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144</v>
      </c>
      <c r="AT141" s="197" t="s">
        <v>140</v>
      </c>
      <c r="AU141" s="197" t="s">
        <v>88</v>
      </c>
      <c r="AY141" s="15" t="s">
        <v>137</v>
      </c>
      <c r="BE141" s="198">
        <f>IF(N141="základná",J141,0)</f>
        <v>0</v>
      </c>
      <c r="BF141" s="198">
        <f>IF(N141="znížená",J141,0)</f>
        <v>0</v>
      </c>
      <c r="BG141" s="198">
        <f>IF(N141="zákl. prenesená",J141,0)</f>
        <v>0</v>
      </c>
      <c r="BH141" s="198">
        <f>IF(N141="zníž. prenesená",J141,0)</f>
        <v>0</v>
      </c>
      <c r="BI141" s="198">
        <f>IF(N141="nulová",J141,0)</f>
        <v>0</v>
      </c>
      <c r="BJ141" s="15" t="s">
        <v>88</v>
      </c>
      <c r="BK141" s="198">
        <f>ROUND(I141*H141,2)</f>
        <v>0</v>
      </c>
      <c r="BL141" s="15" t="s">
        <v>144</v>
      </c>
      <c r="BM141" s="197" t="s">
        <v>286</v>
      </c>
    </row>
    <row r="142" s="2" customFormat="1" ht="24.15" customHeight="1">
      <c r="A142" s="34"/>
      <c r="B142" s="184"/>
      <c r="C142" s="185" t="s">
        <v>138</v>
      </c>
      <c r="D142" s="185" t="s">
        <v>140</v>
      </c>
      <c r="E142" s="186" t="s">
        <v>287</v>
      </c>
      <c r="F142" s="187" t="s">
        <v>288</v>
      </c>
      <c r="G142" s="188" t="s">
        <v>143</v>
      </c>
      <c r="H142" s="189">
        <v>353.58600000000001</v>
      </c>
      <c r="I142" s="190"/>
      <c r="J142" s="191">
        <f>ROUND(I142*H142,2)</f>
        <v>0</v>
      </c>
      <c r="K142" s="192"/>
      <c r="L142" s="35"/>
      <c r="M142" s="193" t="s">
        <v>1</v>
      </c>
      <c r="N142" s="194" t="s">
        <v>41</v>
      </c>
      <c r="O142" s="78"/>
      <c r="P142" s="195">
        <f>O142*H142</f>
        <v>0</v>
      </c>
      <c r="Q142" s="195">
        <v>0.0315</v>
      </c>
      <c r="R142" s="195">
        <f>Q142*H142</f>
        <v>11.137959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144</v>
      </c>
      <c r="AT142" s="197" t="s">
        <v>140</v>
      </c>
      <c r="AU142" s="197" t="s">
        <v>88</v>
      </c>
      <c r="AY142" s="15" t="s">
        <v>137</v>
      </c>
      <c r="BE142" s="198">
        <f>IF(N142="základná",J142,0)</f>
        <v>0</v>
      </c>
      <c r="BF142" s="198">
        <f>IF(N142="znížená",J142,0)</f>
        <v>0</v>
      </c>
      <c r="BG142" s="198">
        <f>IF(N142="zákl. prenesená",J142,0)</f>
        <v>0</v>
      </c>
      <c r="BH142" s="198">
        <f>IF(N142="zníž. prenesená",J142,0)</f>
        <v>0</v>
      </c>
      <c r="BI142" s="198">
        <f>IF(N142="nulová",J142,0)</f>
        <v>0</v>
      </c>
      <c r="BJ142" s="15" t="s">
        <v>88</v>
      </c>
      <c r="BK142" s="198">
        <f>ROUND(I142*H142,2)</f>
        <v>0</v>
      </c>
      <c r="BL142" s="15" t="s">
        <v>144</v>
      </c>
      <c r="BM142" s="197" t="s">
        <v>289</v>
      </c>
    </row>
    <row r="143" s="2" customFormat="1" ht="24.15" customHeight="1">
      <c r="A143" s="34"/>
      <c r="B143" s="184"/>
      <c r="C143" s="185" t="s">
        <v>189</v>
      </c>
      <c r="D143" s="185" t="s">
        <v>140</v>
      </c>
      <c r="E143" s="186" t="s">
        <v>290</v>
      </c>
      <c r="F143" s="187" t="s">
        <v>291</v>
      </c>
      <c r="G143" s="188" t="s">
        <v>143</v>
      </c>
      <c r="H143" s="189">
        <v>296.166</v>
      </c>
      <c r="I143" s="190"/>
      <c r="J143" s="191">
        <f>ROUND(I143*H143,2)</f>
        <v>0</v>
      </c>
      <c r="K143" s="192"/>
      <c r="L143" s="35"/>
      <c r="M143" s="193" t="s">
        <v>1</v>
      </c>
      <c r="N143" s="194" t="s">
        <v>41</v>
      </c>
      <c r="O143" s="78"/>
      <c r="P143" s="195">
        <f>O143*H143</f>
        <v>0</v>
      </c>
      <c r="Q143" s="195">
        <v>0.0033</v>
      </c>
      <c r="R143" s="195">
        <f>Q143*H143</f>
        <v>0.97734779999999999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144</v>
      </c>
      <c r="AT143" s="197" t="s">
        <v>140</v>
      </c>
      <c r="AU143" s="197" t="s">
        <v>88</v>
      </c>
      <c r="AY143" s="15" t="s">
        <v>137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88</v>
      </c>
      <c r="BK143" s="198">
        <f>ROUND(I143*H143,2)</f>
        <v>0</v>
      </c>
      <c r="BL143" s="15" t="s">
        <v>144</v>
      </c>
      <c r="BM143" s="197" t="s">
        <v>292</v>
      </c>
    </row>
    <row r="144" s="2" customFormat="1" ht="24.15" customHeight="1">
      <c r="A144" s="34"/>
      <c r="B144" s="184"/>
      <c r="C144" s="185" t="s">
        <v>193</v>
      </c>
      <c r="D144" s="185" t="s">
        <v>140</v>
      </c>
      <c r="E144" s="186" t="s">
        <v>293</v>
      </c>
      <c r="F144" s="187" t="s">
        <v>294</v>
      </c>
      <c r="G144" s="188" t="s">
        <v>143</v>
      </c>
      <c r="H144" s="189">
        <v>57.420000000000002</v>
      </c>
      <c r="I144" s="190"/>
      <c r="J144" s="191">
        <f>ROUND(I144*H144,2)</f>
        <v>0</v>
      </c>
      <c r="K144" s="192"/>
      <c r="L144" s="35"/>
      <c r="M144" s="193" t="s">
        <v>1</v>
      </c>
      <c r="N144" s="194" t="s">
        <v>41</v>
      </c>
      <c r="O144" s="78"/>
      <c r="P144" s="195">
        <f>O144*H144</f>
        <v>0</v>
      </c>
      <c r="Q144" s="195">
        <v>0.0061799999999999997</v>
      </c>
      <c r="R144" s="195">
        <f>Q144*H144</f>
        <v>0.35485559999999999</v>
      </c>
      <c r="S144" s="195">
        <v>0</v>
      </c>
      <c r="T144" s="19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144</v>
      </c>
      <c r="AT144" s="197" t="s">
        <v>140</v>
      </c>
      <c r="AU144" s="197" t="s">
        <v>88</v>
      </c>
      <c r="AY144" s="15" t="s">
        <v>137</v>
      </c>
      <c r="BE144" s="198">
        <f>IF(N144="základná",J144,0)</f>
        <v>0</v>
      </c>
      <c r="BF144" s="198">
        <f>IF(N144="znížená",J144,0)</f>
        <v>0</v>
      </c>
      <c r="BG144" s="198">
        <f>IF(N144="zákl. prenesená",J144,0)</f>
        <v>0</v>
      </c>
      <c r="BH144" s="198">
        <f>IF(N144="zníž. prenesená",J144,0)</f>
        <v>0</v>
      </c>
      <c r="BI144" s="198">
        <f>IF(N144="nulová",J144,0)</f>
        <v>0</v>
      </c>
      <c r="BJ144" s="15" t="s">
        <v>88</v>
      </c>
      <c r="BK144" s="198">
        <f>ROUND(I144*H144,2)</f>
        <v>0</v>
      </c>
      <c r="BL144" s="15" t="s">
        <v>144</v>
      </c>
      <c r="BM144" s="197" t="s">
        <v>295</v>
      </c>
    </row>
    <row r="145" s="2" customFormat="1" ht="24.15" customHeight="1">
      <c r="A145" s="34"/>
      <c r="B145" s="184"/>
      <c r="C145" s="185" t="s">
        <v>197</v>
      </c>
      <c r="D145" s="185" t="s">
        <v>140</v>
      </c>
      <c r="E145" s="186" t="s">
        <v>296</v>
      </c>
      <c r="F145" s="187" t="s">
        <v>297</v>
      </c>
      <c r="G145" s="188" t="s">
        <v>143</v>
      </c>
      <c r="H145" s="189">
        <v>353.58600000000001</v>
      </c>
      <c r="I145" s="190"/>
      <c r="J145" s="191">
        <f>ROUND(I145*H145,2)</f>
        <v>0</v>
      </c>
      <c r="K145" s="192"/>
      <c r="L145" s="35"/>
      <c r="M145" s="193" t="s">
        <v>1</v>
      </c>
      <c r="N145" s="194" t="s">
        <v>41</v>
      </c>
      <c r="O145" s="78"/>
      <c r="P145" s="195">
        <f>O145*H145</f>
        <v>0</v>
      </c>
      <c r="Q145" s="195">
        <v>0.0051500000000000001</v>
      </c>
      <c r="R145" s="195">
        <f>Q145*H145</f>
        <v>1.8209679000000001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144</v>
      </c>
      <c r="AT145" s="197" t="s">
        <v>140</v>
      </c>
      <c r="AU145" s="197" t="s">
        <v>88</v>
      </c>
      <c r="AY145" s="15" t="s">
        <v>137</v>
      </c>
      <c r="BE145" s="198">
        <f>IF(N145="základná",J145,0)</f>
        <v>0</v>
      </c>
      <c r="BF145" s="198">
        <f>IF(N145="znížená",J145,0)</f>
        <v>0</v>
      </c>
      <c r="BG145" s="198">
        <f>IF(N145="zákl. prenesená",J145,0)</f>
        <v>0</v>
      </c>
      <c r="BH145" s="198">
        <f>IF(N145="zníž. prenesená",J145,0)</f>
        <v>0</v>
      </c>
      <c r="BI145" s="198">
        <f>IF(N145="nulová",J145,0)</f>
        <v>0</v>
      </c>
      <c r="BJ145" s="15" t="s">
        <v>88</v>
      </c>
      <c r="BK145" s="198">
        <f>ROUND(I145*H145,2)</f>
        <v>0</v>
      </c>
      <c r="BL145" s="15" t="s">
        <v>144</v>
      </c>
      <c r="BM145" s="197" t="s">
        <v>298</v>
      </c>
    </row>
    <row r="146" s="12" customFormat="1" ht="22.8" customHeight="1">
      <c r="A146" s="12"/>
      <c r="B146" s="171"/>
      <c r="C146" s="12"/>
      <c r="D146" s="172" t="s">
        <v>74</v>
      </c>
      <c r="E146" s="182" t="s">
        <v>138</v>
      </c>
      <c r="F146" s="182" t="s">
        <v>139</v>
      </c>
      <c r="G146" s="12"/>
      <c r="H146" s="12"/>
      <c r="I146" s="174"/>
      <c r="J146" s="183">
        <f>BK146</f>
        <v>0</v>
      </c>
      <c r="K146" s="12"/>
      <c r="L146" s="171"/>
      <c r="M146" s="176"/>
      <c r="N146" s="177"/>
      <c r="O146" s="177"/>
      <c r="P146" s="178">
        <f>SUM(P147:P150)</f>
        <v>0</v>
      </c>
      <c r="Q146" s="177"/>
      <c r="R146" s="178">
        <f>SUM(R147:R150)</f>
        <v>0.48576239999999993</v>
      </c>
      <c r="S146" s="177"/>
      <c r="T146" s="179">
        <f>SUM(T147:T150)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72" t="s">
        <v>82</v>
      </c>
      <c r="AT146" s="180" t="s">
        <v>74</v>
      </c>
      <c r="AU146" s="180" t="s">
        <v>82</v>
      </c>
      <c r="AY146" s="172" t="s">
        <v>137</v>
      </c>
      <c r="BK146" s="181">
        <f>SUM(BK147:BK150)</f>
        <v>0</v>
      </c>
    </row>
    <row r="147" s="2" customFormat="1" ht="24.15" customHeight="1">
      <c r="A147" s="34"/>
      <c r="B147" s="184"/>
      <c r="C147" s="185" t="s">
        <v>201</v>
      </c>
      <c r="D147" s="185" t="s">
        <v>140</v>
      </c>
      <c r="E147" s="186" t="s">
        <v>141</v>
      </c>
      <c r="F147" s="187" t="s">
        <v>142</v>
      </c>
      <c r="G147" s="188" t="s">
        <v>143</v>
      </c>
      <c r="H147" s="189">
        <v>229.12000000000001</v>
      </c>
      <c r="I147" s="190"/>
      <c r="J147" s="191">
        <f>ROUND(I147*H147,2)</f>
        <v>0</v>
      </c>
      <c r="K147" s="192"/>
      <c r="L147" s="35"/>
      <c r="M147" s="193" t="s">
        <v>1</v>
      </c>
      <c r="N147" s="194" t="s">
        <v>41</v>
      </c>
      <c r="O147" s="78"/>
      <c r="P147" s="195">
        <f>O147*H147</f>
        <v>0</v>
      </c>
      <c r="Q147" s="195">
        <v>0.0015299999999999999</v>
      </c>
      <c r="R147" s="195">
        <f>Q147*H147</f>
        <v>0.35055359999999997</v>
      </c>
      <c r="S147" s="195">
        <v>0</v>
      </c>
      <c r="T147" s="19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144</v>
      </c>
      <c r="AT147" s="197" t="s">
        <v>140</v>
      </c>
      <c r="AU147" s="197" t="s">
        <v>88</v>
      </c>
      <c r="AY147" s="15" t="s">
        <v>137</v>
      </c>
      <c r="BE147" s="198">
        <f>IF(N147="základná",J147,0)</f>
        <v>0</v>
      </c>
      <c r="BF147" s="198">
        <f>IF(N147="znížená",J147,0)</f>
        <v>0</v>
      </c>
      <c r="BG147" s="198">
        <f>IF(N147="zákl. prenesená",J147,0)</f>
        <v>0</v>
      </c>
      <c r="BH147" s="198">
        <f>IF(N147="zníž. prenesená",J147,0)</f>
        <v>0</v>
      </c>
      <c r="BI147" s="198">
        <f>IF(N147="nulová",J147,0)</f>
        <v>0</v>
      </c>
      <c r="BJ147" s="15" t="s">
        <v>88</v>
      </c>
      <c r="BK147" s="198">
        <f>ROUND(I147*H147,2)</f>
        <v>0</v>
      </c>
      <c r="BL147" s="15" t="s">
        <v>144</v>
      </c>
      <c r="BM147" s="197" t="s">
        <v>145</v>
      </c>
    </row>
    <row r="148" s="2" customFormat="1" ht="24.15" customHeight="1">
      <c r="A148" s="34"/>
      <c r="B148" s="184"/>
      <c r="C148" s="185" t="s">
        <v>206</v>
      </c>
      <c r="D148" s="185" t="s">
        <v>140</v>
      </c>
      <c r="E148" s="186" t="s">
        <v>299</v>
      </c>
      <c r="F148" s="187" t="s">
        <v>300</v>
      </c>
      <c r="G148" s="188" t="s">
        <v>143</v>
      </c>
      <c r="H148" s="189">
        <v>21.359999999999999</v>
      </c>
      <c r="I148" s="190"/>
      <c r="J148" s="191">
        <f>ROUND(I148*H148,2)</f>
        <v>0</v>
      </c>
      <c r="K148" s="192"/>
      <c r="L148" s="35"/>
      <c r="M148" s="193" t="s">
        <v>1</v>
      </c>
      <c r="N148" s="194" t="s">
        <v>41</v>
      </c>
      <c r="O148" s="78"/>
      <c r="P148" s="195">
        <f>O148*H148</f>
        <v>0</v>
      </c>
      <c r="Q148" s="195">
        <v>0.0061799999999999997</v>
      </c>
      <c r="R148" s="195">
        <f>Q148*H148</f>
        <v>0.13200479999999998</v>
      </c>
      <c r="S148" s="195">
        <v>0</v>
      </c>
      <c r="T148" s="19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144</v>
      </c>
      <c r="AT148" s="197" t="s">
        <v>140</v>
      </c>
      <c r="AU148" s="197" t="s">
        <v>88</v>
      </c>
      <c r="AY148" s="15" t="s">
        <v>137</v>
      </c>
      <c r="BE148" s="198">
        <f>IF(N148="základná",J148,0)</f>
        <v>0</v>
      </c>
      <c r="BF148" s="198">
        <f>IF(N148="znížená",J148,0)</f>
        <v>0</v>
      </c>
      <c r="BG148" s="198">
        <f>IF(N148="zákl. prenesená",J148,0)</f>
        <v>0</v>
      </c>
      <c r="BH148" s="198">
        <f>IF(N148="zníž. prenesená",J148,0)</f>
        <v>0</v>
      </c>
      <c r="BI148" s="198">
        <f>IF(N148="nulová",J148,0)</f>
        <v>0</v>
      </c>
      <c r="BJ148" s="15" t="s">
        <v>88</v>
      </c>
      <c r="BK148" s="198">
        <f>ROUND(I148*H148,2)</f>
        <v>0</v>
      </c>
      <c r="BL148" s="15" t="s">
        <v>144</v>
      </c>
      <c r="BM148" s="197" t="s">
        <v>301</v>
      </c>
    </row>
    <row r="149" s="2" customFormat="1" ht="24.15" customHeight="1">
      <c r="A149" s="34"/>
      <c r="B149" s="184"/>
      <c r="C149" s="185" t="s">
        <v>210</v>
      </c>
      <c r="D149" s="185" t="s">
        <v>140</v>
      </c>
      <c r="E149" s="186" t="s">
        <v>146</v>
      </c>
      <c r="F149" s="187" t="s">
        <v>147</v>
      </c>
      <c r="G149" s="188" t="s">
        <v>143</v>
      </c>
      <c r="H149" s="189">
        <v>80.099999999999994</v>
      </c>
      <c r="I149" s="190"/>
      <c r="J149" s="191">
        <f>ROUND(I149*H149,2)</f>
        <v>0</v>
      </c>
      <c r="K149" s="192"/>
      <c r="L149" s="35"/>
      <c r="M149" s="193" t="s">
        <v>1</v>
      </c>
      <c r="N149" s="194" t="s">
        <v>41</v>
      </c>
      <c r="O149" s="78"/>
      <c r="P149" s="195">
        <f>O149*H149</f>
        <v>0</v>
      </c>
      <c r="Q149" s="195">
        <v>4.0000000000000003E-05</v>
      </c>
      <c r="R149" s="195">
        <f>Q149*H149</f>
        <v>0.0032040000000000003</v>
      </c>
      <c r="S149" s="195">
        <v>0</v>
      </c>
      <c r="T149" s="19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144</v>
      </c>
      <c r="AT149" s="197" t="s">
        <v>140</v>
      </c>
      <c r="AU149" s="197" t="s">
        <v>88</v>
      </c>
      <c r="AY149" s="15" t="s">
        <v>137</v>
      </c>
      <c r="BE149" s="198">
        <f>IF(N149="základná",J149,0)</f>
        <v>0</v>
      </c>
      <c r="BF149" s="198">
        <f>IF(N149="znížená",J149,0)</f>
        <v>0</v>
      </c>
      <c r="BG149" s="198">
        <f>IF(N149="zákl. prenesená",J149,0)</f>
        <v>0</v>
      </c>
      <c r="BH149" s="198">
        <f>IF(N149="zníž. prenesená",J149,0)</f>
        <v>0</v>
      </c>
      <c r="BI149" s="198">
        <f>IF(N149="nulová",J149,0)</f>
        <v>0</v>
      </c>
      <c r="BJ149" s="15" t="s">
        <v>88</v>
      </c>
      <c r="BK149" s="198">
        <f>ROUND(I149*H149,2)</f>
        <v>0</v>
      </c>
      <c r="BL149" s="15" t="s">
        <v>144</v>
      </c>
      <c r="BM149" s="197" t="s">
        <v>148</v>
      </c>
    </row>
    <row r="150" s="2" customFormat="1" ht="33" customHeight="1">
      <c r="A150" s="34"/>
      <c r="B150" s="184"/>
      <c r="C150" s="185" t="s">
        <v>163</v>
      </c>
      <c r="D150" s="185" t="s">
        <v>140</v>
      </c>
      <c r="E150" s="186" t="s">
        <v>302</v>
      </c>
      <c r="F150" s="187" t="s">
        <v>303</v>
      </c>
      <c r="G150" s="188" t="s">
        <v>143</v>
      </c>
      <c r="H150" s="189">
        <v>714.125</v>
      </c>
      <c r="I150" s="190"/>
      <c r="J150" s="191">
        <f>ROUND(I150*H150,2)</f>
        <v>0</v>
      </c>
      <c r="K150" s="192"/>
      <c r="L150" s="35"/>
      <c r="M150" s="193" t="s">
        <v>1</v>
      </c>
      <c r="N150" s="194" t="s">
        <v>41</v>
      </c>
      <c r="O150" s="78"/>
      <c r="P150" s="195">
        <f>O150*H150</f>
        <v>0</v>
      </c>
      <c r="Q150" s="195">
        <v>0</v>
      </c>
      <c r="R150" s="195">
        <f>Q150*H150</f>
        <v>0</v>
      </c>
      <c r="S150" s="195">
        <v>0</v>
      </c>
      <c r="T150" s="19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144</v>
      </c>
      <c r="AT150" s="197" t="s">
        <v>140</v>
      </c>
      <c r="AU150" s="197" t="s">
        <v>88</v>
      </c>
      <c r="AY150" s="15" t="s">
        <v>137</v>
      </c>
      <c r="BE150" s="198">
        <f>IF(N150="základná",J150,0)</f>
        <v>0</v>
      </c>
      <c r="BF150" s="198">
        <f>IF(N150="znížená",J150,0)</f>
        <v>0</v>
      </c>
      <c r="BG150" s="198">
        <f>IF(N150="zákl. prenesená",J150,0)</f>
        <v>0</v>
      </c>
      <c r="BH150" s="198">
        <f>IF(N150="zníž. prenesená",J150,0)</f>
        <v>0</v>
      </c>
      <c r="BI150" s="198">
        <f>IF(N150="nulová",J150,0)</f>
        <v>0</v>
      </c>
      <c r="BJ150" s="15" t="s">
        <v>88</v>
      </c>
      <c r="BK150" s="198">
        <f>ROUND(I150*H150,2)</f>
        <v>0</v>
      </c>
      <c r="BL150" s="15" t="s">
        <v>144</v>
      </c>
      <c r="BM150" s="197" t="s">
        <v>304</v>
      </c>
    </row>
    <row r="151" s="12" customFormat="1" ht="22.8" customHeight="1">
      <c r="A151" s="12"/>
      <c r="B151" s="171"/>
      <c r="C151" s="12"/>
      <c r="D151" s="172" t="s">
        <v>74</v>
      </c>
      <c r="E151" s="182" t="s">
        <v>149</v>
      </c>
      <c r="F151" s="182" t="s">
        <v>150</v>
      </c>
      <c r="G151" s="12"/>
      <c r="H151" s="12"/>
      <c r="I151" s="174"/>
      <c r="J151" s="183">
        <f>BK151</f>
        <v>0</v>
      </c>
      <c r="K151" s="12"/>
      <c r="L151" s="171"/>
      <c r="M151" s="176"/>
      <c r="N151" s="177"/>
      <c r="O151" s="177"/>
      <c r="P151" s="178">
        <f>P152</f>
        <v>0</v>
      </c>
      <c r="Q151" s="177"/>
      <c r="R151" s="178">
        <f>R152</f>
        <v>0</v>
      </c>
      <c r="S151" s="177"/>
      <c r="T151" s="179">
        <f>T152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72" t="s">
        <v>82</v>
      </c>
      <c r="AT151" s="180" t="s">
        <v>74</v>
      </c>
      <c r="AU151" s="180" t="s">
        <v>82</v>
      </c>
      <c r="AY151" s="172" t="s">
        <v>137</v>
      </c>
      <c r="BK151" s="181">
        <f>BK152</f>
        <v>0</v>
      </c>
    </row>
    <row r="152" s="2" customFormat="1" ht="24.15" customHeight="1">
      <c r="A152" s="34"/>
      <c r="B152" s="184"/>
      <c r="C152" s="185" t="s">
        <v>217</v>
      </c>
      <c r="D152" s="185" t="s">
        <v>140</v>
      </c>
      <c r="E152" s="186" t="s">
        <v>152</v>
      </c>
      <c r="F152" s="187" t="s">
        <v>153</v>
      </c>
      <c r="G152" s="188" t="s">
        <v>154</v>
      </c>
      <c r="H152" s="189">
        <v>35.701999999999998</v>
      </c>
      <c r="I152" s="190"/>
      <c r="J152" s="191">
        <f>ROUND(I152*H152,2)</f>
        <v>0</v>
      </c>
      <c r="K152" s="192"/>
      <c r="L152" s="35"/>
      <c r="M152" s="193" t="s">
        <v>1</v>
      </c>
      <c r="N152" s="194" t="s">
        <v>41</v>
      </c>
      <c r="O152" s="78"/>
      <c r="P152" s="195">
        <f>O152*H152</f>
        <v>0</v>
      </c>
      <c r="Q152" s="195">
        <v>0</v>
      </c>
      <c r="R152" s="195">
        <f>Q152*H152</f>
        <v>0</v>
      </c>
      <c r="S152" s="195">
        <v>0</v>
      </c>
      <c r="T152" s="19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7" t="s">
        <v>144</v>
      </c>
      <c r="AT152" s="197" t="s">
        <v>140</v>
      </c>
      <c r="AU152" s="197" t="s">
        <v>88</v>
      </c>
      <c r="AY152" s="15" t="s">
        <v>137</v>
      </c>
      <c r="BE152" s="198">
        <f>IF(N152="základná",J152,0)</f>
        <v>0</v>
      </c>
      <c r="BF152" s="198">
        <f>IF(N152="znížená",J152,0)</f>
        <v>0</v>
      </c>
      <c r="BG152" s="198">
        <f>IF(N152="zákl. prenesená",J152,0)</f>
        <v>0</v>
      </c>
      <c r="BH152" s="198">
        <f>IF(N152="zníž. prenesená",J152,0)</f>
        <v>0</v>
      </c>
      <c r="BI152" s="198">
        <f>IF(N152="nulová",J152,0)</f>
        <v>0</v>
      </c>
      <c r="BJ152" s="15" t="s">
        <v>88</v>
      </c>
      <c r="BK152" s="198">
        <f>ROUND(I152*H152,2)</f>
        <v>0</v>
      </c>
      <c r="BL152" s="15" t="s">
        <v>144</v>
      </c>
      <c r="BM152" s="197" t="s">
        <v>305</v>
      </c>
    </row>
    <row r="153" s="12" customFormat="1" ht="25.92" customHeight="1">
      <c r="A153" s="12"/>
      <c r="B153" s="171"/>
      <c r="C153" s="12"/>
      <c r="D153" s="172" t="s">
        <v>74</v>
      </c>
      <c r="E153" s="173" t="s">
        <v>156</v>
      </c>
      <c r="F153" s="173" t="s">
        <v>157</v>
      </c>
      <c r="G153" s="12"/>
      <c r="H153" s="12"/>
      <c r="I153" s="174"/>
      <c r="J153" s="175">
        <f>BK153</f>
        <v>0</v>
      </c>
      <c r="K153" s="12"/>
      <c r="L153" s="171"/>
      <c r="M153" s="176"/>
      <c r="N153" s="177"/>
      <c r="O153" s="177"/>
      <c r="P153" s="178">
        <f>P154+P157+P167+P171</f>
        <v>0</v>
      </c>
      <c r="Q153" s="177"/>
      <c r="R153" s="178">
        <f>R154+R157+R167+R171</f>
        <v>2.16671228</v>
      </c>
      <c r="S153" s="177"/>
      <c r="T153" s="179">
        <f>T154+T157+T167+T171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72" t="s">
        <v>88</v>
      </c>
      <c r="AT153" s="180" t="s">
        <v>74</v>
      </c>
      <c r="AU153" s="180" t="s">
        <v>75</v>
      </c>
      <c r="AY153" s="172" t="s">
        <v>137</v>
      </c>
      <c r="BK153" s="181">
        <f>BK154+BK157+BK167+BK171</f>
        <v>0</v>
      </c>
    </row>
    <row r="154" s="12" customFormat="1" ht="22.8" customHeight="1">
      <c r="A154" s="12"/>
      <c r="B154" s="171"/>
      <c r="C154" s="12"/>
      <c r="D154" s="172" t="s">
        <v>74</v>
      </c>
      <c r="E154" s="182" t="s">
        <v>180</v>
      </c>
      <c r="F154" s="182" t="s">
        <v>181</v>
      </c>
      <c r="G154" s="12"/>
      <c r="H154" s="12"/>
      <c r="I154" s="174"/>
      <c r="J154" s="183">
        <f>BK154</f>
        <v>0</v>
      </c>
      <c r="K154" s="12"/>
      <c r="L154" s="171"/>
      <c r="M154" s="176"/>
      <c r="N154" s="177"/>
      <c r="O154" s="177"/>
      <c r="P154" s="178">
        <f>SUM(P155:P156)</f>
        <v>0</v>
      </c>
      <c r="Q154" s="177"/>
      <c r="R154" s="178">
        <f>SUM(R155:R156)</f>
        <v>0.062487999999999995</v>
      </c>
      <c r="S154" s="177"/>
      <c r="T154" s="179">
        <f>SUM(T155:T156)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72" t="s">
        <v>88</v>
      </c>
      <c r="AT154" s="180" t="s">
        <v>74</v>
      </c>
      <c r="AU154" s="180" t="s">
        <v>82</v>
      </c>
      <c r="AY154" s="172" t="s">
        <v>137</v>
      </c>
      <c r="BK154" s="181">
        <f>SUM(BK155:BK156)</f>
        <v>0</v>
      </c>
    </row>
    <row r="155" s="2" customFormat="1" ht="24.15" customHeight="1">
      <c r="A155" s="34"/>
      <c r="B155" s="184"/>
      <c r="C155" s="185" t="s">
        <v>221</v>
      </c>
      <c r="D155" s="185" t="s">
        <v>140</v>
      </c>
      <c r="E155" s="186" t="s">
        <v>306</v>
      </c>
      <c r="F155" s="187" t="s">
        <v>307</v>
      </c>
      <c r="G155" s="188" t="s">
        <v>162</v>
      </c>
      <c r="H155" s="189">
        <v>21.399999999999999</v>
      </c>
      <c r="I155" s="190"/>
      <c r="J155" s="191">
        <f>ROUND(I155*H155,2)</f>
        <v>0</v>
      </c>
      <c r="K155" s="192"/>
      <c r="L155" s="35"/>
      <c r="M155" s="193" t="s">
        <v>1</v>
      </c>
      <c r="N155" s="194" t="s">
        <v>41</v>
      </c>
      <c r="O155" s="78"/>
      <c r="P155" s="195">
        <f>O155*H155</f>
        <v>0</v>
      </c>
      <c r="Q155" s="195">
        <v>0.0029199999999999999</v>
      </c>
      <c r="R155" s="195">
        <f>Q155*H155</f>
        <v>0.062487999999999995</v>
      </c>
      <c r="S155" s="195">
        <v>0</v>
      </c>
      <c r="T155" s="19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7" t="s">
        <v>163</v>
      </c>
      <c r="AT155" s="197" t="s">
        <v>140</v>
      </c>
      <c r="AU155" s="197" t="s">
        <v>88</v>
      </c>
      <c r="AY155" s="15" t="s">
        <v>137</v>
      </c>
      <c r="BE155" s="198">
        <f>IF(N155="základná",J155,0)</f>
        <v>0</v>
      </c>
      <c r="BF155" s="198">
        <f>IF(N155="znížená",J155,0)</f>
        <v>0</v>
      </c>
      <c r="BG155" s="198">
        <f>IF(N155="zákl. prenesená",J155,0)</f>
        <v>0</v>
      </c>
      <c r="BH155" s="198">
        <f>IF(N155="zníž. prenesená",J155,0)</f>
        <v>0</v>
      </c>
      <c r="BI155" s="198">
        <f>IF(N155="nulová",J155,0)</f>
        <v>0</v>
      </c>
      <c r="BJ155" s="15" t="s">
        <v>88</v>
      </c>
      <c r="BK155" s="198">
        <f>ROUND(I155*H155,2)</f>
        <v>0</v>
      </c>
      <c r="BL155" s="15" t="s">
        <v>163</v>
      </c>
      <c r="BM155" s="197" t="s">
        <v>308</v>
      </c>
    </row>
    <row r="156" s="2" customFormat="1" ht="24.15" customHeight="1">
      <c r="A156" s="34"/>
      <c r="B156" s="184"/>
      <c r="C156" s="185" t="s">
        <v>227</v>
      </c>
      <c r="D156" s="185" t="s">
        <v>140</v>
      </c>
      <c r="E156" s="186" t="s">
        <v>222</v>
      </c>
      <c r="F156" s="187" t="s">
        <v>223</v>
      </c>
      <c r="G156" s="188" t="s">
        <v>154</v>
      </c>
      <c r="H156" s="189">
        <v>0.062</v>
      </c>
      <c r="I156" s="190"/>
      <c r="J156" s="191">
        <f>ROUND(I156*H156,2)</f>
        <v>0</v>
      </c>
      <c r="K156" s="192"/>
      <c r="L156" s="35"/>
      <c r="M156" s="193" t="s">
        <v>1</v>
      </c>
      <c r="N156" s="194" t="s">
        <v>41</v>
      </c>
      <c r="O156" s="78"/>
      <c r="P156" s="195">
        <f>O156*H156</f>
        <v>0</v>
      </c>
      <c r="Q156" s="195">
        <v>0</v>
      </c>
      <c r="R156" s="195">
        <f>Q156*H156</f>
        <v>0</v>
      </c>
      <c r="S156" s="195">
        <v>0</v>
      </c>
      <c r="T156" s="19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7" t="s">
        <v>163</v>
      </c>
      <c r="AT156" s="197" t="s">
        <v>140</v>
      </c>
      <c r="AU156" s="197" t="s">
        <v>88</v>
      </c>
      <c r="AY156" s="15" t="s">
        <v>137</v>
      </c>
      <c r="BE156" s="198">
        <f>IF(N156="základná",J156,0)</f>
        <v>0</v>
      </c>
      <c r="BF156" s="198">
        <f>IF(N156="znížená",J156,0)</f>
        <v>0</v>
      </c>
      <c r="BG156" s="198">
        <f>IF(N156="zákl. prenesená",J156,0)</f>
        <v>0</v>
      </c>
      <c r="BH156" s="198">
        <f>IF(N156="zníž. prenesená",J156,0)</f>
        <v>0</v>
      </c>
      <c r="BI156" s="198">
        <f>IF(N156="nulová",J156,0)</f>
        <v>0</v>
      </c>
      <c r="BJ156" s="15" t="s">
        <v>88</v>
      </c>
      <c r="BK156" s="198">
        <f>ROUND(I156*H156,2)</f>
        <v>0</v>
      </c>
      <c r="BL156" s="15" t="s">
        <v>163</v>
      </c>
      <c r="BM156" s="197" t="s">
        <v>224</v>
      </c>
    </row>
    <row r="157" s="12" customFormat="1" ht="22.8" customHeight="1">
      <c r="A157" s="12"/>
      <c r="B157" s="171"/>
      <c r="C157" s="12"/>
      <c r="D157" s="172" t="s">
        <v>74</v>
      </c>
      <c r="E157" s="182" t="s">
        <v>309</v>
      </c>
      <c r="F157" s="182" t="s">
        <v>310</v>
      </c>
      <c r="G157" s="12"/>
      <c r="H157" s="12"/>
      <c r="I157" s="174"/>
      <c r="J157" s="183">
        <f>BK157</f>
        <v>0</v>
      </c>
      <c r="K157" s="12"/>
      <c r="L157" s="171"/>
      <c r="M157" s="176"/>
      <c r="N157" s="177"/>
      <c r="O157" s="177"/>
      <c r="P157" s="178">
        <f>SUM(P158:P166)</f>
        <v>0</v>
      </c>
      <c r="Q157" s="177"/>
      <c r="R157" s="178">
        <f>SUM(R158:R166)</f>
        <v>1.1594839999999997</v>
      </c>
      <c r="S157" s="177"/>
      <c r="T157" s="179">
        <f>SUM(T158:T166)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172" t="s">
        <v>88</v>
      </c>
      <c r="AT157" s="180" t="s">
        <v>74</v>
      </c>
      <c r="AU157" s="180" t="s">
        <v>82</v>
      </c>
      <c r="AY157" s="172" t="s">
        <v>137</v>
      </c>
      <c r="BK157" s="181">
        <f>SUM(BK158:BK166)</f>
        <v>0</v>
      </c>
    </row>
    <row r="158" s="2" customFormat="1" ht="16.5" customHeight="1">
      <c r="A158" s="34"/>
      <c r="B158" s="184"/>
      <c r="C158" s="185" t="s">
        <v>231</v>
      </c>
      <c r="D158" s="185" t="s">
        <v>140</v>
      </c>
      <c r="E158" s="186" t="s">
        <v>311</v>
      </c>
      <c r="F158" s="187" t="s">
        <v>312</v>
      </c>
      <c r="G158" s="188" t="s">
        <v>162</v>
      </c>
      <c r="H158" s="189">
        <v>88.599999999999994</v>
      </c>
      <c r="I158" s="190"/>
      <c r="J158" s="191">
        <f>ROUND(I158*H158,2)</f>
        <v>0</v>
      </c>
      <c r="K158" s="192"/>
      <c r="L158" s="35"/>
      <c r="M158" s="193" t="s">
        <v>1</v>
      </c>
      <c r="N158" s="194" t="s">
        <v>41</v>
      </c>
      <c r="O158" s="78"/>
      <c r="P158" s="195">
        <f>O158*H158</f>
        <v>0</v>
      </c>
      <c r="Q158" s="195">
        <v>0.00018000000000000001</v>
      </c>
      <c r="R158" s="195">
        <f>Q158*H158</f>
        <v>0.015948</v>
      </c>
      <c r="S158" s="195">
        <v>0</v>
      </c>
      <c r="T158" s="19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7" t="s">
        <v>163</v>
      </c>
      <c r="AT158" s="197" t="s">
        <v>140</v>
      </c>
      <c r="AU158" s="197" t="s">
        <v>88</v>
      </c>
      <c r="AY158" s="15" t="s">
        <v>137</v>
      </c>
      <c r="BE158" s="198">
        <f>IF(N158="základná",J158,0)</f>
        <v>0</v>
      </c>
      <c r="BF158" s="198">
        <f>IF(N158="znížená",J158,0)</f>
        <v>0</v>
      </c>
      <c r="BG158" s="198">
        <f>IF(N158="zákl. prenesená",J158,0)</f>
        <v>0</v>
      </c>
      <c r="BH158" s="198">
        <f>IF(N158="zníž. prenesená",J158,0)</f>
        <v>0</v>
      </c>
      <c r="BI158" s="198">
        <f>IF(N158="nulová",J158,0)</f>
        <v>0</v>
      </c>
      <c r="BJ158" s="15" t="s">
        <v>88</v>
      </c>
      <c r="BK158" s="198">
        <f>ROUND(I158*H158,2)</f>
        <v>0</v>
      </c>
      <c r="BL158" s="15" t="s">
        <v>163</v>
      </c>
      <c r="BM158" s="197" t="s">
        <v>313</v>
      </c>
    </row>
    <row r="159" s="2" customFormat="1" ht="16.5" customHeight="1">
      <c r="A159" s="34"/>
      <c r="B159" s="184"/>
      <c r="C159" s="199" t="s">
        <v>237</v>
      </c>
      <c r="D159" s="199" t="s">
        <v>166</v>
      </c>
      <c r="E159" s="200" t="s">
        <v>314</v>
      </c>
      <c r="F159" s="201" t="s">
        <v>315</v>
      </c>
      <c r="G159" s="202" t="s">
        <v>204</v>
      </c>
      <c r="H159" s="203">
        <v>23</v>
      </c>
      <c r="I159" s="204"/>
      <c r="J159" s="205">
        <f>ROUND(I159*H159,2)</f>
        <v>0</v>
      </c>
      <c r="K159" s="206"/>
      <c r="L159" s="207"/>
      <c r="M159" s="208" t="s">
        <v>1</v>
      </c>
      <c r="N159" s="209" t="s">
        <v>41</v>
      </c>
      <c r="O159" s="78"/>
      <c r="P159" s="195">
        <f>O159*H159</f>
        <v>0</v>
      </c>
      <c r="Q159" s="195">
        <v>0.036999999999999998</v>
      </c>
      <c r="R159" s="195">
        <f>Q159*H159</f>
        <v>0.85099999999999998</v>
      </c>
      <c r="S159" s="195">
        <v>0</v>
      </c>
      <c r="T159" s="19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7" t="s">
        <v>170</v>
      </c>
      <c r="AT159" s="197" t="s">
        <v>166</v>
      </c>
      <c r="AU159" s="197" t="s">
        <v>88</v>
      </c>
      <c r="AY159" s="15" t="s">
        <v>137</v>
      </c>
      <c r="BE159" s="198">
        <f>IF(N159="základná",J159,0)</f>
        <v>0</v>
      </c>
      <c r="BF159" s="198">
        <f>IF(N159="znížená",J159,0)</f>
        <v>0</v>
      </c>
      <c r="BG159" s="198">
        <f>IF(N159="zákl. prenesená",J159,0)</f>
        <v>0</v>
      </c>
      <c r="BH159" s="198">
        <f>IF(N159="zníž. prenesená",J159,0)</f>
        <v>0</v>
      </c>
      <c r="BI159" s="198">
        <f>IF(N159="nulová",J159,0)</f>
        <v>0</v>
      </c>
      <c r="BJ159" s="15" t="s">
        <v>88</v>
      </c>
      <c r="BK159" s="198">
        <f>ROUND(I159*H159,2)</f>
        <v>0</v>
      </c>
      <c r="BL159" s="15" t="s">
        <v>163</v>
      </c>
      <c r="BM159" s="197" t="s">
        <v>316</v>
      </c>
    </row>
    <row r="160" s="2" customFormat="1" ht="16.5" customHeight="1">
      <c r="A160" s="34"/>
      <c r="B160" s="184"/>
      <c r="C160" s="199" t="s">
        <v>241</v>
      </c>
      <c r="D160" s="199" t="s">
        <v>166</v>
      </c>
      <c r="E160" s="200" t="s">
        <v>317</v>
      </c>
      <c r="F160" s="201" t="s">
        <v>318</v>
      </c>
      <c r="G160" s="202" t="s">
        <v>204</v>
      </c>
      <c r="H160" s="203">
        <v>5</v>
      </c>
      <c r="I160" s="204"/>
      <c r="J160" s="205">
        <f>ROUND(I160*H160,2)</f>
        <v>0</v>
      </c>
      <c r="K160" s="206"/>
      <c r="L160" s="207"/>
      <c r="M160" s="208" t="s">
        <v>1</v>
      </c>
      <c r="N160" s="209" t="s">
        <v>41</v>
      </c>
      <c r="O160" s="78"/>
      <c r="P160" s="195">
        <f>O160*H160</f>
        <v>0</v>
      </c>
      <c r="Q160" s="195">
        <v>0.035999999999999997</v>
      </c>
      <c r="R160" s="195">
        <f>Q160*H160</f>
        <v>0.17999999999999999</v>
      </c>
      <c r="S160" s="195">
        <v>0</v>
      </c>
      <c r="T160" s="19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7" t="s">
        <v>170</v>
      </c>
      <c r="AT160" s="197" t="s">
        <v>166</v>
      </c>
      <c r="AU160" s="197" t="s">
        <v>88</v>
      </c>
      <c r="AY160" s="15" t="s">
        <v>137</v>
      </c>
      <c r="BE160" s="198">
        <f>IF(N160="základná",J160,0)</f>
        <v>0</v>
      </c>
      <c r="BF160" s="198">
        <f>IF(N160="znížená",J160,0)</f>
        <v>0</v>
      </c>
      <c r="BG160" s="198">
        <f>IF(N160="zákl. prenesená",J160,0)</f>
        <v>0</v>
      </c>
      <c r="BH160" s="198">
        <f>IF(N160="zníž. prenesená",J160,0)</f>
        <v>0</v>
      </c>
      <c r="BI160" s="198">
        <f>IF(N160="nulová",J160,0)</f>
        <v>0</v>
      </c>
      <c r="BJ160" s="15" t="s">
        <v>88</v>
      </c>
      <c r="BK160" s="198">
        <f>ROUND(I160*H160,2)</f>
        <v>0</v>
      </c>
      <c r="BL160" s="15" t="s">
        <v>163</v>
      </c>
      <c r="BM160" s="197" t="s">
        <v>319</v>
      </c>
    </row>
    <row r="161" s="2" customFormat="1" ht="21.75" customHeight="1">
      <c r="A161" s="34"/>
      <c r="B161" s="184"/>
      <c r="C161" s="185" t="s">
        <v>7</v>
      </c>
      <c r="D161" s="185" t="s">
        <v>140</v>
      </c>
      <c r="E161" s="186" t="s">
        <v>320</v>
      </c>
      <c r="F161" s="187" t="s">
        <v>321</v>
      </c>
      <c r="G161" s="188" t="s">
        <v>162</v>
      </c>
      <c r="H161" s="189">
        <v>6</v>
      </c>
      <c r="I161" s="190"/>
      <c r="J161" s="191">
        <f>ROUND(I161*H161,2)</f>
        <v>0</v>
      </c>
      <c r="K161" s="192"/>
      <c r="L161" s="35"/>
      <c r="M161" s="193" t="s">
        <v>1</v>
      </c>
      <c r="N161" s="194" t="s">
        <v>41</v>
      </c>
      <c r="O161" s="78"/>
      <c r="P161" s="195">
        <f>O161*H161</f>
        <v>0</v>
      </c>
      <c r="Q161" s="195">
        <v>0.00042000000000000002</v>
      </c>
      <c r="R161" s="195">
        <f>Q161*H161</f>
        <v>0.0025200000000000001</v>
      </c>
      <c r="S161" s="195">
        <v>0</v>
      </c>
      <c r="T161" s="196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7" t="s">
        <v>163</v>
      </c>
      <c r="AT161" s="197" t="s">
        <v>140</v>
      </c>
      <c r="AU161" s="197" t="s">
        <v>88</v>
      </c>
      <c r="AY161" s="15" t="s">
        <v>137</v>
      </c>
      <c r="BE161" s="198">
        <f>IF(N161="základná",J161,0)</f>
        <v>0</v>
      </c>
      <c r="BF161" s="198">
        <f>IF(N161="znížená",J161,0)</f>
        <v>0</v>
      </c>
      <c r="BG161" s="198">
        <f>IF(N161="zákl. prenesená",J161,0)</f>
        <v>0</v>
      </c>
      <c r="BH161" s="198">
        <f>IF(N161="zníž. prenesená",J161,0)</f>
        <v>0</v>
      </c>
      <c r="BI161" s="198">
        <f>IF(N161="nulová",J161,0)</f>
        <v>0</v>
      </c>
      <c r="BJ161" s="15" t="s">
        <v>88</v>
      </c>
      <c r="BK161" s="198">
        <f>ROUND(I161*H161,2)</f>
        <v>0</v>
      </c>
      <c r="BL161" s="15" t="s">
        <v>163</v>
      </c>
      <c r="BM161" s="197" t="s">
        <v>322</v>
      </c>
    </row>
    <row r="162" s="2" customFormat="1" ht="21.75" customHeight="1">
      <c r="A162" s="34"/>
      <c r="B162" s="184"/>
      <c r="C162" s="199" t="s">
        <v>248</v>
      </c>
      <c r="D162" s="199" t="s">
        <v>166</v>
      </c>
      <c r="E162" s="200" t="s">
        <v>323</v>
      </c>
      <c r="F162" s="201" t="s">
        <v>324</v>
      </c>
      <c r="G162" s="202" t="s">
        <v>204</v>
      </c>
      <c r="H162" s="203">
        <v>1</v>
      </c>
      <c r="I162" s="204"/>
      <c r="J162" s="205">
        <f>ROUND(I162*H162,2)</f>
        <v>0</v>
      </c>
      <c r="K162" s="206"/>
      <c r="L162" s="207"/>
      <c r="M162" s="208" t="s">
        <v>1</v>
      </c>
      <c r="N162" s="209" t="s">
        <v>41</v>
      </c>
      <c r="O162" s="78"/>
      <c r="P162" s="195">
        <f>O162*H162</f>
        <v>0</v>
      </c>
      <c r="Q162" s="195">
        <v>0.084379999999999997</v>
      </c>
      <c r="R162" s="195">
        <f>Q162*H162</f>
        <v>0.084379999999999997</v>
      </c>
      <c r="S162" s="195">
        <v>0</v>
      </c>
      <c r="T162" s="196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7" t="s">
        <v>170</v>
      </c>
      <c r="AT162" s="197" t="s">
        <v>166</v>
      </c>
      <c r="AU162" s="197" t="s">
        <v>88</v>
      </c>
      <c r="AY162" s="15" t="s">
        <v>137</v>
      </c>
      <c r="BE162" s="198">
        <f>IF(N162="základná",J162,0)</f>
        <v>0</v>
      </c>
      <c r="BF162" s="198">
        <f>IF(N162="znížená",J162,0)</f>
        <v>0</v>
      </c>
      <c r="BG162" s="198">
        <f>IF(N162="zákl. prenesená",J162,0)</f>
        <v>0</v>
      </c>
      <c r="BH162" s="198">
        <f>IF(N162="zníž. prenesená",J162,0)</f>
        <v>0</v>
      </c>
      <c r="BI162" s="198">
        <f>IF(N162="nulová",J162,0)</f>
        <v>0</v>
      </c>
      <c r="BJ162" s="15" t="s">
        <v>88</v>
      </c>
      <c r="BK162" s="198">
        <f>ROUND(I162*H162,2)</f>
        <v>0</v>
      </c>
      <c r="BL162" s="15" t="s">
        <v>163</v>
      </c>
      <c r="BM162" s="197" t="s">
        <v>325</v>
      </c>
    </row>
    <row r="163" s="2" customFormat="1" ht="24.15" customHeight="1">
      <c r="A163" s="34"/>
      <c r="B163" s="184"/>
      <c r="C163" s="185" t="s">
        <v>252</v>
      </c>
      <c r="D163" s="185" t="s">
        <v>140</v>
      </c>
      <c r="E163" s="186" t="s">
        <v>326</v>
      </c>
      <c r="F163" s="187" t="s">
        <v>327</v>
      </c>
      <c r="G163" s="188" t="s">
        <v>204</v>
      </c>
      <c r="H163" s="189">
        <v>28</v>
      </c>
      <c r="I163" s="190"/>
      <c r="J163" s="191">
        <f>ROUND(I163*H163,2)</f>
        <v>0</v>
      </c>
      <c r="K163" s="192"/>
      <c r="L163" s="35"/>
      <c r="M163" s="193" t="s">
        <v>1</v>
      </c>
      <c r="N163" s="194" t="s">
        <v>41</v>
      </c>
      <c r="O163" s="78"/>
      <c r="P163" s="195">
        <f>O163*H163</f>
        <v>0</v>
      </c>
      <c r="Q163" s="195">
        <v>0.00025000000000000001</v>
      </c>
      <c r="R163" s="195">
        <f>Q163*H163</f>
        <v>0.0070000000000000001</v>
      </c>
      <c r="S163" s="195">
        <v>0</v>
      </c>
      <c r="T163" s="19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7" t="s">
        <v>163</v>
      </c>
      <c r="AT163" s="197" t="s">
        <v>140</v>
      </c>
      <c r="AU163" s="197" t="s">
        <v>88</v>
      </c>
      <c r="AY163" s="15" t="s">
        <v>137</v>
      </c>
      <c r="BE163" s="198">
        <f>IF(N163="základná",J163,0)</f>
        <v>0</v>
      </c>
      <c r="BF163" s="198">
        <f>IF(N163="znížená",J163,0)</f>
        <v>0</v>
      </c>
      <c r="BG163" s="198">
        <f>IF(N163="zákl. prenesená",J163,0)</f>
        <v>0</v>
      </c>
      <c r="BH163" s="198">
        <f>IF(N163="zníž. prenesená",J163,0)</f>
        <v>0</v>
      </c>
      <c r="BI163" s="198">
        <f>IF(N163="nulová",J163,0)</f>
        <v>0</v>
      </c>
      <c r="BJ163" s="15" t="s">
        <v>88</v>
      </c>
      <c r="BK163" s="198">
        <f>ROUND(I163*H163,2)</f>
        <v>0</v>
      </c>
      <c r="BL163" s="15" t="s">
        <v>163</v>
      </c>
      <c r="BM163" s="197" t="s">
        <v>328</v>
      </c>
    </row>
    <row r="164" s="2" customFormat="1" ht="24.15" customHeight="1">
      <c r="A164" s="34"/>
      <c r="B164" s="184"/>
      <c r="C164" s="199" t="s">
        <v>329</v>
      </c>
      <c r="D164" s="199" t="s">
        <v>166</v>
      </c>
      <c r="E164" s="200" t="s">
        <v>330</v>
      </c>
      <c r="F164" s="201" t="s">
        <v>331</v>
      </c>
      <c r="G164" s="202" t="s">
        <v>162</v>
      </c>
      <c r="H164" s="203">
        <v>21.399999999999999</v>
      </c>
      <c r="I164" s="204"/>
      <c r="J164" s="205">
        <f>ROUND(I164*H164,2)</f>
        <v>0</v>
      </c>
      <c r="K164" s="206"/>
      <c r="L164" s="207"/>
      <c r="M164" s="208" t="s">
        <v>1</v>
      </c>
      <c r="N164" s="209" t="s">
        <v>41</v>
      </c>
      <c r="O164" s="78"/>
      <c r="P164" s="195">
        <f>O164*H164</f>
        <v>0</v>
      </c>
      <c r="Q164" s="195">
        <v>0.00073999999999999999</v>
      </c>
      <c r="R164" s="195">
        <f>Q164*H164</f>
        <v>0.015835999999999999</v>
      </c>
      <c r="S164" s="195">
        <v>0</v>
      </c>
      <c r="T164" s="196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7" t="s">
        <v>170</v>
      </c>
      <c r="AT164" s="197" t="s">
        <v>166</v>
      </c>
      <c r="AU164" s="197" t="s">
        <v>88</v>
      </c>
      <c r="AY164" s="15" t="s">
        <v>137</v>
      </c>
      <c r="BE164" s="198">
        <f>IF(N164="základná",J164,0)</f>
        <v>0</v>
      </c>
      <c r="BF164" s="198">
        <f>IF(N164="znížená",J164,0)</f>
        <v>0</v>
      </c>
      <c r="BG164" s="198">
        <f>IF(N164="zákl. prenesená",J164,0)</f>
        <v>0</v>
      </c>
      <c r="BH164" s="198">
        <f>IF(N164="zníž. prenesená",J164,0)</f>
        <v>0</v>
      </c>
      <c r="BI164" s="198">
        <f>IF(N164="nulová",J164,0)</f>
        <v>0</v>
      </c>
      <c r="BJ164" s="15" t="s">
        <v>88</v>
      </c>
      <c r="BK164" s="198">
        <f>ROUND(I164*H164,2)</f>
        <v>0</v>
      </c>
      <c r="BL164" s="15" t="s">
        <v>163</v>
      </c>
      <c r="BM164" s="197" t="s">
        <v>332</v>
      </c>
    </row>
    <row r="165" s="2" customFormat="1" ht="21.75" customHeight="1">
      <c r="A165" s="34"/>
      <c r="B165" s="184"/>
      <c r="C165" s="199" t="s">
        <v>333</v>
      </c>
      <c r="D165" s="199" t="s">
        <v>166</v>
      </c>
      <c r="E165" s="200" t="s">
        <v>334</v>
      </c>
      <c r="F165" s="201" t="s">
        <v>335</v>
      </c>
      <c r="G165" s="202" t="s">
        <v>204</v>
      </c>
      <c r="H165" s="203">
        <v>28</v>
      </c>
      <c r="I165" s="204"/>
      <c r="J165" s="205">
        <f>ROUND(I165*H165,2)</f>
        <v>0</v>
      </c>
      <c r="K165" s="206"/>
      <c r="L165" s="207"/>
      <c r="M165" s="208" t="s">
        <v>1</v>
      </c>
      <c r="N165" s="209" t="s">
        <v>41</v>
      </c>
      <c r="O165" s="78"/>
      <c r="P165" s="195">
        <f>O165*H165</f>
        <v>0</v>
      </c>
      <c r="Q165" s="195">
        <v>0.00010000000000000001</v>
      </c>
      <c r="R165" s="195">
        <f>Q165*H165</f>
        <v>0.0028</v>
      </c>
      <c r="S165" s="195">
        <v>0</v>
      </c>
      <c r="T165" s="19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7" t="s">
        <v>170</v>
      </c>
      <c r="AT165" s="197" t="s">
        <v>166</v>
      </c>
      <c r="AU165" s="197" t="s">
        <v>88</v>
      </c>
      <c r="AY165" s="15" t="s">
        <v>137</v>
      </c>
      <c r="BE165" s="198">
        <f>IF(N165="základná",J165,0)</f>
        <v>0</v>
      </c>
      <c r="BF165" s="198">
        <f>IF(N165="znížená",J165,0)</f>
        <v>0</v>
      </c>
      <c r="BG165" s="198">
        <f>IF(N165="zákl. prenesená",J165,0)</f>
        <v>0</v>
      </c>
      <c r="BH165" s="198">
        <f>IF(N165="zníž. prenesená",J165,0)</f>
        <v>0</v>
      </c>
      <c r="BI165" s="198">
        <f>IF(N165="nulová",J165,0)</f>
        <v>0</v>
      </c>
      <c r="BJ165" s="15" t="s">
        <v>88</v>
      </c>
      <c r="BK165" s="198">
        <f>ROUND(I165*H165,2)</f>
        <v>0</v>
      </c>
      <c r="BL165" s="15" t="s">
        <v>163</v>
      </c>
      <c r="BM165" s="197" t="s">
        <v>336</v>
      </c>
    </row>
    <row r="166" s="2" customFormat="1" ht="24.15" customHeight="1">
      <c r="A166" s="34"/>
      <c r="B166" s="184"/>
      <c r="C166" s="185" t="s">
        <v>337</v>
      </c>
      <c r="D166" s="185" t="s">
        <v>140</v>
      </c>
      <c r="E166" s="186" t="s">
        <v>338</v>
      </c>
      <c r="F166" s="187" t="s">
        <v>339</v>
      </c>
      <c r="G166" s="188" t="s">
        <v>154</v>
      </c>
      <c r="H166" s="189">
        <v>1.159</v>
      </c>
      <c r="I166" s="190"/>
      <c r="J166" s="191">
        <f>ROUND(I166*H166,2)</f>
        <v>0</v>
      </c>
      <c r="K166" s="192"/>
      <c r="L166" s="35"/>
      <c r="M166" s="193" t="s">
        <v>1</v>
      </c>
      <c r="N166" s="194" t="s">
        <v>41</v>
      </c>
      <c r="O166" s="78"/>
      <c r="P166" s="195">
        <f>O166*H166</f>
        <v>0</v>
      </c>
      <c r="Q166" s="195">
        <v>0</v>
      </c>
      <c r="R166" s="195">
        <f>Q166*H166</f>
        <v>0</v>
      </c>
      <c r="S166" s="195">
        <v>0</v>
      </c>
      <c r="T166" s="196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7" t="s">
        <v>163</v>
      </c>
      <c r="AT166" s="197" t="s">
        <v>140</v>
      </c>
      <c r="AU166" s="197" t="s">
        <v>88</v>
      </c>
      <c r="AY166" s="15" t="s">
        <v>137</v>
      </c>
      <c r="BE166" s="198">
        <f>IF(N166="základná",J166,0)</f>
        <v>0</v>
      </c>
      <c r="BF166" s="198">
        <f>IF(N166="znížená",J166,0)</f>
        <v>0</v>
      </c>
      <c r="BG166" s="198">
        <f>IF(N166="zákl. prenesená",J166,0)</f>
        <v>0</v>
      </c>
      <c r="BH166" s="198">
        <f>IF(N166="zníž. prenesená",J166,0)</f>
        <v>0</v>
      </c>
      <c r="BI166" s="198">
        <f>IF(N166="nulová",J166,0)</f>
        <v>0</v>
      </c>
      <c r="BJ166" s="15" t="s">
        <v>88</v>
      </c>
      <c r="BK166" s="198">
        <f>ROUND(I166*H166,2)</f>
        <v>0</v>
      </c>
      <c r="BL166" s="15" t="s">
        <v>163</v>
      </c>
      <c r="BM166" s="197" t="s">
        <v>340</v>
      </c>
    </row>
    <row r="167" s="12" customFormat="1" ht="22.8" customHeight="1">
      <c r="A167" s="12"/>
      <c r="B167" s="171"/>
      <c r="C167" s="12"/>
      <c r="D167" s="172" t="s">
        <v>74</v>
      </c>
      <c r="E167" s="182" t="s">
        <v>225</v>
      </c>
      <c r="F167" s="182" t="s">
        <v>226</v>
      </c>
      <c r="G167" s="12"/>
      <c r="H167" s="12"/>
      <c r="I167" s="174"/>
      <c r="J167" s="183">
        <f>BK167</f>
        <v>0</v>
      </c>
      <c r="K167" s="12"/>
      <c r="L167" s="171"/>
      <c r="M167" s="176"/>
      <c r="N167" s="177"/>
      <c r="O167" s="177"/>
      <c r="P167" s="178">
        <f>SUM(P168:P170)</f>
        <v>0</v>
      </c>
      <c r="Q167" s="177"/>
      <c r="R167" s="178">
        <f>SUM(R168:R170)</f>
        <v>0.75726000000000004</v>
      </c>
      <c r="S167" s="177"/>
      <c r="T167" s="179">
        <f>SUM(T168:T170)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172" t="s">
        <v>88</v>
      </c>
      <c r="AT167" s="180" t="s">
        <v>74</v>
      </c>
      <c r="AU167" s="180" t="s">
        <v>82</v>
      </c>
      <c r="AY167" s="172" t="s">
        <v>137</v>
      </c>
      <c r="BK167" s="181">
        <f>SUM(BK168:BK170)</f>
        <v>0</v>
      </c>
    </row>
    <row r="168" s="2" customFormat="1" ht="24.15" customHeight="1">
      <c r="A168" s="34"/>
      <c r="B168" s="184"/>
      <c r="C168" s="185" t="s">
        <v>341</v>
      </c>
      <c r="D168" s="185" t="s">
        <v>140</v>
      </c>
      <c r="E168" s="186" t="s">
        <v>342</v>
      </c>
      <c r="F168" s="187" t="s">
        <v>343</v>
      </c>
      <c r="G168" s="188" t="s">
        <v>204</v>
      </c>
      <c r="H168" s="189">
        <v>2</v>
      </c>
      <c r="I168" s="190"/>
      <c r="J168" s="191">
        <f>ROUND(I168*H168,2)</f>
        <v>0</v>
      </c>
      <c r="K168" s="192"/>
      <c r="L168" s="35"/>
      <c r="M168" s="193" t="s">
        <v>1</v>
      </c>
      <c r="N168" s="194" t="s">
        <v>41</v>
      </c>
      <c r="O168" s="78"/>
      <c r="P168" s="195">
        <f>O168*H168</f>
        <v>0</v>
      </c>
      <c r="Q168" s="195">
        <v>0.00083000000000000001</v>
      </c>
      <c r="R168" s="195">
        <f>Q168*H168</f>
        <v>0.00166</v>
      </c>
      <c r="S168" s="195">
        <v>0</v>
      </c>
      <c r="T168" s="196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7" t="s">
        <v>163</v>
      </c>
      <c r="AT168" s="197" t="s">
        <v>140</v>
      </c>
      <c r="AU168" s="197" t="s">
        <v>88</v>
      </c>
      <c r="AY168" s="15" t="s">
        <v>137</v>
      </c>
      <c r="BE168" s="198">
        <f>IF(N168="základná",J168,0)</f>
        <v>0</v>
      </c>
      <c r="BF168" s="198">
        <f>IF(N168="znížená",J168,0)</f>
        <v>0</v>
      </c>
      <c r="BG168" s="198">
        <f>IF(N168="zákl. prenesená",J168,0)</f>
        <v>0</v>
      </c>
      <c r="BH168" s="198">
        <f>IF(N168="zníž. prenesená",J168,0)</f>
        <v>0</v>
      </c>
      <c r="BI168" s="198">
        <f>IF(N168="nulová",J168,0)</f>
        <v>0</v>
      </c>
      <c r="BJ168" s="15" t="s">
        <v>88</v>
      </c>
      <c r="BK168" s="198">
        <f>ROUND(I168*H168,2)</f>
        <v>0</v>
      </c>
      <c r="BL168" s="15" t="s">
        <v>163</v>
      </c>
      <c r="BM168" s="197" t="s">
        <v>344</v>
      </c>
    </row>
    <row r="169" s="2" customFormat="1" ht="24.15" customHeight="1">
      <c r="A169" s="34"/>
      <c r="B169" s="184"/>
      <c r="C169" s="199" t="s">
        <v>345</v>
      </c>
      <c r="D169" s="199" t="s">
        <v>166</v>
      </c>
      <c r="E169" s="200" t="s">
        <v>346</v>
      </c>
      <c r="F169" s="201" t="s">
        <v>347</v>
      </c>
      <c r="G169" s="202" t="s">
        <v>204</v>
      </c>
      <c r="H169" s="203">
        <v>2</v>
      </c>
      <c r="I169" s="204"/>
      <c r="J169" s="205">
        <f>ROUND(I169*H169,2)</f>
        <v>0</v>
      </c>
      <c r="K169" s="206"/>
      <c r="L169" s="207"/>
      <c r="M169" s="208" t="s">
        <v>1</v>
      </c>
      <c r="N169" s="209" t="s">
        <v>41</v>
      </c>
      <c r="O169" s="78"/>
      <c r="P169" s="195">
        <f>O169*H169</f>
        <v>0</v>
      </c>
      <c r="Q169" s="195">
        <v>0.37780000000000002</v>
      </c>
      <c r="R169" s="195">
        <f>Q169*H169</f>
        <v>0.75560000000000005</v>
      </c>
      <c r="S169" s="195">
        <v>0</v>
      </c>
      <c r="T169" s="196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7" t="s">
        <v>170</v>
      </c>
      <c r="AT169" s="197" t="s">
        <v>166</v>
      </c>
      <c r="AU169" s="197" t="s">
        <v>88</v>
      </c>
      <c r="AY169" s="15" t="s">
        <v>137</v>
      </c>
      <c r="BE169" s="198">
        <f>IF(N169="základná",J169,0)</f>
        <v>0</v>
      </c>
      <c r="BF169" s="198">
        <f>IF(N169="znížená",J169,0)</f>
        <v>0</v>
      </c>
      <c r="BG169" s="198">
        <f>IF(N169="zákl. prenesená",J169,0)</f>
        <v>0</v>
      </c>
      <c r="BH169" s="198">
        <f>IF(N169="zníž. prenesená",J169,0)</f>
        <v>0</v>
      </c>
      <c r="BI169" s="198">
        <f>IF(N169="nulová",J169,0)</f>
        <v>0</v>
      </c>
      <c r="BJ169" s="15" t="s">
        <v>88</v>
      </c>
      <c r="BK169" s="198">
        <f>ROUND(I169*H169,2)</f>
        <v>0</v>
      </c>
      <c r="BL169" s="15" t="s">
        <v>163</v>
      </c>
      <c r="BM169" s="197" t="s">
        <v>348</v>
      </c>
    </row>
    <row r="170" s="2" customFormat="1" ht="24.15" customHeight="1">
      <c r="A170" s="34"/>
      <c r="B170" s="184"/>
      <c r="C170" s="185" t="s">
        <v>349</v>
      </c>
      <c r="D170" s="185" t="s">
        <v>140</v>
      </c>
      <c r="E170" s="186" t="s">
        <v>232</v>
      </c>
      <c r="F170" s="187" t="s">
        <v>233</v>
      </c>
      <c r="G170" s="188" t="s">
        <v>154</v>
      </c>
      <c r="H170" s="189">
        <v>0.75700000000000001</v>
      </c>
      <c r="I170" s="190"/>
      <c r="J170" s="191">
        <f>ROUND(I170*H170,2)</f>
        <v>0</v>
      </c>
      <c r="K170" s="192"/>
      <c r="L170" s="35"/>
      <c r="M170" s="193" t="s">
        <v>1</v>
      </c>
      <c r="N170" s="194" t="s">
        <v>41</v>
      </c>
      <c r="O170" s="78"/>
      <c r="P170" s="195">
        <f>O170*H170</f>
        <v>0</v>
      </c>
      <c r="Q170" s="195">
        <v>0</v>
      </c>
      <c r="R170" s="195">
        <f>Q170*H170</f>
        <v>0</v>
      </c>
      <c r="S170" s="195">
        <v>0</v>
      </c>
      <c r="T170" s="196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7" t="s">
        <v>163</v>
      </c>
      <c r="AT170" s="197" t="s">
        <v>140</v>
      </c>
      <c r="AU170" s="197" t="s">
        <v>88</v>
      </c>
      <c r="AY170" s="15" t="s">
        <v>137</v>
      </c>
      <c r="BE170" s="198">
        <f>IF(N170="základná",J170,0)</f>
        <v>0</v>
      </c>
      <c r="BF170" s="198">
        <f>IF(N170="znížená",J170,0)</f>
        <v>0</v>
      </c>
      <c r="BG170" s="198">
        <f>IF(N170="zákl. prenesená",J170,0)</f>
        <v>0</v>
      </c>
      <c r="BH170" s="198">
        <f>IF(N170="zníž. prenesená",J170,0)</f>
        <v>0</v>
      </c>
      <c r="BI170" s="198">
        <f>IF(N170="nulová",J170,0)</f>
        <v>0</v>
      </c>
      <c r="BJ170" s="15" t="s">
        <v>88</v>
      </c>
      <c r="BK170" s="198">
        <f>ROUND(I170*H170,2)</f>
        <v>0</v>
      </c>
      <c r="BL170" s="15" t="s">
        <v>163</v>
      </c>
      <c r="BM170" s="197" t="s">
        <v>350</v>
      </c>
    </row>
    <row r="171" s="12" customFormat="1" ht="22.8" customHeight="1">
      <c r="A171" s="12"/>
      <c r="B171" s="171"/>
      <c r="C171" s="12"/>
      <c r="D171" s="172" t="s">
        <v>74</v>
      </c>
      <c r="E171" s="182" t="s">
        <v>351</v>
      </c>
      <c r="F171" s="182" t="s">
        <v>352</v>
      </c>
      <c r="G171" s="12"/>
      <c r="H171" s="12"/>
      <c r="I171" s="174"/>
      <c r="J171" s="183">
        <f>BK171</f>
        <v>0</v>
      </c>
      <c r="K171" s="12"/>
      <c r="L171" s="171"/>
      <c r="M171" s="176"/>
      <c r="N171" s="177"/>
      <c r="O171" s="177"/>
      <c r="P171" s="178">
        <f>SUM(P172:P173)</f>
        <v>0</v>
      </c>
      <c r="Q171" s="177"/>
      <c r="R171" s="178">
        <f>SUM(R172:R173)</f>
        <v>0.18748028</v>
      </c>
      <c r="S171" s="177"/>
      <c r="T171" s="179">
        <f>SUM(T172:T173)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72" t="s">
        <v>88</v>
      </c>
      <c r="AT171" s="180" t="s">
        <v>74</v>
      </c>
      <c r="AU171" s="180" t="s">
        <v>82</v>
      </c>
      <c r="AY171" s="172" t="s">
        <v>137</v>
      </c>
      <c r="BK171" s="181">
        <f>SUM(BK172:BK173)</f>
        <v>0</v>
      </c>
    </row>
    <row r="172" s="2" customFormat="1" ht="24.15" customHeight="1">
      <c r="A172" s="34"/>
      <c r="B172" s="184"/>
      <c r="C172" s="185" t="s">
        <v>170</v>
      </c>
      <c r="D172" s="185" t="s">
        <v>140</v>
      </c>
      <c r="E172" s="186" t="s">
        <v>353</v>
      </c>
      <c r="F172" s="187" t="s">
        <v>354</v>
      </c>
      <c r="G172" s="188" t="s">
        <v>143</v>
      </c>
      <c r="H172" s="189">
        <v>360.53899999999999</v>
      </c>
      <c r="I172" s="190"/>
      <c r="J172" s="191">
        <f>ROUND(I172*H172,2)</f>
        <v>0</v>
      </c>
      <c r="K172" s="192"/>
      <c r="L172" s="35"/>
      <c r="M172" s="193" t="s">
        <v>1</v>
      </c>
      <c r="N172" s="194" t="s">
        <v>41</v>
      </c>
      <c r="O172" s="78"/>
      <c r="P172" s="195">
        <f>O172*H172</f>
        <v>0</v>
      </c>
      <c r="Q172" s="195">
        <v>0.00012</v>
      </c>
      <c r="R172" s="195">
        <f>Q172*H172</f>
        <v>0.04326468</v>
      </c>
      <c r="S172" s="195">
        <v>0</v>
      </c>
      <c r="T172" s="196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7" t="s">
        <v>163</v>
      </c>
      <c r="AT172" s="197" t="s">
        <v>140</v>
      </c>
      <c r="AU172" s="197" t="s">
        <v>88</v>
      </c>
      <c r="AY172" s="15" t="s">
        <v>137</v>
      </c>
      <c r="BE172" s="198">
        <f>IF(N172="základná",J172,0)</f>
        <v>0</v>
      </c>
      <c r="BF172" s="198">
        <f>IF(N172="znížená",J172,0)</f>
        <v>0</v>
      </c>
      <c r="BG172" s="198">
        <f>IF(N172="zákl. prenesená",J172,0)</f>
        <v>0</v>
      </c>
      <c r="BH172" s="198">
        <f>IF(N172="zníž. prenesená",J172,0)</f>
        <v>0</v>
      </c>
      <c r="BI172" s="198">
        <f>IF(N172="nulová",J172,0)</f>
        <v>0</v>
      </c>
      <c r="BJ172" s="15" t="s">
        <v>88</v>
      </c>
      <c r="BK172" s="198">
        <f>ROUND(I172*H172,2)</f>
        <v>0</v>
      </c>
      <c r="BL172" s="15" t="s">
        <v>163</v>
      </c>
      <c r="BM172" s="197" t="s">
        <v>355</v>
      </c>
    </row>
    <row r="173" s="2" customFormat="1" ht="33" customHeight="1">
      <c r="A173" s="34"/>
      <c r="B173" s="184"/>
      <c r="C173" s="185" t="s">
        <v>356</v>
      </c>
      <c r="D173" s="185" t="s">
        <v>140</v>
      </c>
      <c r="E173" s="186" t="s">
        <v>357</v>
      </c>
      <c r="F173" s="187" t="s">
        <v>358</v>
      </c>
      <c r="G173" s="188" t="s">
        <v>143</v>
      </c>
      <c r="H173" s="189">
        <v>360.53899999999999</v>
      </c>
      <c r="I173" s="190"/>
      <c r="J173" s="191">
        <f>ROUND(I173*H173,2)</f>
        <v>0</v>
      </c>
      <c r="K173" s="192"/>
      <c r="L173" s="35"/>
      <c r="M173" s="210" t="s">
        <v>1</v>
      </c>
      <c r="N173" s="211" t="s">
        <v>41</v>
      </c>
      <c r="O173" s="212"/>
      <c r="P173" s="213">
        <f>O173*H173</f>
        <v>0</v>
      </c>
      <c r="Q173" s="213">
        <v>0.00040000000000000002</v>
      </c>
      <c r="R173" s="213">
        <f>Q173*H173</f>
        <v>0.1442156</v>
      </c>
      <c r="S173" s="213">
        <v>0</v>
      </c>
      <c r="T173" s="214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7" t="s">
        <v>163</v>
      </c>
      <c r="AT173" s="197" t="s">
        <v>140</v>
      </c>
      <c r="AU173" s="197" t="s">
        <v>88</v>
      </c>
      <c r="AY173" s="15" t="s">
        <v>137</v>
      </c>
      <c r="BE173" s="198">
        <f>IF(N173="základná",J173,0)</f>
        <v>0</v>
      </c>
      <c r="BF173" s="198">
        <f>IF(N173="znížená",J173,0)</f>
        <v>0</v>
      </c>
      <c r="BG173" s="198">
        <f>IF(N173="zákl. prenesená",J173,0)</f>
        <v>0</v>
      </c>
      <c r="BH173" s="198">
        <f>IF(N173="zníž. prenesená",J173,0)</f>
        <v>0</v>
      </c>
      <c r="BI173" s="198">
        <f>IF(N173="nulová",J173,0)</f>
        <v>0</v>
      </c>
      <c r="BJ173" s="15" t="s">
        <v>88</v>
      </c>
      <c r="BK173" s="198">
        <f>ROUND(I173*H173,2)</f>
        <v>0</v>
      </c>
      <c r="BL173" s="15" t="s">
        <v>163</v>
      </c>
      <c r="BM173" s="197" t="s">
        <v>359</v>
      </c>
    </row>
    <row r="174" s="2" customFormat="1" ht="6.96" customHeight="1">
      <c r="A174" s="34"/>
      <c r="B174" s="61"/>
      <c r="C174" s="62"/>
      <c r="D174" s="62"/>
      <c r="E174" s="62"/>
      <c r="F174" s="62"/>
      <c r="G174" s="62"/>
      <c r="H174" s="62"/>
      <c r="I174" s="62"/>
      <c r="J174" s="62"/>
      <c r="K174" s="62"/>
      <c r="L174" s="35"/>
      <c r="M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</row>
  </sheetData>
  <autoFilter ref="C129:K17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8:H118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95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105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0" t="str">
        <f>'Rekapitulácia stavby'!K6</f>
        <v>OBNOVA MAŠTALE PRE HOVÄDZÍ DOBYTOK</v>
      </c>
      <c r="F7" s="28"/>
      <c r="G7" s="28"/>
      <c r="H7" s="28"/>
      <c r="L7" s="18"/>
    </row>
    <row r="8" s="1" customFormat="1" ht="12" customHeight="1">
      <c r="B8" s="18"/>
      <c r="D8" s="28" t="s">
        <v>106</v>
      </c>
      <c r="L8" s="18"/>
    </row>
    <row r="9" s="2" customFormat="1" ht="16.5" customHeight="1">
      <c r="A9" s="34"/>
      <c r="B9" s="35"/>
      <c r="C9" s="34"/>
      <c r="D9" s="34"/>
      <c r="E9" s="130" t="s">
        <v>107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108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360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23. 1. 2025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33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4" t="s">
        <v>35</v>
      </c>
      <c r="E32" s="34"/>
      <c r="F32" s="34"/>
      <c r="G32" s="34"/>
      <c r="H32" s="34"/>
      <c r="I32" s="34"/>
      <c r="J32" s="97">
        <f>ROUND(J124,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5" t="s">
        <v>39</v>
      </c>
      <c r="E35" s="41" t="s">
        <v>40</v>
      </c>
      <c r="F35" s="136">
        <f>ROUND((SUM(BE124:BE139)),  2)</f>
        <v>0</v>
      </c>
      <c r="G35" s="137"/>
      <c r="H35" s="137"/>
      <c r="I35" s="138">
        <v>0.23000000000000001</v>
      </c>
      <c r="J35" s="136">
        <f>ROUND(((SUM(BE124:BE139))*I35),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6">
        <f>ROUND((SUM(BF124:BF139)),  2)</f>
        <v>0</v>
      </c>
      <c r="G36" s="137"/>
      <c r="H36" s="137"/>
      <c r="I36" s="138">
        <v>0.23000000000000001</v>
      </c>
      <c r="J36" s="136">
        <f>ROUND(((SUM(BF124:BF139))*I36),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9">
        <f>ROUND((SUM(BG124:BG139)),  2)</f>
        <v>0</v>
      </c>
      <c r="G37" s="34"/>
      <c r="H37" s="34"/>
      <c r="I37" s="140">
        <v>0.23000000000000001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9">
        <f>ROUND((SUM(BH124:BH139)),  2)</f>
        <v>0</v>
      </c>
      <c r="G38" s="34"/>
      <c r="H38" s="34"/>
      <c r="I38" s="140">
        <v>0.23000000000000001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6">
        <f>ROUND((SUM(BI124:BI139)), 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1"/>
      <c r="D41" s="142" t="s">
        <v>45</v>
      </c>
      <c r="E41" s="82"/>
      <c r="F41" s="82"/>
      <c r="G41" s="143" t="s">
        <v>46</v>
      </c>
      <c r="H41" s="144" t="s">
        <v>47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110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30" t="str">
        <f>E7</f>
        <v>OBNOVA MAŠTALE PRE HOVÄDZÍ DOBYTOK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106</v>
      </c>
      <c r="L86" s="18"/>
    </row>
    <row r="87" s="2" customFormat="1" ht="16.5" customHeight="1">
      <c r="A87" s="34"/>
      <c r="B87" s="35"/>
      <c r="C87" s="34"/>
      <c r="D87" s="34"/>
      <c r="E87" s="130" t="s">
        <v>107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108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01.03 - Podlaha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k.ú. Osadné, parc.č. C KN 1631/2</v>
      </c>
      <c r="G91" s="34"/>
      <c r="H91" s="34"/>
      <c r="I91" s="28" t="s">
        <v>21</v>
      </c>
      <c r="J91" s="70" t="str">
        <f>IF(J14="","",J14)</f>
        <v>23. 1. 2025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40.05" customHeight="1">
      <c r="A93" s="34"/>
      <c r="B93" s="35"/>
      <c r="C93" s="28" t="s">
        <v>23</v>
      </c>
      <c r="D93" s="34"/>
      <c r="E93" s="34"/>
      <c r="F93" s="23" t="str">
        <f>E17</f>
        <v xml:space="preserve">Filip Cichý, Hrabovec nad Laborcom s.č. 2, 067 01 </v>
      </c>
      <c r="G93" s="34"/>
      <c r="H93" s="34"/>
      <c r="I93" s="28" t="s">
        <v>29</v>
      </c>
      <c r="J93" s="32" t="str">
        <f>E23</f>
        <v>Ing.Róbert Šmajda, Palárikova 1603/2, 069 01 Snina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Martin Kofira - KM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9" t="s">
        <v>111</v>
      </c>
      <c r="D96" s="141"/>
      <c r="E96" s="141"/>
      <c r="F96" s="141"/>
      <c r="G96" s="141"/>
      <c r="H96" s="141"/>
      <c r="I96" s="141"/>
      <c r="J96" s="150" t="s">
        <v>112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1" t="s">
        <v>113</v>
      </c>
      <c r="D98" s="34"/>
      <c r="E98" s="34"/>
      <c r="F98" s="34"/>
      <c r="G98" s="34"/>
      <c r="H98" s="34"/>
      <c r="I98" s="34"/>
      <c r="J98" s="97">
        <f>J124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114</v>
      </c>
    </row>
    <row r="99" s="9" customFormat="1" ht="24.96" customHeight="1">
      <c r="A99" s="9"/>
      <c r="B99" s="152"/>
      <c r="C99" s="9"/>
      <c r="D99" s="153" t="s">
        <v>115</v>
      </c>
      <c r="E99" s="154"/>
      <c r="F99" s="154"/>
      <c r="G99" s="154"/>
      <c r="H99" s="154"/>
      <c r="I99" s="154"/>
      <c r="J99" s="155">
        <f>J125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6"/>
      <c r="C100" s="10"/>
      <c r="D100" s="157" t="s">
        <v>258</v>
      </c>
      <c r="E100" s="158"/>
      <c r="F100" s="158"/>
      <c r="G100" s="158"/>
      <c r="H100" s="158"/>
      <c r="I100" s="158"/>
      <c r="J100" s="159">
        <f>J126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116</v>
      </c>
      <c r="E101" s="158"/>
      <c r="F101" s="158"/>
      <c r="G101" s="158"/>
      <c r="H101" s="158"/>
      <c r="I101" s="158"/>
      <c r="J101" s="159">
        <f>J135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6"/>
      <c r="C102" s="10"/>
      <c r="D102" s="157" t="s">
        <v>117</v>
      </c>
      <c r="E102" s="158"/>
      <c r="F102" s="158"/>
      <c r="G102" s="158"/>
      <c r="H102" s="158"/>
      <c r="I102" s="158"/>
      <c r="J102" s="159">
        <f>J138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4"/>
      <c r="B103" s="35"/>
      <c r="C103" s="34"/>
      <c r="D103" s="34"/>
      <c r="E103" s="34"/>
      <c r="F103" s="34"/>
      <c r="G103" s="34"/>
      <c r="H103" s="34"/>
      <c r="I103" s="34"/>
      <c r="J103" s="34"/>
      <c r="K103" s="34"/>
      <c r="L103" s="56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="2" customFormat="1" ht="6.96" customHeight="1">
      <c r="A104" s="34"/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56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8" s="2" customFormat="1" ht="6.96" customHeight="1">
      <c r="A108" s="34"/>
      <c r="B108" s="63"/>
      <c r="C108" s="64"/>
      <c r="D108" s="64"/>
      <c r="E108" s="64"/>
      <c r="F108" s="64"/>
      <c r="G108" s="64"/>
      <c r="H108" s="64"/>
      <c r="I108" s="64"/>
      <c r="J108" s="64"/>
      <c r="K108" s="6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24.96" customHeight="1">
      <c r="A109" s="34"/>
      <c r="B109" s="35"/>
      <c r="C109" s="19" t="s">
        <v>123</v>
      </c>
      <c r="D109" s="34"/>
      <c r="E109" s="34"/>
      <c r="F109" s="34"/>
      <c r="G109" s="34"/>
      <c r="H109" s="34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6.96" customHeight="1">
      <c r="A110" s="34"/>
      <c r="B110" s="35"/>
      <c r="C110" s="34"/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2" customHeight="1">
      <c r="A111" s="34"/>
      <c r="B111" s="35"/>
      <c r="C111" s="28" t="s">
        <v>15</v>
      </c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6.5" customHeight="1">
      <c r="A112" s="34"/>
      <c r="B112" s="35"/>
      <c r="C112" s="34"/>
      <c r="D112" s="34"/>
      <c r="E112" s="130" t="str">
        <f>E7</f>
        <v>OBNOVA MAŠTALE PRE HOVÄDZÍ DOBYTOK</v>
      </c>
      <c r="F112" s="28"/>
      <c r="G112" s="28"/>
      <c r="H112" s="28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1" customFormat="1" ht="12" customHeight="1">
      <c r="B113" s="18"/>
      <c r="C113" s="28" t="s">
        <v>106</v>
      </c>
      <c r="L113" s="18"/>
    </row>
    <row r="114" s="2" customFormat="1" ht="16.5" customHeight="1">
      <c r="A114" s="34"/>
      <c r="B114" s="35"/>
      <c r="C114" s="34"/>
      <c r="D114" s="34"/>
      <c r="E114" s="130" t="s">
        <v>107</v>
      </c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108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6.5" customHeight="1">
      <c r="A116" s="34"/>
      <c r="B116" s="35"/>
      <c r="C116" s="34"/>
      <c r="D116" s="34"/>
      <c r="E116" s="68" t="str">
        <f>E11</f>
        <v>01.03 - Podlaha</v>
      </c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6.96" customHeight="1">
      <c r="A117" s="34"/>
      <c r="B117" s="35"/>
      <c r="C117" s="34"/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2" customHeight="1">
      <c r="A118" s="34"/>
      <c r="B118" s="35"/>
      <c r="C118" s="28" t="s">
        <v>19</v>
      </c>
      <c r="D118" s="34"/>
      <c r="E118" s="34"/>
      <c r="F118" s="23" t="str">
        <f>F14</f>
        <v>k.ú. Osadné, parc.č. C KN 1631/2</v>
      </c>
      <c r="G118" s="34"/>
      <c r="H118" s="34"/>
      <c r="I118" s="28" t="s">
        <v>21</v>
      </c>
      <c r="J118" s="70" t="str">
        <f>IF(J14="","",J14)</f>
        <v>23. 1. 2025</v>
      </c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40.05" customHeight="1">
      <c r="A120" s="34"/>
      <c r="B120" s="35"/>
      <c r="C120" s="28" t="s">
        <v>23</v>
      </c>
      <c r="D120" s="34"/>
      <c r="E120" s="34"/>
      <c r="F120" s="23" t="str">
        <f>E17</f>
        <v xml:space="preserve">Filip Cichý, Hrabovec nad Laborcom s.č. 2, 067 01 </v>
      </c>
      <c r="G120" s="34"/>
      <c r="H120" s="34"/>
      <c r="I120" s="28" t="s">
        <v>29</v>
      </c>
      <c r="J120" s="32" t="str">
        <f>E23</f>
        <v>Ing.Róbert Šmajda, Palárikova 1603/2, 069 01 Snina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5.15" customHeight="1">
      <c r="A121" s="34"/>
      <c r="B121" s="35"/>
      <c r="C121" s="28" t="s">
        <v>27</v>
      </c>
      <c r="D121" s="34"/>
      <c r="E121" s="34"/>
      <c r="F121" s="23" t="str">
        <f>IF(E20="","",E20)</f>
        <v>Vyplň údaj</v>
      </c>
      <c r="G121" s="34"/>
      <c r="H121" s="34"/>
      <c r="I121" s="28" t="s">
        <v>32</v>
      </c>
      <c r="J121" s="32" t="str">
        <f>E26</f>
        <v>Martin Kofira - KM</v>
      </c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0.32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11" customFormat="1" ht="29.28" customHeight="1">
      <c r="A123" s="160"/>
      <c r="B123" s="161"/>
      <c r="C123" s="162" t="s">
        <v>124</v>
      </c>
      <c r="D123" s="163" t="s">
        <v>60</v>
      </c>
      <c r="E123" s="163" t="s">
        <v>56</v>
      </c>
      <c r="F123" s="163" t="s">
        <v>57</v>
      </c>
      <c r="G123" s="163" t="s">
        <v>125</v>
      </c>
      <c r="H123" s="163" t="s">
        <v>126</v>
      </c>
      <c r="I123" s="163" t="s">
        <v>127</v>
      </c>
      <c r="J123" s="164" t="s">
        <v>112</v>
      </c>
      <c r="K123" s="165" t="s">
        <v>128</v>
      </c>
      <c r="L123" s="166"/>
      <c r="M123" s="87" t="s">
        <v>1</v>
      </c>
      <c r="N123" s="88" t="s">
        <v>39</v>
      </c>
      <c r="O123" s="88" t="s">
        <v>129</v>
      </c>
      <c r="P123" s="88" t="s">
        <v>130</v>
      </c>
      <c r="Q123" s="88" t="s">
        <v>131</v>
      </c>
      <c r="R123" s="88" t="s">
        <v>132</v>
      </c>
      <c r="S123" s="88" t="s">
        <v>133</v>
      </c>
      <c r="T123" s="89" t="s">
        <v>134</v>
      </c>
      <c r="U123" s="160"/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/>
    </row>
    <row r="124" s="2" customFormat="1" ht="22.8" customHeight="1">
      <c r="A124" s="34"/>
      <c r="B124" s="35"/>
      <c r="C124" s="94" t="s">
        <v>113</v>
      </c>
      <c r="D124" s="34"/>
      <c r="E124" s="34"/>
      <c r="F124" s="34"/>
      <c r="G124" s="34"/>
      <c r="H124" s="34"/>
      <c r="I124" s="34"/>
      <c r="J124" s="167">
        <f>BK124</f>
        <v>0</v>
      </c>
      <c r="K124" s="34"/>
      <c r="L124" s="35"/>
      <c r="M124" s="90"/>
      <c r="N124" s="74"/>
      <c r="O124" s="91"/>
      <c r="P124" s="168">
        <f>P125</f>
        <v>0</v>
      </c>
      <c r="Q124" s="91"/>
      <c r="R124" s="168">
        <f>R125</f>
        <v>122.86484506999999</v>
      </c>
      <c r="S124" s="91"/>
      <c r="T124" s="169">
        <f>T125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5" t="s">
        <v>74</v>
      </c>
      <c r="AU124" s="15" t="s">
        <v>114</v>
      </c>
      <c r="BK124" s="170">
        <f>BK125</f>
        <v>0</v>
      </c>
    </row>
    <row r="125" s="12" customFormat="1" ht="25.92" customHeight="1">
      <c r="A125" s="12"/>
      <c r="B125" s="171"/>
      <c r="C125" s="12"/>
      <c r="D125" s="172" t="s">
        <v>74</v>
      </c>
      <c r="E125" s="173" t="s">
        <v>135</v>
      </c>
      <c r="F125" s="173" t="s">
        <v>136</v>
      </c>
      <c r="G125" s="12"/>
      <c r="H125" s="12"/>
      <c r="I125" s="174"/>
      <c r="J125" s="175">
        <f>BK125</f>
        <v>0</v>
      </c>
      <c r="K125" s="12"/>
      <c r="L125" s="171"/>
      <c r="M125" s="176"/>
      <c r="N125" s="177"/>
      <c r="O125" s="177"/>
      <c r="P125" s="178">
        <f>P126+P135+P138</f>
        <v>0</v>
      </c>
      <c r="Q125" s="177"/>
      <c r="R125" s="178">
        <f>R126+R135+R138</f>
        <v>122.86484506999999</v>
      </c>
      <c r="S125" s="177"/>
      <c r="T125" s="179">
        <f>T126+T135+T138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72" t="s">
        <v>82</v>
      </c>
      <c r="AT125" s="180" t="s">
        <v>74</v>
      </c>
      <c r="AU125" s="180" t="s">
        <v>75</v>
      </c>
      <c r="AY125" s="172" t="s">
        <v>137</v>
      </c>
      <c r="BK125" s="181">
        <f>BK126+BK135+BK138</f>
        <v>0</v>
      </c>
    </row>
    <row r="126" s="12" customFormat="1" ht="22.8" customHeight="1">
      <c r="A126" s="12"/>
      <c r="B126" s="171"/>
      <c r="C126" s="12"/>
      <c r="D126" s="172" t="s">
        <v>74</v>
      </c>
      <c r="E126" s="182" t="s">
        <v>172</v>
      </c>
      <c r="F126" s="182" t="s">
        <v>271</v>
      </c>
      <c r="G126" s="12"/>
      <c r="H126" s="12"/>
      <c r="I126" s="174"/>
      <c r="J126" s="183">
        <f>BK126</f>
        <v>0</v>
      </c>
      <c r="K126" s="12"/>
      <c r="L126" s="171"/>
      <c r="M126" s="176"/>
      <c r="N126" s="177"/>
      <c r="O126" s="177"/>
      <c r="P126" s="178">
        <f>SUM(P127:P134)</f>
        <v>0</v>
      </c>
      <c r="Q126" s="177"/>
      <c r="R126" s="178">
        <f>SUM(R127:R134)</f>
        <v>122.70979566999999</v>
      </c>
      <c r="S126" s="177"/>
      <c r="T126" s="179">
        <f>SUM(T127:T134)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72" t="s">
        <v>82</v>
      </c>
      <c r="AT126" s="180" t="s">
        <v>74</v>
      </c>
      <c r="AU126" s="180" t="s">
        <v>82</v>
      </c>
      <c r="AY126" s="172" t="s">
        <v>137</v>
      </c>
      <c r="BK126" s="181">
        <f>SUM(BK127:BK134)</f>
        <v>0</v>
      </c>
    </row>
    <row r="127" s="2" customFormat="1" ht="24.15" customHeight="1">
      <c r="A127" s="34"/>
      <c r="B127" s="184"/>
      <c r="C127" s="185" t="s">
        <v>82</v>
      </c>
      <c r="D127" s="185" t="s">
        <v>140</v>
      </c>
      <c r="E127" s="186" t="s">
        <v>361</v>
      </c>
      <c r="F127" s="187" t="s">
        <v>362</v>
      </c>
      <c r="G127" s="188" t="s">
        <v>169</v>
      </c>
      <c r="H127" s="189">
        <v>54.070999999999998</v>
      </c>
      <c r="I127" s="190"/>
      <c r="J127" s="191">
        <f>ROUND(I127*H127,2)</f>
        <v>0</v>
      </c>
      <c r="K127" s="192"/>
      <c r="L127" s="35"/>
      <c r="M127" s="193" t="s">
        <v>1</v>
      </c>
      <c r="N127" s="194" t="s">
        <v>41</v>
      </c>
      <c r="O127" s="78"/>
      <c r="P127" s="195">
        <f>O127*H127</f>
        <v>0</v>
      </c>
      <c r="Q127" s="195">
        <v>2.19407</v>
      </c>
      <c r="R127" s="195">
        <f>Q127*H127</f>
        <v>118.63555896999999</v>
      </c>
      <c r="S127" s="195">
        <v>0</v>
      </c>
      <c r="T127" s="196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7" t="s">
        <v>144</v>
      </c>
      <c r="AT127" s="197" t="s">
        <v>140</v>
      </c>
      <c r="AU127" s="197" t="s">
        <v>88</v>
      </c>
      <c r="AY127" s="15" t="s">
        <v>137</v>
      </c>
      <c r="BE127" s="198">
        <f>IF(N127="základná",J127,0)</f>
        <v>0</v>
      </c>
      <c r="BF127" s="198">
        <f>IF(N127="znížená",J127,0)</f>
        <v>0</v>
      </c>
      <c r="BG127" s="198">
        <f>IF(N127="zákl. prenesená",J127,0)</f>
        <v>0</v>
      </c>
      <c r="BH127" s="198">
        <f>IF(N127="zníž. prenesená",J127,0)</f>
        <v>0</v>
      </c>
      <c r="BI127" s="198">
        <f>IF(N127="nulová",J127,0)</f>
        <v>0</v>
      </c>
      <c r="BJ127" s="15" t="s">
        <v>88</v>
      </c>
      <c r="BK127" s="198">
        <f>ROUND(I127*H127,2)</f>
        <v>0</v>
      </c>
      <c r="BL127" s="15" t="s">
        <v>144</v>
      </c>
      <c r="BM127" s="197" t="s">
        <v>363</v>
      </c>
    </row>
    <row r="128" s="2" customFormat="1" ht="37.8" customHeight="1">
      <c r="A128" s="34"/>
      <c r="B128" s="184"/>
      <c r="C128" s="185" t="s">
        <v>88</v>
      </c>
      <c r="D128" s="185" t="s">
        <v>140</v>
      </c>
      <c r="E128" s="186" t="s">
        <v>364</v>
      </c>
      <c r="F128" s="187" t="s">
        <v>365</v>
      </c>
      <c r="G128" s="188" t="s">
        <v>143</v>
      </c>
      <c r="H128" s="189">
        <v>360.47000000000003</v>
      </c>
      <c r="I128" s="190"/>
      <c r="J128" s="191">
        <f>ROUND(I128*H128,2)</f>
        <v>0</v>
      </c>
      <c r="K128" s="192"/>
      <c r="L128" s="35"/>
      <c r="M128" s="193" t="s">
        <v>1</v>
      </c>
      <c r="N128" s="194" t="s">
        <v>41</v>
      </c>
      <c r="O128" s="78"/>
      <c r="P128" s="195">
        <f>O128*H128</f>
        <v>0</v>
      </c>
      <c r="Q128" s="195">
        <v>0.0050099999999999997</v>
      </c>
      <c r="R128" s="195">
        <f>Q128*H128</f>
        <v>1.8059547</v>
      </c>
      <c r="S128" s="195">
        <v>0</v>
      </c>
      <c r="T128" s="196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7" t="s">
        <v>144</v>
      </c>
      <c r="AT128" s="197" t="s">
        <v>140</v>
      </c>
      <c r="AU128" s="197" t="s">
        <v>88</v>
      </c>
      <c r="AY128" s="15" t="s">
        <v>137</v>
      </c>
      <c r="BE128" s="198">
        <f>IF(N128="základná",J128,0)</f>
        <v>0</v>
      </c>
      <c r="BF128" s="198">
        <f>IF(N128="znížená",J128,0)</f>
        <v>0</v>
      </c>
      <c r="BG128" s="198">
        <f>IF(N128="zákl. prenesená",J128,0)</f>
        <v>0</v>
      </c>
      <c r="BH128" s="198">
        <f>IF(N128="zníž. prenesená",J128,0)</f>
        <v>0</v>
      </c>
      <c r="BI128" s="198">
        <f>IF(N128="nulová",J128,0)</f>
        <v>0</v>
      </c>
      <c r="BJ128" s="15" t="s">
        <v>88</v>
      </c>
      <c r="BK128" s="198">
        <f>ROUND(I128*H128,2)</f>
        <v>0</v>
      </c>
      <c r="BL128" s="15" t="s">
        <v>144</v>
      </c>
      <c r="BM128" s="197" t="s">
        <v>366</v>
      </c>
    </row>
    <row r="129" s="2" customFormat="1" ht="24.15" customHeight="1">
      <c r="A129" s="34"/>
      <c r="B129" s="184"/>
      <c r="C129" s="185" t="s">
        <v>151</v>
      </c>
      <c r="D129" s="185" t="s">
        <v>140</v>
      </c>
      <c r="E129" s="186" t="s">
        <v>367</v>
      </c>
      <c r="F129" s="187" t="s">
        <v>368</v>
      </c>
      <c r="G129" s="188" t="s">
        <v>169</v>
      </c>
      <c r="H129" s="189">
        <v>54.070999999999998</v>
      </c>
      <c r="I129" s="190"/>
      <c r="J129" s="191">
        <f>ROUND(I129*H129,2)</f>
        <v>0</v>
      </c>
      <c r="K129" s="192"/>
      <c r="L129" s="35"/>
      <c r="M129" s="193" t="s">
        <v>1</v>
      </c>
      <c r="N129" s="194" t="s">
        <v>41</v>
      </c>
      <c r="O129" s="78"/>
      <c r="P129" s="195">
        <f>O129*H129</f>
        <v>0</v>
      </c>
      <c r="Q129" s="195">
        <v>0</v>
      </c>
      <c r="R129" s="195">
        <f>Q129*H129</f>
        <v>0</v>
      </c>
      <c r="S129" s="195">
        <v>0</v>
      </c>
      <c r="T129" s="196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7" t="s">
        <v>144</v>
      </c>
      <c r="AT129" s="197" t="s">
        <v>140</v>
      </c>
      <c r="AU129" s="197" t="s">
        <v>88</v>
      </c>
      <c r="AY129" s="15" t="s">
        <v>137</v>
      </c>
      <c r="BE129" s="198">
        <f>IF(N129="základná",J129,0)</f>
        <v>0</v>
      </c>
      <c r="BF129" s="198">
        <f>IF(N129="znížená",J129,0)</f>
        <v>0</v>
      </c>
      <c r="BG129" s="198">
        <f>IF(N129="zákl. prenesená",J129,0)</f>
        <v>0</v>
      </c>
      <c r="BH129" s="198">
        <f>IF(N129="zníž. prenesená",J129,0)</f>
        <v>0</v>
      </c>
      <c r="BI129" s="198">
        <f>IF(N129="nulová",J129,0)</f>
        <v>0</v>
      </c>
      <c r="BJ129" s="15" t="s">
        <v>88</v>
      </c>
      <c r="BK129" s="198">
        <f>ROUND(I129*H129,2)</f>
        <v>0</v>
      </c>
      <c r="BL129" s="15" t="s">
        <v>144</v>
      </c>
      <c r="BM129" s="197" t="s">
        <v>369</v>
      </c>
    </row>
    <row r="130" s="2" customFormat="1" ht="33" customHeight="1">
      <c r="A130" s="34"/>
      <c r="B130" s="184"/>
      <c r="C130" s="185" t="s">
        <v>144</v>
      </c>
      <c r="D130" s="185" t="s">
        <v>140</v>
      </c>
      <c r="E130" s="186" t="s">
        <v>370</v>
      </c>
      <c r="F130" s="187" t="s">
        <v>371</v>
      </c>
      <c r="G130" s="188" t="s">
        <v>169</v>
      </c>
      <c r="H130" s="189">
        <v>54.070999999999998</v>
      </c>
      <c r="I130" s="190"/>
      <c r="J130" s="191">
        <f>ROUND(I130*H130,2)</f>
        <v>0</v>
      </c>
      <c r="K130" s="192"/>
      <c r="L130" s="35"/>
      <c r="M130" s="193" t="s">
        <v>1</v>
      </c>
      <c r="N130" s="194" t="s">
        <v>41</v>
      </c>
      <c r="O130" s="78"/>
      <c r="P130" s="195">
        <f>O130*H130</f>
        <v>0</v>
      </c>
      <c r="Q130" s="195">
        <v>0</v>
      </c>
      <c r="R130" s="195">
        <f>Q130*H130</f>
        <v>0</v>
      </c>
      <c r="S130" s="195">
        <v>0</v>
      </c>
      <c r="T130" s="19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7" t="s">
        <v>144</v>
      </c>
      <c r="AT130" s="197" t="s">
        <v>140</v>
      </c>
      <c r="AU130" s="197" t="s">
        <v>88</v>
      </c>
      <c r="AY130" s="15" t="s">
        <v>137</v>
      </c>
      <c r="BE130" s="198">
        <f>IF(N130="základná",J130,0)</f>
        <v>0</v>
      </c>
      <c r="BF130" s="198">
        <f>IF(N130="znížená",J130,0)</f>
        <v>0</v>
      </c>
      <c r="BG130" s="198">
        <f>IF(N130="zákl. prenesená",J130,0)</f>
        <v>0</v>
      </c>
      <c r="BH130" s="198">
        <f>IF(N130="zníž. prenesená",J130,0)</f>
        <v>0</v>
      </c>
      <c r="BI130" s="198">
        <f>IF(N130="nulová",J130,0)</f>
        <v>0</v>
      </c>
      <c r="BJ130" s="15" t="s">
        <v>88</v>
      </c>
      <c r="BK130" s="198">
        <f>ROUND(I130*H130,2)</f>
        <v>0</v>
      </c>
      <c r="BL130" s="15" t="s">
        <v>144</v>
      </c>
      <c r="BM130" s="197" t="s">
        <v>372</v>
      </c>
    </row>
    <row r="131" s="2" customFormat="1" ht="21.75" customHeight="1">
      <c r="A131" s="34"/>
      <c r="B131" s="184"/>
      <c r="C131" s="185" t="s">
        <v>165</v>
      </c>
      <c r="D131" s="185" t="s">
        <v>140</v>
      </c>
      <c r="E131" s="186" t="s">
        <v>373</v>
      </c>
      <c r="F131" s="187" t="s">
        <v>374</v>
      </c>
      <c r="G131" s="188" t="s">
        <v>143</v>
      </c>
      <c r="H131" s="189">
        <v>1.0349999999999999</v>
      </c>
      <c r="I131" s="190"/>
      <c r="J131" s="191">
        <f>ROUND(I131*H131,2)</f>
        <v>0</v>
      </c>
      <c r="K131" s="192"/>
      <c r="L131" s="35"/>
      <c r="M131" s="193" t="s">
        <v>1</v>
      </c>
      <c r="N131" s="194" t="s">
        <v>41</v>
      </c>
      <c r="O131" s="78"/>
      <c r="P131" s="195">
        <f>O131*H131</f>
        <v>0</v>
      </c>
      <c r="Q131" s="195">
        <v>0.0078600000000000007</v>
      </c>
      <c r="R131" s="195">
        <f>Q131*H131</f>
        <v>0.0081350999999999993</v>
      </c>
      <c r="S131" s="195">
        <v>0</v>
      </c>
      <c r="T131" s="19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144</v>
      </c>
      <c r="AT131" s="197" t="s">
        <v>140</v>
      </c>
      <c r="AU131" s="197" t="s">
        <v>88</v>
      </c>
      <c r="AY131" s="15" t="s">
        <v>137</v>
      </c>
      <c r="BE131" s="198">
        <f>IF(N131="základná",J131,0)</f>
        <v>0</v>
      </c>
      <c r="BF131" s="198">
        <f>IF(N131="znížená",J131,0)</f>
        <v>0</v>
      </c>
      <c r="BG131" s="198">
        <f>IF(N131="zákl. prenesená",J131,0)</f>
        <v>0</v>
      </c>
      <c r="BH131" s="198">
        <f>IF(N131="zníž. prenesená",J131,0)</f>
        <v>0</v>
      </c>
      <c r="BI131" s="198">
        <f>IF(N131="nulová",J131,0)</f>
        <v>0</v>
      </c>
      <c r="BJ131" s="15" t="s">
        <v>88</v>
      </c>
      <c r="BK131" s="198">
        <f>ROUND(I131*H131,2)</f>
        <v>0</v>
      </c>
      <c r="BL131" s="15" t="s">
        <v>144</v>
      </c>
      <c r="BM131" s="197" t="s">
        <v>375</v>
      </c>
    </row>
    <row r="132" s="2" customFormat="1" ht="21.75" customHeight="1">
      <c r="A132" s="34"/>
      <c r="B132" s="184"/>
      <c r="C132" s="185" t="s">
        <v>172</v>
      </c>
      <c r="D132" s="185" t="s">
        <v>140</v>
      </c>
      <c r="E132" s="186" t="s">
        <v>376</v>
      </c>
      <c r="F132" s="187" t="s">
        <v>377</v>
      </c>
      <c r="G132" s="188" t="s">
        <v>143</v>
      </c>
      <c r="H132" s="189">
        <v>1.0349999999999999</v>
      </c>
      <c r="I132" s="190"/>
      <c r="J132" s="191">
        <f>ROUND(I132*H132,2)</f>
        <v>0</v>
      </c>
      <c r="K132" s="192"/>
      <c r="L132" s="35"/>
      <c r="M132" s="193" t="s">
        <v>1</v>
      </c>
      <c r="N132" s="194" t="s">
        <v>41</v>
      </c>
      <c r="O132" s="78"/>
      <c r="P132" s="195">
        <f>O132*H132</f>
        <v>0</v>
      </c>
      <c r="Q132" s="195">
        <v>0</v>
      </c>
      <c r="R132" s="195">
        <f>Q132*H132</f>
        <v>0</v>
      </c>
      <c r="S132" s="195">
        <v>0</v>
      </c>
      <c r="T132" s="19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144</v>
      </c>
      <c r="AT132" s="197" t="s">
        <v>140</v>
      </c>
      <c r="AU132" s="197" t="s">
        <v>88</v>
      </c>
      <c r="AY132" s="15" t="s">
        <v>137</v>
      </c>
      <c r="BE132" s="198">
        <f>IF(N132="základná",J132,0)</f>
        <v>0</v>
      </c>
      <c r="BF132" s="198">
        <f>IF(N132="znížená",J132,0)</f>
        <v>0</v>
      </c>
      <c r="BG132" s="198">
        <f>IF(N132="zákl. prenesená",J132,0)</f>
        <v>0</v>
      </c>
      <c r="BH132" s="198">
        <f>IF(N132="zníž. prenesená",J132,0)</f>
        <v>0</v>
      </c>
      <c r="BI132" s="198">
        <f>IF(N132="nulová",J132,0)</f>
        <v>0</v>
      </c>
      <c r="BJ132" s="15" t="s">
        <v>88</v>
      </c>
      <c r="BK132" s="198">
        <f>ROUND(I132*H132,2)</f>
        <v>0</v>
      </c>
      <c r="BL132" s="15" t="s">
        <v>144</v>
      </c>
      <c r="BM132" s="197" t="s">
        <v>378</v>
      </c>
    </row>
    <row r="133" s="2" customFormat="1" ht="37.8" customHeight="1">
      <c r="A133" s="34"/>
      <c r="B133" s="184"/>
      <c r="C133" s="185" t="s">
        <v>176</v>
      </c>
      <c r="D133" s="185" t="s">
        <v>140</v>
      </c>
      <c r="E133" s="186" t="s">
        <v>379</v>
      </c>
      <c r="F133" s="187" t="s">
        <v>380</v>
      </c>
      <c r="G133" s="188" t="s">
        <v>143</v>
      </c>
      <c r="H133" s="189">
        <v>360.47000000000003</v>
      </c>
      <c r="I133" s="190"/>
      <c r="J133" s="191">
        <f>ROUND(I133*H133,2)</f>
        <v>0</v>
      </c>
      <c r="K133" s="192"/>
      <c r="L133" s="35"/>
      <c r="M133" s="193" t="s">
        <v>1</v>
      </c>
      <c r="N133" s="194" t="s">
        <v>41</v>
      </c>
      <c r="O133" s="78"/>
      <c r="P133" s="195">
        <f>O133*H133</f>
        <v>0</v>
      </c>
      <c r="Q133" s="195">
        <v>0.0062700000000000004</v>
      </c>
      <c r="R133" s="195">
        <f>Q133*H133</f>
        <v>2.2601469000000005</v>
      </c>
      <c r="S133" s="195">
        <v>0</v>
      </c>
      <c r="T133" s="19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144</v>
      </c>
      <c r="AT133" s="197" t="s">
        <v>140</v>
      </c>
      <c r="AU133" s="197" t="s">
        <v>88</v>
      </c>
      <c r="AY133" s="15" t="s">
        <v>137</v>
      </c>
      <c r="BE133" s="198">
        <f>IF(N133="základná",J133,0)</f>
        <v>0</v>
      </c>
      <c r="BF133" s="198">
        <f>IF(N133="znížená",J133,0)</f>
        <v>0</v>
      </c>
      <c r="BG133" s="198">
        <f>IF(N133="zákl. prenesená",J133,0)</f>
        <v>0</v>
      </c>
      <c r="BH133" s="198">
        <f>IF(N133="zníž. prenesená",J133,0)</f>
        <v>0</v>
      </c>
      <c r="BI133" s="198">
        <f>IF(N133="nulová",J133,0)</f>
        <v>0</v>
      </c>
      <c r="BJ133" s="15" t="s">
        <v>88</v>
      </c>
      <c r="BK133" s="198">
        <f>ROUND(I133*H133,2)</f>
        <v>0</v>
      </c>
      <c r="BL133" s="15" t="s">
        <v>144</v>
      </c>
      <c r="BM133" s="197" t="s">
        <v>381</v>
      </c>
    </row>
    <row r="134" s="2" customFormat="1" ht="24.15" customHeight="1">
      <c r="A134" s="34"/>
      <c r="B134" s="184"/>
      <c r="C134" s="185" t="s">
        <v>182</v>
      </c>
      <c r="D134" s="185" t="s">
        <v>140</v>
      </c>
      <c r="E134" s="186" t="s">
        <v>382</v>
      </c>
      <c r="F134" s="187" t="s">
        <v>383</v>
      </c>
      <c r="G134" s="188" t="s">
        <v>143</v>
      </c>
      <c r="H134" s="189">
        <v>360.47000000000003</v>
      </c>
      <c r="I134" s="190"/>
      <c r="J134" s="191">
        <f>ROUND(I134*H134,2)</f>
        <v>0</v>
      </c>
      <c r="K134" s="192"/>
      <c r="L134" s="35"/>
      <c r="M134" s="193" t="s">
        <v>1</v>
      </c>
      <c r="N134" s="194" t="s">
        <v>41</v>
      </c>
      <c r="O134" s="78"/>
      <c r="P134" s="195">
        <f>O134*H134</f>
        <v>0</v>
      </c>
      <c r="Q134" s="195">
        <v>0</v>
      </c>
      <c r="R134" s="195">
        <f>Q134*H134</f>
        <v>0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144</v>
      </c>
      <c r="AT134" s="197" t="s">
        <v>140</v>
      </c>
      <c r="AU134" s="197" t="s">
        <v>88</v>
      </c>
      <c r="AY134" s="15" t="s">
        <v>137</v>
      </c>
      <c r="BE134" s="198">
        <f>IF(N134="základná",J134,0)</f>
        <v>0</v>
      </c>
      <c r="BF134" s="198">
        <f>IF(N134="znížená",J134,0)</f>
        <v>0</v>
      </c>
      <c r="BG134" s="198">
        <f>IF(N134="zákl. prenesená",J134,0)</f>
        <v>0</v>
      </c>
      <c r="BH134" s="198">
        <f>IF(N134="zníž. prenesená",J134,0)</f>
        <v>0</v>
      </c>
      <c r="BI134" s="198">
        <f>IF(N134="nulová",J134,0)</f>
        <v>0</v>
      </c>
      <c r="BJ134" s="15" t="s">
        <v>88</v>
      </c>
      <c r="BK134" s="198">
        <f>ROUND(I134*H134,2)</f>
        <v>0</v>
      </c>
      <c r="BL134" s="15" t="s">
        <v>144</v>
      </c>
      <c r="BM134" s="197" t="s">
        <v>384</v>
      </c>
    </row>
    <row r="135" s="12" customFormat="1" ht="22.8" customHeight="1">
      <c r="A135" s="12"/>
      <c r="B135" s="171"/>
      <c r="C135" s="12"/>
      <c r="D135" s="172" t="s">
        <v>74</v>
      </c>
      <c r="E135" s="182" t="s">
        <v>138</v>
      </c>
      <c r="F135" s="182" t="s">
        <v>139</v>
      </c>
      <c r="G135" s="12"/>
      <c r="H135" s="12"/>
      <c r="I135" s="174"/>
      <c r="J135" s="183">
        <f>BK135</f>
        <v>0</v>
      </c>
      <c r="K135" s="12"/>
      <c r="L135" s="171"/>
      <c r="M135" s="176"/>
      <c r="N135" s="177"/>
      <c r="O135" s="177"/>
      <c r="P135" s="178">
        <f>SUM(P136:P137)</f>
        <v>0</v>
      </c>
      <c r="Q135" s="177"/>
      <c r="R135" s="178">
        <f>SUM(R136:R137)</f>
        <v>0.1550494</v>
      </c>
      <c r="S135" s="177"/>
      <c r="T135" s="179">
        <f>SUM(T136:T137)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72" t="s">
        <v>82</v>
      </c>
      <c r="AT135" s="180" t="s">
        <v>74</v>
      </c>
      <c r="AU135" s="180" t="s">
        <v>82</v>
      </c>
      <c r="AY135" s="172" t="s">
        <v>137</v>
      </c>
      <c r="BK135" s="181">
        <f>SUM(BK136:BK137)</f>
        <v>0</v>
      </c>
    </row>
    <row r="136" s="2" customFormat="1" ht="24.15" customHeight="1">
      <c r="A136" s="34"/>
      <c r="B136" s="184"/>
      <c r="C136" s="185" t="s">
        <v>138</v>
      </c>
      <c r="D136" s="185" t="s">
        <v>140</v>
      </c>
      <c r="E136" s="186" t="s">
        <v>385</v>
      </c>
      <c r="F136" s="187" t="s">
        <v>386</v>
      </c>
      <c r="G136" s="188" t="s">
        <v>143</v>
      </c>
      <c r="H136" s="189">
        <v>360.47000000000003</v>
      </c>
      <c r="I136" s="190"/>
      <c r="J136" s="191">
        <f>ROUND(I136*H136,2)</f>
        <v>0</v>
      </c>
      <c r="K136" s="192"/>
      <c r="L136" s="35"/>
      <c r="M136" s="193" t="s">
        <v>1</v>
      </c>
      <c r="N136" s="194" t="s">
        <v>41</v>
      </c>
      <c r="O136" s="78"/>
      <c r="P136" s="195">
        <f>O136*H136</f>
        <v>0</v>
      </c>
      <c r="Q136" s="195">
        <v>2.0000000000000002E-05</v>
      </c>
      <c r="R136" s="195">
        <f>Q136*H136</f>
        <v>0.0072094000000000012</v>
      </c>
      <c r="S136" s="195">
        <v>0</v>
      </c>
      <c r="T136" s="19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144</v>
      </c>
      <c r="AT136" s="197" t="s">
        <v>140</v>
      </c>
      <c r="AU136" s="197" t="s">
        <v>88</v>
      </c>
      <c r="AY136" s="15" t="s">
        <v>137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5" t="s">
        <v>88</v>
      </c>
      <c r="BK136" s="198">
        <f>ROUND(I136*H136,2)</f>
        <v>0</v>
      </c>
      <c r="BL136" s="15" t="s">
        <v>144</v>
      </c>
      <c r="BM136" s="197" t="s">
        <v>387</v>
      </c>
    </row>
    <row r="137" s="2" customFormat="1" ht="24.15" customHeight="1">
      <c r="A137" s="34"/>
      <c r="B137" s="184"/>
      <c r="C137" s="185" t="s">
        <v>189</v>
      </c>
      <c r="D137" s="185" t="s">
        <v>140</v>
      </c>
      <c r="E137" s="186" t="s">
        <v>388</v>
      </c>
      <c r="F137" s="187" t="s">
        <v>389</v>
      </c>
      <c r="G137" s="188" t="s">
        <v>204</v>
      </c>
      <c r="H137" s="189">
        <v>2</v>
      </c>
      <c r="I137" s="190"/>
      <c r="J137" s="191">
        <f>ROUND(I137*H137,2)</f>
        <v>0</v>
      </c>
      <c r="K137" s="192"/>
      <c r="L137" s="35"/>
      <c r="M137" s="193" t="s">
        <v>1</v>
      </c>
      <c r="N137" s="194" t="s">
        <v>41</v>
      </c>
      <c r="O137" s="78"/>
      <c r="P137" s="195">
        <f>O137*H137</f>
        <v>0</v>
      </c>
      <c r="Q137" s="195">
        <v>0.07392</v>
      </c>
      <c r="R137" s="195">
        <f>Q137*H137</f>
        <v>0.14784</v>
      </c>
      <c r="S137" s="195">
        <v>0</v>
      </c>
      <c r="T137" s="19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144</v>
      </c>
      <c r="AT137" s="197" t="s">
        <v>140</v>
      </c>
      <c r="AU137" s="197" t="s">
        <v>88</v>
      </c>
      <c r="AY137" s="15" t="s">
        <v>137</v>
      </c>
      <c r="BE137" s="198">
        <f>IF(N137="základná",J137,0)</f>
        <v>0</v>
      </c>
      <c r="BF137" s="198">
        <f>IF(N137="znížená",J137,0)</f>
        <v>0</v>
      </c>
      <c r="BG137" s="198">
        <f>IF(N137="zákl. prenesená",J137,0)</f>
        <v>0</v>
      </c>
      <c r="BH137" s="198">
        <f>IF(N137="zníž. prenesená",J137,0)</f>
        <v>0</v>
      </c>
      <c r="BI137" s="198">
        <f>IF(N137="nulová",J137,0)</f>
        <v>0</v>
      </c>
      <c r="BJ137" s="15" t="s">
        <v>88</v>
      </c>
      <c r="BK137" s="198">
        <f>ROUND(I137*H137,2)</f>
        <v>0</v>
      </c>
      <c r="BL137" s="15" t="s">
        <v>144</v>
      </c>
      <c r="BM137" s="197" t="s">
        <v>390</v>
      </c>
    </row>
    <row r="138" s="12" customFormat="1" ht="22.8" customHeight="1">
      <c r="A138" s="12"/>
      <c r="B138" s="171"/>
      <c r="C138" s="12"/>
      <c r="D138" s="172" t="s">
        <v>74</v>
      </c>
      <c r="E138" s="182" t="s">
        <v>149</v>
      </c>
      <c r="F138" s="182" t="s">
        <v>150</v>
      </c>
      <c r="G138" s="12"/>
      <c r="H138" s="12"/>
      <c r="I138" s="174"/>
      <c r="J138" s="183">
        <f>BK138</f>
        <v>0</v>
      </c>
      <c r="K138" s="12"/>
      <c r="L138" s="171"/>
      <c r="M138" s="176"/>
      <c r="N138" s="177"/>
      <c r="O138" s="177"/>
      <c r="P138" s="178">
        <f>P139</f>
        <v>0</v>
      </c>
      <c r="Q138" s="177"/>
      <c r="R138" s="178">
        <f>R139</f>
        <v>0</v>
      </c>
      <c r="S138" s="177"/>
      <c r="T138" s="179">
        <f>T139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72" t="s">
        <v>82</v>
      </c>
      <c r="AT138" s="180" t="s">
        <v>74</v>
      </c>
      <c r="AU138" s="180" t="s">
        <v>82</v>
      </c>
      <c r="AY138" s="172" t="s">
        <v>137</v>
      </c>
      <c r="BK138" s="181">
        <f>BK139</f>
        <v>0</v>
      </c>
    </row>
    <row r="139" s="2" customFormat="1" ht="24.15" customHeight="1">
      <c r="A139" s="34"/>
      <c r="B139" s="184"/>
      <c r="C139" s="185" t="s">
        <v>193</v>
      </c>
      <c r="D139" s="185" t="s">
        <v>140</v>
      </c>
      <c r="E139" s="186" t="s">
        <v>152</v>
      </c>
      <c r="F139" s="187" t="s">
        <v>153</v>
      </c>
      <c r="G139" s="188" t="s">
        <v>154</v>
      </c>
      <c r="H139" s="189">
        <v>122.865</v>
      </c>
      <c r="I139" s="190"/>
      <c r="J139" s="191">
        <f>ROUND(I139*H139,2)</f>
        <v>0</v>
      </c>
      <c r="K139" s="192"/>
      <c r="L139" s="35"/>
      <c r="M139" s="210" t="s">
        <v>1</v>
      </c>
      <c r="N139" s="211" t="s">
        <v>41</v>
      </c>
      <c r="O139" s="212"/>
      <c r="P139" s="213">
        <f>O139*H139</f>
        <v>0</v>
      </c>
      <c r="Q139" s="213">
        <v>0</v>
      </c>
      <c r="R139" s="213">
        <f>Q139*H139</f>
        <v>0</v>
      </c>
      <c r="S139" s="213">
        <v>0</v>
      </c>
      <c r="T139" s="214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144</v>
      </c>
      <c r="AT139" s="197" t="s">
        <v>140</v>
      </c>
      <c r="AU139" s="197" t="s">
        <v>88</v>
      </c>
      <c r="AY139" s="15" t="s">
        <v>137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88</v>
      </c>
      <c r="BK139" s="198">
        <f>ROUND(I139*H139,2)</f>
        <v>0</v>
      </c>
      <c r="BL139" s="15" t="s">
        <v>144</v>
      </c>
      <c r="BM139" s="197" t="s">
        <v>391</v>
      </c>
    </row>
    <row r="140" s="2" customFormat="1" ht="6.96" customHeight="1">
      <c r="A140" s="34"/>
      <c r="B140" s="61"/>
      <c r="C140" s="62"/>
      <c r="D140" s="62"/>
      <c r="E140" s="62"/>
      <c r="F140" s="62"/>
      <c r="G140" s="62"/>
      <c r="H140" s="62"/>
      <c r="I140" s="62"/>
      <c r="J140" s="62"/>
      <c r="K140" s="62"/>
      <c r="L140" s="35"/>
      <c r="M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</sheetData>
  <autoFilter ref="C123:K13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98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105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0" t="str">
        <f>'Rekapitulácia stavby'!K6</f>
        <v>OBNOVA MAŠTALE PRE HOVÄDZÍ DOBYTOK</v>
      </c>
      <c r="F7" s="28"/>
      <c r="G7" s="28"/>
      <c r="H7" s="28"/>
      <c r="L7" s="18"/>
    </row>
    <row r="8" s="1" customFormat="1" ht="12" customHeight="1">
      <c r="B8" s="18"/>
      <c r="D8" s="28" t="s">
        <v>106</v>
      </c>
      <c r="L8" s="18"/>
    </row>
    <row r="9" s="2" customFormat="1" ht="16.5" customHeight="1">
      <c r="A9" s="34"/>
      <c r="B9" s="35"/>
      <c r="C9" s="34"/>
      <c r="D9" s="34"/>
      <c r="E9" s="130" t="s">
        <v>107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108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392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23. 1. 2025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33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4" t="s">
        <v>35</v>
      </c>
      <c r="E32" s="34"/>
      <c r="F32" s="34"/>
      <c r="G32" s="34"/>
      <c r="H32" s="34"/>
      <c r="I32" s="34"/>
      <c r="J32" s="97">
        <f>ROUND(J126,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5" t="s">
        <v>39</v>
      </c>
      <c r="E35" s="41" t="s">
        <v>40</v>
      </c>
      <c r="F35" s="136">
        <f>ROUND((SUM(BE126:BE143)),  2)</f>
        <v>0</v>
      </c>
      <c r="G35" s="137"/>
      <c r="H35" s="137"/>
      <c r="I35" s="138">
        <v>0.23000000000000001</v>
      </c>
      <c r="J35" s="136">
        <f>ROUND(((SUM(BE126:BE143))*I35),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6">
        <f>ROUND((SUM(BF126:BF143)),  2)</f>
        <v>0</v>
      </c>
      <c r="G36" s="137"/>
      <c r="H36" s="137"/>
      <c r="I36" s="138">
        <v>0.23000000000000001</v>
      </c>
      <c r="J36" s="136">
        <f>ROUND(((SUM(BF126:BF143))*I36),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9">
        <f>ROUND((SUM(BG126:BG143)),  2)</f>
        <v>0</v>
      </c>
      <c r="G37" s="34"/>
      <c r="H37" s="34"/>
      <c r="I37" s="140">
        <v>0.23000000000000001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9">
        <f>ROUND((SUM(BH126:BH143)),  2)</f>
        <v>0</v>
      </c>
      <c r="G38" s="34"/>
      <c r="H38" s="34"/>
      <c r="I38" s="140">
        <v>0.23000000000000001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6">
        <f>ROUND((SUM(BI126:BI143)), 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1"/>
      <c r="D41" s="142" t="s">
        <v>45</v>
      </c>
      <c r="E41" s="82"/>
      <c r="F41" s="82"/>
      <c r="G41" s="143" t="s">
        <v>46</v>
      </c>
      <c r="H41" s="144" t="s">
        <v>47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110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30" t="str">
        <f>E7</f>
        <v>OBNOVA MAŠTALE PRE HOVÄDZÍ DOBYTOK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106</v>
      </c>
      <c r="L86" s="18"/>
    </row>
    <row r="87" s="2" customFormat="1" ht="16.5" customHeight="1">
      <c r="A87" s="34"/>
      <c r="B87" s="35"/>
      <c r="C87" s="34"/>
      <c r="D87" s="34"/>
      <c r="E87" s="130" t="s">
        <v>107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108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01.04 - Okapový chodník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k.ú. Osadné, parc.č. C KN 1631/2</v>
      </c>
      <c r="G91" s="34"/>
      <c r="H91" s="34"/>
      <c r="I91" s="28" t="s">
        <v>21</v>
      </c>
      <c r="J91" s="70" t="str">
        <f>IF(J14="","",J14)</f>
        <v>23. 1. 2025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40.05" customHeight="1">
      <c r="A93" s="34"/>
      <c r="B93" s="35"/>
      <c r="C93" s="28" t="s">
        <v>23</v>
      </c>
      <c r="D93" s="34"/>
      <c r="E93" s="34"/>
      <c r="F93" s="23" t="str">
        <f>E17</f>
        <v xml:space="preserve">Filip Cichý, Hrabovec nad Laborcom s.č. 2, 067 01 </v>
      </c>
      <c r="G93" s="34"/>
      <c r="H93" s="34"/>
      <c r="I93" s="28" t="s">
        <v>29</v>
      </c>
      <c r="J93" s="32" t="str">
        <f>E23</f>
        <v>Ing.Róbert Šmajda, Palárikova 1603/2, 069 01 Snina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Martin Kofira - KM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9" t="s">
        <v>111</v>
      </c>
      <c r="D96" s="141"/>
      <c r="E96" s="141"/>
      <c r="F96" s="141"/>
      <c r="G96" s="141"/>
      <c r="H96" s="141"/>
      <c r="I96" s="141"/>
      <c r="J96" s="150" t="s">
        <v>112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1" t="s">
        <v>113</v>
      </c>
      <c r="D98" s="34"/>
      <c r="E98" s="34"/>
      <c r="F98" s="34"/>
      <c r="G98" s="34"/>
      <c r="H98" s="34"/>
      <c r="I98" s="34"/>
      <c r="J98" s="97">
        <f>J126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114</v>
      </c>
    </row>
    <row r="99" s="9" customFormat="1" ht="24.96" customHeight="1">
      <c r="A99" s="9"/>
      <c r="B99" s="152"/>
      <c r="C99" s="9"/>
      <c r="D99" s="153" t="s">
        <v>115</v>
      </c>
      <c r="E99" s="154"/>
      <c r="F99" s="154"/>
      <c r="G99" s="154"/>
      <c r="H99" s="154"/>
      <c r="I99" s="154"/>
      <c r="J99" s="155">
        <f>J127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6"/>
      <c r="C100" s="10"/>
      <c r="D100" s="157" t="s">
        <v>393</v>
      </c>
      <c r="E100" s="158"/>
      <c r="F100" s="158"/>
      <c r="G100" s="158"/>
      <c r="H100" s="158"/>
      <c r="I100" s="158"/>
      <c r="J100" s="159">
        <f>J128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394</v>
      </c>
      <c r="E101" s="158"/>
      <c r="F101" s="158"/>
      <c r="G101" s="158"/>
      <c r="H101" s="158"/>
      <c r="I101" s="158"/>
      <c r="J101" s="159">
        <f>J133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6"/>
      <c r="C102" s="10"/>
      <c r="D102" s="157" t="s">
        <v>395</v>
      </c>
      <c r="E102" s="158"/>
      <c r="F102" s="158"/>
      <c r="G102" s="158"/>
      <c r="H102" s="158"/>
      <c r="I102" s="158"/>
      <c r="J102" s="159">
        <f>J135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6"/>
      <c r="C103" s="10"/>
      <c r="D103" s="157" t="s">
        <v>116</v>
      </c>
      <c r="E103" s="158"/>
      <c r="F103" s="158"/>
      <c r="G103" s="158"/>
      <c r="H103" s="158"/>
      <c r="I103" s="158"/>
      <c r="J103" s="159">
        <f>J138</f>
        <v>0</v>
      </c>
      <c r="K103" s="10"/>
      <c r="L103" s="15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6"/>
      <c r="C104" s="10"/>
      <c r="D104" s="157" t="s">
        <v>117</v>
      </c>
      <c r="E104" s="158"/>
      <c r="F104" s="158"/>
      <c r="G104" s="158"/>
      <c r="H104" s="158"/>
      <c r="I104" s="158"/>
      <c r="J104" s="159">
        <f>J142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4"/>
      <c r="B105" s="35"/>
      <c r="C105" s="34"/>
      <c r="D105" s="34"/>
      <c r="E105" s="34"/>
      <c r="F105" s="34"/>
      <c r="G105" s="34"/>
      <c r="H105" s="34"/>
      <c r="I105" s="34"/>
      <c r="J105" s="34"/>
      <c r="K105" s="34"/>
      <c r="L105" s="56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="2" customFormat="1" ht="6.96" customHeight="1">
      <c r="A106" s="34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10" s="2" customFormat="1" ht="6.96" customHeight="1">
      <c r="A110" s="34"/>
      <c r="B110" s="63"/>
      <c r="C110" s="64"/>
      <c r="D110" s="64"/>
      <c r="E110" s="64"/>
      <c r="F110" s="64"/>
      <c r="G110" s="64"/>
      <c r="H110" s="64"/>
      <c r="I110" s="64"/>
      <c r="J110" s="64"/>
      <c r="K110" s="6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24.96" customHeight="1">
      <c r="A111" s="34"/>
      <c r="B111" s="35"/>
      <c r="C111" s="19" t="s">
        <v>123</v>
      </c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6.96" customHeight="1">
      <c r="A112" s="34"/>
      <c r="B112" s="35"/>
      <c r="C112" s="34"/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2" customHeight="1">
      <c r="A113" s="34"/>
      <c r="B113" s="35"/>
      <c r="C113" s="28" t="s">
        <v>15</v>
      </c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6.5" customHeight="1">
      <c r="A114" s="34"/>
      <c r="B114" s="35"/>
      <c r="C114" s="34"/>
      <c r="D114" s="34"/>
      <c r="E114" s="130" t="str">
        <f>E7</f>
        <v>OBNOVA MAŠTALE PRE HOVÄDZÍ DOBYTOK</v>
      </c>
      <c r="F114" s="28"/>
      <c r="G114" s="28"/>
      <c r="H114" s="28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1" customFormat="1" ht="12" customHeight="1">
      <c r="B115" s="18"/>
      <c r="C115" s="28" t="s">
        <v>106</v>
      </c>
      <c r="L115" s="18"/>
    </row>
    <row r="116" s="2" customFormat="1" ht="16.5" customHeight="1">
      <c r="A116" s="34"/>
      <c r="B116" s="35"/>
      <c r="C116" s="34"/>
      <c r="D116" s="34"/>
      <c r="E116" s="130" t="s">
        <v>107</v>
      </c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108</v>
      </c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6.5" customHeight="1">
      <c r="A118" s="34"/>
      <c r="B118" s="35"/>
      <c r="C118" s="34"/>
      <c r="D118" s="34"/>
      <c r="E118" s="68" t="str">
        <f>E11</f>
        <v>01.04 - Okapový chodník</v>
      </c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19</v>
      </c>
      <c r="D120" s="34"/>
      <c r="E120" s="34"/>
      <c r="F120" s="23" t="str">
        <f>F14</f>
        <v>k.ú. Osadné, parc.č. C KN 1631/2</v>
      </c>
      <c r="G120" s="34"/>
      <c r="H120" s="34"/>
      <c r="I120" s="28" t="s">
        <v>21</v>
      </c>
      <c r="J120" s="70" t="str">
        <f>IF(J14="","",J14)</f>
        <v>23. 1. 2025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40.05" customHeight="1">
      <c r="A122" s="34"/>
      <c r="B122" s="35"/>
      <c r="C122" s="28" t="s">
        <v>23</v>
      </c>
      <c r="D122" s="34"/>
      <c r="E122" s="34"/>
      <c r="F122" s="23" t="str">
        <f>E17</f>
        <v xml:space="preserve">Filip Cichý, Hrabovec nad Laborcom s.č. 2, 067 01 </v>
      </c>
      <c r="G122" s="34"/>
      <c r="H122" s="34"/>
      <c r="I122" s="28" t="s">
        <v>29</v>
      </c>
      <c r="J122" s="32" t="str">
        <f>E23</f>
        <v>Ing.Róbert Šmajda, Palárikova 1603/2, 069 01 Snina</v>
      </c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5.15" customHeight="1">
      <c r="A123" s="34"/>
      <c r="B123" s="35"/>
      <c r="C123" s="28" t="s">
        <v>27</v>
      </c>
      <c r="D123" s="34"/>
      <c r="E123" s="34"/>
      <c r="F123" s="23" t="str">
        <f>IF(E20="","",E20)</f>
        <v>Vyplň údaj</v>
      </c>
      <c r="G123" s="34"/>
      <c r="H123" s="34"/>
      <c r="I123" s="28" t="s">
        <v>32</v>
      </c>
      <c r="J123" s="32" t="str">
        <f>E26</f>
        <v>Martin Kofira - KM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0.32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11" customFormat="1" ht="29.28" customHeight="1">
      <c r="A125" s="160"/>
      <c r="B125" s="161"/>
      <c r="C125" s="162" t="s">
        <v>124</v>
      </c>
      <c r="D125" s="163" t="s">
        <v>60</v>
      </c>
      <c r="E125" s="163" t="s">
        <v>56</v>
      </c>
      <c r="F125" s="163" t="s">
        <v>57</v>
      </c>
      <c r="G125" s="163" t="s">
        <v>125</v>
      </c>
      <c r="H125" s="163" t="s">
        <v>126</v>
      </c>
      <c r="I125" s="163" t="s">
        <v>127</v>
      </c>
      <c r="J125" s="164" t="s">
        <v>112</v>
      </c>
      <c r="K125" s="165" t="s">
        <v>128</v>
      </c>
      <c r="L125" s="166"/>
      <c r="M125" s="87" t="s">
        <v>1</v>
      </c>
      <c r="N125" s="88" t="s">
        <v>39</v>
      </c>
      <c r="O125" s="88" t="s">
        <v>129</v>
      </c>
      <c r="P125" s="88" t="s">
        <v>130</v>
      </c>
      <c r="Q125" s="88" t="s">
        <v>131</v>
      </c>
      <c r="R125" s="88" t="s">
        <v>132</v>
      </c>
      <c r="S125" s="88" t="s">
        <v>133</v>
      </c>
      <c r="T125" s="89" t="s">
        <v>134</v>
      </c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</row>
    <row r="126" s="2" customFormat="1" ht="22.8" customHeight="1">
      <c r="A126" s="34"/>
      <c r="B126" s="35"/>
      <c r="C126" s="94" t="s">
        <v>113</v>
      </c>
      <c r="D126" s="34"/>
      <c r="E126" s="34"/>
      <c r="F126" s="34"/>
      <c r="G126" s="34"/>
      <c r="H126" s="34"/>
      <c r="I126" s="34"/>
      <c r="J126" s="167">
        <f>BK126</f>
        <v>0</v>
      </c>
      <c r="K126" s="34"/>
      <c r="L126" s="35"/>
      <c r="M126" s="90"/>
      <c r="N126" s="74"/>
      <c r="O126" s="91"/>
      <c r="P126" s="168">
        <f>P127</f>
        <v>0</v>
      </c>
      <c r="Q126" s="91"/>
      <c r="R126" s="168">
        <f>R127</f>
        <v>49.356456960000003</v>
      </c>
      <c r="S126" s="91"/>
      <c r="T126" s="169">
        <f>T127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5" t="s">
        <v>74</v>
      </c>
      <c r="AU126" s="15" t="s">
        <v>114</v>
      </c>
      <c r="BK126" s="170">
        <f>BK127</f>
        <v>0</v>
      </c>
    </row>
    <row r="127" s="12" customFormat="1" ht="25.92" customHeight="1">
      <c r="A127" s="12"/>
      <c r="B127" s="171"/>
      <c r="C127" s="12"/>
      <c r="D127" s="172" t="s">
        <v>74</v>
      </c>
      <c r="E127" s="173" t="s">
        <v>135</v>
      </c>
      <c r="F127" s="173" t="s">
        <v>136</v>
      </c>
      <c r="G127" s="12"/>
      <c r="H127" s="12"/>
      <c r="I127" s="174"/>
      <c r="J127" s="175">
        <f>BK127</f>
        <v>0</v>
      </c>
      <c r="K127" s="12"/>
      <c r="L127" s="171"/>
      <c r="M127" s="176"/>
      <c r="N127" s="177"/>
      <c r="O127" s="177"/>
      <c r="P127" s="178">
        <f>P128+P133+P135+P138+P142</f>
        <v>0</v>
      </c>
      <c r="Q127" s="177"/>
      <c r="R127" s="178">
        <f>R128+R133+R135+R138+R142</f>
        <v>49.356456960000003</v>
      </c>
      <c r="S127" s="177"/>
      <c r="T127" s="179">
        <f>T128+T133+T135+T138+T142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72" t="s">
        <v>82</v>
      </c>
      <c r="AT127" s="180" t="s">
        <v>74</v>
      </c>
      <c r="AU127" s="180" t="s">
        <v>75</v>
      </c>
      <c r="AY127" s="172" t="s">
        <v>137</v>
      </c>
      <c r="BK127" s="181">
        <f>BK128+BK133+BK135+BK138+BK142</f>
        <v>0</v>
      </c>
    </row>
    <row r="128" s="12" customFormat="1" ht="22.8" customHeight="1">
      <c r="A128" s="12"/>
      <c r="B128" s="171"/>
      <c r="C128" s="12"/>
      <c r="D128" s="172" t="s">
        <v>74</v>
      </c>
      <c r="E128" s="182" t="s">
        <v>82</v>
      </c>
      <c r="F128" s="182" t="s">
        <v>396</v>
      </c>
      <c r="G128" s="12"/>
      <c r="H128" s="12"/>
      <c r="I128" s="174"/>
      <c r="J128" s="183">
        <f>BK128</f>
        <v>0</v>
      </c>
      <c r="K128" s="12"/>
      <c r="L128" s="171"/>
      <c r="M128" s="176"/>
      <c r="N128" s="177"/>
      <c r="O128" s="177"/>
      <c r="P128" s="178">
        <f>SUM(P129:P132)</f>
        <v>0</v>
      </c>
      <c r="Q128" s="177"/>
      <c r="R128" s="178">
        <f>SUM(R129:R132)</f>
        <v>0</v>
      </c>
      <c r="S128" s="177"/>
      <c r="T128" s="179">
        <f>SUM(T129:T132)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72" t="s">
        <v>82</v>
      </c>
      <c r="AT128" s="180" t="s">
        <v>74</v>
      </c>
      <c r="AU128" s="180" t="s">
        <v>82</v>
      </c>
      <c r="AY128" s="172" t="s">
        <v>137</v>
      </c>
      <c r="BK128" s="181">
        <f>SUM(BK129:BK132)</f>
        <v>0</v>
      </c>
    </row>
    <row r="129" s="2" customFormat="1" ht="24.15" customHeight="1">
      <c r="A129" s="34"/>
      <c r="B129" s="184"/>
      <c r="C129" s="185" t="s">
        <v>82</v>
      </c>
      <c r="D129" s="185" t="s">
        <v>140</v>
      </c>
      <c r="E129" s="186" t="s">
        <v>397</v>
      </c>
      <c r="F129" s="187" t="s">
        <v>398</v>
      </c>
      <c r="G129" s="188" t="s">
        <v>169</v>
      </c>
      <c r="H129" s="189">
        <v>14.640000000000001</v>
      </c>
      <c r="I129" s="190"/>
      <c r="J129" s="191">
        <f>ROUND(I129*H129,2)</f>
        <v>0</v>
      </c>
      <c r="K129" s="192"/>
      <c r="L129" s="35"/>
      <c r="M129" s="193" t="s">
        <v>1</v>
      </c>
      <c r="N129" s="194" t="s">
        <v>41</v>
      </c>
      <c r="O129" s="78"/>
      <c r="P129" s="195">
        <f>O129*H129</f>
        <v>0</v>
      </c>
      <c r="Q129" s="195">
        <v>0</v>
      </c>
      <c r="R129" s="195">
        <f>Q129*H129</f>
        <v>0</v>
      </c>
      <c r="S129" s="195">
        <v>0</v>
      </c>
      <c r="T129" s="196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7" t="s">
        <v>144</v>
      </c>
      <c r="AT129" s="197" t="s">
        <v>140</v>
      </c>
      <c r="AU129" s="197" t="s">
        <v>88</v>
      </c>
      <c r="AY129" s="15" t="s">
        <v>137</v>
      </c>
      <c r="BE129" s="198">
        <f>IF(N129="základná",J129,0)</f>
        <v>0</v>
      </c>
      <c r="BF129" s="198">
        <f>IF(N129="znížená",J129,0)</f>
        <v>0</v>
      </c>
      <c r="BG129" s="198">
        <f>IF(N129="zákl. prenesená",J129,0)</f>
        <v>0</v>
      </c>
      <c r="BH129" s="198">
        <f>IF(N129="zníž. prenesená",J129,0)</f>
        <v>0</v>
      </c>
      <c r="BI129" s="198">
        <f>IF(N129="nulová",J129,0)</f>
        <v>0</v>
      </c>
      <c r="BJ129" s="15" t="s">
        <v>88</v>
      </c>
      <c r="BK129" s="198">
        <f>ROUND(I129*H129,2)</f>
        <v>0</v>
      </c>
      <c r="BL129" s="15" t="s">
        <v>144</v>
      </c>
      <c r="BM129" s="197" t="s">
        <v>399</v>
      </c>
    </row>
    <row r="130" s="2" customFormat="1" ht="24.15" customHeight="1">
      <c r="A130" s="34"/>
      <c r="B130" s="184"/>
      <c r="C130" s="185" t="s">
        <v>88</v>
      </c>
      <c r="D130" s="185" t="s">
        <v>140</v>
      </c>
      <c r="E130" s="186" t="s">
        <v>400</v>
      </c>
      <c r="F130" s="187" t="s">
        <v>401</v>
      </c>
      <c r="G130" s="188" t="s">
        <v>169</v>
      </c>
      <c r="H130" s="189">
        <v>14.640000000000001</v>
      </c>
      <c r="I130" s="190"/>
      <c r="J130" s="191">
        <f>ROUND(I130*H130,2)</f>
        <v>0</v>
      </c>
      <c r="K130" s="192"/>
      <c r="L130" s="35"/>
      <c r="M130" s="193" t="s">
        <v>1</v>
      </c>
      <c r="N130" s="194" t="s">
        <v>41</v>
      </c>
      <c r="O130" s="78"/>
      <c r="P130" s="195">
        <f>O130*H130</f>
        <v>0</v>
      </c>
      <c r="Q130" s="195">
        <v>0</v>
      </c>
      <c r="R130" s="195">
        <f>Q130*H130</f>
        <v>0</v>
      </c>
      <c r="S130" s="195">
        <v>0</v>
      </c>
      <c r="T130" s="19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7" t="s">
        <v>144</v>
      </c>
      <c r="AT130" s="197" t="s">
        <v>140</v>
      </c>
      <c r="AU130" s="197" t="s">
        <v>88</v>
      </c>
      <c r="AY130" s="15" t="s">
        <v>137</v>
      </c>
      <c r="BE130" s="198">
        <f>IF(N130="základná",J130,0)</f>
        <v>0</v>
      </c>
      <c r="BF130" s="198">
        <f>IF(N130="znížená",J130,0)</f>
        <v>0</v>
      </c>
      <c r="BG130" s="198">
        <f>IF(N130="zákl. prenesená",J130,0)</f>
        <v>0</v>
      </c>
      <c r="BH130" s="198">
        <f>IF(N130="zníž. prenesená",J130,0)</f>
        <v>0</v>
      </c>
      <c r="BI130" s="198">
        <f>IF(N130="nulová",J130,0)</f>
        <v>0</v>
      </c>
      <c r="BJ130" s="15" t="s">
        <v>88</v>
      </c>
      <c r="BK130" s="198">
        <f>ROUND(I130*H130,2)</f>
        <v>0</v>
      </c>
      <c r="BL130" s="15" t="s">
        <v>144</v>
      </c>
      <c r="BM130" s="197" t="s">
        <v>402</v>
      </c>
    </row>
    <row r="131" s="2" customFormat="1" ht="16.5" customHeight="1">
      <c r="A131" s="34"/>
      <c r="B131" s="184"/>
      <c r="C131" s="185" t="s">
        <v>151</v>
      </c>
      <c r="D131" s="185" t="s">
        <v>140</v>
      </c>
      <c r="E131" s="186" t="s">
        <v>403</v>
      </c>
      <c r="F131" s="187" t="s">
        <v>404</v>
      </c>
      <c r="G131" s="188" t="s">
        <v>169</v>
      </c>
      <c r="H131" s="189">
        <v>14.640000000000001</v>
      </c>
      <c r="I131" s="190"/>
      <c r="J131" s="191">
        <f>ROUND(I131*H131,2)</f>
        <v>0</v>
      </c>
      <c r="K131" s="192"/>
      <c r="L131" s="35"/>
      <c r="M131" s="193" t="s">
        <v>1</v>
      </c>
      <c r="N131" s="194" t="s">
        <v>41</v>
      </c>
      <c r="O131" s="78"/>
      <c r="P131" s="195">
        <f>O131*H131</f>
        <v>0</v>
      </c>
      <c r="Q131" s="195">
        <v>0</v>
      </c>
      <c r="R131" s="195">
        <f>Q131*H131</f>
        <v>0</v>
      </c>
      <c r="S131" s="195">
        <v>0</v>
      </c>
      <c r="T131" s="19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144</v>
      </c>
      <c r="AT131" s="197" t="s">
        <v>140</v>
      </c>
      <c r="AU131" s="197" t="s">
        <v>88</v>
      </c>
      <c r="AY131" s="15" t="s">
        <v>137</v>
      </c>
      <c r="BE131" s="198">
        <f>IF(N131="základná",J131,0)</f>
        <v>0</v>
      </c>
      <c r="BF131" s="198">
        <f>IF(N131="znížená",J131,0)</f>
        <v>0</v>
      </c>
      <c r="BG131" s="198">
        <f>IF(N131="zákl. prenesená",J131,0)</f>
        <v>0</v>
      </c>
      <c r="BH131" s="198">
        <f>IF(N131="zníž. prenesená",J131,0)</f>
        <v>0</v>
      </c>
      <c r="BI131" s="198">
        <f>IF(N131="nulová",J131,0)</f>
        <v>0</v>
      </c>
      <c r="BJ131" s="15" t="s">
        <v>88</v>
      </c>
      <c r="BK131" s="198">
        <f>ROUND(I131*H131,2)</f>
        <v>0</v>
      </c>
      <c r="BL131" s="15" t="s">
        <v>144</v>
      </c>
      <c r="BM131" s="197" t="s">
        <v>405</v>
      </c>
    </row>
    <row r="132" s="2" customFormat="1" ht="33" customHeight="1">
      <c r="A132" s="34"/>
      <c r="B132" s="184"/>
      <c r="C132" s="185" t="s">
        <v>144</v>
      </c>
      <c r="D132" s="185" t="s">
        <v>140</v>
      </c>
      <c r="E132" s="186" t="s">
        <v>406</v>
      </c>
      <c r="F132" s="187" t="s">
        <v>407</v>
      </c>
      <c r="G132" s="188" t="s">
        <v>169</v>
      </c>
      <c r="H132" s="189">
        <v>14.640000000000001</v>
      </c>
      <c r="I132" s="190"/>
      <c r="J132" s="191">
        <f>ROUND(I132*H132,2)</f>
        <v>0</v>
      </c>
      <c r="K132" s="192"/>
      <c r="L132" s="35"/>
      <c r="M132" s="193" t="s">
        <v>1</v>
      </c>
      <c r="N132" s="194" t="s">
        <v>41</v>
      </c>
      <c r="O132" s="78"/>
      <c r="P132" s="195">
        <f>O132*H132</f>
        <v>0</v>
      </c>
      <c r="Q132" s="195">
        <v>0</v>
      </c>
      <c r="R132" s="195">
        <f>Q132*H132</f>
        <v>0</v>
      </c>
      <c r="S132" s="195">
        <v>0</v>
      </c>
      <c r="T132" s="19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144</v>
      </c>
      <c r="AT132" s="197" t="s">
        <v>140</v>
      </c>
      <c r="AU132" s="197" t="s">
        <v>88</v>
      </c>
      <c r="AY132" s="15" t="s">
        <v>137</v>
      </c>
      <c r="BE132" s="198">
        <f>IF(N132="základná",J132,0)</f>
        <v>0</v>
      </c>
      <c r="BF132" s="198">
        <f>IF(N132="znížená",J132,0)</f>
        <v>0</v>
      </c>
      <c r="BG132" s="198">
        <f>IF(N132="zákl. prenesená",J132,0)</f>
        <v>0</v>
      </c>
      <c r="BH132" s="198">
        <f>IF(N132="zníž. prenesená",J132,0)</f>
        <v>0</v>
      </c>
      <c r="BI132" s="198">
        <f>IF(N132="nulová",J132,0)</f>
        <v>0</v>
      </c>
      <c r="BJ132" s="15" t="s">
        <v>88</v>
      </c>
      <c r="BK132" s="198">
        <f>ROUND(I132*H132,2)</f>
        <v>0</v>
      </c>
      <c r="BL132" s="15" t="s">
        <v>144</v>
      </c>
      <c r="BM132" s="197" t="s">
        <v>408</v>
      </c>
    </row>
    <row r="133" s="12" customFormat="1" ht="22.8" customHeight="1">
      <c r="A133" s="12"/>
      <c r="B133" s="171"/>
      <c r="C133" s="12"/>
      <c r="D133" s="172" t="s">
        <v>74</v>
      </c>
      <c r="E133" s="182" t="s">
        <v>88</v>
      </c>
      <c r="F133" s="182" t="s">
        <v>409</v>
      </c>
      <c r="G133" s="12"/>
      <c r="H133" s="12"/>
      <c r="I133" s="174"/>
      <c r="J133" s="183">
        <f>BK133</f>
        <v>0</v>
      </c>
      <c r="K133" s="12"/>
      <c r="L133" s="171"/>
      <c r="M133" s="176"/>
      <c r="N133" s="177"/>
      <c r="O133" s="177"/>
      <c r="P133" s="178">
        <f>P134</f>
        <v>0</v>
      </c>
      <c r="Q133" s="177"/>
      <c r="R133" s="178">
        <f>R134</f>
        <v>0</v>
      </c>
      <c r="S133" s="177"/>
      <c r="T133" s="179">
        <f>T134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72" t="s">
        <v>82</v>
      </c>
      <c r="AT133" s="180" t="s">
        <v>74</v>
      </c>
      <c r="AU133" s="180" t="s">
        <v>82</v>
      </c>
      <c r="AY133" s="172" t="s">
        <v>137</v>
      </c>
      <c r="BK133" s="181">
        <f>BK134</f>
        <v>0</v>
      </c>
    </row>
    <row r="134" s="2" customFormat="1" ht="33" customHeight="1">
      <c r="A134" s="34"/>
      <c r="B134" s="184"/>
      <c r="C134" s="185" t="s">
        <v>165</v>
      </c>
      <c r="D134" s="185" t="s">
        <v>140</v>
      </c>
      <c r="E134" s="186" t="s">
        <v>410</v>
      </c>
      <c r="F134" s="187" t="s">
        <v>411</v>
      </c>
      <c r="G134" s="188" t="s">
        <v>143</v>
      </c>
      <c r="H134" s="189">
        <v>58.560000000000002</v>
      </c>
      <c r="I134" s="190"/>
      <c r="J134" s="191">
        <f>ROUND(I134*H134,2)</f>
        <v>0</v>
      </c>
      <c r="K134" s="192"/>
      <c r="L134" s="35"/>
      <c r="M134" s="193" t="s">
        <v>1</v>
      </c>
      <c r="N134" s="194" t="s">
        <v>41</v>
      </c>
      <c r="O134" s="78"/>
      <c r="P134" s="195">
        <f>O134*H134</f>
        <v>0</v>
      </c>
      <c r="Q134" s="195">
        <v>0</v>
      </c>
      <c r="R134" s="195">
        <f>Q134*H134</f>
        <v>0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144</v>
      </c>
      <c r="AT134" s="197" t="s">
        <v>140</v>
      </c>
      <c r="AU134" s="197" t="s">
        <v>88</v>
      </c>
      <c r="AY134" s="15" t="s">
        <v>137</v>
      </c>
      <c r="BE134" s="198">
        <f>IF(N134="základná",J134,0)</f>
        <v>0</v>
      </c>
      <c r="BF134" s="198">
        <f>IF(N134="znížená",J134,0)</f>
        <v>0</v>
      </c>
      <c r="BG134" s="198">
        <f>IF(N134="zákl. prenesená",J134,0)</f>
        <v>0</v>
      </c>
      <c r="BH134" s="198">
        <f>IF(N134="zníž. prenesená",J134,0)</f>
        <v>0</v>
      </c>
      <c r="BI134" s="198">
        <f>IF(N134="nulová",J134,0)</f>
        <v>0</v>
      </c>
      <c r="BJ134" s="15" t="s">
        <v>88</v>
      </c>
      <c r="BK134" s="198">
        <f>ROUND(I134*H134,2)</f>
        <v>0</v>
      </c>
      <c r="BL134" s="15" t="s">
        <v>144</v>
      </c>
      <c r="BM134" s="197" t="s">
        <v>412</v>
      </c>
    </row>
    <row r="135" s="12" customFormat="1" ht="22.8" customHeight="1">
      <c r="A135" s="12"/>
      <c r="B135" s="171"/>
      <c r="C135" s="12"/>
      <c r="D135" s="172" t="s">
        <v>74</v>
      </c>
      <c r="E135" s="182" t="s">
        <v>165</v>
      </c>
      <c r="F135" s="182" t="s">
        <v>413</v>
      </c>
      <c r="G135" s="12"/>
      <c r="H135" s="12"/>
      <c r="I135" s="174"/>
      <c r="J135" s="183">
        <f>BK135</f>
        <v>0</v>
      </c>
      <c r="K135" s="12"/>
      <c r="L135" s="171"/>
      <c r="M135" s="176"/>
      <c r="N135" s="177"/>
      <c r="O135" s="177"/>
      <c r="P135" s="178">
        <f>SUM(P136:P137)</f>
        <v>0</v>
      </c>
      <c r="Q135" s="177"/>
      <c r="R135" s="178">
        <f>SUM(R136:R137)</f>
        <v>31.655193600000004</v>
      </c>
      <c r="S135" s="177"/>
      <c r="T135" s="179">
        <f>SUM(T136:T137)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72" t="s">
        <v>82</v>
      </c>
      <c r="AT135" s="180" t="s">
        <v>74</v>
      </c>
      <c r="AU135" s="180" t="s">
        <v>82</v>
      </c>
      <c r="AY135" s="172" t="s">
        <v>137</v>
      </c>
      <c r="BK135" s="181">
        <f>SUM(BK136:BK137)</f>
        <v>0</v>
      </c>
    </row>
    <row r="136" s="2" customFormat="1" ht="37.8" customHeight="1">
      <c r="A136" s="34"/>
      <c r="B136" s="184"/>
      <c r="C136" s="185" t="s">
        <v>172</v>
      </c>
      <c r="D136" s="185" t="s">
        <v>140</v>
      </c>
      <c r="E136" s="186" t="s">
        <v>414</v>
      </c>
      <c r="F136" s="187" t="s">
        <v>415</v>
      </c>
      <c r="G136" s="188" t="s">
        <v>143</v>
      </c>
      <c r="H136" s="189">
        <v>58.560000000000002</v>
      </c>
      <c r="I136" s="190"/>
      <c r="J136" s="191">
        <f>ROUND(I136*H136,2)</f>
        <v>0</v>
      </c>
      <c r="K136" s="192"/>
      <c r="L136" s="35"/>
      <c r="M136" s="193" t="s">
        <v>1</v>
      </c>
      <c r="N136" s="194" t="s">
        <v>41</v>
      </c>
      <c r="O136" s="78"/>
      <c r="P136" s="195">
        <f>O136*H136</f>
        <v>0</v>
      </c>
      <c r="Q136" s="195">
        <v>0.29899999999999999</v>
      </c>
      <c r="R136" s="195">
        <f>Q136*H136</f>
        <v>17.509440000000001</v>
      </c>
      <c r="S136" s="195">
        <v>0</v>
      </c>
      <c r="T136" s="19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144</v>
      </c>
      <c r="AT136" s="197" t="s">
        <v>140</v>
      </c>
      <c r="AU136" s="197" t="s">
        <v>88</v>
      </c>
      <c r="AY136" s="15" t="s">
        <v>137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5" t="s">
        <v>88</v>
      </c>
      <c r="BK136" s="198">
        <f>ROUND(I136*H136,2)</f>
        <v>0</v>
      </c>
      <c r="BL136" s="15" t="s">
        <v>144</v>
      </c>
      <c r="BM136" s="197" t="s">
        <v>416</v>
      </c>
    </row>
    <row r="137" s="2" customFormat="1" ht="24.15" customHeight="1">
      <c r="A137" s="34"/>
      <c r="B137" s="184"/>
      <c r="C137" s="185" t="s">
        <v>176</v>
      </c>
      <c r="D137" s="185" t="s">
        <v>140</v>
      </c>
      <c r="E137" s="186" t="s">
        <v>417</v>
      </c>
      <c r="F137" s="187" t="s">
        <v>418</v>
      </c>
      <c r="G137" s="188" t="s">
        <v>143</v>
      </c>
      <c r="H137" s="189">
        <v>58.560000000000002</v>
      </c>
      <c r="I137" s="190"/>
      <c r="J137" s="191">
        <f>ROUND(I137*H137,2)</f>
        <v>0</v>
      </c>
      <c r="K137" s="192"/>
      <c r="L137" s="35"/>
      <c r="M137" s="193" t="s">
        <v>1</v>
      </c>
      <c r="N137" s="194" t="s">
        <v>41</v>
      </c>
      <c r="O137" s="78"/>
      <c r="P137" s="195">
        <f>O137*H137</f>
        <v>0</v>
      </c>
      <c r="Q137" s="195">
        <v>0.24156</v>
      </c>
      <c r="R137" s="195">
        <f>Q137*H137</f>
        <v>14.145753600000001</v>
      </c>
      <c r="S137" s="195">
        <v>0</v>
      </c>
      <c r="T137" s="19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144</v>
      </c>
      <c r="AT137" s="197" t="s">
        <v>140</v>
      </c>
      <c r="AU137" s="197" t="s">
        <v>88</v>
      </c>
      <c r="AY137" s="15" t="s">
        <v>137</v>
      </c>
      <c r="BE137" s="198">
        <f>IF(N137="základná",J137,0)</f>
        <v>0</v>
      </c>
      <c r="BF137" s="198">
        <f>IF(N137="znížená",J137,0)</f>
        <v>0</v>
      </c>
      <c r="BG137" s="198">
        <f>IF(N137="zákl. prenesená",J137,0)</f>
        <v>0</v>
      </c>
      <c r="BH137" s="198">
        <f>IF(N137="zníž. prenesená",J137,0)</f>
        <v>0</v>
      </c>
      <c r="BI137" s="198">
        <f>IF(N137="nulová",J137,0)</f>
        <v>0</v>
      </c>
      <c r="BJ137" s="15" t="s">
        <v>88</v>
      </c>
      <c r="BK137" s="198">
        <f>ROUND(I137*H137,2)</f>
        <v>0</v>
      </c>
      <c r="BL137" s="15" t="s">
        <v>144</v>
      </c>
      <c r="BM137" s="197" t="s">
        <v>419</v>
      </c>
    </row>
    <row r="138" s="12" customFormat="1" ht="22.8" customHeight="1">
      <c r="A138" s="12"/>
      <c r="B138" s="171"/>
      <c r="C138" s="12"/>
      <c r="D138" s="172" t="s">
        <v>74</v>
      </c>
      <c r="E138" s="182" t="s">
        <v>138</v>
      </c>
      <c r="F138" s="182" t="s">
        <v>139</v>
      </c>
      <c r="G138" s="12"/>
      <c r="H138" s="12"/>
      <c r="I138" s="174"/>
      <c r="J138" s="183">
        <f>BK138</f>
        <v>0</v>
      </c>
      <c r="K138" s="12"/>
      <c r="L138" s="171"/>
      <c r="M138" s="176"/>
      <c r="N138" s="177"/>
      <c r="O138" s="177"/>
      <c r="P138" s="178">
        <f>SUM(P139:P141)</f>
        <v>0</v>
      </c>
      <c r="Q138" s="177"/>
      <c r="R138" s="178">
        <f>SUM(R139:R141)</f>
        <v>17.701263359999999</v>
      </c>
      <c r="S138" s="177"/>
      <c r="T138" s="179">
        <f>SUM(T139:T141)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72" t="s">
        <v>82</v>
      </c>
      <c r="AT138" s="180" t="s">
        <v>74</v>
      </c>
      <c r="AU138" s="180" t="s">
        <v>82</v>
      </c>
      <c r="AY138" s="172" t="s">
        <v>137</v>
      </c>
      <c r="BK138" s="181">
        <f>SUM(BK139:BK141)</f>
        <v>0</v>
      </c>
    </row>
    <row r="139" s="2" customFormat="1" ht="37.8" customHeight="1">
      <c r="A139" s="34"/>
      <c r="B139" s="184"/>
      <c r="C139" s="185" t="s">
        <v>182</v>
      </c>
      <c r="D139" s="185" t="s">
        <v>140</v>
      </c>
      <c r="E139" s="186" t="s">
        <v>420</v>
      </c>
      <c r="F139" s="187" t="s">
        <v>421</v>
      </c>
      <c r="G139" s="188" t="s">
        <v>162</v>
      </c>
      <c r="H139" s="189">
        <v>102.40000000000001</v>
      </c>
      <c r="I139" s="190"/>
      <c r="J139" s="191">
        <f>ROUND(I139*H139,2)</f>
        <v>0</v>
      </c>
      <c r="K139" s="192"/>
      <c r="L139" s="35"/>
      <c r="M139" s="193" t="s">
        <v>1</v>
      </c>
      <c r="N139" s="194" t="s">
        <v>41</v>
      </c>
      <c r="O139" s="78"/>
      <c r="P139" s="195">
        <f>O139*H139</f>
        <v>0</v>
      </c>
      <c r="Q139" s="195">
        <v>0.083180000000000004</v>
      </c>
      <c r="R139" s="195">
        <f>Q139*H139</f>
        <v>8.5176320000000008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144</v>
      </c>
      <c r="AT139" s="197" t="s">
        <v>140</v>
      </c>
      <c r="AU139" s="197" t="s">
        <v>88</v>
      </c>
      <c r="AY139" s="15" t="s">
        <v>137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88</v>
      </c>
      <c r="BK139" s="198">
        <f>ROUND(I139*H139,2)</f>
        <v>0</v>
      </c>
      <c r="BL139" s="15" t="s">
        <v>144</v>
      </c>
      <c r="BM139" s="197" t="s">
        <v>422</v>
      </c>
    </row>
    <row r="140" s="2" customFormat="1" ht="16.5" customHeight="1">
      <c r="A140" s="34"/>
      <c r="B140" s="184"/>
      <c r="C140" s="199" t="s">
        <v>138</v>
      </c>
      <c r="D140" s="199" t="s">
        <v>166</v>
      </c>
      <c r="E140" s="200" t="s">
        <v>423</v>
      </c>
      <c r="F140" s="201" t="s">
        <v>424</v>
      </c>
      <c r="G140" s="202" t="s">
        <v>162</v>
      </c>
      <c r="H140" s="203">
        <v>103.42400000000001</v>
      </c>
      <c r="I140" s="204"/>
      <c r="J140" s="205">
        <f>ROUND(I140*H140,2)</f>
        <v>0</v>
      </c>
      <c r="K140" s="206"/>
      <c r="L140" s="207"/>
      <c r="M140" s="208" t="s">
        <v>1</v>
      </c>
      <c r="N140" s="209" t="s">
        <v>41</v>
      </c>
      <c r="O140" s="78"/>
      <c r="P140" s="195">
        <f>O140*H140</f>
        <v>0</v>
      </c>
      <c r="Q140" s="195">
        <v>0.023</v>
      </c>
      <c r="R140" s="195">
        <f>Q140*H140</f>
        <v>2.378752</v>
      </c>
      <c r="S140" s="195">
        <v>0</v>
      </c>
      <c r="T140" s="19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182</v>
      </c>
      <c r="AT140" s="197" t="s">
        <v>166</v>
      </c>
      <c r="AU140" s="197" t="s">
        <v>88</v>
      </c>
      <c r="AY140" s="15" t="s">
        <v>137</v>
      </c>
      <c r="BE140" s="198">
        <f>IF(N140="základná",J140,0)</f>
        <v>0</v>
      </c>
      <c r="BF140" s="198">
        <f>IF(N140="znížená",J140,0)</f>
        <v>0</v>
      </c>
      <c r="BG140" s="198">
        <f>IF(N140="zákl. prenesená",J140,0)</f>
        <v>0</v>
      </c>
      <c r="BH140" s="198">
        <f>IF(N140="zníž. prenesená",J140,0)</f>
        <v>0</v>
      </c>
      <c r="BI140" s="198">
        <f>IF(N140="nulová",J140,0)</f>
        <v>0</v>
      </c>
      <c r="BJ140" s="15" t="s">
        <v>88</v>
      </c>
      <c r="BK140" s="198">
        <f>ROUND(I140*H140,2)</f>
        <v>0</v>
      </c>
      <c r="BL140" s="15" t="s">
        <v>144</v>
      </c>
      <c r="BM140" s="197" t="s">
        <v>425</v>
      </c>
    </row>
    <row r="141" s="2" customFormat="1" ht="33" customHeight="1">
      <c r="A141" s="34"/>
      <c r="B141" s="184"/>
      <c r="C141" s="185" t="s">
        <v>189</v>
      </c>
      <c r="D141" s="185" t="s">
        <v>140</v>
      </c>
      <c r="E141" s="186" t="s">
        <v>426</v>
      </c>
      <c r="F141" s="187" t="s">
        <v>427</v>
      </c>
      <c r="G141" s="188" t="s">
        <v>169</v>
      </c>
      <c r="H141" s="189">
        <v>3.0720000000000001</v>
      </c>
      <c r="I141" s="190"/>
      <c r="J141" s="191">
        <f>ROUND(I141*H141,2)</f>
        <v>0</v>
      </c>
      <c r="K141" s="192"/>
      <c r="L141" s="35"/>
      <c r="M141" s="193" t="s">
        <v>1</v>
      </c>
      <c r="N141" s="194" t="s">
        <v>41</v>
      </c>
      <c r="O141" s="78"/>
      <c r="P141" s="195">
        <f>O141*H141</f>
        <v>0</v>
      </c>
      <c r="Q141" s="195">
        <v>2.2151299999999998</v>
      </c>
      <c r="R141" s="195">
        <f>Q141*H141</f>
        <v>6.8048793599999993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144</v>
      </c>
      <c r="AT141" s="197" t="s">
        <v>140</v>
      </c>
      <c r="AU141" s="197" t="s">
        <v>88</v>
      </c>
      <c r="AY141" s="15" t="s">
        <v>137</v>
      </c>
      <c r="BE141" s="198">
        <f>IF(N141="základná",J141,0)</f>
        <v>0</v>
      </c>
      <c r="BF141" s="198">
        <f>IF(N141="znížená",J141,0)</f>
        <v>0</v>
      </c>
      <c r="BG141" s="198">
        <f>IF(N141="zákl. prenesená",J141,0)</f>
        <v>0</v>
      </c>
      <c r="BH141" s="198">
        <f>IF(N141="zníž. prenesená",J141,0)</f>
        <v>0</v>
      </c>
      <c r="BI141" s="198">
        <f>IF(N141="nulová",J141,0)</f>
        <v>0</v>
      </c>
      <c r="BJ141" s="15" t="s">
        <v>88</v>
      </c>
      <c r="BK141" s="198">
        <f>ROUND(I141*H141,2)</f>
        <v>0</v>
      </c>
      <c r="BL141" s="15" t="s">
        <v>144</v>
      </c>
      <c r="BM141" s="197" t="s">
        <v>428</v>
      </c>
    </row>
    <row r="142" s="12" customFormat="1" ht="22.8" customHeight="1">
      <c r="A142" s="12"/>
      <c r="B142" s="171"/>
      <c r="C142" s="12"/>
      <c r="D142" s="172" t="s">
        <v>74</v>
      </c>
      <c r="E142" s="182" t="s">
        <v>149</v>
      </c>
      <c r="F142" s="182" t="s">
        <v>150</v>
      </c>
      <c r="G142" s="12"/>
      <c r="H142" s="12"/>
      <c r="I142" s="174"/>
      <c r="J142" s="183">
        <f>BK142</f>
        <v>0</v>
      </c>
      <c r="K142" s="12"/>
      <c r="L142" s="171"/>
      <c r="M142" s="176"/>
      <c r="N142" s="177"/>
      <c r="O142" s="177"/>
      <c r="P142" s="178">
        <f>P143</f>
        <v>0</v>
      </c>
      <c r="Q142" s="177"/>
      <c r="R142" s="178">
        <f>R143</f>
        <v>0</v>
      </c>
      <c r="S142" s="177"/>
      <c r="T142" s="179">
        <f>T143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72" t="s">
        <v>82</v>
      </c>
      <c r="AT142" s="180" t="s">
        <v>74</v>
      </c>
      <c r="AU142" s="180" t="s">
        <v>82</v>
      </c>
      <c r="AY142" s="172" t="s">
        <v>137</v>
      </c>
      <c r="BK142" s="181">
        <f>BK143</f>
        <v>0</v>
      </c>
    </row>
    <row r="143" s="2" customFormat="1" ht="24.15" customHeight="1">
      <c r="A143" s="34"/>
      <c r="B143" s="184"/>
      <c r="C143" s="185" t="s">
        <v>193</v>
      </c>
      <c r="D143" s="185" t="s">
        <v>140</v>
      </c>
      <c r="E143" s="186" t="s">
        <v>152</v>
      </c>
      <c r="F143" s="187" t="s">
        <v>153</v>
      </c>
      <c r="G143" s="188" t="s">
        <v>154</v>
      </c>
      <c r="H143" s="189">
        <v>49.356000000000002</v>
      </c>
      <c r="I143" s="190"/>
      <c r="J143" s="191">
        <f>ROUND(I143*H143,2)</f>
        <v>0</v>
      </c>
      <c r="K143" s="192"/>
      <c r="L143" s="35"/>
      <c r="M143" s="210" t="s">
        <v>1</v>
      </c>
      <c r="N143" s="211" t="s">
        <v>41</v>
      </c>
      <c r="O143" s="212"/>
      <c r="P143" s="213">
        <f>O143*H143</f>
        <v>0</v>
      </c>
      <c r="Q143" s="213">
        <v>0</v>
      </c>
      <c r="R143" s="213">
        <f>Q143*H143</f>
        <v>0</v>
      </c>
      <c r="S143" s="213">
        <v>0</v>
      </c>
      <c r="T143" s="214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144</v>
      </c>
      <c r="AT143" s="197" t="s">
        <v>140</v>
      </c>
      <c r="AU143" s="197" t="s">
        <v>88</v>
      </c>
      <c r="AY143" s="15" t="s">
        <v>137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88</v>
      </c>
      <c r="BK143" s="198">
        <f>ROUND(I143*H143,2)</f>
        <v>0</v>
      </c>
      <c r="BL143" s="15" t="s">
        <v>144</v>
      </c>
      <c r="BM143" s="197" t="s">
        <v>429</v>
      </c>
    </row>
    <row r="144" s="2" customFormat="1" ht="6.96" customHeight="1">
      <c r="A144" s="34"/>
      <c r="B144" s="61"/>
      <c r="C144" s="62"/>
      <c r="D144" s="62"/>
      <c r="E144" s="62"/>
      <c r="F144" s="62"/>
      <c r="G144" s="62"/>
      <c r="H144" s="62"/>
      <c r="I144" s="62"/>
      <c r="J144" s="62"/>
      <c r="K144" s="62"/>
      <c r="L144" s="35"/>
      <c r="M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</row>
  </sheetData>
  <autoFilter ref="C125:K14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101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105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0" t="str">
        <f>'Rekapitulácia stavby'!K6</f>
        <v>OBNOVA MAŠTALE PRE HOVÄDZÍ DOBYTOK</v>
      </c>
      <c r="F7" s="28"/>
      <c r="G7" s="28"/>
      <c r="H7" s="28"/>
      <c r="L7" s="18"/>
    </row>
    <row r="8" s="1" customFormat="1" ht="12" customHeight="1">
      <c r="B8" s="18"/>
      <c r="D8" s="28" t="s">
        <v>106</v>
      </c>
      <c r="L8" s="18"/>
    </row>
    <row r="9" s="2" customFormat="1" ht="16.5" customHeight="1">
      <c r="A9" s="34"/>
      <c r="B9" s="35"/>
      <c r="C9" s="34"/>
      <c r="D9" s="34"/>
      <c r="E9" s="130" t="s">
        <v>107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108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430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23. 1. 2025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33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4" t="s">
        <v>35</v>
      </c>
      <c r="E32" s="34"/>
      <c r="F32" s="34"/>
      <c r="G32" s="34"/>
      <c r="H32" s="34"/>
      <c r="I32" s="34"/>
      <c r="J32" s="97">
        <f>ROUND(J126,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5" t="s">
        <v>39</v>
      </c>
      <c r="E35" s="41" t="s">
        <v>40</v>
      </c>
      <c r="F35" s="136">
        <f>ROUND((SUM(BE126:BE154)),  2)</f>
        <v>0</v>
      </c>
      <c r="G35" s="137"/>
      <c r="H35" s="137"/>
      <c r="I35" s="138">
        <v>0.23000000000000001</v>
      </c>
      <c r="J35" s="136">
        <f>ROUND(((SUM(BE126:BE154))*I35),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6">
        <f>ROUND((SUM(BF126:BF154)),  2)</f>
        <v>0</v>
      </c>
      <c r="G36" s="137"/>
      <c r="H36" s="137"/>
      <c r="I36" s="138">
        <v>0.23000000000000001</v>
      </c>
      <c r="J36" s="136">
        <f>ROUND(((SUM(BF126:BF154))*I36),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9">
        <f>ROUND((SUM(BG126:BG154)),  2)</f>
        <v>0</v>
      </c>
      <c r="G37" s="34"/>
      <c r="H37" s="34"/>
      <c r="I37" s="140">
        <v>0.23000000000000001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9">
        <f>ROUND((SUM(BH126:BH154)),  2)</f>
        <v>0</v>
      </c>
      <c r="G38" s="34"/>
      <c r="H38" s="34"/>
      <c r="I38" s="140">
        <v>0.23000000000000001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6">
        <f>ROUND((SUM(BI126:BI154)), 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1"/>
      <c r="D41" s="142" t="s">
        <v>45</v>
      </c>
      <c r="E41" s="82"/>
      <c r="F41" s="82"/>
      <c r="G41" s="143" t="s">
        <v>46</v>
      </c>
      <c r="H41" s="144" t="s">
        <v>47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110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30" t="str">
        <f>E7</f>
        <v>OBNOVA MAŠTALE PRE HOVÄDZÍ DOBYTOK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106</v>
      </c>
      <c r="L86" s="18"/>
    </row>
    <row r="87" s="2" customFormat="1" ht="16.5" customHeight="1">
      <c r="A87" s="34"/>
      <c r="B87" s="35"/>
      <c r="C87" s="34"/>
      <c r="D87" s="34"/>
      <c r="E87" s="130" t="s">
        <v>107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108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01.05 - Búracie práce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k.ú. Osadné, parc.č. C KN 1631/2</v>
      </c>
      <c r="G91" s="34"/>
      <c r="H91" s="34"/>
      <c r="I91" s="28" t="s">
        <v>21</v>
      </c>
      <c r="J91" s="70" t="str">
        <f>IF(J14="","",J14)</f>
        <v>23. 1. 2025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40.05" customHeight="1">
      <c r="A93" s="34"/>
      <c r="B93" s="35"/>
      <c r="C93" s="28" t="s">
        <v>23</v>
      </c>
      <c r="D93" s="34"/>
      <c r="E93" s="34"/>
      <c r="F93" s="23" t="str">
        <f>E17</f>
        <v xml:space="preserve">Filip Cichý, Hrabovec nad Laborcom s.č. 2, 067 01 </v>
      </c>
      <c r="G93" s="34"/>
      <c r="H93" s="34"/>
      <c r="I93" s="28" t="s">
        <v>29</v>
      </c>
      <c r="J93" s="32" t="str">
        <f>E23</f>
        <v>Ing.Róbert Šmajda, Palárikova 1603/2, 069 01 Snina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Martin Kofira - KM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9" t="s">
        <v>111</v>
      </c>
      <c r="D96" s="141"/>
      <c r="E96" s="141"/>
      <c r="F96" s="141"/>
      <c r="G96" s="141"/>
      <c r="H96" s="141"/>
      <c r="I96" s="141"/>
      <c r="J96" s="150" t="s">
        <v>112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1" t="s">
        <v>113</v>
      </c>
      <c r="D98" s="34"/>
      <c r="E98" s="34"/>
      <c r="F98" s="34"/>
      <c r="G98" s="34"/>
      <c r="H98" s="34"/>
      <c r="I98" s="34"/>
      <c r="J98" s="97">
        <f>J126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114</v>
      </c>
    </row>
    <row r="99" s="9" customFormat="1" ht="24.96" customHeight="1">
      <c r="A99" s="9"/>
      <c r="B99" s="152"/>
      <c r="C99" s="9"/>
      <c r="D99" s="153" t="s">
        <v>115</v>
      </c>
      <c r="E99" s="154"/>
      <c r="F99" s="154"/>
      <c r="G99" s="154"/>
      <c r="H99" s="154"/>
      <c r="I99" s="154"/>
      <c r="J99" s="155">
        <f>J127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6"/>
      <c r="C100" s="10"/>
      <c r="D100" s="157" t="s">
        <v>116</v>
      </c>
      <c r="E100" s="158"/>
      <c r="F100" s="158"/>
      <c r="G100" s="158"/>
      <c r="H100" s="158"/>
      <c r="I100" s="158"/>
      <c r="J100" s="159">
        <f>J128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52"/>
      <c r="C101" s="9"/>
      <c r="D101" s="153" t="s">
        <v>118</v>
      </c>
      <c r="E101" s="154"/>
      <c r="F101" s="154"/>
      <c r="G101" s="154"/>
      <c r="H101" s="154"/>
      <c r="I101" s="154"/>
      <c r="J101" s="155">
        <f>J145</f>
        <v>0</v>
      </c>
      <c r="K101" s="9"/>
      <c r="L101" s="152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56"/>
      <c r="C102" s="10"/>
      <c r="D102" s="157" t="s">
        <v>119</v>
      </c>
      <c r="E102" s="158"/>
      <c r="F102" s="158"/>
      <c r="G102" s="158"/>
      <c r="H102" s="158"/>
      <c r="I102" s="158"/>
      <c r="J102" s="159">
        <f>J146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6"/>
      <c r="C103" s="10"/>
      <c r="D103" s="157" t="s">
        <v>120</v>
      </c>
      <c r="E103" s="158"/>
      <c r="F103" s="158"/>
      <c r="G103" s="158"/>
      <c r="H103" s="158"/>
      <c r="I103" s="158"/>
      <c r="J103" s="159">
        <f>J149</f>
        <v>0</v>
      </c>
      <c r="K103" s="10"/>
      <c r="L103" s="15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6"/>
      <c r="C104" s="10"/>
      <c r="D104" s="157" t="s">
        <v>121</v>
      </c>
      <c r="E104" s="158"/>
      <c r="F104" s="158"/>
      <c r="G104" s="158"/>
      <c r="H104" s="158"/>
      <c r="I104" s="158"/>
      <c r="J104" s="159">
        <f>J153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4"/>
      <c r="B105" s="35"/>
      <c r="C105" s="34"/>
      <c r="D105" s="34"/>
      <c r="E105" s="34"/>
      <c r="F105" s="34"/>
      <c r="G105" s="34"/>
      <c r="H105" s="34"/>
      <c r="I105" s="34"/>
      <c r="J105" s="34"/>
      <c r="K105" s="34"/>
      <c r="L105" s="56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="2" customFormat="1" ht="6.96" customHeight="1">
      <c r="A106" s="34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10" s="2" customFormat="1" ht="6.96" customHeight="1">
      <c r="A110" s="34"/>
      <c r="B110" s="63"/>
      <c r="C110" s="64"/>
      <c r="D110" s="64"/>
      <c r="E110" s="64"/>
      <c r="F110" s="64"/>
      <c r="G110" s="64"/>
      <c r="H110" s="64"/>
      <c r="I110" s="64"/>
      <c r="J110" s="64"/>
      <c r="K110" s="6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24.96" customHeight="1">
      <c r="A111" s="34"/>
      <c r="B111" s="35"/>
      <c r="C111" s="19" t="s">
        <v>123</v>
      </c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6.96" customHeight="1">
      <c r="A112" s="34"/>
      <c r="B112" s="35"/>
      <c r="C112" s="34"/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2" customHeight="1">
      <c r="A113" s="34"/>
      <c r="B113" s="35"/>
      <c r="C113" s="28" t="s">
        <v>15</v>
      </c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6.5" customHeight="1">
      <c r="A114" s="34"/>
      <c r="B114" s="35"/>
      <c r="C114" s="34"/>
      <c r="D114" s="34"/>
      <c r="E114" s="130" t="str">
        <f>E7</f>
        <v>OBNOVA MAŠTALE PRE HOVÄDZÍ DOBYTOK</v>
      </c>
      <c r="F114" s="28"/>
      <c r="G114" s="28"/>
      <c r="H114" s="28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1" customFormat="1" ht="12" customHeight="1">
      <c r="B115" s="18"/>
      <c r="C115" s="28" t="s">
        <v>106</v>
      </c>
      <c r="L115" s="18"/>
    </row>
    <row r="116" s="2" customFormat="1" ht="16.5" customHeight="1">
      <c r="A116" s="34"/>
      <c r="B116" s="35"/>
      <c r="C116" s="34"/>
      <c r="D116" s="34"/>
      <c r="E116" s="130" t="s">
        <v>107</v>
      </c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108</v>
      </c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6.5" customHeight="1">
      <c r="A118" s="34"/>
      <c r="B118" s="35"/>
      <c r="C118" s="34"/>
      <c r="D118" s="34"/>
      <c r="E118" s="68" t="str">
        <f>E11</f>
        <v>01.05 - Búracie práce</v>
      </c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19</v>
      </c>
      <c r="D120" s="34"/>
      <c r="E120" s="34"/>
      <c r="F120" s="23" t="str">
        <f>F14</f>
        <v>k.ú. Osadné, parc.č. C KN 1631/2</v>
      </c>
      <c r="G120" s="34"/>
      <c r="H120" s="34"/>
      <c r="I120" s="28" t="s">
        <v>21</v>
      </c>
      <c r="J120" s="70" t="str">
        <f>IF(J14="","",J14)</f>
        <v>23. 1. 2025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40.05" customHeight="1">
      <c r="A122" s="34"/>
      <c r="B122" s="35"/>
      <c r="C122" s="28" t="s">
        <v>23</v>
      </c>
      <c r="D122" s="34"/>
      <c r="E122" s="34"/>
      <c r="F122" s="23" t="str">
        <f>E17</f>
        <v xml:space="preserve">Filip Cichý, Hrabovec nad Laborcom s.č. 2, 067 01 </v>
      </c>
      <c r="G122" s="34"/>
      <c r="H122" s="34"/>
      <c r="I122" s="28" t="s">
        <v>29</v>
      </c>
      <c r="J122" s="32" t="str">
        <f>E23</f>
        <v>Ing.Róbert Šmajda, Palárikova 1603/2, 069 01 Snina</v>
      </c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5.15" customHeight="1">
      <c r="A123" s="34"/>
      <c r="B123" s="35"/>
      <c r="C123" s="28" t="s">
        <v>27</v>
      </c>
      <c r="D123" s="34"/>
      <c r="E123" s="34"/>
      <c r="F123" s="23" t="str">
        <f>IF(E20="","",E20)</f>
        <v>Vyplň údaj</v>
      </c>
      <c r="G123" s="34"/>
      <c r="H123" s="34"/>
      <c r="I123" s="28" t="s">
        <v>32</v>
      </c>
      <c r="J123" s="32" t="str">
        <f>E26</f>
        <v>Martin Kofira - KM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0.32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11" customFormat="1" ht="29.28" customHeight="1">
      <c r="A125" s="160"/>
      <c r="B125" s="161"/>
      <c r="C125" s="162" t="s">
        <v>124</v>
      </c>
      <c r="D125" s="163" t="s">
        <v>60</v>
      </c>
      <c r="E125" s="163" t="s">
        <v>56</v>
      </c>
      <c r="F125" s="163" t="s">
        <v>57</v>
      </c>
      <c r="G125" s="163" t="s">
        <v>125</v>
      </c>
      <c r="H125" s="163" t="s">
        <v>126</v>
      </c>
      <c r="I125" s="163" t="s">
        <v>127</v>
      </c>
      <c r="J125" s="164" t="s">
        <v>112</v>
      </c>
      <c r="K125" s="165" t="s">
        <v>128</v>
      </c>
      <c r="L125" s="166"/>
      <c r="M125" s="87" t="s">
        <v>1</v>
      </c>
      <c r="N125" s="88" t="s">
        <v>39</v>
      </c>
      <c r="O125" s="88" t="s">
        <v>129</v>
      </c>
      <c r="P125" s="88" t="s">
        <v>130</v>
      </c>
      <c r="Q125" s="88" t="s">
        <v>131</v>
      </c>
      <c r="R125" s="88" t="s">
        <v>132</v>
      </c>
      <c r="S125" s="88" t="s">
        <v>133</v>
      </c>
      <c r="T125" s="89" t="s">
        <v>134</v>
      </c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</row>
    <row r="126" s="2" customFormat="1" ht="22.8" customHeight="1">
      <c r="A126" s="34"/>
      <c r="B126" s="35"/>
      <c r="C126" s="94" t="s">
        <v>113</v>
      </c>
      <c r="D126" s="34"/>
      <c r="E126" s="34"/>
      <c r="F126" s="34"/>
      <c r="G126" s="34"/>
      <c r="H126" s="34"/>
      <c r="I126" s="34"/>
      <c r="J126" s="167">
        <f>BK126</f>
        <v>0</v>
      </c>
      <c r="K126" s="34"/>
      <c r="L126" s="35"/>
      <c r="M126" s="90"/>
      <c r="N126" s="74"/>
      <c r="O126" s="91"/>
      <c r="P126" s="168">
        <f>P127+P145</f>
        <v>0</v>
      </c>
      <c r="Q126" s="91"/>
      <c r="R126" s="168">
        <f>R127+R145</f>
        <v>0</v>
      </c>
      <c r="S126" s="91"/>
      <c r="T126" s="169">
        <f>T127+T145</f>
        <v>85.355928399999996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5" t="s">
        <v>74</v>
      </c>
      <c r="AU126" s="15" t="s">
        <v>114</v>
      </c>
      <c r="BK126" s="170">
        <f>BK127+BK145</f>
        <v>0</v>
      </c>
    </row>
    <row r="127" s="12" customFormat="1" ht="25.92" customHeight="1">
      <c r="A127" s="12"/>
      <c r="B127" s="171"/>
      <c r="C127" s="12"/>
      <c r="D127" s="172" t="s">
        <v>74</v>
      </c>
      <c r="E127" s="173" t="s">
        <v>135</v>
      </c>
      <c r="F127" s="173" t="s">
        <v>136</v>
      </c>
      <c r="G127" s="12"/>
      <c r="H127" s="12"/>
      <c r="I127" s="174"/>
      <c r="J127" s="175">
        <f>BK127</f>
        <v>0</v>
      </c>
      <c r="K127" s="12"/>
      <c r="L127" s="171"/>
      <c r="M127" s="176"/>
      <c r="N127" s="177"/>
      <c r="O127" s="177"/>
      <c r="P127" s="178">
        <f>P128</f>
        <v>0</v>
      </c>
      <c r="Q127" s="177"/>
      <c r="R127" s="178">
        <f>R128</f>
        <v>0</v>
      </c>
      <c r="S127" s="177"/>
      <c r="T127" s="179">
        <f>T128</f>
        <v>77.627713999999997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72" t="s">
        <v>82</v>
      </c>
      <c r="AT127" s="180" t="s">
        <v>74</v>
      </c>
      <c r="AU127" s="180" t="s">
        <v>75</v>
      </c>
      <c r="AY127" s="172" t="s">
        <v>137</v>
      </c>
      <c r="BK127" s="181">
        <f>BK128</f>
        <v>0</v>
      </c>
    </row>
    <row r="128" s="12" customFormat="1" ht="22.8" customHeight="1">
      <c r="A128" s="12"/>
      <c r="B128" s="171"/>
      <c r="C128" s="12"/>
      <c r="D128" s="172" t="s">
        <v>74</v>
      </c>
      <c r="E128" s="182" t="s">
        <v>138</v>
      </c>
      <c r="F128" s="182" t="s">
        <v>139</v>
      </c>
      <c r="G128" s="12"/>
      <c r="H128" s="12"/>
      <c r="I128" s="174"/>
      <c r="J128" s="183">
        <f>BK128</f>
        <v>0</v>
      </c>
      <c r="K128" s="12"/>
      <c r="L128" s="171"/>
      <c r="M128" s="176"/>
      <c r="N128" s="177"/>
      <c r="O128" s="177"/>
      <c r="P128" s="178">
        <f>SUM(P129:P144)</f>
        <v>0</v>
      </c>
      <c r="Q128" s="177"/>
      <c r="R128" s="178">
        <f>SUM(R129:R144)</f>
        <v>0</v>
      </c>
      <c r="S128" s="177"/>
      <c r="T128" s="179">
        <f>SUM(T129:T144)</f>
        <v>77.627713999999997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72" t="s">
        <v>82</v>
      </c>
      <c r="AT128" s="180" t="s">
        <v>74</v>
      </c>
      <c r="AU128" s="180" t="s">
        <v>82</v>
      </c>
      <c r="AY128" s="172" t="s">
        <v>137</v>
      </c>
      <c r="BK128" s="181">
        <f>SUM(BK129:BK144)</f>
        <v>0</v>
      </c>
    </row>
    <row r="129" s="2" customFormat="1" ht="44.25" customHeight="1">
      <c r="A129" s="34"/>
      <c r="B129" s="184"/>
      <c r="C129" s="185" t="s">
        <v>82</v>
      </c>
      <c r="D129" s="185" t="s">
        <v>140</v>
      </c>
      <c r="E129" s="186" t="s">
        <v>431</v>
      </c>
      <c r="F129" s="187" t="s">
        <v>432</v>
      </c>
      <c r="G129" s="188" t="s">
        <v>169</v>
      </c>
      <c r="H129" s="189">
        <v>20.824999999999999</v>
      </c>
      <c r="I129" s="190"/>
      <c r="J129" s="191">
        <f>ROUND(I129*H129,2)</f>
        <v>0</v>
      </c>
      <c r="K129" s="192"/>
      <c r="L129" s="35"/>
      <c r="M129" s="193" t="s">
        <v>1</v>
      </c>
      <c r="N129" s="194" t="s">
        <v>41</v>
      </c>
      <c r="O129" s="78"/>
      <c r="P129" s="195">
        <f>O129*H129</f>
        <v>0</v>
      </c>
      <c r="Q129" s="195">
        <v>0</v>
      </c>
      <c r="R129" s="195">
        <f>Q129*H129</f>
        <v>0</v>
      </c>
      <c r="S129" s="195">
        <v>1.905</v>
      </c>
      <c r="T129" s="196">
        <f>S129*H129</f>
        <v>39.671624999999999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7" t="s">
        <v>144</v>
      </c>
      <c r="AT129" s="197" t="s">
        <v>140</v>
      </c>
      <c r="AU129" s="197" t="s">
        <v>88</v>
      </c>
      <c r="AY129" s="15" t="s">
        <v>137</v>
      </c>
      <c r="BE129" s="198">
        <f>IF(N129="základná",J129,0)</f>
        <v>0</v>
      </c>
      <c r="BF129" s="198">
        <f>IF(N129="znížená",J129,0)</f>
        <v>0</v>
      </c>
      <c r="BG129" s="198">
        <f>IF(N129="zákl. prenesená",J129,0)</f>
        <v>0</v>
      </c>
      <c r="BH129" s="198">
        <f>IF(N129="zníž. prenesená",J129,0)</f>
        <v>0</v>
      </c>
      <c r="BI129" s="198">
        <f>IF(N129="nulová",J129,0)</f>
        <v>0</v>
      </c>
      <c r="BJ129" s="15" t="s">
        <v>88</v>
      </c>
      <c r="BK129" s="198">
        <f>ROUND(I129*H129,2)</f>
        <v>0</v>
      </c>
      <c r="BL129" s="15" t="s">
        <v>144</v>
      </c>
      <c r="BM129" s="197" t="s">
        <v>433</v>
      </c>
    </row>
    <row r="130" s="2" customFormat="1" ht="24.15" customHeight="1">
      <c r="A130" s="34"/>
      <c r="B130" s="184"/>
      <c r="C130" s="185" t="s">
        <v>88</v>
      </c>
      <c r="D130" s="185" t="s">
        <v>140</v>
      </c>
      <c r="E130" s="186" t="s">
        <v>434</v>
      </c>
      <c r="F130" s="187" t="s">
        <v>435</v>
      </c>
      <c r="G130" s="188" t="s">
        <v>169</v>
      </c>
      <c r="H130" s="189">
        <v>0.96299999999999997</v>
      </c>
      <c r="I130" s="190"/>
      <c r="J130" s="191">
        <f>ROUND(I130*H130,2)</f>
        <v>0</v>
      </c>
      <c r="K130" s="192"/>
      <c r="L130" s="35"/>
      <c r="M130" s="193" t="s">
        <v>1</v>
      </c>
      <c r="N130" s="194" t="s">
        <v>41</v>
      </c>
      <c r="O130" s="78"/>
      <c r="P130" s="195">
        <f>O130*H130</f>
        <v>0</v>
      </c>
      <c r="Q130" s="195">
        <v>0</v>
      </c>
      <c r="R130" s="195">
        <f>Q130*H130</f>
        <v>0</v>
      </c>
      <c r="S130" s="195">
        <v>1.633</v>
      </c>
      <c r="T130" s="196">
        <f>S130*H130</f>
        <v>1.572579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7" t="s">
        <v>144</v>
      </c>
      <c r="AT130" s="197" t="s">
        <v>140</v>
      </c>
      <c r="AU130" s="197" t="s">
        <v>88</v>
      </c>
      <c r="AY130" s="15" t="s">
        <v>137</v>
      </c>
      <c r="BE130" s="198">
        <f>IF(N130="základná",J130,0)</f>
        <v>0</v>
      </c>
      <c r="BF130" s="198">
        <f>IF(N130="znížená",J130,0)</f>
        <v>0</v>
      </c>
      <c r="BG130" s="198">
        <f>IF(N130="zákl. prenesená",J130,0)</f>
        <v>0</v>
      </c>
      <c r="BH130" s="198">
        <f>IF(N130="zníž. prenesená",J130,0)</f>
        <v>0</v>
      </c>
      <c r="BI130" s="198">
        <f>IF(N130="nulová",J130,0)</f>
        <v>0</v>
      </c>
      <c r="BJ130" s="15" t="s">
        <v>88</v>
      </c>
      <c r="BK130" s="198">
        <f>ROUND(I130*H130,2)</f>
        <v>0</v>
      </c>
      <c r="BL130" s="15" t="s">
        <v>144</v>
      </c>
      <c r="BM130" s="197" t="s">
        <v>436</v>
      </c>
    </row>
    <row r="131" s="2" customFormat="1" ht="21.75" customHeight="1">
      <c r="A131" s="34"/>
      <c r="B131" s="184"/>
      <c r="C131" s="185" t="s">
        <v>151</v>
      </c>
      <c r="D131" s="185" t="s">
        <v>140</v>
      </c>
      <c r="E131" s="186" t="s">
        <v>437</v>
      </c>
      <c r="F131" s="187" t="s">
        <v>438</v>
      </c>
      <c r="G131" s="188" t="s">
        <v>162</v>
      </c>
      <c r="H131" s="189">
        <v>96</v>
      </c>
      <c r="I131" s="190"/>
      <c r="J131" s="191">
        <f>ROUND(I131*H131,2)</f>
        <v>0</v>
      </c>
      <c r="K131" s="192"/>
      <c r="L131" s="35"/>
      <c r="M131" s="193" t="s">
        <v>1</v>
      </c>
      <c r="N131" s="194" t="s">
        <v>41</v>
      </c>
      <c r="O131" s="78"/>
      <c r="P131" s="195">
        <f>O131*H131</f>
        <v>0</v>
      </c>
      <c r="Q131" s="195">
        <v>0</v>
      </c>
      <c r="R131" s="195">
        <f>Q131*H131</f>
        <v>0</v>
      </c>
      <c r="S131" s="195">
        <v>0.0080000000000000002</v>
      </c>
      <c r="T131" s="196">
        <f>S131*H131</f>
        <v>0.76800000000000002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144</v>
      </c>
      <c r="AT131" s="197" t="s">
        <v>140</v>
      </c>
      <c r="AU131" s="197" t="s">
        <v>88</v>
      </c>
      <c r="AY131" s="15" t="s">
        <v>137</v>
      </c>
      <c r="BE131" s="198">
        <f>IF(N131="základná",J131,0)</f>
        <v>0</v>
      </c>
      <c r="BF131" s="198">
        <f>IF(N131="znížená",J131,0)</f>
        <v>0</v>
      </c>
      <c r="BG131" s="198">
        <f>IF(N131="zákl. prenesená",J131,0)</f>
        <v>0</v>
      </c>
      <c r="BH131" s="198">
        <f>IF(N131="zníž. prenesená",J131,0)</f>
        <v>0</v>
      </c>
      <c r="BI131" s="198">
        <f>IF(N131="nulová",J131,0)</f>
        <v>0</v>
      </c>
      <c r="BJ131" s="15" t="s">
        <v>88</v>
      </c>
      <c r="BK131" s="198">
        <f>ROUND(I131*H131,2)</f>
        <v>0</v>
      </c>
      <c r="BL131" s="15" t="s">
        <v>144</v>
      </c>
      <c r="BM131" s="197" t="s">
        <v>439</v>
      </c>
    </row>
    <row r="132" s="2" customFormat="1" ht="24.15" customHeight="1">
      <c r="A132" s="34"/>
      <c r="B132" s="184"/>
      <c r="C132" s="185" t="s">
        <v>144</v>
      </c>
      <c r="D132" s="185" t="s">
        <v>140</v>
      </c>
      <c r="E132" s="186" t="s">
        <v>440</v>
      </c>
      <c r="F132" s="187" t="s">
        <v>441</v>
      </c>
      <c r="G132" s="188" t="s">
        <v>204</v>
      </c>
      <c r="H132" s="189">
        <v>8</v>
      </c>
      <c r="I132" s="190"/>
      <c r="J132" s="191">
        <f>ROUND(I132*H132,2)</f>
        <v>0</v>
      </c>
      <c r="K132" s="192"/>
      <c r="L132" s="35"/>
      <c r="M132" s="193" t="s">
        <v>1</v>
      </c>
      <c r="N132" s="194" t="s">
        <v>41</v>
      </c>
      <c r="O132" s="78"/>
      <c r="P132" s="195">
        <f>O132*H132</f>
        <v>0</v>
      </c>
      <c r="Q132" s="195">
        <v>0</v>
      </c>
      <c r="R132" s="195">
        <f>Q132*H132</f>
        <v>0</v>
      </c>
      <c r="S132" s="195">
        <v>0.024</v>
      </c>
      <c r="T132" s="196">
        <f>S132*H132</f>
        <v>0.192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144</v>
      </c>
      <c r="AT132" s="197" t="s">
        <v>140</v>
      </c>
      <c r="AU132" s="197" t="s">
        <v>88</v>
      </c>
      <c r="AY132" s="15" t="s">
        <v>137</v>
      </c>
      <c r="BE132" s="198">
        <f>IF(N132="základná",J132,0)</f>
        <v>0</v>
      </c>
      <c r="BF132" s="198">
        <f>IF(N132="znížená",J132,0)</f>
        <v>0</v>
      </c>
      <c r="BG132" s="198">
        <f>IF(N132="zákl. prenesená",J132,0)</f>
        <v>0</v>
      </c>
      <c r="BH132" s="198">
        <f>IF(N132="zníž. prenesená",J132,0)</f>
        <v>0</v>
      </c>
      <c r="BI132" s="198">
        <f>IF(N132="nulová",J132,0)</f>
        <v>0</v>
      </c>
      <c r="BJ132" s="15" t="s">
        <v>88</v>
      </c>
      <c r="BK132" s="198">
        <f>ROUND(I132*H132,2)</f>
        <v>0</v>
      </c>
      <c r="BL132" s="15" t="s">
        <v>144</v>
      </c>
      <c r="BM132" s="197" t="s">
        <v>442</v>
      </c>
    </row>
    <row r="133" s="2" customFormat="1" ht="24.15" customHeight="1">
      <c r="A133" s="34"/>
      <c r="B133" s="184"/>
      <c r="C133" s="185" t="s">
        <v>165</v>
      </c>
      <c r="D133" s="185" t="s">
        <v>140</v>
      </c>
      <c r="E133" s="186" t="s">
        <v>443</v>
      </c>
      <c r="F133" s="187" t="s">
        <v>444</v>
      </c>
      <c r="G133" s="188" t="s">
        <v>162</v>
      </c>
      <c r="H133" s="189">
        <v>6</v>
      </c>
      <c r="I133" s="190"/>
      <c r="J133" s="191">
        <f>ROUND(I133*H133,2)</f>
        <v>0</v>
      </c>
      <c r="K133" s="192"/>
      <c r="L133" s="35"/>
      <c r="M133" s="193" t="s">
        <v>1</v>
      </c>
      <c r="N133" s="194" t="s">
        <v>41</v>
      </c>
      <c r="O133" s="78"/>
      <c r="P133" s="195">
        <f>O133*H133</f>
        <v>0</v>
      </c>
      <c r="Q133" s="195">
        <v>0</v>
      </c>
      <c r="R133" s="195">
        <f>Q133*H133</f>
        <v>0</v>
      </c>
      <c r="S133" s="195">
        <v>0.0050000000000000001</v>
      </c>
      <c r="T133" s="196">
        <f>S133*H133</f>
        <v>0.029999999999999999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144</v>
      </c>
      <c r="AT133" s="197" t="s">
        <v>140</v>
      </c>
      <c r="AU133" s="197" t="s">
        <v>88</v>
      </c>
      <c r="AY133" s="15" t="s">
        <v>137</v>
      </c>
      <c r="BE133" s="198">
        <f>IF(N133="základná",J133,0)</f>
        <v>0</v>
      </c>
      <c r="BF133" s="198">
        <f>IF(N133="znížená",J133,0)</f>
        <v>0</v>
      </c>
      <c r="BG133" s="198">
        <f>IF(N133="zákl. prenesená",J133,0)</f>
        <v>0</v>
      </c>
      <c r="BH133" s="198">
        <f>IF(N133="zníž. prenesená",J133,0)</f>
        <v>0</v>
      </c>
      <c r="BI133" s="198">
        <f>IF(N133="nulová",J133,0)</f>
        <v>0</v>
      </c>
      <c r="BJ133" s="15" t="s">
        <v>88</v>
      </c>
      <c r="BK133" s="198">
        <f>ROUND(I133*H133,2)</f>
        <v>0</v>
      </c>
      <c r="BL133" s="15" t="s">
        <v>144</v>
      </c>
      <c r="BM133" s="197" t="s">
        <v>445</v>
      </c>
    </row>
    <row r="134" s="2" customFormat="1" ht="24.15" customHeight="1">
      <c r="A134" s="34"/>
      <c r="B134" s="184"/>
      <c r="C134" s="185" t="s">
        <v>172</v>
      </c>
      <c r="D134" s="185" t="s">
        <v>140</v>
      </c>
      <c r="E134" s="186" t="s">
        <v>446</v>
      </c>
      <c r="F134" s="187" t="s">
        <v>447</v>
      </c>
      <c r="G134" s="188" t="s">
        <v>143</v>
      </c>
      <c r="H134" s="189">
        <v>13.396000000000001</v>
      </c>
      <c r="I134" s="190"/>
      <c r="J134" s="191">
        <f>ROUND(I134*H134,2)</f>
        <v>0</v>
      </c>
      <c r="K134" s="192"/>
      <c r="L134" s="35"/>
      <c r="M134" s="193" t="s">
        <v>1</v>
      </c>
      <c r="N134" s="194" t="s">
        <v>41</v>
      </c>
      <c r="O134" s="78"/>
      <c r="P134" s="195">
        <f>O134*H134</f>
        <v>0</v>
      </c>
      <c r="Q134" s="195">
        <v>0</v>
      </c>
      <c r="R134" s="195">
        <f>Q134*H134</f>
        <v>0</v>
      </c>
      <c r="S134" s="195">
        <v>0.075999999999999998</v>
      </c>
      <c r="T134" s="196">
        <f>S134*H134</f>
        <v>1.0180960000000001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144</v>
      </c>
      <c r="AT134" s="197" t="s">
        <v>140</v>
      </c>
      <c r="AU134" s="197" t="s">
        <v>88</v>
      </c>
      <c r="AY134" s="15" t="s">
        <v>137</v>
      </c>
      <c r="BE134" s="198">
        <f>IF(N134="základná",J134,0)</f>
        <v>0</v>
      </c>
      <c r="BF134" s="198">
        <f>IF(N134="znížená",J134,0)</f>
        <v>0</v>
      </c>
      <c r="BG134" s="198">
        <f>IF(N134="zákl. prenesená",J134,0)</f>
        <v>0</v>
      </c>
      <c r="BH134" s="198">
        <f>IF(N134="zníž. prenesená",J134,0)</f>
        <v>0</v>
      </c>
      <c r="BI134" s="198">
        <f>IF(N134="nulová",J134,0)</f>
        <v>0</v>
      </c>
      <c r="BJ134" s="15" t="s">
        <v>88</v>
      </c>
      <c r="BK134" s="198">
        <f>ROUND(I134*H134,2)</f>
        <v>0</v>
      </c>
      <c r="BL134" s="15" t="s">
        <v>144</v>
      </c>
      <c r="BM134" s="197" t="s">
        <v>448</v>
      </c>
    </row>
    <row r="135" s="2" customFormat="1" ht="33" customHeight="1">
      <c r="A135" s="34"/>
      <c r="B135" s="184"/>
      <c r="C135" s="185" t="s">
        <v>176</v>
      </c>
      <c r="D135" s="185" t="s">
        <v>140</v>
      </c>
      <c r="E135" s="186" t="s">
        <v>449</v>
      </c>
      <c r="F135" s="187" t="s">
        <v>450</v>
      </c>
      <c r="G135" s="188" t="s">
        <v>143</v>
      </c>
      <c r="H135" s="189">
        <v>360.53899999999999</v>
      </c>
      <c r="I135" s="190"/>
      <c r="J135" s="191">
        <f>ROUND(I135*H135,2)</f>
        <v>0</v>
      </c>
      <c r="K135" s="192"/>
      <c r="L135" s="35"/>
      <c r="M135" s="193" t="s">
        <v>1</v>
      </c>
      <c r="N135" s="194" t="s">
        <v>41</v>
      </c>
      <c r="O135" s="78"/>
      <c r="P135" s="195">
        <f>O135*H135</f>
        <v>0</v>
      </c>
      <c r="Q135" s="195">
        <v>0</v>
      </c>
      <c r="R135" s="195">
        <f>Q135*H135</f>
        <v>0</v>
      </c>
      <c r="S135" s="195">
        <v>0.045999999999999999</v>
      </c>
      <c r="T135" s="196">
        <f>S135*H135</f>
        <v>16.584793999999999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144</v>
      </c>
      <c r="AT135" s="197" t="s">
        <v>140</v>
      </c>
      <c r="AU135" s="197" t="s">
        <v>88</v>
      </c>
      <c r="AY135" s="15" t="s">
        <v>137</v>
      </c>
      <c r="BE135" s="198">
        <f>IF(N135="základná",J135,0)</f>
        <v>0</v>
      </c>
      <c r="BF135" s="198">
        <f>IF(N135="znížená",J135,0)</f>
        <v>0</v>
      </c>
      <c r="BG135" s="198">
        <f>IF(N135="zákl. prenesená",J135,0)</f>
        <v>0</v>
      </c>
      <c r="BH135" s="198">
        <f>IF(N135="zníž. prenesená",J135,0)</f>
        <v>0</v>
      </c>
      <c r="BI135" s="198">
        <f>IF(N135="nulová",J135,0)</f>
        <v>0</v>
      </c>
      <c r="BJ135" s="15" t="s">
        <v>88</v>
      </c>
      <c r="BK135" s="198">
        <f>ROUND(I135*H135,2)</f>
        <v>0</v>
      </c>
      <c r="BL135" s="15" t="s">
        <v>144</v>
      </c>
      <c r="BM135" s="197" t="s">
        <v>451</v>
      </c>
    </row>
    <row r="136" s="2" customFormat="1" ht="24.15" customHeight="1">
      <c r="A136" s="34"/>
      <c r="B136" s="184"/>
      <c r="C136" s="185" t="s">
        <v>182</v>
      </c>
      <c r="D136" s="185" t="s">
        <v>140</v>
      </c>
      <c r="E136" s="186" t="s">
        <v>452</v>
      </c>
      <c r="F136" s="187" t="s">
        <v>453</v>
      </c>
      <c r="G136" s="188" t="s">
        <v>143</v>
      </c>
      <c r="H136" s="189">
        <v>10.119999999999999</v>
      </c>
      <c r="I136" s="190"/>
      <c r="J136" s="191">
        <f>ROUND(I136*H136,2)</f>
        <v>0</v>
      </c>
      <c r="K136" s="192"/>
      <c r="L136" s="35"/>
      <c r="M136" s="193" t="s">
        <v>1</v>
      </c>
      <c r="N136" s="194" t="s">
        <v>41</v>
      </c>
      <c r="O136" s="78"/>
      <c r="P136" s="195">
        <f>O136*H136</f>
        <v>0</v>
      </c>
      <c r="Q136" s="195">
        <v>0</v>
      </c>
      <c r="R136" s="195">
        <f>Q136*H136</f>
        <v>0</v>
      </c>
      <c r="S136" s="195">
        <v>0.060999999999999999</v>
      </c>
      <c r="T136" s="196">
        <f>S136*H136</f>
        <v>0.61731999999999998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144</v>
      </c>
      <c r="AT136" s="197" t="s">
        <v>140</v>
      </c>
      <c r="AU136" s="197" t="s">
        <v>88</v>
      </c>
      <c r="AY136" s="15" t="s">
        <v>137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5" t="s">
        <v>88</v>
      </c>
      <c r="BK136" s="198">
        <f>ROUND(I136*H136,2)</f>
        <v>0</v>
      </c>
      <c r="BL136" s="15" t="s">
        <v>144</v>
      </c>
      <c r="BM136" s="197" t="s">
        <v>454</v>
      </c>
    </row>
    <row r="137" s="2" customFormat="1" ht="24.15" customHeight="1">
      <c r="A137" s="34"/>
      <c r="B137" s="184"/>
      <c r="C137" s="185" t="s">
        <v>138</v>
      </c>
      <c r="D137" s="185" t="s">
        <v>140</v>
      </c>
      <c r="E137" s="186" t="s">
        <v>455</v>
      </c>
      <c r="F137" s="187" t="s">
        <v>456</v>
      </c>
      <c r="G137" s="188" t="s">
        <v>143</v>
      </c>
      <c r="H137" s="189">
        <v>343.46600000000001</v>
      </c>
      <c r="I137" s="190"/>
      <c r="J137" s="191">
        <f>ROUND(I137*H137,2)</f>
        <v>0</v>
      </c>
      <c r="K137" s="192"/>
      <c r="L137" s="35"/>
      <c r="M137" s="193" t="s">
        <v>1</v>
      </c>
      <c r="N137" s="194" t="s">
        <v>41</v>
      </c>
      <c r="O137" s="78"/>
      <c r="P137" s="195">
        <f>O137*H137</f>
        <v>0</v>
      </c>
      <c r="Q137" s="195">
        <v>0</v>
      </c>
      <c r="R137" s="195">
        <f>Q137*H137</f>
        <v>0</v>
      </c>
      <c r="S137" s="195">
        <v>0.050000000000000003</v>
      </c>
      <c r="T137" s="196">
        <f>S137*H137</f>
        <v>17.173300000000001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144</v>
      </c>
      <c r="AT137" s="197" t="s">
        <v>140</v>
      </c>
      <c r="AU137" s="197" t="s">
        <v>88</v>
      </c>
      <c r="AY137" s="15" t="s">
        <v>137</v>
      </c>
      <c r="BE137" s="198">
        <f>IF(N137="základná",J137,0)</f>
        <v>0</v>
      </c>
      <c r="BF137" s="198">
        <f>IF(N137="znížená",J137,0)</f>
        <v>0</v>
      </c>
      <c r="BG137" s="198">
        <f>IF(N137="zákl. prenesená",J137,0)</f>
        <v>0</v>
      </c>
      <c r="BH137" s="198">
        <f>IF(N137="zníž. prenesená",J137,0)</f>
        <v>0</v>
      </c>
      <c r="BI137" s="198">
        <f>IF(N137="nulová",J137,0)</f>
        <v>0</v>
      </c>
      <c r="BJ137" s="15" t="s">
        <v>88</v>
      </c>
      <c r="BK137" s="198">
        <f>ROUND(I137*H137,2)</f>
        <v>0</v>
      </c>
      <c r="BL137" s="15" t="s">
        <v>144</v>
      </c>
      <c r="BM137" s="197" t="s">
        <v>457</v>
      </c>
    </row>
    <row r="138" s="2" customFormat="1" ht="21.75" customHeight="1">
      <c r="A138" s="34"/>
      <c r="B138" s="184"/>
      <c r="C138" s="185" t="s">
        <v>189</v>
      </c>
      <c r="D138" s="185" t="s">
        <v>140</v>
      </c>
      <c r="E138" s="186" t="s">
        <v>458</v>
      </c>
      <c r="F138" s="187" t="s">
        <v>459</v>
      </c>
      <c r="G138" s="188" t="s">
        <v>154</v>
      </c>
      <c r="H138" s="189">
        <v>85.355999999999995</v>
      </c>
      <c r="I138" s="190"/>
      <c r="J138" s="191">
        <f>ROUND(I138*H138,2)</f>
        <v>0</v>
      </c>
      <c r="K138" s="192"/>
      <c r="L138" s="35"/>
      <c r="M138" s="193" t="s">
        <v>1</v>
      </c>
      <c r="N138" s="194" t="s">
        <v>41</v>
      </c>
      <c r="O138" s="78"/>
      <c r="P138" s="195">
        <f>O138*H138</f>
        <v>0</v>
      </c>
      <c r="Q138" s="195">
        <v>0</v>
      </c>
      <c r="R138" s="195">
        <f>Q138*H138</f>
        <v>0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144</v>
      </c>
      <c r="AT138" s="197" t="s">
        <v>140</v>
      </c>
      <c r="AU138" s="197" t="s">
        <v>88</v>
      </c>
      <c r="AY138" s="15" t="s">
        <v>137</v>
      </c>
      <c r="BE138" s="198">
        <f>IF(N138="základná",J138,0)</f>
        <v>0</v>
      </c>
      <c r="BF138" s="198">
        <f>IF(N138="znížená",J138,0)</f>
        <v>0</v>
      </c>
      <c r="BG138" s="198">
        <f>IF(N138="zákl. prenesená",J138,0)</f>
        <v>0</v>
      </c>
      <c r="BH138" s="198">
        <f>IF(N138="zníž. prenesená",J138,0)</f>
        <v>0</v>
      </c>
      <c r="BI138" s="198">
        <f>IF(N138="nulová",J138,0)</f>
        <v>0</v>
      </c>
      <c r="BJ138" s="15" t="s">
        <v>88</v>
      </c>
      <c r="BK138" s="198">
        <f>ROUND(I138*H138,2)</f>
        <v>0</v>
      </c>
      <c r="BL138" s="15" t="s">
        <v>144</v>
      </c>
      <c r="BM138" s="197" t="s">
        <v>460</v>
      </c>
    </row>
    <row r="139" s="2" customFormat="1" ht="24.15" customHeight="1">
      <c r="A139" s="34"/>
      <c r="B139" s="184"/>
      <c r="C139" s="185" t="s">
        <v>193</v>
      </c>
      <c r="D139" s="185" t="s">
        <v>140</v>
      </c>
      <c r="E139" s="186" t="s">
        <v>461</v>
      </c>
      <c r="F139" s="187" t="s">
        <v>462</v>
      </c>
      <c r="G139" s="188" t="s">
        <v>154</v>
      </c>
      <c r="H139" s="189">
        <v>2475.3240000000001</v>
      </c>
      <c r="I139" s="190"/>
      <c r="J139" s="191">
        <f>ROUND(I139*H139,2)</f>
        <v>0</v>
      </c>
      <c r="K139" s="192"/>
      <c r="L139" s="35"/>
      <c r="M139" s="193" t="s">
        <v>1</v>
      </c>
      <c r="N139" s="194" t="s">
        <v>41</v>
      </c>
      <c r="O139" s="78"/>
      <c r="P139" s="195">
        <f>O139*H139</f>
        <v>0</v>
      </c>
      <c r="Q139" s="195">
        <v>0</v>
      </c>
      <c r="R139" s="195">
        <f>Q139*H139</f>
        <v>0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144</v>
      </c>
      <c r="AT139" s="197" t="s">
        <v>140</v>
      </c>
      <c r="AU139" s="197" t="s">
        <v>88</v>
      </c>
      <c r="AY139" s="15" t="s">
        <v>137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88</v>
      </c>
      <c r="BK139" s="198">
        <f>ROUND(I139*H139,2)</f>
        <v>0</v>
      </c>
      <c r="BL139" s="15" t="s">
        <v>144</v>
      </c>
      <c r="BM139" s="197" t="s">
        <v>463</v>
      </c>
    </row>
    <row r="140" s="2" customFormat="1" ht="24.15" customHeight="1">
      <c r="A140" s="34"/>
      <c r="B140" s="184"/>
      <c r="C140" s="185" t="s">
        <v>197</v>
      </c>
      <c r="D140" s="185" t="s">
        <v>140</v>
      </c>
      <c r="E140" s="186" t="s">
        <v>464</v>
      </c>
      <c r="F140" s="187" t="s">
        <v>465</v>
      </c>
      <c r="G140" s="188" t="s">
        <v>154</v>
      </c>
      <c r="H140" s="189">
        <v>85.355999999999995</v>
      </c>
      <c r="I140" s="190"/>
      <c r="J140" s="191">
        <f>ROUND(I140*H140,2)</f>
        <v>0</v>
      </c>
      <c r="K140" s="192"/>
      <c r="L140" s="35"/>
      <c r="M140" s="193" t="s">
        <v>1</v>
      </c>
      <c r="N140" s="194" t="s">
        <v>41</v>
      </c>
      <c r="O140" s="78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144</v>
      </c>
      <c r="AT140" s="197" t="s">
        <v>140</v>
      </c>
      <c r="AU140" s="197" t="s">
        <v>88</v>
      </c>
      <c r="AY140" s="15" t="s">
        <v>137</v>
      </c>
      <c r="BE140" s="198">
        <f>IF(N140="základná",J140,0)</f>
        <v>0</v>
      </c>
      <c r="BF140" s="198">
        <f>IF(N140="znížená",J140,0)</f>
        <v>0</v>
      </c>
      <c r="BG140" s="198">
        <f>IF(N140="zákl. prenesená",J140,0)</f>
        <v>0</v>
      </c>
      <c r="BH140" s="198">
        <f>IF(N140="zníž. prenesená",J140,0)</f>
        <v>0</v>
      </c>
      <c r="BI140" s="198">
        <f>IF(N140="nulová",J140,0)</f>
        <v>0</v>
      </c>
      <c r="BJ140" s="15" t="s">
        <v>88</v>
      </c>
      <c r="BK140" s="198">
        <f>ROUND(I140*H140,2)</f>
        <v>0</v>
      </c>
      <c r="BL140" s="15" t="s">
        <v>144</v>
      </c>
      <c r="BM140" s="197" t="s">
        <v>466</v>
      </c>
    </row>
    <row r="141" s="2" customFormat="1" ht="24.15" customHeight="1">
      <c r="A141" s="34"/>
      <c r="B141" s="184"/>
      <c r="C141" s="185" t="s">
        <v>201</v>
      </c>
      <c r="D141" s="185" t="s">
        <v>140</v>
      </c>
      <c r="E141" s="186" t="s">
        <v>467</v>
      </c>
      <c r="F141" s="187" t="s">
        <v>468</v>
      </c>
      <c r="G141" s="188" t="s">
        <v>154</v>
      </c>
      <c r="H141" s="189">
        <v>170.71199999999999</v>
      </c>
      <c r="I141" s="190"/>
      <c r="J141" s="191">
        <f>ROUND(I141*H141,2)</f>
        <v>0</v>
      </c>
      <c r="K141" s="192"/>
      <c r="L141" s="35"/>
      <c r="M141" s="193" t="s">
        <v>1</v>
      </c>
      <c r="N141" s="194" t="s">
        <v>41</v>
      </c>
      <c r="O141" s="78"/>
      <c r="P141" s="195">
        <f>O141*H141</f>
        <v>0</v>
      </c>
      <c r="Q141" s="195">
        <v>0</v>
      </c>
      <c r="R141" s="195">
        <f>Q141*H141</f>
        <v>0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144</v>
      </c>
      <c r="AT141" s="197" t="s">
        <v>140</v>
      </c>
      <c r="AU141" s="197" t="s">
        <v>88</v>
      </c>
      <c r="AY141" s="15" t="s">
        <v>137</v>
      </c>
      <c r="BE141" s="198">
        <f>IF(N141="základná",J141,0)</f>
        <v>0</v>
      </c>
      <c r="BF141" s="198">
        <f>IF(N141="znížená",J141,0)</f>
        <v>0</v>
      </c>
      <c r="BG141" s="198">
        <f>IF(N141="zákl. prenesená",J141,0)</f>
        <v>0</v>
      </c>
      <c r="BH141" s="198">
        <f>IF(N141="zníž. prenesená",J141,0)</f>
        <v>0</v>
      </c>
      <c r="BI141" s="198">
        <f>IF(N141="nulová",J141,0)</f>
        <v>0</v>
      </c>
      <c r="BJ141" s="15" t="s">
        <v>88</v>
      </c>
      <c r="BK141" s="198">
        <f>ROUND(I141*H141,2)</f>
        <v>0</v>
      </c>
      <c r="BL141" s="15" t="s">
        <v>144</v>
      </c>
      <c r="BM141" s="197" t="s">
        <v>469</v>
      </c>
    </row>
    <row r="142" s="2" customFormat="1" ht="24.15" customHeight="1">
      <c r="A142" s="34"/>
      <c r="B142" s="184"/>
      <c r="C142" s="185" t="s">
        <v>206</v>
      </c>
      <c r="D142" s="185" t="s">
        <v>140</v>
      </c>
      <c r="E142" s="186" t="s">
        <v>470</v>
      </c>
      <c r="F142" s="187" t="s">
        <v>471</v>
      </c>
      <c r="G142" s="188" t="s">
        <v>154</v>
      </c>
      <c r="H142" s="189">
        <v>75.745000000000005</v>
      </c>
      <c r="I142" s="190"/>
      <c r="J142" s="191">
        <f>ROUND(I142*H142,2)</f>
        <v>0</v>
      </c>
      <c r="K142" s="192"/>
      <c r="L142" s="35"/>
      <c r="M142" s="193" t="s">
        <v>1</v>
      </c>
      <c r="N142" s="194" t="s">
        <v>41</v>
      </c>
      <c r="O142" s="78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144</v>
      </c>
      <c r="AT142" s="197" t="s">
        <v>140</v>
      </c>
      <c r="AU142" s="197" t="s">
        <v>88</v>
      </c>
      <c r="AY142" s="15" t="s">
        <v>137</v>
      </c>
      <c r="BE142" s="198">
        <f>IF(N142="základná",J142,0)</f>
        <v>0</v>
      </c>
      <c r="BF142" s="198">
        <f>IF(N142="znížená",J142,0)</f>
        <v>0</v>
      </c>
      <c r="BG142" s="198">
        <f>IF(N142="zákl. prenesená",J142,0)</f>
        <v>0</v>
      </c>
      <c r="BH142" s="198">
        <f>IF(N142="zníž. prenesená",J142,0)</f>
        <v>0</v>
      </c>
      <c r="BI142" s="198">
        <f>IF(N142="nulová",J142,0)</f>
        <v>0</v>
      </c>
      <c r="BJ142" s="15" t="s">
        <v>88</v>
      </c>
      <c r="BK142" s="198">
        <f>ROUND(I142*H142,2)</f>
        <v>0</v>
      </c>
      <c r="BL142" s="15" t="s">
        <v>144</v>
      </c>
      <c r="BM142" s="197" t="s">
        <v>472</v>
      </c>
    </row>
    <row r="143" s="2" customFormat="1" ht="24.15" customHeight="1">
      <c r="A143" s="34"/>
      <c r="B143" s="184"/>
      <c r="C143" s="185" t="s">
        <v>210</v>
      </c>
      <c r="D143" s="185" t="s">
        <v>140</v>
      </c>
      <c r="E143" s="186" t="s">
        <v>473</v>
      </c>
      <c r="F143" s="187" t="s">
        <v>474</v>
      </c>
      <c r="G143" s="188" t="s">
        <v>154</v>
      </c>
      <c r="H143" s="189">
        <v>5.202</v>
      </c>
      <c r="I143" s="190"/>
      <c r="J143" s="191">
        <f>ROUND(I143*H143,2)</f>
        <v>0</v>
      </c>
      <c r="K143" s="192"/>
      <c r="L143" s="35"/>
      <c r="M143" s="193" t="s">
        <v>1</v>
      </c>
      <c r="N143" s="194" t="s">
        <v>41</v>
      </c>
      <c r="O143" s="78"/>
      <c r="P143" s="195">
        <f>O143*H143</f>
        <v>0</v>
      </c>
      <c r="Q143" s="195">
        <v>0</v>
      </c>
      <c r="R143" s="195">
        <f>Q143*H143</f>
        <v>0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144</v>
      </c>
      <c r="AT143" s="197" t="s">
        <v>140</v>
      </c>
      <c r="AU143" s="197" t="s">
        <v>88</v>
      </c>
      <c r="AY143" s="15" t="s">
        <v>137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88</v>
      </c>
      <c r="BK143" s="198">
        <f>ROUND(I143*H143,2)</f>
        <v>0</v>
      </c>
      <c r="BL143" s="15" t="s">
        <v>144</v>
      </c>
      <c r="BM143" s="197" t="s">
        <v>475</v>
      </c>
    </row>
    <row r="144" s="2" customFormat="1" ht="24.15" customHeight="1">
      <c r="A144" s="34"/>
      <c r="B144" s="184"/>
      <c r="C144" s="185" t="s">
        <v>163</v>
      </c>
      <c r="D144" s="185" t="s">
        <v>140</v>
      </c>
      <c r="E144" s="186" t="s">
        <v>476</v>
      </c>
      <c r="F144" s="187" t="s">
        <v>477</v>
      </c>
      <c r="G144" s="188" t="s">
        <v>154</v>
      </c>
      <c r="H144" s="189">
        <v>4.4089999999999998</v>
      </c>
      <c r="I144" s="190"/>
      <c r="J144" s="191">
        <f>ROUND(I144*H144,2)</f>
        <v>0</v>
      </c>
      <c r="K144" s="192"/>
      <c r="L144" s="35"/>
      <c r="M144" s="193" t="s">
        <v>1</v>
      </c>
      <c r="N144" s="194" t="s">
        <v>41</v>
      </c>
      <c r="O144" s="78"/>
      <c r="P144" s="195">
        <f>O144*H144</f>
        <v>0</v>
      </c>
      <c r="Q144" s="195">
        <v>0</v>
      </c>
      <c r="R144" s="195">
        <f>Q144*H144</f>
        <v>0</v>
      </c>
      <c r="S144" s="195">
        <v>0</v>
      </c>
      <c r="T144" s="19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144</v>
      </c>
      <c r="AT144" s="197" t="s">
        <v>140</v>
      </c>
      <c r="AU144" s="197" t="s">
        <v>88</v>
      </c>
      <c r="AY144" s="15" t="s">
        <v>137</v>
      </c>
      <c r="BE144" s="198">
        <f>IF(N144="základná",J144,0)</f>
        <v>0</v>
      </c>
      <c r="BF144" s="198">
        <f>IF(N144="znížená",J144,0)</f>
        <v>0</v>
      </c>
      <c r="BG144" s="198">
        <f>IF(N144="zákl. prenesená",J144,0)</f>
        <v>0</v>
      </c>
      <c r="BH144" s="198">
        <f>IF(N144="zníž. prenesená",J144,0)</f>
        <v>0</v>
      </c>
      <c r="BI144" s="198">
        <f>IF(N144="nulová",J144,0)</f>
        <v>0</v>
      </c>
      <c r="BJ144" s="15" t="s">
        <v>88</v>
      </c>
      <c r="BK144" s="198">
        <f>ROUND(I144*H144,2)</f>
        <v>0</v>
      </c>
      <c r="BL144" s="15" t="s">
        <v>144</v>
      </c>
      <c r="BM144" s="197" t="s">
        <v>478</v>
      </c>
    </row>
    <row r="145" s="12" customFormat="1" ht="25.92" customHeight="1">
      <c r="A145" s="12"/>
      <c r="B145" s="171"/>
      <c r="C145" s="12"/>
      <c r="D145" s="172" t="s">
        <v>74</v>
      </c>
      <c r="E145" s="173" t="s">
        <v>156</v>
      </c>
      <c r="F145" s="173" t="s">
        <v>157</v>
      </c>
      <c r="G145" s="12"/>
      <c r="H145" s="12"/>
      <c r="I145" s="174"/>
      <c r="J145" s="175">
        <f>BK145</f>
        <v>0</v>
      </c>
      <c r="K145" s="12"/>
      <c r="L145" s="171"/>
      <c r="M145" s="176"/>
      <c r="N145" s="177"/>
      <c r="O145" s="177"/>
      <c r="P145" s="178">
        <f>P146+P149+P153</f>
        <v>0</v>
      </c>
      <c r="Q145" s="177"/>
      <c r="R145" s="178">
        <f>R146+R149+R153</f>
        <v>0</v>
      </c>
      <c r="S145" s="177"/>
      <c r="T145" s="179">
        <f>T146+T149+T153</f>
        <v>7.7282144000000006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72" t="s">
        <v>88</v>
      </c>
      <c r="AT145" s="180" t="s">
        <v>74</v>
      </c>
      <c r="AU145" s="180" t="s">
        <v>75</v>
      </c>
      <c r="AY145" s="172" t="s">
        <v>137</v>
      </c>
      <c r="BK145" s="181">
        <f>BK146+BK149+BK153</f>
        <v>0</v>
      </c>
    </row>
    <row r="146" s="12" customFormat="1" ht="22.8" customHeight="1">
      <c r="A146" s="12"/>
      <c r="B146" s="171"/>
      <c r="C146" s="12"/>
      <c r="D146" s="172" t="s">
        <v>74</v>
      </c>
      <c r="E146" s="182" t="s">
        <v>158</v>
      </c>
      <c r="F146" s="182" t="s">
        <v>159</v>
      </c>
      <c r="G146" s="12"/>
      <c r="H146" s="12"/>
      <c r="I146" s="174"/>
      <c r="J146" s="183">
        <f>BK146</f>
        <v>0</v>
      </c>
      <c r="K146" s="12"/>
      <c r="L146" s="171"/>
      <c r="M146" s="176"/>
      <c r="N146" s="177"/>
      <c r="O146" s="177"/>
      <c r="P146" s="178">
        <f>SUM(P147:P148)</f>
        <v>0</v>
      </c>
      <c r="Q146" s="177"/>
      <c r="R146" s="178">
        <f>SUM(R147:R148)</f>
        <v>0</v>
      </c>
      <c r="S146" s="177"/>
      <c r="T146" s="179">
        <f>SUM(T147:T148)</f>
        <v>4.2644000000000002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72" t="s">
        <v>88</v>
      </c>
      <c r="AT146" s="180" t="s">
        <v>74</v>
      </c>
      <c r="AU146" s="180" t="s">
        <v>82</v>
      </c>
      <c r="AY146" s="172" t="s">
        <v>137</v>
      </c>
      <c r="BK146" s="181">
        <f>SUM(BK147:BK148)</f>
        <v>0</v>
      </c>
    </row>
    <row r="147" s="2" customFormat="1" ht="24.15" customHeight="1">
      <c r="A147" s="34"/>
      <c r="B147" s="184"/>
      <c r="C147" s="185" t="s">
        <v>217</v>
      </c>
      <c r="D147" s="185" t="s">
        <v>140</v>
      </c>
      <c r="E147" s="186" t="s">
        <v>479</v>
      </c>
      <c r="F147" s="187" t="s">
        <v>480</v>
      </c>
      <c r="G147" s="188" t="s">
        <v>162</v>
      </c>
      <c r="H147" s="189">
        <v>100.8</v>
      </c>
      <c r="I147" s="190"/>
      <c r="J147" s="191">
        <f>ROUND(I147*H147,2)</f>
        <v>0</v>
      </c>
      <c r="K147" s="192"/>
      <c r="L147" s="35"/>
      <c r="M147" s="193" t="s">
        <v>1</v>
      </c>
      <c r="N147" s="194" t="s">
        <v>41</v>
      </c>
      <c r="O147" s="78"/>
      <c r="P147" s="195">
        <f>O147*H147</f>
        <v>0</v>
      </c>
      <c r="Q147" s="195">
        <v>0</v>
      </c>
      <c r="R147" s="195">
        <f>Q147*H147</f>
        <v>0</v>
      </c>
      <c r="S147" s="195">
        <v>0.017000000000000001</v>
      </c>
      <c r="T147" s="196">
        <f>S147*H147</f>
        <v>1.7136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163</v>
      </c>
      <c r="AT147" s="197" t="s">
        <v>140</v>
      </c>
      <c r="AU147" s="197" t="s">
        <v>88</v>
      </c>
      <c r="AY147" s="15" t="s">
        <v>137</v>
      </c>
      <c r="BE147" s="198">
        <f>IF(N147="základná",J147,0)</f>
        <v>0</v>
      </c>
      <c r="BF147" s="198">
        <f>IF(N147="znížená",J147,0)</f>
        <v>0</v>
      </c>
      <c r="BG147" s="198">
        <f>IF(N147="zákl. prenesená",J147,0)</f>
        <v>0</v>
      </c>
      <c r="BH147" s="198">
        <f>IF(N147="zníž. prenesená",J147,0)</f>
        <v>0</v>
      </c>
      <c r="BI147" s="198">
        <f>IF(N147="nulová",J147,0)</f>
        <v>0</v>
      </c>
      <c r="BJ147" s="15" t="s">
        <v>88</v>
      </c>
      <c r="BK147" s="198">
        <f>ROUND(I147*H147,2)</f>
        <v>0</v>
      </c>
      <c r="BL147" s="15" t="s">
        <v>163</v>
      </c>
      <c r="BM147" s="197" t="s">
        <v>481</v>
      </c>
    </row>
    <row r="148" s="2" customFormat="1" ht="33" customHeight="1">
      <c r="A148" s="34"/>
      <c r="B148" s="184"/>
      <c r="C148" s="185" t="s">
        <v>221</v>
      </c>
      <c r="D148" s="185" t="s">
        <v>140</v>
      </c>
      <c r="E148" s="186" t="s">
        <v>482</v>
      </c>
      <c r="F148" s="187" t="s">
        <v>483</v>
      </c>
      <c r="G148" s="188" t="s">
        <v>143</v>
      </c>
      <c r="H148" s="189">
        <v>63.770000000000003</v>
      </c>
      <c r="I148" s="190"/>
      <c r="J148" s="191">
        <f>ROUND(I148*H148,2)</f>
        <v>0</v>
      </c>
      <c r="K148" s="192"/>
      <c r="L148" s="35"/>
      <c r="M148" s="193" t="s">
        <v>1</v>
      </c>
      <c r="N148" s="194" t="s">
        <v>41</v>
      </c>
      <c r="O148" s="78"/>
      <c r="P148" s="195">
        <f>O148*H148</f>
        <v>0</v>
      </c>
      <c r="Q148" s="195">
        <v>0</v>
      </c>
      <c r="R148" s="195">
        <f>Q148*H148</f>
        <v>0</v>
      </c>
      <c r="S148" s="195">
        <v>0.040000000000000001</v>
      </c>
      <c r="T148" s="196">
        <f>S148*H148</f>
        <v>2.5508000000000002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163</v>
      </c>
      <c r="AT148" s="197" t="s">
        <v>140</v>
      </c>
      <c r="AU148" s="197" t="s">
        <v>88</v>
      </c>
      <c r="AY148" s="15" t="s">
        <v>137</v>
      </c>
      <c r="BE148" s="198">
        <f>IF(N148="základná",J148,0)</f>
        <v>0</v>
      </c>
      <c r="BF148" s="198">
        <f>IF(N148="znížená",J148,0)</f>
        <v>0</v>
      </c>
      <c r="BG148" s="198">
        <f>IF(N148="zákl. prenesená",J148,0)</f>
        <v>0</v>
      </c>
      <c r="BH148" s="198">
        <f>IF(N148="zníž. prenesená",J148,0)</f>
        <v>0</v>
      </c>
      <c r="BI148" s="198">
        <f>IF(N148="nulová",J148,0)</f>
        <v>0</v>
      </c>
      <c r="BJ148" s="15" t="s">
        <v>88</v>
      </c>
      <c r="BK148" s="198">
        <f>ROUND(I148*H148,2)</f>
        <v>0</v>
      </c>
      <c r="BL148" s="15" t="s">
        <v>163</v>
      </c>
      <c r="BM148" s="197" t="s">
        <v>484</v>
      </c>
    </row>
    <row r="149" s="12" customFormat="1" ht="22.8" customHeight="1">
      <c r="A149" s="12"/>
      <c r="B149" s="171"/>
      <c r="C149" s="12"/>
      <c r="D149" s="172" t="s">
        <v>74</v>
      </c>
      <c r="E149" s="182" t="s">
        <v>180</v>
      </c>
      <c r="F149" s="182" t="s">
        <v>181</v>
      </c>
      <c r="G149" s="12"/>
      <c r="H149" s="12"/>
      <c r="I149" s="174"/>
      <c r="J149" s="183">
        <f>BK149</f>
        <v>0</v>
      </c>
      <c r="K149" s="12"/>
      <c r="L149" s="171"/>
      <c r="M149" s="176"/>
      <c r="N149" s="177"/>
      <c r="O149" s="177"/>
      <c r="P149" s="178">
        <f>SUM(P150:P152)</f>
        <v>0</v>
      </c>
      <c r="Q149" s="177"/>
      <c r="R149" s="178">
        <f>SUM(R150:R152)</f>
        <v>0</v>
      </c>
      <c r="S149" s="177"/>
      <c r="T149" s="179">
        <f>SUM(T150:T152)</f>
        <v>0.1324864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72" t="s">
        <v>88</v>
      </c>
      <c r="AT149" s="180" t="s">
        <v>74</v>
      </c>
      <c r="AU149" s="180" t="s">
        <v>82</v>
      </c>
      <c r="AY149" s="172" t="s">
        <v>137</v>
      </c>
      <c r="BK149" s="181">
        <f>SUM(BK150:BK152)</f>
        <v>0</v>
      </c>
    </row>
    <row r="150" s="2" customFormat="1" ht="33" customHeight="1">
      <c r="A150" s="34"/>
      <c r="B150" s="184"/>
      <c r="C150" s="185" t="s">
        <v>227</v>
      </c>
      <c r="D150" s="185" t="s">
        <v>140</v>
      </c>
      <c r="E150" s="186" t="s">
        <v>485</v>
      </c>
      <c r="F150" s="187" t="s">
        <v>486</v>
      </c>
      <c r="G150" s="188" t="s">
        <v>143</v>
      </c>
      <c r="H150" s="189">
        <v>0.80000000000000004</v>
      </c>
      <c r="I150" s="190"/>
      <c r="J150" s="191">
        <f>ROUND(I150*H150,2)</f>
        <v>0</v>
      </c>
      <c r="K150" s="192"/>
      <c r="L150" s="35"/>
      <c r="M150" s="193" t="s">
        <v>1</v>
      </c>
      <c r="N150" s="194" t="s">
        <v>41</v>
      </c>
      <c r="O150" s="78"/>
      <c r="P150" s="195">
        <f>O150*H150</f>
        <v>0</v>
      </c>
      <c r="Q150" s="195">
        <v>0</v>
      </c>
      <c r="R150" s="195">
        <f>Q150*H150</f>
        <v>0</v>
      </c>
      <c r="S150" s="195">
        <v>0.0071999999999999998</v>
      </c>
      <c r="T150" s="196">
        <f>S150*H150</f>
        <v>0.0057600000000000004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163</v>
      </c>
      <c r="AT150" s="197" t="s">
        <v>140</v>
      </c>
      <c r="AU150" s="197" t="s">
        <v>88</v>
      </c>
      <c r="AY150" s="15" t="s">
        <v>137</v>
      </c>
      <c r="BE150" s="198">
        <f>IF(N150="základná",J150,0)</f>
        <v>0</v>
      </c>
      <c r="BF150" s="198">
        <f>IF(N150="znížená",J150,0)</f>
        <v>0</v>
      </c>
      <c r="BG150" s="198">
        <f>IF(N150="zákl. prenesená",J150,0)</f>
        <v>0</v>
      </c>
      <c r="BH150" s="198">
        <f>IF(N150="zníž. prenesená",J150,0)</f>
        <v>0</v>
      </c>
      <c r="BI150" s="198">
        <f>IF(N150="nulová",J150,0)</f>
        <v>0</v>
      </c>
      <c r="BJ150" s="15" t="s">
        <v>88</v>
      </c>
      <c r="BK150" s="198">
        <f>ROUND(I150*H150,2)</f>
        <v>0</v>
      </c>
      <c r="BL150" s="15" t="s">
        <v>163</v>
      </c>
      <c r="BM150" s="197" t="s">
        <v>487</v>
      </c>
    </row>
    <row r="151" s="2" customFormat="1" ht="33" customHeight="1">
      <c r="A151" s="34"/>
      <c r="B151" s="184"/>
      <c r="C151" s="185" t="s">
        <v>231</v>
      </c>
      <c r="D151" s="185" t="s">
        <v>140</v>
      </c>
      <c r="E151" s="186" t="s">
        <v>488</v>
      </c>
      <c r="F151" s="187" t="s">
        <v>489</v>
      </c>
      <c r="G151" s="188" t="s">
        <v>162</v>
      </c>
      <c r="H151" s="189">
        <v>23.32</v>
      </c>
      <c r="I151" s="190"/>
      <c r="J151" s="191">
        <f>ROUND(I151*H151,2)</f>
        <v>0</v>
      </c>
      <c r="K151" s="192"/>
      <c r="L151" s="35"/>
      <c r="M151" s="193" t="s">
        <v>1</v>
      </c>
      <c r="N151" s="194" t="s">
        <v>41</v>
      </c>
      <c r="O151" s="78"/>
      <c r="P151" s="195">
        <f>O151*H151</f>
        <v>0</v>
      </c>
      <c r="Q151" s="195">
        <v>0</v>
      </c>
      <c r="R151" s="195">
        <f>Q151*H151</f>
        <v>0</v>
      </c>
      <c r="S151" s="195">
        <v>0.0019200000000000001</v>
      </c>
      <c r="T151" s="196">
        <f>S151*H151</f>
        <v>0.044774399999999999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7" t="s">
        <v>163</v>
      </c>
      <c r="AT151" s="197" t="s">
        <v>140</v>
      </c>
      <c r="AU151" s="197" t="s">
        <v>88</v>
      </c>
      <c r="AY151" s="15" t="s">
        <v>137</v>
      </c>
      <c r="BE151" s="198">
        <f>IF(N151="základná",J151,0)</f>
        <v>0</v>
      </c>
      <c r="BF151" s="198">
        <f>IF(N151="znížená",J151,0)</f>
        <v>0</v>
      </c>
      <c r="BG151" s="198">
        <f>IF(N151="zákl. prenesená",J151,0)</f>
        <v>0</v>
      </c>
      <c r="BH151" s="198">
        <f>IF(N151="zníž. prenesená",J151,0)</f>
        <v>0</v>
      </c>
      <c r="BI151" s="198">
        <f>IF(N151="nulová",J151,0)</f>
        <v>0</v>
      </c>
      <c r="BJ151" s="15" t="s">
        <v>88</v>
      </c>
      <c r="BK151" s="198">
        <f>ROUND(I151*H151,2)</f>
        <v>0</v>
      </c>
      <c r="BL151" s="15" t="s">
        <v>163</v>
      </c>
      <c r="BM151" s="197" t="s">
        <v>490</v>
      </c>
    </row>
    <row r="152" s="2" customFormat="1" ht="24.15" customHeight="1">
      <c r="A152" s="34"/>
      <c r="B152" s="184"/>
      <c r="C152" s="185" t="s">
        <v>237</v>
      </c>
      <c r="D152" s="185" t="s">
        <v>140</v>
      </c>
      <c r="E152" s="186" t="s">
        <v>491</v>
      </c>
      <c r="F152" s="187" t="s">
        <v>492</v>
      </c>
      <c r="G152" s="188" t="s">
        <v>162</v>
      </c>
      <c r="H152" s="189">
        <v>41.600000000000001</v>
      </c>
      <c r="I152" s="190"/>
      <c r="J152" s="191">
        <f>ROUND(I152*H152,2)</f>
        <v>0</v>
      </c>
      <c r="K152" s="192"/>
      <c r="L152" s="35"/>
      <c r="M152" s="193" t="s">
        <v>1</v>
      </c>
      <c r="N152" s="194" t="s">
        <v>41</v>
      </c>
      <c r="O152" s="78"/>
      <c r="P152" s="195">
        <f>O152*H152</f>
        <v>0</v>
      </c>
      <c r="Q152" s="195">
        <v>0</v>
      </c>
      <c r="R152" s="195">
        <f>Q152*H152</f>
        <v>0</v>
      </c>
      <c r="S152" s="195">
        <v>0.00197</v>
      </c>
      <c r="T152" s="196">
        <f>S152*H152</f>
        <v>0.081951999999999997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7" t="s">
        <v>163</v>
      </c>
      <c r="AT152" s="197" t="s">
        <v>140</v>
      </c>
      <c r="AU152" s="197" t="s">
        <v>88</v>
      </c>
      <c r="AY152" s="15" t="s">
        <v>137</v>
      </c>
      <c r="BE152" s="198">
        <f>IF(N152="základná",J152,0)</f>
        <v>0</v>
      </c>
      <c r="BF152" s="198">
        <f>IF(N152="znížená",J152,0)</f>
        <v>0</v>
      </c>
      <c r="BG152" s="198">
        <f>IF(N152="zákl. prenesená",J152,0)</f>
        <v>0</v>
      </c>
      <c r="BH152" s="198">
        <f>IF(N152="zníž. prenesená",J152,0)</f>
        <v>0</v>
      </c>
      <c r="BI152" s="198">
        <f>IF(N152="nulová",J152,0)</f>
        <v>0</v>
      </c>
      <c r="BJ152" s="15" t="s">
        <v>88</v>
      </c>
      <c r="BK152" s="198">
        <f>ROUND(I152*H152,2)</f>
        <v>0</v>
      </c>
      <c r="BL152" s="15" t="s">
        <v>163</v>
      </c>
      <c r="BM152" s="197" t="s">
        <v>493</v>
      </c>
    </row>
    <row r="153" s="12" customFormat="1" ht="22.8" customHeight="1">
      <c r="A153" s="12"/>
      <c r="B153" s="171"/>
      <c r="C153" s="12"/>
      <c r="D153" s="172" t="s">
        <v>74</v>
      </c>
      <c r="E153" s="182" t="s">
        <v>225</v>
      </c>
      <c r="F153" s="182" t="s">
        <v>226</v>
      </c>
      <c r="G153" s="12"/>
      <c r="H153" s="12"/>
      <c r="I153" s="174"/>
      <c r="J153" s="183">
        <f>BK153</f>
        <v>0</v>
      </c>
      <c r="K153" s="12"/>
      <c r="L153" s="171"/>
      <c r="M153" s="176"/>
      <c r="N153" s="177"/>
      <c r="O153" s="177"/>
      <c r="P153" s="178">
        <f>P154</f>
        <v>0</v>
      </c>
      <c r="Q153" s="177"/>
      <c r="R153" s="178">
        <f>R154</f>
        <v>0</v>
      </c>
      <c r="S153" s="177"/>
      <c r="T153" s="179">
        <f>T154</f>
        <v>3.3313280000000001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72" t="s">
        <v>88</v>
      </c>
      <c r="AT153" s="180" t="s">
        <v>74</v>
      </c>
      <c r="AU153" s="180" t="s">
        <v>82</v>
      </c>
      <c r="AY153" s="172" t="s">
        <v>137</v>
      </c>
      <c r="BK153" s="181">
        <f>BK154</f>
        <v>0</v>
      </c>
    </row>
    <row r="154" s="2" customFormat="1" ht="24.15" customHeight="1">
      <c r="A154" s="34"/>
      <c r="B154" s="184"/>
      <c r="C154" s="185" t="s">
        <v>241</v>
      </c>
      <c r="D154" s="185" t="s">
        <v>140</v>
      </c>
      <c r="E154" s="186" t="s">
        <v>494</v>
      </c>
      <c r="F154" s="187" t="s">
        <v>495</v>
      </c>
      <c r="G154" s="188" t="s">
        <v>143</v>
      </c>
      <c r="H154" s="189">
        <v>475.904</v>
      </c>
      <c r="I154" s="190"/>
      <c r="J154" s="191">
        <f>ROUND(I154*H154,2)</f>
        <v>0</v>
      </c>
      <c r="K154" s="192"/>
      <c r="L154" s="35"/>
      <c r="M154" s="210" t="s">
        <v>1</v>
      </c>
      <c r="N154" s="211" t="s">
        <v>41</v>
      </c>
      <c r="O154" s="212"/>
      <c r="P154" s="213">
        <f>O154*H154</f>
        <v>0</v>
      </c>
      <c r="Q154" s="213">
        <v>0</v>
      </c>
      <c r="R154" s="213">
        <f>Q154*H154</f>
        <v>0</v>
      </c>
      <c r="S154" s="213">
        <v>0.0070000000000000001</v>
      </c>
      <c r="T154" s="214">
        <f>S154*H154</f>
        <v>3.3313280000000001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163</v>
      </c>
      <c r="AT154" s="197" t="s">
        <v>140</v>
      </c>
      <c r="AU154" s="197" t="s">
        <v>88</v>
      </c>
      <c r="AY154" s="15" t="s">
        <v>137</v>
      </c>
      <c r="BE154" s="198">
        <f>IF(N154="základná",J154,0)</f>
        <v>0</v>
      </c>
      <c r="BF154" s="198">
        <f>IF(N154="znížená",J154,0)</f>
        <v>0</v>
      </c>
      <c r="BG154" s="198">
        <f>IF(N154="zákl. prenesená",J154,0)</f>
        <v>0</v>
      </c>
      <c r="BH154" s="198">
        <f>IF(N154="zníž. prenesená",J154,0)</f>
        <v>0</v>
      </c>
      <c r="BI154" s="198">
        <f>IF(N154="nulová",J154,0)</f>
        <v>0</v>
      </c>
      <c r="BJ154" s="15" t="s">
        <v>88</v>
      </c>
      <c r="BK154" s="198">
        <f>ROUND(I154*H154,2)</f>
        <v>0</v>
      </c>
      <c r="BL154" s="15" t="s">
        <v>163</v>
      </c>
      <c r="BM154" s="197" t="s">
        <v>496</v>
      </c>
    </row>
    <row r="155" s="2" customFormat="1" ht="6.96" customHeight="1">
      <c r="A155" s="34"/>
      <c r="B155" s="61"/>
      <c r="C155" s="62"/>
      <c r="D155" s="62"/>
      <c r="E155" s="62"/>
      <c r="F155" s="62"/>
      <c r="G155" s="62"/>
      <c r="H155" s="62"/>
      <c r="I155" s="62"/>
      <c r="J155" s="62"/>
      <c r="K155" s="62"/>
      <c r="L155" s="35"/>
      <c r="M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</row>
  </sheetData>
  <autoFilter ref="C125:K15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105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0" t="str">
        <f>'Rekapitulácia stavby'!K6</f>
        <v>OBNOVA MAŠTALE PRE HOVÄDZÍ DOBYTOK</v>
      </c>
      <c r="F7" s="28"/>
      <c r="G7" s="28"/>
      <c r="H7" s="28"/>
      <c r="L7" s="18"/>
    </row>
    <row r="8" s="1" customFormat="1" ht="12" customHeight="1">
      <c r="B8" s="18"/>
      <c r="D8" s="28" t="s">
        <v>106</v>
      </c>
      <c r="L8" s="18"/>
    </row>
    <row r="9" s="2" customFormat="1" ht="16.5" customHeight="1">
      <c r="A9" s="34"/>
      <c r="B9" s="35"/>
      <c r="C9" s="34"/>
      <c r="D9" s="34"/>
      <c r="E9" s="130" t="s">
        <v>107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108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497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23. 1. 2025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33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4" t="s">
        <v>35</v>
      </c>
      <c r="E32" s="34"/>
      <c r="F32" s="34"/>
      <c r="G32" s="34"/>
      <c r="H32" s="34"/>
      <c r="I32" s="34"/>
      <c r="J32" s="97">
        <f>ROUND(J123,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5" t="s">
        <v>39</v>
      </c>
      <c r="E35" s="41" t="s">
        <v>40</v>
      </c>
      <c r="F35" s="136">
        <f>ROUND((SUM(BE123:BE151)),  2)</f>
        <v>0</v>
      </c>
      <c r="G35" s="137"/>
      <c r="H35" s="137"/>
      <c r="I35" s="138">
        <v>0.23000000000000001</v>
      </c>
      <c r="J35" s="136">
        <f>ROUND(((SUM(BE123:BE151))*I35),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6">
        <f>ROUND((SUM(BF123:BF151)),  2)</f>
        <v>0</v>
      </c>
      <c r="G36" s="137"/>
      <c r="H36" s="137"/>
      <c r="I36" s="138">
        <v>0.23000000000000001</v>
      </c>
      <c r="J36" s="136">
        <f>ROUND(((SUM(BF123:BF151))*I36),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9">
        <f>ROUND((SUM(BG123:BG151)),  2)</f>
        <v>0</v>
      </c>
      <c r="G37" s="34"/>
      <c r="H37" s="34"/>
      <c r="I37" s="140">
        <v>0.23000000000000001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9">
        <f>ROUND((SUM(BH123:BH151)),  2)</f>
        <v>0</v>
      </c>
      <c r="G38" s="34"/>
      <c r="H38" s="34"/>
      <c r="I38" s="140">
        <v>0.23000000000000001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6">
        <f>ROUND((SUM(BI123:BI151)), 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1"/>
      <c r="D41" s="142" t="s">
        <v>45</v>
      </c>
      <c r="E41" s="82"/>
      <c r="F41" s="82"/>
      <c r="G41" s="143" t="s">
        <v>46</v>
      </c>
      <c r="H41" s="144" t="s">
        <v>47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110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30" t="str">
        <f>E7</f>
        <v>OBNOVA MAŠTALE PRE HOVÄDZÍ DOBYTOK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106</v>
      </c>
      <c r="L86" s="18"/>
    </row>
    <row r="87" s="2" customFormat="1" ht="16.5" customHeight="1">
      <c r="A87" s="34"/>
      <c r="B87" s="35"/>
      <c r="C87" s="34"/>
      <c r="D87" s="34"/>
      <c r="E87" s="130" t="s">
        <v>107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108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01.06 - Bleskozvod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k.ú. Osadné, parc.č. C KN 1631/2</v>
      </c>
      <c r="G91" s="34"/>
      <c r="H91" s="34"/>
      <c r="I91" s="28" t="s">
        <v>21</v>
      </c>
      <c r="J91" s="70" t="str">
        <f>IF(J14="","",J14)</f>
        <v>23. 1. 2025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40.05" customHeight="1">
      <c r="A93" s="34"/>
      <c r="B93" s="35"/>
      <c r="C93" s="28" t="s">
        <v>23</v>
      </c>
      <c r="D93" s="34"/>
      <c r="E93" s="34"/>
      <c r="F93" s="23" t="str">
        <f>E17</f>
        <v xml:space="preserve">Filip Cichý, Hrabovec nad Laborcom s.č. 2, 067 01 </v>
      </c>
      <c r="G93" s="34"/>
      <c r="H93" s="34"/>
      <c r="I93" s="28" t="s">
        <v>29</v>
      </c>
      <c r="J93" s="32" t="str">
        <f>E23</f>
        <v>Ing.Róbert Šmajda, Palárikova 1603/2, 069 01 Snina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Martin Kofira - KM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9" t="s">
        <v>111</v>
      </c>
      <c r="D96" s="141"/>
      <c r="E96" s="141"/>
      <c r="F96" s="141"/>
      <c r="G96" s="141"/>
      <c r="H96" s="141"/>
      <c r="I96" s="141"/>
      <c r="J96" s="150" t="s">
        <v>112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1" t="s">
        <v>113</v>
      </c>
      <c r="D98" s="34"/>
      <c r="E98" s="34"/>
      <c r="F98" s="34"/>
      <c r="G98" s="34"/>
      <c r="H98" s="34"/>
      <c r="I98" s="34"/>
      <c r="J98" s="97">
        <f>J123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114</v>
      </c>
    </row>
    <row r="99" s="9" customFormat="1" ht="24.96" customHeight="1">
      <c r="A99" s="9"/>
      <c r="B99" s="152"/>
      <c r="C99" s="9"/>
      <c r="D99" s="153" t="s">
        <v>498</v>
      </c>
      <c r="E99" s="154"/>
      <c r="F99" s="154"/>
      <c r="G99" s="154"/>
      <c r="H99" s="154"/>
      <c r="I99" s="154"/>
      <c r="J99" s="155">
        <f>J124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6"/>
      <c r="C100" s="10"/>
      <c r="D100" s="157" t="s">
        <v>499</v>
      </c>
      <c r="E100" s="158"/>
      <c r="F100" s="158"/>
      <c r="G100" s="158"/>
      <c r="H100" s="158"/>
      <c r="I100" s="158"/>
      <c r="J100" s="159">
        <f>J125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500</v>
      </c>
      <c r="E101" s="158"/>
      <c r="F101" s="158"/>
      <c r="G101" s="158"/>
      <c r="H101" s="158"/>
      <c r="I101" s="158"/>
      <c r="J101" s="159">
        <f>J149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4"/>
      <c r="B102" s="35"/>
      <c r="C102" s="34"/>
      <c r="D102" s="34"/>
      <c r="E102" s="34"/>
      <c r="F102" s="34"/>
      <c r="G102" s="34"/>
      <c r="H102" s="34"/>
      <c r="I102" s="34"/>
      <c r="J102" s="34"/>
      <c r="K102" s="34"/>
      <c r="L102" s="56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="2" customFormat="1" ht="6.96" customHeight="1">
      <c r="A103" s="34"/>
      <c r="B103" s="61"/>
      <c r="C103" s="62"/>
      <c r="D103" s="62"/>
      <c r="E103" s="62"/>
      <c r="F103" s="62"/>
      <c r="G103" s="62"/>
      <c r="H103" s="62"/>
      <c r="I103" s="62"/>
      <c r="J103" s="62"/>
      <c r="K103" s="62"/>
      <c r="L103" s="56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7" s="2" customFormat="1" ht="6.96" customHeight="1">
      <c r="A107" s="34"/>
      <c r="B107" s="63"/>
      <c r="C107" s="64"/>
      <c r="D107" s="64"/>
      <c r="E107" s="64"/>
      <c r="F107" s="64"/>
      <c r="G107" s="64"/>
      <c r="H107" s="64"/>
      <c r="I107" s="64"/>
      <c r="J107" s="64"/>
      <c r="K107" s="6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24.96" customHeight="1">
      <c r="A108" s="34"/>
      <c r="B108" s="35"/>
      <c r="C108" s="19" t="s">
        <v>123</v>
      </c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35"/>
      <c r="C109" s="34"/>
      <c r="D109" s="34"/>
      <c r="E109" s="34"/>
      <c r="F109" s="34"/>
      <c r="G109" s="34"/>
      <c r="H109" s="34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2" customHeight="1">
      <c r="A110" s="34"/>
      <c r="B110" s="35"/>
      <c r="C110" s="28" t="s">
        <v>15</v>
      </c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6.5" customHeight="1">
      <c r="A111" s="34"/>
      <c r="B111" s="35"/>
      <c r="C111" s="34"/>
      <c r="D111" s="34"/>
      <c r="E111" s="130" t="str">
        <f>E7</f>
        <v>OBNOVA MAŠTALE PRE HOVÄDZÍ DOBYTOK</v>
      </c>
      <c r="F111" s="28"/>
      <c r="G111" s="28"/>
      <c r="H111" s="28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1" customFormat="1" ht="12" customHeight="1">
      <c r="B112" s="18"/>
      <c r="C112" s="28" t="s">
        <v>106</v>
      </c>
      <c r="L112" s="18"/>
    </row>
    <row r="113" s="2" customFormat="1" ht="16.5" customHeight="1">
      <c r="A113" s="34"/>
      <c r="B113" s="35"/>
      <c r="C113" s="34"/>
      <c r="D113" s="34"/>
      <c r="E113" s="130" t="s">
        <v>107</v>
      </c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108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6.5" customHeight="1">
      <c r="A115" s="34"/>
      <c r="B115" s="35"/>
      <c r="C115" s="34"/>
      <c r="D115" s="34"/>
      <c r="E115" s="68" t="str">
        <f>E11</f>
        <v>01.06 - Bleskozvod</v>
      </c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19</v>
      </c>
      <c r="D117" s="34"/>
      <c r="E117" s="34"/>
      <c r="F117" s="23" t="str">
        <f>F14</f>
        <v>k.ú. Osadné, parc.č. C KN 1631/2</v>
      </c>
      <c r="G117" s="34"/>
      <c r="H117" s="34"/>
      <c r="I117" s="28" t="s">
        <v>21</v>
      </c>
      <c r="J117" s="70" t="str">
        <f>IF(J14="","",J14)</f>
        <v>23. 1. 2025</v>
      </c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40.05" customHeight="1">
      <c r="A119" s="34"/>
      <c r="B119" s="35"/>
      <c r="C119" s="28" t="s">
        <v>23</v>
      </c>
      <c r="D119" s="34"/>
      <c r="E119" s="34"/>
      <c r="F119" s="23" t="str">
        <f>E17</f>
        <v xml:space="preserve">Filip Cichý, Hrabovec nad Laborcom s.č. 2, 067 01 </v>
      </c>
      <c r="G119" s="34"/>
      <c r="H119" s="34"/>
      <c r="I119" s="28" t="s">
        <v>29</v>
      </c>
      <c r="J119" s="32" t="str">
        <f>E23</f>
        <v>Ing.Róbert Šmajda, Palárikova 1603/2, 069 01 Snina</v>
      </c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5.15" customHeight="1">
      <c r="A120" s="34"/>
      <c r="B120" s="35"/>
      <c r="C120" s="28" t="s">
        <v>27</v>
      </c>
      <c r="D120" s="34"/>
      <c r="E120" s="34"/>
      <c r="F120" s="23" t="str">
        <f>IF(E20="","",E20)</f>
        <v>Vyplň údaj</v>
      </c>
      <c r="G120" s="34"/>
      <c r="H120" s="34"/>
      <c r="I120" s="28" t="s">
        <v>32</v>
      </c>
      <c r="J120" s="32" t="str">
        <f>E26</f>
        <v>Martin Kofira - KM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0.32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11" customFormat="1" ht="29.28" customHeight="1">
      <c r="A122" s="160"/>
      <c r="B122" s="161"/>
      <c r="C122" s="162" t="s">
        <v>124</v>
      </c>
      <c r="D122" s="163" t="s">
        <v>60</v>
      </c>
      <c r="E122" s="163" t="s">
        <v>56</v>
      </c>
      <c r="F122" s="163" t="s">
        <v>57</v>
      </c>
      <c r="G122" s="163" t="s">
        <v>125</v>
      </c>
      <c r="H122" s="163" t="s">
        <v>126</v>
      </c>
      <c r="I122" s="163" t="s">
        <v>127</v>
      </c>
      <c r="J122" s="164" t="s">
        <v>112</v>
      </c>
      <c r="K122" s="165" t="s">
        <v>128</v>
      </c>
      <c r="L122" s="166"/>
      <c r="M122" s="87" t="s">
        <v>1</v>
      </c>
      <c r="N122" s="88" t="s">
        <v>39</v>
      </c>
      <c r="O122" s="88" t="s">
        <v>129</v>
      </c>
      <c r="P122" s="88" t="s">
        <v>130</v>
      </c>
      <c r="Q122" s="88" t="s">
        <v>131</v>
      </c>
      <c r="R122" s="88" t="s">
        <v>132</v>
      </c>
      <c r="S122" s="88" t="s">
        <v>133</v>
      </c>
      <c r="T122" s="89" t="s">
        <v>134</v>
      </c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</row>
    <row r="123" s="2" customFormat="1" ht="22.8" customHeight="1">
      <c r="A123" s="34"/>
      <c r="B123" s="35"/>
      <c r="C123" s="94" t="s">
        <v>113</v>
      </c>
      <c r="D123" s="34"/>
      <c r="E123" s="34"/>
      <c r="F123" s="34"/>
      <c r="G123" s="34"/>
      <c r="H123" s="34"/>
      <c r="I123" s="34"/>
      <c r="J123" s="167">
        <f>BK123</f>
        <v>0</v>
      </c>
      <c r="K123" s="34"/>
      <c r="L123" s="35"/>
      <c r="M123" s="90"/>
      <c r="N123" s="74"/>
      <c r="O123" s="91"/>
      <c r="P123" s="168">
        <f>P124</f>
        <v>0</v>
      </c>
      <c r="Q123" s="91"/>
      <c r="R123" s="168">
        <f>R124</f>
        <v>0</v>
      </c>
      <c r="S123" s="91"/>
      <c r="T123" s="169">
        <f>T124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5" t="s">
        <v>74</v>
      </c>
      <c r="AU123" s="15" t="s">
        <v>114</v>
      </c>
      <c r="BK123" s="170">
        <f>BK124</f>
        <v>0</v>
      </c>
    </row>
    <row r="124" s="12" customFormat="1" ht="25.92" customHeight="1">
      <c r="A124" s="12"/>
      <c r="B124" s="171"/>
      <c r="C124" s="12"/>
      <c r="D124" s="172" t="s">
        <v>74</v>
      </c>
      <c r="E124" s="173" t="s">
        <v>501</v>
      </c>
      <c r="F124" s="173" t="s">
        <v>502</v>
      </c>
      <c r="G124" s="12"/>
      <c r="H124" s="12"/>
      <c r="I124" s="174"/>
      <c r="J124" s="175">
        <f>BK124</f>
        <v>0</v>
      </c>
      <c r="K124" s="12"/>
      <c r="L124" s="171"/>
      <c r="M124" s="176"/>
      <c r="N124" s="177"/>
      <c r="O124" s="177"/>
      <c r="P124" s="178">
        <f>P125+P149</f>
        <v>0</v>
      </c>
      <c r="Q124" s="177"/>
      <c r="R124" s="178">
        <f>R125+R149</f>
        <v>0</v>
      </c>
      <c r="S124" s="177"/>
      <c r="T124" s="179">
        <f>T125+T149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72" t="s">
        <v>82</v>
      </c>
      <c r="AT124" s="180" t="s">
        <v>74</v>
      </c>
      <c r="AU124" s="180" t="s">
        <v>75</v>
      </c>
      <c r="AY124" s="172" t="s">
        <v>137</v>
      </c>
      <c r="BK124" s="181">
        <f>BK125+BK149</f>
        <v>0</v>
      </c>
    </row>
    <row r="125" s="12" customFormat="1" ht="22.8" customHeight="1">
      <c r="A125" s="12"/>
      <c r="B125" s="171"/>
      <c r="C125" s="12"/>
      <c r="D125" s="172" t="s">
        <v>74</v>
      </c>
      <c r="E125" s="182" t="s">
        <v>503</v>
      </c>
      <c r="F125" s="182" t="s">
        <v>504</v>
      </c>
      <c r="G125" s="12"/>
      <c r="H125" s="12"/>
      <c r="I125" s="174"/>
      <c r="J125" s="183">
        <f>BK125</f>
        <v>0</v>
      </c>
      <c r="K125" s="12"/>
      <c r="L125" s="171"/>
      <c r="M125" s="176"/>
      <c r="N125" s="177"/>
      <c r="O125" s="177"/>
      <c r="P125" s="178">
        <f>SUM(P126:P148)</f>
        <v>0</v>
      </c>
      <c r="Q125" s="177"/>
      <c r="R125" s="178">
        <f>SUM(R126:R148)</f>
        <v>0</v>
      </c>
      <c r="S125" s="177"/>
      <c r="T125" s="179">
        <f>SUM(T126:T148)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72" t="s">
        <v>82</v>
      </c>
      <c r="AT125" s="180" t="s">
        <v>74</v>
      </c>
      <c r="AU125" s="180" t="s">
        <v>82</v>
      </c>
      <c r="AY125" s="172" t="s">
        <v>137</v>
      </c>
      <c r="BK125" s="181">
        <f>SUM(BK126:BK148)</f>
        <v>0</v>
      </c>
    </row>
    <row r="126" s="2" customFormat="1" ht="24.15" customHeight="1">
      <c r="A126" s="34"/>
      <c r="B126" s="184"/>
      <c r="C126" s="185" t="s">
        <v>82</v>
      </c>
      <c r="D126" s="185" t="s">
        <v>140</v>
      </c>
      <c r="E126" s="186" t="s">
        <v>505</v>
      </c>
      <c r="F126" s="187" t="s">
        <v>506</v>
      </c>
      <c r="G126" s="188" t="s">
        <v>166</v>
      </c>
      <c r="H126" s="189">
        <v>150</v>
      </c>
      <c r="I126" s="190"/>
      <c r="J126" s="191">
        <f>ROUND(I126*H126,2)</f>
        <v>0</v>
      </c>
      <c r="K126" s="192"/>
      <c r="L126" s="35"/>
      <c r="M126" s="193" t="s">
        <v>1</v>
      </c>
      <c r="N126" s="194" t="s">
        <v>41</v>
      </c>
      <c r="O126" s="78"/>
      <c r="P126" s="195">
        <f>O126*H126</f>
        <v>0</v>
      </c>
      <c r="Q126" s="195">
        <v>0</v>
      </c>
      <c r="R126" s="195">
        <f>Q126*H126</f>
        <v>0</v>
      </c>
      <c r="S126" s="195">
        <v>0</v>
      </c>
      <c r="T126" s="196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7" t="s">
        <v>507</v>
      </c>
      <c r="AT126" s="197" t="s">
        <v>140</v>
      </c>
      <c r="AU126" s="197" t="s">
        <v>88</v>
      </c>
      <c r="AY126" s="15" t="s">
        <v>137</v>
      </c>
      <c r="BE126" s="198">
        <f>IF(N126="základná",J126,0)</f>
        <v>0</v>
      </c>
      <c r="BF126" s="198">
        <f>IF(N126="znížená",J126,0)</f>
        <v>0</v>
      </c>
      <c r="BG126" s="198">
        <f>IF(N126="zákl. prenesená",J126,0)</f>
        <v>0</v>
      </c>
      <c r="BH126" s="198">
        <f>IF(N126="zníž. prenesená",J126,0)</f>
        <v>0</v>
      </c>
      <c r="BI126" s="198">
        <f>IF(N126="nulová",J126,0)</f>
        <v>0</v>
      </c>
      <c r="BJ126" s="15" t="s">
        <v>88</v>
      </c>
      <c r="BK126" s="198">
        <f>ROUND(I126*H126,2)</f>
        <v>0</v>
      </c>
      <c r="BL126" s="15" t="s">
        <v>507</v>
      </c>
      <c r="BM126" s="197" t="s">
        <v>163</v>
      </c>
    </row>
    <row r="127" s="2" customFormat="1" ht="16.5" customHeight="1">
      <c r="A127" s="34"/>
      <c r="B127" s="184"/>
      <c r="C127" s="185" t="s">
        <v>88</v>
      </c>
      <c r="D127" s="185" t="s">
        <v>140</v>
      </c>
      <c r="E127" s="186" t="s">
        <v>508</v>
      </c>
      <c r="F127" s="187" t="s">
        <v>509</v>
      </c>
      <c r="G127" s="188" t="s">
        <v>510</v>
      </c>
      <c r="H127" s="189">
        <v>12</v>
      </c>
      <c r="I127" s="190"/>
      <c r="J127" s="191">
        <f>ROUND(I127*H127,2)</f>
        <v>0</v>
      </c>
      <c r="K127" s="192"/>
      <c r="L127" s="35"/>
      <c r="M127" s="193" t="s">
        <v>1</v>
      </c>
      <c r="N127" s="194" t="s">
        <v>41</v>
      </c>
      <c r="O127" s="78"/>
      <c r="P127" s="195">
        <f>O127*H127</f>
        <v>0</v>
      </c>
      <c r="Q127" s="195">
        <v>0</v>
      </c>
      <c r="R127" s="195">
        <f>Q127*H127</f>
        <v>0</v>
      </c>
      <c r="S127" s="195">
        <v>0</v>
      </c>
      <c r="T127" s="196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7" t="s">
        <v>507</v>
      </c>
      <c r="AT127" s="197" t="s">
        <v>140</v>
      </c>
      <c r="AU127" s="197" t="s">
        <v>88</v>
      </c>
      <c r="AY127" s="15" t="s">
        <v>137</v>
      </c>
      <c r="BE127" s="198">
        <f>IF(N127="základná",J127,0)</f>
        <v>0</v>
      </c>
      <c r="BF127" s="198">
        <f>IF(N127="znížená",J127,0)</f>
        <v>0</v>
      </c>
      <c r="BG127" s="198">
        <f>IF(N127="zákl. prenesená",J127,0)</f>
        <v>0</v>
      </c>
      <c r="BH127" s="198">
        <f>IF(N127="zníž. prenesená",J127,0)</f>
        <v>0</v>
      </c>
      <c r="BI127" s="198">
        <f>IF(N127="nulová",J127,0)</f>
        <v>0</v>
      </c>
      <c r="BJ127" s="15" t="s">
        <v>88</v>
      </c>
      <c r="BK127" s="198">
        <f>ROUND(I127*H127,2)</f>
        <v>0</v>
      </c>
      <c r="BL127" s="15" t="s">
        <v>507</v>
      </c>
      <c r="BM127" s="197" t="s">
        <v>221</v>
      </c>
    </row>
    <row r="128" s="2" customFormat="1" ht="24.15" customHeight="1">
      <c r="A128" s="34"/>
      <c r="B128" s="184"/>
      <c r="C128" s="185" t="s">
        <v>151</v>
      </c>
      <c r="D128" s="185" t="s">
        <v>140</v>
      </c>
      <c r="E128" s="186" t="s">
        <v>511</v>
      </c>
      <c r="F128" s="187" t="s">
        <v>512</v>
      </c>
      <c r="G128" s="188" t="s">
        <v>510</v>
      </c>
      <c r="H128" s="189">
        <v>40</v>
      </c>
      <c r="I128" s="190"/>
      <c r="J128" s="191">
        <f>ROUND(I128*H128,2)</f>
        <v>0</v>
      </c>
      <c r="K128" s="192"/>
      <c r="L128" s="35"/>
      <c r="M128" s="193" t="s">
        <v>1</v>
      </c>
      <c r="N128" s="194" t="s">
        <v>41</v>
      </c>
      <c r="O128" s="78"/>
      <c r="P128" s="195">
        <f>O128*H128</f>
        <v>0</v>
      </c>
      <c r="Q128" s="195">
        <v>0</v>
      </c>
      <c r="R128" s="195">
        <f>Q128*H128</f>
        <v>0</v>
      </c>
      <c r="S128" s="195">
        <v>0</v>
      </c>
      <c r="T128" s="196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7" t="s">
        <v>507</v>
      </c>
      <c r="AT128" s="197" t="s">
        <v>140</v>
      </c>
      <c r="AU128" s="197" t="s">
        <v>88</v>
      </c>
      <c r="AY128" s="15" t="s">
        <v>137</v>
      </c>
      <c r="BE128" s="198">
        <f>IF(N128="základná",J128,0)</f>
        <v>0</v>
      </c>
      <c r="BF128" s="198">
        <f>IF(N128="znížená",J128,0)</f>
        <v>0</v>
      </c>
      <c r="BG128" s="198">
        <f>IF(N128="zákl. prenesená",J128,0)</f>
        <v>0</v>
      </c>
      <c r="BH128" s="198">
        <f>IF(N128="zníž. prenesená",J128,0)</f>
        <v>0</v>
      </c>
      <c r="BI128" s="198">
        <f>IF(N128="nulová",J128,0)</f>
        <v>0</v>
      </c>
      <c r="BJ128" s="15" t="s">
        <v>88</v>
      </c>
      <c r="BK128" s="198">
        <f>ROUND(I128*H128,2)</f>
        <v>0</v>
      </c>
      <c r="BL128" s="15" t="s">
        <v>507</v>
      </c>
      <c r="BM128" s="197" t="s">
        <v>231</v>
      </c>
    </row>
    <row r="129" s="2" customFormat="1" ht="16.5" customHeight="1">
      <c r="A129" s="34"/>
      <c r="B129" s="184"/>
      <c r="C129" s="185" t="s">
        <v>144</v>
      </c>
      <c r="D129" s="185" t="s">
        <v>140</v>
      </c>
      <c r="E129" s="186" t="s">
        <v>513</v>
      </c>
      <c r="F129" s="187" t="s">
        <v>514</v>
      </c>
      <c r="G129" s="188" t="s">
        <v>510</v>
      </c>
      <c r="H129" s="189">
        <v>10</v>
      </c>
      <c r="I129" s="190"/>
      <c r="J129" s="191">
        <f>ROUND(I129*H129,2)</f>
        <v>0</v>
      </c>
      <c r="K129" s="192"/>
      <c r="L129" s="35"/>
      <c r="M129" s="193" t="s">
        <v>1</v>
      </c>
      <c r="N129" s="194" t="s">
        <v>41</v>
      </c>
      <c r="O129" s="78"/>
      <c r="P129" s="195">
        <f>O129*H129</f>
        <v>0</v>
      </c>
      <c r="Q129" s="195">
        <v>0</v>
      </c>
      <c r="R129" s="195">
        <f>Q129*H129</f>
        <v>0</v>
      </c>
      <c r="S129" s="195">
        <v>0</v>
      </c>
      <c r="T129" s="196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7" t="s">
        <v>507</v>
      </c>
      <c r="AT129" s="197" t="s">
        <v>140</v>
      </c>
      <c r="AU129" s="197" t="s">
        <v>88</v>
      </c>
      <c r="AY129" s="15" t="s">
        <v>137</v>
      </c>
      <c r="BE129" s="198">
        <f>IF(N129="základná",J129,0)</f>
        <v>0</v>
      </c>
      <c r="BF129" s="198">
        <f>IF(N129="znížená",J129,0)</f>
        <v>0</v>
      </c>
      <c r="BG129" s="198">
        <f>IF(N129="zákl. prenesená",J129,0)</f>
        <v>0</v>
      </c>
      <c r="BH129" s="198">
        <f>IF(N129="zníž. prenesená",J129,0)</f>
        <v>0</v>
      </c>
      <c r="BI129" s="198">
        <f>IF(N129="nulová",J129,0)</f>
        <v>0</v>
      </c>
      <c r="BJ129" s="15" t="s">
        <v>88</v>
      </c>
      <c r="BK129" s="198">
        <f>ROUND(I129*H129,2)</f>
        <v>0</v>
      </c>
      <c r="BL129" s="15" t="s">
        <v>507</v>
      </c>
      <c r="BM129" s="197" t="s">
        <v>241</v>
      </c>
    </row>
    <row r="130" s="2" customFormat="1" ht="21.75" customHeight="1">
      <c r="A130" s="34"/>
      <c r="B130" s="184"/>
      <c r="C130" s="185" t="s">
        <v>165</v>
      </c>
      <c r="D130" s="185" t="s">
        <v>140</v>
      </c>
      <c r="E130" s="186" t="s">
        <v>515</v>
      </c>
      <c r="F130" s="187" t="s">
        <v>516</v>
      </c>
      <c r="G130" s="188" t="s">
        <v>510</v>
      </c>
      <c r="H130" s="189">
        <v>10</v>
      </c>
      <c r="I130" s="190"/>
      <c r="J130" s="191">
        <f>ROUND(I130*H130,2)</f>
        <v>0</v>
      </c>
      <c r="K130" s="192"/>
      <c r="L130" s="35"/>
      <c r="M130" s="193" t="s">
        <v>1</v>
      </c>
      <c r="N130" s="194" t="s">
        <v>41</v>
      </c>
      <c r="O130" s="78"/>
      <c r="P130" s="195">
        <f>O130*H130</f>
        <v>0</v>
      </c>
      <c r="Q130" s="195">
        <v>0</v>
      </c>
      <c r="R130" s="195">
        <f>Q130*H130</f>
        <v>0</v>
      </c>
      <c r="S130" s="195">
        <v>0</v>
      </c>
      <c r="T130" s="19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7" t="s">
        <v>507</v>
      </c>
      <c r="AT130" s="197" t="s">
        <v>140</v>
      </c>
      <c r="AU130" s="197" t="s">
        <v>88</v>
      </c>
      <c r="AY130" s="15" t="s">
        <v>137</v>
      </c>
      <c r="BE130" s="198">
        <f>IF(N130="základná",J130,0)</f>
        <v>0</v>
      </c>
      <c r="BF130" s="198">
        <f>IF(N130="znížená",J130,0)</f>
        <v>0</v>
      </c>
      <c r="BG130" s="198">
        <f>IF(N130="zákl. prenesená",J130,0)</f>
        <v>0</v>
      </c>
      <c r="BH130" s="198">
        <f>IF(N130="zníž. prenesená",J130,0)</f>
        <v>0</v>
      </c>
      <c r="BI130" s="198">
        <f>IF(N130="nulová",J130,0)</f>
        <v>0</v>
      </c>
      <c r="BJ130" s="15" t="s">
        <v>88</v>
      </c>
      <c r="BK130" s="198">
        <f>ROUND(I130*H130,2)</f>
        <v>0</v>
      </c>
      <c r="BL130" s="15" t="s">
        <v>507</v>
      </c>
      <c r="BM130" s="197" t="s">
        <v>248</v>
      </c>
    </row>
    <row r="131" s="2" customFormat="1" ht="16.5" customHeight="1">
      <c r="A131" s="34"/>
      <c r="B131" s="184"/>
      <c r="C131" s="199" t="s">
        <v>172</v>
      </c>
      <c r="D131" s="199" t="s">
        <v>166</v>
      </c>
      <c r="E131" s="200" t="s">
        <v>82</v>
      </c>
      <c r="F131" s="201" t="s">
        <v>517</v>
      </c>
      <c r="G131" s="202" t="s">
        <v>518</v>
      </c>
      <c r="H131" s="203">
        <v>25</v>
      </c>
      <c r="I131" s="204"/>
      <c r="J131" s="205">
        <f>ROUND(I131*H131,2)</f>
        <v>0</v>
      </c>
      <c r="K131" s="206"/>
      <c r="L131" s="207"/>
      <c r="M131" s="208" t="s">
        <v>1</v>
      </c>
      <c r="N131" s="209" t="s">
        <v>41</v>
      </c>
      <c r="O131" s="78"/>
      <c r="P131" s="195">
        <f>O131*H131</f>
        <v>0</v>
      </c>
      <c r="Q131" s="195">
        <v>0</v>
      </c>
      <c r="R131" s="195">
        <f>Q131*H131</f>
        <v>0</v>
      </c>
      <c r="S131" s="195">
        <v>0</v>
      </c>
      <c r="T131" s="19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519</v>
      </c>
      <c r="AT131" s="197" t="s">
        <v>166</v>
      </c>
      <c r="AU131" s="197" t="s">
        <v>88</v>
      </c>
      <c r="AY131" s="15" t="s">
        <v>137</v>
      </c>
      <c r="BE131" s="198">
        <f>IF(N131="základná",J131,0)</f>
        <v>0</v>
      </c>
      <c r="BF131" s="198">
        <f>IF(N131="znížená",J131,0)</f>
        <v>0</v>
      </c>
      <c r="BG131" s="198">
        <f>IF(N131="zákl. prenesená",J131,0)</f>
        <v>0</v>
      </c>
      <c r="BH131" s="198">
        <f>IF(N131="zníž. prenesená",J131,0)</f>
        <v>0</v>
      </c>
      <c r="BI131" s="198">
        <f>IF(N131="nulová",J131,0)</f>
        <v>0</v>
      </c>
      <c r="BJ131" s="15" t="s">
        <v>88</v>
      </c>
      <c r="BK131" s="198">
        <f>ROUND(I131*H131,2)</f>
        <v>0</v>
      </c>
      <c r="BL131" s="15" t="s">
        <v>507</v>
      </c>
      <c r="BM131" s="197" t="s">
        <v>88</v>
      </c>
    </row>
    <row r="132" s="2" customFormat="1" ht="16.5" customHeight="1">
      <c r="A132" s="34"/>
      <c r="B132" s="184"/>
      <c r="C132" s="199" t="s">
        <v>176</v>
      </c>
      <c r="D132" s="199" t="s">
        <v>166</v>
      </c>
      <c r="E132" s="200" t="s">
        <v>520</v>
      </c>
      <c r="F132" s="201" t="s">
        <v>521</v>
      </c>
      <c r="G132" s="202" t="s">
        <v>522</v>
      </c>
      <c r="H132" s="203">
        <v>10</v>
      </c>
      <c r="I132" s="204"/>
      <c r="J132" s="205">
        <f>ROUND(I132*H132,2)</f>
        <v>0</v>
      </c>
      <c r="K132" s="206"/>
      <c r="L132" s="207"/>
      <c r="M132" s="208" t="s">
        <v>1</v>
      </c>
      <c r="N132" s="209" t="s">
        <v>41</v>
      </c>
      <c r="O132" s="78"/>
      <c r="P132" s="195">
        <f>O132*H132</f>
        <v>0</v>
      </c>
      <c r="Q132" s="195">
        <v>0</v>
      </c>
      <c r="R132" s="195">
        <f>Q132*H132</f>
        <v>0</v>
      </c>
      <c r="S132" s="195">
        <v>0</v>
      </c>
      <c r="T132" s="19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519</v>
      </c>
      <c r="AT132" s="197" t="s">
        <v>166</v>
      </c>
      <c r="AU132" s="197" t="s">
        <v>88</v>
      </c>
      <c r="AY132" s="15" t="s">
        <v>137</v>
      </c>
      <c r="BE132" s="198">
        <f>IF(N132="základná",J132,0)</f>
        <v>0</v>
      </c>
      <c r="BF132" s="198">
        <f>IF(N132="znížená",J132,0)</f>
        <v>0</v>
      </c>
      <c r="BG132" s="198">
        <f>IF(N132="zákl. prenesená",J132,0)</f>
        <v>0</v>
      </c>
      <c r="BH132" s="198">
        <f>IF(N132="zníž. prenesená",J132,0)</f>
        <v>0</v>
      </c>
      <c r="BI132" s="198">
        <f>IF(N132="nulová",J132,0)</f>
        <v>0</v>
      </c>
      <c r="BJ132" s="15" t="s">
        <v>88</v>
      </c>
      <c r="BK132" s="198">
        <f>ROUND(I132*H132,2)</f>
        <v>0</v>
      </c>
      <c r="BL132" s="15" t="s">
        <v>507</v>
      </c>
      <c r="BM132" s="197" t="s">
        <v>144</v>
      </c>
    </row>
    <row r="133" s="2" customFormat="1" ht="16.5" customHeight="1">
      <c r="A133" s="34"/>
      <c r="B133" s="184"/>
      <c r="C133" s="199" t="s">
        <v>182</v>
      </c>
      <c r="D133" s="199" t="s">
        <v>166</v>
      </c>
      <c r="E133" s="200" t="s">
        <v>523</v>
      </c>
      <c r="F133" s="201" t="s">
        <v>524</v>
      </c>
      <c r="G133" s="202" t="s">
        <v>522</v>
      </c>
      <c r="H133" s="203">
        <v>5</v>
      </c>
      <c r="I133" s="204"/>
      <c r="J133" s="205">
        <f>ROUND(I133*H133,2)</f>
        <v>0</v>
      </c>
      <c r="K133" s="206"/>
      <c r="L133" s="207"/>
      <c r="M133" s="208" t="s">
        <v>1</v>
      </c>
      <c r="N133" s="209" t="s">
        <v>41</v>
      </c>
      <c r="O133" s="78"/>
      <c r="P133" s="195">
        <f>O133*H133</f>
        <v>0</v>
      </c>
      <c r="Q133" s="195">
        <v>0</v>
      </c>
      <c r="R133" s="195">
        <f>Q133*H133</f>
        <v>0</v>
      </c>
      <c r="S133" s="195">
        <v>0</v>
      </c>
      <c r="T133" s="19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519</v>
      </c>
      <c r="AT133" s="197" t="s">
        <v>166</v>
      </c>
      <c r="AU133" s="197" t="s">
        <v>88</v>
      </c>
      <c r="AY133" s="15" t="s">
        <v>137</v>
      </c>
      <c r="BE133" s="198">
        <f>IF(N133="základná",J133,0)</f>
        <v>0</v>
      </c>
      <c r="BF133" s="198">
        <f>IF(N133="znížená",J133,0)</f>
        <v>0</v>
      </c>
      <c r="BG133" s="198">
        <f>IF(N133="zákl. prenesená",J133,0)</f>
        <v>0</v>
      </c>
      <c r="BH133" s="198">
        <f>IF(N133="zníž. prenesená",J133,0)</f>
        <v>0</v>
      </c>
      <c r="BI133" s="198">
        <f>IF(N133="nulová",J133,0)</f>
        <v>0</v>
      </c>
      <c r="BJ133" s="15" t="s">
        <v>88</v>
      </c>
      <c r="BK133" s="198">
        <f>ROUND(I133*H133,2)</f>
        <v>0</v>
      </c>
      <c r="BL133" s="15" t="s">
        <v>507</v>
      </c>
      <c r="BM133" s="197" t="s">
        <v>172</v>
      </c>
    </row>
    <row r="134" s="2" customFormat="1" ht="16.5" customHeight="1">
      <c r="A134" s="34"/>
      <c r="B134" s="184"/>
      <c r="C134" s="199" t="s">
        <v>138</v>
      </c>
      <c r="D134" s="199" t="s">
        <v>166</v>
      </c>
      <c r="E134" s="200" t="s">
        <v>525</v>
      </c>
      <c r="F134" s="201" t="s">
        <v>526</v>
      </c>
      <c r="G134" s="202" t="s">
        <v>522</v>
      </c>
      <c r="H134" s="203">
        <v>10</v>
      </c>
      <c r="I134" s="204"/>
      <c r="J134" s="205">
        <f>ROUND(I134*H134,2)</f>
        <v>0</v>
      </c>
      <c r="K134" s="206"/>
      <c r="L134" s="207"/>
      <c r="M134" s="208" t="s">
        <v>1</v>
      </c>
      <c r="N134" s="209" t="s">
        <v>41</v>
      </c>
      <c r="O134" s="78"/>
      <c r="P134" s="195">
        <f>O134*H134</f>
        <v>0</v>
      </c>
      <c r="Q134" s="195">
        <v>0</v>
      </c>
      <c r="R134" s="195">
        <f>Q134*H134</f>
        <v>0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519</v>
      </c>
      <c r="AT134" s="197" t="s">
        <v>166</v>
      </c>
      <c r="AU134" s="197" t="s">
        <v>88</v>
      </c>
      <c r="AY134" s="15" t="s">
        <v>137</v>
      </c>
      <c r="BE134" s="198">
        <f>IF(N134="základná",J134,0)</f>
        <v>0</v>
      </c>
      <c r="BF134" s="198">
        <f>IF(N134="znížená",J134,0)</f>
        <v>0</v>
      </c>
      <c r="BG134" s="198">
        <f>IF(N134="zákl. prenesená",J134,0)</f>
        <v>0</v>
      </c>
      <c r="BH134" s="198">
        <f>IF(N134="zníž. prenesená",J134,0)</f>
        <v>0</v>
      </c>
      <c r="BI134" s="198">
        <f>IF(N134="nulová",J134,0)</f>
        <v>0</v>
      </c>
      <c r="BJ134" s="15" t="s">
        <v>88</v>
      </c>
      <c r="BK134" s="198">
        <f>ROUND(I134*H134,2)</f>
        <v>0</v>
      </c>
      <c r="BL134" s="15" t="s">
        <v>507</v>
      </c>
      <c r="BM134" s="197" t="s">
        <v>182</v>
      </c>
    </row>
    <row r="135" s="2" customFormat="1" ht="16.5" customHeight="1">
      <c r="A135" s="34"/>
      <c r="B135" s="184"/>
      <c r="C135" s="199" t="s">
        <v>189</v>
      </c>
      <c r="D135" s="199" t="s">
        <v>166</v>
      </c>
      <c r="E135" s="200" t="s">
        <v>527</v>
      </c>
      <c r="F135" s="201" t="s">
        <v>528</v>
      </c>
      <c r="G135" s="202" t="s">
        <v>522</v>
      </c>
      <c r="H135" s="203">
        <v>2</v>
      </c>
      <c r="I135" s="204"/>
      <c r="J135" s="205">
        <f>ROUND(I135*H135,2)</f>
        <v>0</v>
      </c>
      <c r="K135" s="206"/>
      <c r="L135" s="207"/>
      <c r="M135" s="208" t="s">
        <v>1</v>
      </c>
      <c r="N135" s="209" t="s">
        <v>41</v>
      </c>
      <c r="O135" s="78"/>
      <c r="P135" s="195">
        <f>O135*H135</f>
        <v>0</v>
      </c>
      <c r="Q135" s="195">
        <v>0</v>
      </c>
      <c r="R135" s="195">
        <f>Q135*H135</f>
        <v>0</v>
      </c>
      <c r="S135" s="195">
        <v>0</v>
      </c>
      <c r="T135" s="19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519</v>
      </c>
      <c r="AT135" s="197" t="s">
        <v>166</v>
      </c>
      <c r="AU135" s="197" t="s">
        <v>88</v>
      </c>
      <c r="AY135" s="15" t="s">
        <v>137</v>
      </c>
      <c r="BE135" s="198">
        <f>IF(N135="základná",J135,0)</f>
        <v>0</v>
      </c>
      <c r="BF135" s="198">
        <f>IF(N135="znížená",J135,0)</f>
        <v>0</v>
      </c>
      <c r="BG135" s="198">
        <f>IF(N135="zákl. prenesená",J135,0)</f>
        <v>0</v>
      </c>
      <c r="BH135" s="198">
        <f>IF(N135="zníž. prenesená",J135,0)</f>
        <v>0</v>
      </c>
      <c r="BI135" s="198">
        <f>IF(N135="nulová",J135,0)</f>
        <v>0</v>
      </c>
      <c r="BJ135" s="15" t="s">
        <v>88</v>
      </c>
      <c r="BK135" s="198">
        <f>ROUND(I135*H135,2)</f>
        <v>0</v>
      </c>
      <c r="BL135" s="15" t="s">
        <v>507</v>
      </c>
      <c r="BM135" s="197" t="s">
        <v>189</v>
      </c>
    </row>
    <row r="136" s="2" customFormat="1" ht="16.5" customHeight="1">
      <c r="A136" s="34"/>
      <c r="B136" s="184"/>
      <c r="C136" s="199" t="s">
        <v>193</v>
      </c>
      <c r="D136" s="199" t="s">
        <v>166</v>
      </c>
      <c r="E136" s="200" t="s">
        <v>529</v>
      </c>
      <c r="F136" s="201" t="s">
        <v>530</v>
      </c>
      <c r="G136" s="202" t="s">
        <v>522</v>
      </c>
      <c r="H136" s="203">
        <v>2</v>
      </c>
      <c r="I136" s="204"/>
      <c r="J136" s="205">
        <f>ROUND(I136*H136,2)</f>
        <v>0</v>
      </c>
      <c r="K136" s="206"/>
      <c r="L136" s="207"/>
      <c r="M136" s="208" t="s">
        <v>1</v>
      </c>
      <c r="N136" s="209" t="s">
        <v>41</v>
      </c>
      <c r="O136" s="78"/>
      <c r="P136" s="195">
        <f>O136*H136</f>
        <v>0</v>
      </c>
      <c r="Q136" s="195">
        <v>0</v>
      </c>
      <c r="R136" s="195">
        <f>Q136*H136</f>
        <v>0</v>
      </c>
      <c r="S136" s="195">
        <v>0</v>
      </c>
      <c r="T136" s="19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519</v>
      </c>
      <c r="AT136" s="197" t="s">
        <v>166</v>
      </c>
      <c r="AU136" s="197" t="s">
        <v>88</v>
      </c>
      <c r="AY136" s="15" t="s">
        <v>137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5" t="s">
        <v>88</v>
      </c>
      <c r="BK136" s="198">
        <f>ROUND(I136*H136,2)</f>
        <v>0</v>
      </c>
      <c r="BL136" s="15" t="s">
        <v>507</v>
      </c>
      <c r="BM136" s="197" t="s">
        <v>197</v>
      </c>
    </row>
    <row r="137" s="2" customFormat="1" ht="16.5" customHeight="1">
      <c r="A137" s="34"/>
      <c r="B137" s="184"/>
      <c r="C137" s="199" t="s">
        <v>197</v>
      </c>
      <c r="D137" s="199" t="s">
        <v>166</v>
      </c>
      <c r="E137" s="200" t="s">
        <v>531</v>
      </c>
      <c r="F137" s="201" t="s">
        <v>532</v>
      </c>
      <c r="G137" s="202" t="s">
        <v>522</v>
      </c>
      <c r="H137" s="203">
        <v>20</v>
      </c>
      <c r="I137" s="204"/>
      <c r="J137" s="205">
        <f>ROUND(I137*H137,2)</f>
        <v>0</v>
      </c>
      <c r="K137" s="206"/>
      <c r="L137" s="207"/>
      <c r="M137" s="208" t="s">
        <v>1</v>
      </c>
      <c r="N137" s="209" t="s">
        <v>41</v>
      </c>
      <c r="O137" s="78"/>
      <c r="P137" s="195">
        <f>O137*H137</f>
        <v>0</v>
      </c>
      <c r="Q137" s="195">
        <v>0</v>
      </c>
      <c r="R137" s="195">
        <f>Q137*H137</f>
        <v>0</v>
      </c>
      <c r="S137" s="195">
        <v>0</v>
      </c>
      <c r="T137" s="19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519</v>
      </c>
      <c r="AT137" s="197" t="s">
        <v>166</v>
      </c>
      <c r="AU137" s="197" t="s">
        <v>88</v>
      </c>
      <c r="AY137" s="15" t="s">
        <v>137</v>
      </c>
      <c r="BE137" s="198">
        <f>IF(N137="základná",J137,0)</f>
        <v>0</v>
      </c>
      <c r="BF137" s="198">
        <f>IF(N137="znížená",J137,0)</f>
        <v>0</v>
      </c>
      <c r="BG137" s="198">
        <f>IF(N137="zákl. prenesená",J137,0)</f>
        <v>0</v>
      </c>
      <c r="BH137" s="198">
        <f>IF(N137="zníž. prenesená",J137,0)</f>
        <v>0</v>
      </c>
      <c r="BI137" s="198">
        <f>IF(N137="nulová",J137,0)</f>
        <v>0</v>
      </c>
      <c r="BJ137" s="15" t="s">
        <v>88</v>
      </c>
      <c r="BK137" s="198">
        <f>ROUND(I137*H137,2)</f>
        <v>0</v>
      </c>
      <c r="BL137" s="15" t="s">
        <v>507</v>
      </c>
      <c r="BM137" s="197" t="s">
        <v>206</v>
      </c>
    </row>
    <row r="138" s="2" customFormat="1" ht="16.5" customHeight="1">
      <c r="A138" s="34"/>
      <c r="B138" s="184"/>
      <c r="C138" s="199" t="s">
        <v>201</v>
      </c>
      <c r="D138" s="199" t="s">
        <v>166</v>
      </c>
      <c r="E138" s="200" t="s">
        <v>533</v>
      </c>
      <c r="F138" s="201" t="s">
        <v>534</v>
      </c>
      <c r="G138" s="202" t="s">
        <v>522</v>
      </c>
      <c r="H138" s="203">
        <v>32</v>
      </c>
      <c r="I138" s="204"/>
      <c r="J138" s="205">
        <f>ROUND(I138*H138,2)</f>
        <v>0</v>
      </c>
      <c r="K138" s="206"/>
      <c r="L138" s="207"/>
      <c r="M138" s="208" t="s">
        <v>1</v>
      </c>
      <c r="N138" s="209" t="s">
        <v>41</v>
      </c>
      <c r="O138" s="78"/>
      <c r="P138" s="195">
        <f>O138*H138</f>
        <v>0</v>
      </c>
      <c r="Q138" s="195">
        <v>0</v>
      </c>
      <c r="R138" s="195">
        <f>Q138*H138</f>
        <v>0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519</v>
      </c>
      <c r="AT138" s="197" t="s">
        <v>166</v>
      </c>
      <c r="AU138" s="197" t="s">
        <v>88</v>
      </c>
      <c r="AY138" s="15" t="s">
        <v>137</v>
      </c>
      <c r="BE138" s="198">
        <f>IF(N138="základná",J138,0)</f>
        <v>0</v>
      </c>
      <c r="BF138" s="198">
        <f>IF(N138="znížená",J138,0)</f>
        <v>0</v>
      </c>
      <c r="BG138" s="198">
        <f>IF(N138="zákl. prenesená",J138,0)</f>
        <v>0</v>
      </c>
      <c r="BH138" s="198">
        <f>IF(N138="zníž. prenesená",J138,0)</f>
        <v>0</v>
      </c>
      <c r="BI138" s="198">
        <f>IF(N138="nulová",J138,0)</f>
        <v>0</v>
      </c>
      <c r="BJ138" s="15" t="s">
        <v>88</v>
      </c>
      <c r="BK138" s="198">
        <f>ROUND(I138*H138,2)</f>
        <v>0</v>
      </c>
      <c r="BL138" s="15" t="s">
        <v>507</v>
      </c>
      <c r="BM138" s="197" t="s">
        <v>345</v>
      </c>
    </row>
    <row r="139" s="2" customFormat="1" ht="16.5" customHeight="1">
      <c r="A139" s="34"/>
      <c r="B139" s="184"/>
      <c r="C139" s="199" t="s">
        <v>206</v>
      </c>
      <c r="D139" s="199" t="s">
        <v>166</v>
      </c>
      <c r="E139" s="200" t="s">
        <v>535</v>
      </c>
      <c r="F139" s="201" t="s">
        <v>536</v>
      </c>
      <c r="G139" s="202" t="s">
        <v>522</v>
      </c>
      <c r="H139" s="203">
        <v>10</v>
      </c>
      <c r="I139" s="204"/>
      <c r="J139" s="205">
        <f>ROUND(I139*H139,2)</f>
        <v>0</v>
      </c>
      <c r="K139" s="206"/>
      <c r="L139" s="207"/>
      <c r="M139" s="208" t="s">
        <v>1</v>
      </c>
      <c r="N139" s="209" t="s">
        <v>41</v>
      </c>
      <c r="O139" s="78"/>
      <c r="P139" s="195">
        <f>O139*H139</f>
        <v>0</v>
      </c>
      <c r="Q139" s="195">
        <v>0</v>
      </c>
      <c r="R139" s="195">
        <f>Q139*H139</f>
        <v>0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519</v>
      </c>
      <c r="AT139" s="197" t="s">
        <v>166</v>
      </c>
      <c r="AU139" s="197" t="s">
        <v>88</v>
      </c>
      <c r="AY139" s="15" t="s">
        <v>137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88</v>
      </c>
      <c r="BK139" s="198">
        <f>ROUND(I139*H139,2)</f>
        <v>0</v>
      </c>
      <c r="BL139" s="15" t="s">
        <v>507</v>
      </c>
      <c r="BM139" s="197" t="s">
        <v>537</v>
      </c>
    </row>
    <row r="140" s="2" customFormat="1" ht="16.5" customHeight="1">
      <c r="A140" s="34"/>
      <c r="B140" s="184"/>
      <c r="C140" s="199" t="s">
        <v>210</v>
      </c>
      <c r="D140" s="199" t="s">
        <v>166</v>
      </c>
      <c r="E140" s="200" t="s">
        <v>538</v>
      </c>
      <c r="F140" s="201" t="s">
        <v>539</v>
      </c>
      <c r="G140" s="202" t="s">
        <v>522</v>
      </c>
      <c r="H140" s="203">
        <v>10</v>
      </c>
      <c r="I140" s="204"/>
      <c r="J140" s="205">
        <f>ROUND(I140*H140,2)</f>
        <v>0</v>
      </c>
      <c r="K140" s="206"/>
      <c r="L140" s="207"/>
      <c r="M140" s="208" t="s">
        <v>1</v>
      </c>
      <c r="N140" s="209" t="s">
        <v>41</v>
      </c>
      <c r="O140" s="78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519</v>
      </c>
      <c r="AT140" s="197" t="s">
        <v>166</v>
      </c>
      <c r="AU140" s="197" t="s">
        <v>88</v>
      </c>
      <c r="AY140" s="15" t="s">
        <v>137</v>
      </c>
      <c r="BE140" s="198">
        <f>IF(N140="základná",J140,0)</f>
        <v>0</v>
      </c>
      <c r="BF140" s="198">
        <f>IF(N140="znížená",J140,0)</f>
        <v>0</v>
      </c>
      <c r="BG140" s="198">
        <f>IF(N140="zákl. prenesená",J140,0)</f>
        <v>0</v>
      </c>
      <c r="BH140" s="198">
        <f>IF(N140="zníž. prenesená",J140,0)</f>
        <v>0</v>
      </c>
      <c r="BI140" s="198">
        <f>IF(N140="nulová",J140,0)</f>
        <v>0</v>
      </c>
      <c r="BJ140" s="15" t="s">
        <v>88</v>
      </c>
      <c r="BK140" s="198">
        <f>ROUND(I140*H140,2)</f>
        <v>0</v>
      </c>
      <c r="BL140" s="15" t="s">
        <v>507</v>
      </c>
      <c r="BM140" s="197" t="s">
        <v>540</v>
      </c>
    </row>
    <row r="141" s="2" customFormat="1" ht="16.5" customHeight="1">
      <c r="A141" s="34"/>
      <c r="B141" s="184"/>
      <c r="C141" s="199" t="s">
        <v>163</v>
      </c>
      <c r="D141" s="199" t="s">
        <v>166</v>
      </c>
      <c r="E141" s="200" t="s">
        <v>541</v>
      </c>
      <c r="F141" s="201" t="s">
        <v>542</v>
      </c>
      <c r="G141" s="202" t="s">
        <v>522</v>
      </c>
      <c r="H141" s="203">
        <v>57</v>
      </c>
      <c r="I141" s="204"/>
      <c r="J141" s="205">
        <f>ROUND(I141*H141,2)</f>
        <v>0</v>
      </c>
      <c r="K141" s="206"/>
      <c r="L141" s="207"/>
      <c r="M141" s="208" t="s">
        <v>1</v>
      </c>
      <c r="N141" s="209" t="s">
        <v>41</v>
      </c>
      <c r="O141" s="78"/>
      <c r="P141" s="195">
        <f>O141*H141</f>
        <v>0</v>
      </c>
      <c r="Q141" s="195">
        <v>0</v>
      </c>
      <c r="R141" s="195">
        <f>Q141*H141</f>
        <v>0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519</v>
      </c>
      <c r="AT141" s="197" t="s">
        <v>166</v>
      </c>
      <c r="AU141" s="197" t="s">
        <v>88</v>
      </c>
      <c r="AY141" s="15" t="s">
        <v>137</v>
      </c>
      <c r="BE141" s="198">
        <f>IF(N141="základná",J141,0)</f>
        <v>0</v>
      </c>
      <c r="BF141" s="198">
        <f>IF(N141="znížená",J141,0)</f>
        <v>0</v>
      </c>
      <c r="BG141" s="198">
        <f>IF(N141="zákl. prenesená",J141,0)</f>
        <v>0</v>
      </c>
      <c r="BH141" s="198">
        <f>IF(N141="zníž. prenesená",J141,0)</f>
        <v>0</v>
      </c>
      <c r="BI141" s="198">
        <f>IF(N141="nulová",J141,0)</f>
        <v>0</v>
      </c>
      <c r="BJ141" s="15" t="s">
        <v>88</v>
      </c>
      <c r="BK141" s="198">
        <f>ROUND(I141*H141,2)</f>
        <v>0</v>
      </c>
      <c r="BL141" s="15" t="s">
        <v>507</v>
      </c>
      <c r="BM141" s="197" t="s">
        <v>543</v>
      </c>
    </row>
    <row r="142" s="2" customFormat="1" ht="16.5" customHeight="1">
      <c r="A142" s="34"/>
      <c r="B142" s="184"/>
      <c r="C142" s="199" t="s">
        <v>217</v>
      </c>
      <c r="D142" s="199" t="s">
        <v>166</v>
      </c>
      <c r="E142" s="200" t="s">
        <v>544</v>
      </c>
      <c r="F142" s="201" t="s">
        <v>545</v>
      </c>
      <c r="G142" s="202" t="s">
        <v>522</v>
      </c>
      <c r="H142" s="203">
        <v>40</v>
      </c>
      <c r="I142" s="204"/>
      <c r="J142" s="205">
        <f>ROUND(I142*H142,2)</f>
        <v>0</v>
      </c>
      <c r="K142" s="206"/>
      <c r="L142" s="207"/>
      <c r="M142" s="208" t="s">
        <v>1</v>
      </c>
      <c r="N142" s="209" t="s">
        <v>41</v>
      </c>
      <c r="O142" s="78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519</v>
      </c>
      <c r="AT142" s="197" t="s">
        <v>166</v>
      </c>
      <c r="AU142" s="197" t="s">
        <v>88</v>
      </c>
      <c r="AY142" s="15" t="s">
        <v>137</v>
      </c>
      <c r="BE142" s="198">
        <f>IF(N142="základná",J142,0)</f>
        <v>0</v>
      </c>
      <c r="BF142" s="198">
        <f>IF(N142="znížená",J142,0)</f>
        <v>0</v>
      </c>
      <c r="BG142" s="198">
        <f>IF(N142="zákl. prenesená",J142,0)</f>
        <v>0</v>
      </c>
      <c r="BH142" s="198">
        <f>IF(N142="zníž. prenesená",J142,0)</f>
        <v>0</v>
      </c>
      <c r="BI142" s="198">
        <f>IF(N142="nulová",J142,0)</f>
        <v>0</v>
      </c>
      <c r="BJ142" s="15" t="s">
        <v>88</v>
      </c>
      <c r="BK142" s="198">
        <f>ROUND(I142*H142,2)</f>
        <v>0</v>
      </c>
      <c r="BL142" s="15" t="s">
        <v>507</v>
      </c>
      <c r="BM142" s="197" t="s">
        <v>546</v>
      </c>
    </row>
    <row r="143" s="2" customFormat="1" ht="16.5" customHeight="1">
      <c r="A143" s="34"/>
      <c r="B143" s="184"/>
      <c r="C143" s="199" t="s">
        <v>221</v>
      </c>
      <c r="D143" s="199" t="s">
        <v>166</v>
      </c>
      <c r="E143" s="200" t="s">
        <v>547</v>
      </c>
      <c r="F143" s="201" t="s">
        <v>548</v>
      </c>
      <c r="G143" s="202" t="s">
        <v>522</v>
      </c>
      <c r="H143" s="203">
        <v>8</v>
      </c>
      <c r="I143" s="204"/>
      <c r="J143" s="205">
        <f>ROUND(I143*H143,2)</f>
        <v>0</v>
      </c>
      <c r="K143" s="206"/>
      <c r="L143" s="207"/>
      <c r="M143" s="208" t="s">
        <v>1</v>
      </c>
      <c r="N143" s="209" t="s">
        <v>41</v>
      </c>
      <c r="O143" s="78"/>
      <c r="P143" s="195">
        <f>O143*H143</f>
        <v>0</v>
      </c>
      <c r="Q143" s="195">
        <v>0</v>
      </c>
      <c r="R143" s="195">
        <f>Q143*H143</f>
        <v>0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519</v>
      </c>
      <c r="AT143" s="197" t="s">
        <v>166</v>
      </c>
      <c r="AU143" s="197" t="s">
        <v>88</v>
      </c>
      <c r="AY143" s="15" t="s">
        <v>137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88</v>
      </c>
      <c r="BK143" s="198">
        <f>ROUND(I143*H143,2)</f>
        <v>0</v>
      </c>
      <c r="BL143" s="15" t="s">
        <v>507</v>
      </c>
      <c r="BM143" s="197" t="s">
        <v>549</v>
      </c>
    </row>
    <row r="144" s="2" customFormat="1" ht="16.5" customHeight="1">
      <c r="A144" s="34"/>
      <c r="B144" s="184"/>
      <c r="C144" s="199" t="s">
        <v>227</v>
      </c>
      <c r="D144" s="199" t="s">
        <v>166</v>
      </c>
      <c r="E144" s="200" t="s">
        <v>550</v>
      </c>
      <c r="F144" s="201" t="s">
        <v>551</v>
      </c>
      <c r="G144" s="202" t="s">
        <v>518</v>
      </c>
      <c r="H144" s="203">
        <v>10</v>
      </c>
      <c r="I144" s="204"/>
      <c r="J144" s="205">
        <f>ROUND(I144*H144,2)</f>
        <v>0</v>
      </c>
      <c r="K144" s="206"/>
      <c r="L144" s="207"/>
      <c r="M144" s="208" t="s">
        <v>1</v>
      </c>
      <c r="N144" s="209" t="s">
        <v>41</v>
      </c>
      <c r="O144" s="78"/>
      <c r="P144" s="195">
        <f>O144*H144</f>
        <v>0</v>
      </c>
      <c r="Q144" s="195">
        <v>0</v>
      </c>
      <c r="R144" s="195">
        <f>Q144*H144</f>
        <v>0</v>
      </c>
      <c r="S144" s="195">
        <v>0</v>
      </c>
      <c r="T144" s="19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519</v>
      </c>
      <c r="AT144" s="197" t="s">
        <v>166</v>
      </c>
      <c r="AU144" s="197" t="s">
        <v>88</v>
      </c>
      <c r="AY144" s="15" t="s">
        <v>137</v>
      </c>
      <c r="BE144" s="198">
        <f>IF(N144="základná",J144,0)</f>
        <v>0</v>
      </c>
      <c r="BF144" s="198">
        <f>IF(N144="znížená",J144,0)</f>
        <v>0</v>
      </c>
      <c r="BG144" s="198">
        <f>IF(N144="zákl. prenesená",J144,0)</f>
        <v>0</v>
      </c>
      <c r="BH144" s="198">
        <f>IF(N144="zníž. prenesená",J144,0)</f>
        <v>0</v>
      </c>
      <c r="BI144" s="198">
        <f>IF(N144="nulová",J144,0)</f>
        <v>0</v>
      </c>
      <c r="BJ144" s="15" t="s">
        <v>88</v>
      </c>
      <c r="BK144" s="198">
        <f>ROUND(I144*H144,2)</f>
        <v>0</v>
      </c>
      <c r="BL144" s="15" t="s">
        <v>507</v>
      </c>
      <c r="BM144" s="197" t="s">
        <v>552</v>
      </c>
    </row>
    <row r="145" s="2" customFormat="1" ht="16.5" customHeight="1">
      <c r="A145" s="34"/>
      <c r="B145" s="184"/>
      <c r="C145" s="199" t="s">
        <v>231</v>
      </c>
      <c r="D145" s="199" t="s">
        <v>166</v>
      </c>
      <c r="E145" s="200" t="s">
        <v>553</v>
      </c>
      <c r="F145" s="201" t="s">
        <v>554</v>
      </c>
      <c r="G145" s="202" t="s">
        <v>518</v>
      </c>
      <c r="H145" s="203">
        <v>10</v>
      </c>
      <c r="I145" s="204"/>
      <c r="J145" s="205">
        <f>ROUND(I145*H145,2)</f>
        <v>0</v>
      </c>
      <c r="K145" s="206"/>
      <c r="L145" s="207"/>
      <c r="M145" s="208" t="s">
        <v>1</v>
      </c>
      <c r="N145" s="209" t="s">
        <v>41</v>
      </c>
      <c r="O145" s="78"/>
      <c r="P145" s="195">
        <f>O145*H145</f>
        <v>0</v>
      </c>
      <c r="Q145" s="195">
        <v>0</v>
      </c>
      <c r="R145" s="195">
        <f>Q145*H145</f>
        <v>0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519</v>
      </c>
      <c r="AT145" s="197" t="s">
        <v>166</v>
      </c>
      <c r="AU145" s="197" t="s">
        <v>88</v>
      </c>
      <c r="AY145" s="15" t="s">
        <v>137</v>
      </c>
      <c r="BE145" s="198">
        <f>IF(N145="základná",J145,0)</f>
        <v>0</v>
      </c>
      <c r="BF145" s="198">
        <f>IF(N145="znížená",J145,0)</f>
        <v>0</v>
      </c>
      <c r="BG145" s="198">
        <f>IF(N145="zákl. prenesená",J145,0)</f>
        <v>0</v>
      </c>
      <c r="BH145" s="198">
        <f>IF(N145="zníž. prenesená",J145,0)</f>
        <v>0</v>
      </c>
      <c r="BI145" s="198">
        <f>IF(N145="nulová",J145,0)</f>
        <v>0</v>
      </c>
      <c r="BJ145" s="15" t="s">
        <v>88</v>
      </c>
      <c r="BK145" s="198">
        <f>ROUND(I145*H145,2)</f>
        <v>0</v>
      </c>
      <c r="BL145" s="15" t="s">
        <v>507</v>
      </c>
      <c r="BM145" s="197" t="s">
        <v>555</v>
      </c>
    </row>
    <row r="146" s="2" customFormat="1" ht="16.5" customHeight="1">
      <c r="A146" s="34"/>
      <c r="B146" s="184"/>
      <c r="C146" s="199" t="s">
        <v>237</v>
      </c>
      <c r="D146" s="199" t="s">
        <v>166</v>
      </c>
      <c r="E146" s="200" t="s">
        <v>556</v>
      </c>
      <c r="F146" s="201" t="s">
        <v>557</v>
      </c>
      <c r="G146" s="202" t="s">
        <v>522</v>
      </c>
      <c r="H146" s="203">
        <v>8</v>
      </c>
      <c r="I146" s="204"/>
      <c r="J146" s="205">
        <f>ROUND(I146*H146,2)</f>
        <v>0</v>
      </c>
      <c r="K146" s="206"/>
      <c r="L146" s="207"/>
      <c r="M146" s="208" t="s">
        <v>1</v>
      </c>
      <c r="N146" s="209" t="s">
        <v>41</v>
      </c>
      <c r="O146" s="78"/>
      <c r="P146" s="195">
        <f>O146*H146</f>
        <v>0</v>
      </c>
      <c r="Q146" s="195">
        <v>0</v>
      </c>
      <c r="R146" s="195">
        <f>Q146*H146</f>
        <v>0</v>
      </c>
      <c r="S146" s="195">
        <v>0</v>
      </c>
      <c r="T146" s="19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7" t="s">
        <v>519</v>
      </c>
      <c r="AT146" s="197" t="s">
        <v>166</v>
      </c>
      <c r="AU146" s="197" t="s">
        <v>88</v>
      </c>
      <c r="AY146" s="15" t="s">
        <v>137</v>
      </c>
      <c r="BE146" s="198">
        <f>IF(N146="základná",J146,0)</f>
        <v>0</v>
      </c>
      <c r="BF146" s="198">
        <f>IF(N146="znížená",J146,0)</f>
        <v>0</v>
      </c>
      <c r="BG146" s="198">
        <f>IF(N146="zákl. prenesená",J146,0)</f>
        <v>0</v>
      </c>
      <c r="BH146" s="198">
        <f>IF(N146="zníž. prenesená",J146,0)</f>
        <v>0</v>
      </c>
      <c r="BI146" s="198">
        <f>IF(N146="nulová",J146,0)</f>
        <v>0</v>
      </c>
      <c r="BJ146" s="15" t="s">
        <v>88</v>
      </c>
      <c r="BK146" s="198">
        <f>ROUND(I146*H146,2)</f>
        <v>0</v>
      </c>
      <c r="BL146" s="15" t="s">
        <v>507</v>
      </c>
      <c r="BM146" s="197" t="s">
        <v>558</v>
      </c>
    </row>
    <row r="147" s="2" customFormat="1" ht="16.5" customHeight="1">
      <c r="A147" s="34"/>
      <c r="B147" s="184"/>
      <c r="C147" s="199" t="s">
        <v>241</v>
      </c>
      <c r="D147" s="199" t="s">
        <v>166</v>
      </c>
      <c r="E147" s="200" t="s">
        <v>559</v>
      </c>
      <c r="F147" s="201" t="s">
        <v>560</v>
      </c>
      <c r="G147" s="202" t="s">
        <v>522</v>
      </c>
      <c r="H147" s="203">
        <v>1</v>
      </c>
      <c r="I147" s="204"/>
      <c r="J147" s="205">
        <f>ROUND(I147*H147,2)</f>
        <v>0</v>
      </c>
      <c r="K147" s="206"/>
      <c r="L147" s="207"/>
      <c r="M147" s="208" t="s">
        <v>1</v>
      </c>
      <c r="N147" s="209" t="s">
        <v>41</v>
      </c>
      <c r="O147" s="78"/>
      <c r="P147" s="195">
        <f>O147*H147</f>
        <v>0</v>
      </c>
      <c r="Q147" s="195">
        <v>0</v>
      </c>
      <c r="R147" s="195">
        <f>Q147*H147</f>
        <v>0</v>
      </c>
      <c r="S147" s="195">
        <v>0</v>
      </c>
      <c r="T147" s="19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519</v>
      </c>
      <c r="AT147" s="197" t="s">
        <v>166</v>
      </c>
      <c r="AU147" s="197" t="s">
        <v>88</v>
      </c>
      <c r="AY147" s="15" t="s">
        <v>137</v>
      </c>
      <c r="BE147" s="198">
        <f>IF(N147="základná",J147,0)</f>
        <v>0</v>
      </c>
      <c r="BF147" s="198">
        <f>IF(N147="znížená",J147,0)</f>
        <v>0</v>
      </c>
      <c r="BG147" s="198">
        <f>IF(N147="zákl. prenesená",J147,0)</f>
        <v>0</v>
      </c>
      <c r="BH147" s="198">
        <f>IF(N147="zníž. prenesená",J147,0)</f>
        <v>0</v>
      </c>
      <c r="BI147" s="198">
        <f>IF(N147="nulová",J147,0)</f>
        <v>0</v>
      </c>
      <c r="BJ147" s="15" t="s">
        <v>88</v>
      </c>
      <c r="BK147" s="198">
        <f>ROUND(I147*H147,2)</f>
        <v>0</v>
      </c>
      <c r="BL147" s="15" t="s">
        <v>507</v>
      </c>
      <c r="BM147" s="197" t="s">
        <v>170</v>
      </c>
    </row>
    <row r="148" s="2" customFormat="1" ht="16.5" customHeight="1">
      <c r="A148" s="34"/>
      <c r="B148" s="184"/>
      <c r="C148" s="185" t="s">
        <v>7</v>
      </c>
      <c r="D148" s="185" t="s">
        <v>140</v>
      </c>
      <c r="E148" s="186" t="s">
        <v>82</v>
      </c>
      <c r="F148" s="187" t="s">
        <v>561</v>
      </c>
      <c r="G148" s="188" t="s">
        <v>562</v>
      </c>
      <c r="H148" s="189">
        <v>12</v>
      </c>
      <c r="I148" s="190"/>
      <c r="J148" s="191">
        <f>ROUND(I148*H148,2)</f>
        <v>0</v>
      </c>
      <c r="K148" s="192"/>
      <c r="L148" s="35"/>
      <c r="M148" s="193" t="s">
        <v>1</v>
      </c>
      <c r="N148" s="194" t="s">
        <v>41</v>
      </c>
      <c r="O148" s="78"/>
      <c r="P148" s="195">
        <f>O148*H148</f>
        <v>0</v>
      </c>
      <c r="Q148" s="195">
        <v>0</v>
      </c>
      <c r="R148" s="195">
        <f>Q148*H148</f>
        <v>0</v>
      </c>
      <c r="S148" s="195">
        <v>0</v>
      </c>
      <c r="T148" s="19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507</v>
      </c>
      <c r="AT148" s="197" t="s">
        <v>140</v>
      </c>
      <c r="AU148" s="197" t="s">
        <v>88</v>
      </c>
      <c r="AY148" s="15" t="s">
        <v>137</v>
      </c>
      <c r="BE148" s="198">
        <f>IF(N148="základná",J148,0)</f>
        <v>0</v>
      </c>
      <c r="BF148" s="198">
        <f>IF(N148="znížená",J148,0)</f>
        <v>0</v>
      </c>
      <c r="BG148" s="198">
        <f>IF(N148="zákl. prenesená",J148,0)</f>
        <v>0</v>
      </c>
      <c r="BH148" s="198">
        <f>IF(N148="zníž. prenesená",J148,0)</f>
        <v>0</v>
      </c>
      <c r="BI148" s="198">
        <f>IF(N148="nulová",J148,0)</f>
        <v>0</v>
      </c>
      <c r="BJ148" s="15" t="s">
        <v>88</v>
      </c>
      <c r="BK148" s="198">
        <f>ROUND(I148*H148,2)</f>
        <v>0</v>
      </c>
      <c r="BL148" s="15" t="s">
        <v>507</v>
      </c>
      <c r="BM148" s="197" t="s">
        <v>563</v>
      </c>
    </row>
    <row r="149" s="12" customFormat="1" ht="22.8" customHeight="1">
      <c r="A149" s="12"/>
      <c r="B149" s="171"/>
      <c r="C149" s="12"/>
      <c r="D149" s="172" t="s">
        <v>74</v>
      </c>
      <c r="E149" s="182" t="s">
        <v>564</v>
      </c>
      <c r="F149" s="182" t="s">
        <v>565</v>
      </c>
      <c r="G149" s="12"/>
      <c r="H149" s="12"/>
      <c r="I149" s="174"/>
      <c r="J149" s="183">
        <f>BK149</f>
        <v>0</v>
      </c>
      <c r="K149" s="12"/>
      <c r="L149" s="171"/>
      <c r="M149" s="176"/>
      <c r="N149" s="177"/>
      <c r="O149" s="177"/>
      <c r="P149" s="178">
        <f>SUM(P150:P151)</f>
        <v>0</v>
      </c>
      <c r="Q149" s="177"/>
      <c r="R149" s="178">
        <f>SUM(R150:R151)</f>
        <v>0</v>
      </c>
      <c r="S149" s="177"/>
      <c r="T149" s="179">
        <f>SUM(T150:T151)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72" t="s">
        <v>82</v>
      </c>
      <c r="AT149" s="180" t="s">
        <v>74</v>
      </c>
      <c r="AU149" s="180" t="s">
        <v>82</v>
      </c>
      <c r="AY149" s="172" t="s">
        <v>137</v>
      </c>
      <c r="BK149" s="181">
        <f>SUM(BK150:BK151)</f>
        <v>0</v>
      </c>
    </row>
    <row r="150" s="2" customFormat="1" ht="24.15" customHeight="1">
      <c r="A150" s="34"/>
      <c r="B150" s="184"/>
      <c r="C150" s="185" t="s">
        <v>248</v>
      </c>
      <c r="D150" s="185" t="s">
        <v>140</v>
      </c>
      <c r="E150" s="186" t="s">
        <v>566</v>
      </c>
      <c r="F150" s="187" t="s">
        <v>567</v>
      </c>
      <c r="G150" s="188" t="s">
        <v>166</v>
      </c>
      <c r="H150" s="189">
        <v>60</v>
      </c>
      <c r="I150" s="190"/>
      <c r="J150" s="191">
        <f>ROUND(I150*H150,2)</f>
        <v>0</v>
      </c>
      <c r="K150" s="192"/>
      <c r="L150" s="35"/>
      <c r="M150" s="193" t="s">
        <v>1</v>
      </c>
      <c r="N150" s="194" t="s">
        <v>41</v>
      </c>
      <c r="O150" s="78"/>
      <c r="P150" s="195">
        <f>O150*H150</f>
        <v>0</v>
      </c>
      <c r="Q150" s="195">
        <v>0</v>
      </c>
      <c r="R150" s="195">
        <f>Q150*H150</f>
        <v>0</v>
      </c>
      <c r="S150" s="195">
        <v>0</v>
      </c>
      <c r="T150" s="19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507</v>
      </c>
      <c r="AT150" s="197" t="s">
        <v>140</v>
      </c>
      <c r="AU150" s="197" t="s">
        <v>88</v>
      </c>
      <c r="AY150" s="15" t="s">
        <v>137</v>
      </c>
      <c r="BE150" s="198">
        <f>IF(N150="základná",J150,0)</f>
        <v>0</v>
      </c>
      <c r="BF150" s="198">
        <f>IF(N150="znížená",J150,0)</f>
        <v>0</v>
      </c>
      <c r="BG150" s="198">
        <f>IF(N150="zákl. prenesená",J150,0)</f>
        <v>0</v>
      </c>
      <c r="BH150" s="198">
        <f>IF(N150="zníž. prenesená",J150,0)</f>
        <v>0</v>
      </c>
      <c r="BI150" s="198">
        <f>IF(N150="nulová",J150,0)</f>
        <v>0</v>
      </c>
      <c r="BJ150" s="15" t="s">
        <v>88</v>
      </c>
      <c r="BK150" s="198">
        <f>ROUND(I150*H150,2)</f>
        <v>0</v>
      </c>
      <c r="BL150" s="15" t="s">
        <v>507</v>
      </c>
      <c r="BM150" s="197" t="s">
        <v>329</v>
      </c>
    </row>
    <row r="151" s="2" customFormat="1" ht="33" customHeight="1">
      <c r="A151" s="34"/>
      <c r="B151" s="184"/>
      <c r="C151" s="185" t="s">
        <v>252</v>
      </c>
      <c r="D151" s="185" t="s">
        <v>140</v>
      </c>
      <c r="E151" s="186" t="s">
        <v>568</v>
      </c>
      <c r="F151" s="187" t="s">
        <v>569</v>
      </c>
      <c r="G151" s="188" t="s">
        <v>166</v>
      </c>
      <c r="H151" s="189">
        <v>60</v>
      </c>
      <c r="I151" s="190"/>
      <c r="J151" s="191">
        <f>ROUND(I151*H151,2)</f>
        <v>0</v>
      </c>
      <c r="K151" s="192"/>
      <c r="L151" s="35"/>
      <c r="M151" s="210" t="s">
        <v>1</v>
      </c>
      <c r="N151" s="211" t="s">
        <v>41</v>
      </c>
      <c r="O151" s="212"/>
      <c r="P151" s="213">
        <f>O151*H151</f>
        <v>0</v>
      </c>
      <c r="Q151" s="213">
        <v>0</v>
      </c>
      <c r="R151" s="213">
        <f>Q151*H151</f>
        <v>0</v>
      </c>
      <c r="S151" s="213">
        <v>0</v>
      </c>
      <c r="T151" s="214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7" t="s">
        <v>507</v>
      </c>
      <c r="AT151" s="197" t="s">
        <v>140</v>
      </c>
      <c r="AU151" s="197" t="s">
        <v>88</v>
      </c>
      <c r="AY151" s="15" t="s">
        <v>137</v>
      </c>
      <c r="BE151" s="198">
        <f>IF(N151="základná",J151,0)</f>
        <v>0</v>
      </c>
      <c r="BF151" s="198">
        <f>IF(N151="znížená",J151,0)</f>
        <v>0</v>
      </c>
      <c r="BG151" s="198">
        <f>IF(N151="zákl. prenesená",J151,0)</f>
        <v>0</v>
      </c>
      <c r="BH151" s="198">
        <f>IF(N151="zníž. prenesená",J151,0)</f>
        <v>0</v>
      </c>
      <c r="BI151" s="198">
        <f>IF(N151="nulová",J151,0)</f>
        <v>0</v>
      </c>
      <c r="BJ151" s="15" t="s">
        <v>88</v>
      </c>
      <c r="BK151" s="198">
        <f>ROUND(I151*H151,2)</f>
        <v>0</v>
      </c>
      <c r="BL151" s="15" t="s">
        <v>507</v>
      </c>
      <c r="BM151" s="197" t="s">
        <v>337</v>
      </c>
    </row>
    <row r="152" s="2" customFormat="1" ht="6.96" customHeight="1">
      <c r="A152" s="34"/>
      <c r="B152" s="61"/>
      <c r="C152" s="62"/>
      <c r="D152" s="62"/>
      <c r="E152" s="62"/>
      <c r="F152" s="62"/>
      <c r="G152" s="62"/>
      <c r="H152" s="62"/>
      <c r="I152" s="62"/>
      <c r="J152" s="62"/>
      <c r="K152" s="62"/>
      <c r="L152" s="35"/>
      <c r="M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</row>
  </sheetData>
  <autoFilter ref="C122:K151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1:H111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LAPTOP-JVJKK6JQ\Martin</dc:creator>
  <cp:lastModifiedBy>LAPTOP-JVJKK6JQ\Martin</cp:lastModifiedBy>
  <dcterms:created xsi:type="dcterms:W3CDTF">2025-01-24T07:07:54Z</dcterms:created>
  <dcterms:modified xsi:type="dcterms:W3CDTF">2025-01-24T07:07:59Z</dcterms:modified>
</cp:coreProperties>
</file>