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1"/>
  </bookViews>
  <sheets>
    <sheet name="Príl.č.1 k A.2 Návrh na plnenie" sheetId="9" r:id="rId1"/>
    <sheet name="Príl.č.1 k B2 - Servis " sheetId="1" r:id="rId2"/>
    <sheet name="Pril.č.2 k B2 - Sumár" sheetId="12" r:id="rId3"/>
    <sheet name="Príl. č.3 k B.2 - Náhr. diely" sheetId="3" r:id="rId4"/>
    <sheet name="Príl. č.4 k B.2 - Hod. sadzba " sheetId="10" r:id="rId5"/>
    <sheet name="Príl.č.5 - Rekapitulácia" sheetId="11" r:id="rId6"/>
  </sheets>
  <definedNames>
    <definedName name="_xlnm.Print_Area" localSheetId="1">'Príl.č.1 k B2 - Servis '!$A$1:$H$854</definedName>
    <definedName name="_xlnm.Print_Area" localSheetId="5">'Príl.č.5 - Rekapitulácia'!$A$1:$B$31</definedName>
  </definedNames>
  <calcPr calcId="162913" iterateCount="1" fullPrecision="0"/>
</workbook>
</file>

<file path=xl/calcChain.xml><?xml version="1.0" encoding="utf-8"?>
<calcChain xmlns="http://schemas.openxmlformats.org/spreadsheetml/2006/main">
  <c r="B16" i="10" l="1"/>
  <c r="D12" i="10"/>
  <c r="D13" i="10"/>
  <c r="D14" i="10"/>
  <c r="G805" i="1"/>
  <c r="G804" i="1"/>
  <c r="G803" i="1"/>
  <c r="G806" i="1" l="1"/>
  <c r="D840" i="1" l="1"/>
  <c r="C35" i="12"/>
  <c r="G92" i="1"/>
  <c r="G93" i="1"/>
  <c r="G94" i="1"/>
  <c r="G95" i="1"/>
  <c r="G96" i="1"/>
  <c r="G97" i="1"/>
  <c r="G98" i="1"/>
  <c r="G99" i="1"/>
  <c r="G100" i="1"/>
  <c r="G91" i="1"/>
  <c r="G107" i="1"/>
  <c r="G108" i="1"/>
  <c r="G109" i="1"/>
  <c r="G110" i="1"/>
  <c r="G111" i="1"/>
  <c r="G112" i="1"/>
  <c r="G113" i="1"/>
  <c r="G106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14" i="1"/>
  <c r="G136" i="1"/>
  <c r="G137" i="1"/>
  <c r="G138" i="1"/>
  <c r="G139" i="1"/>
  <c r="G140" i="1"/>
  <c r="G141" i="1"/>
  <c r="G142" i="1"/>
  <c r="G135" i="1"/>
  <c r="G144" i="1"/>
  <c r="G145" i="1"/>
  <c r="G146" i="1"/>
  <c r="G147" i="1"/>
  <c r="G148" i="1"/>
  <c r="G149" i="1"/>
  <c r="G150" i="1"/>
  <c r="G151" i="1"/>
  <c r="G152" i="1"/>
  <c r="G153" i="1"/>
  <c r="G154" i="1"/>
  <c r="G143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56" i="1"/>
  <c r="G172" i="1"/>
  <c r="G173" i="1"/>
  <c r="G174" i="1"/>
  <c r="G175" i="1"/>
  <c r="G176" i="1"/>
  <c r="G171" i="1"/>
  <c r="G182" i="1"/>
  <c r="G190" i="1"/>
  <c r="G191" i="1"/>
  <c r="G192" i="1"/>
  <c r="G193" i="1"/>
  <c r="G194" i="1"/>
  <c r="G195" i="1"/>
  <c r="G196" i="1"/>
  <c r="G197" i="1"/>
  <c r="G198" i="1"/>
  <c r="G189" i="1"/>
  <c r="G200" i="1"/>
  <c r="G201" i="1"/>
  <c r="G202" i="1"/>
  <c r="G203" i="1"/>
  <c r="G204" i="1"/>
  <c r="G199" i="1"/>
  <c r="G207" i="1"/>
  <c r="G208" i="1"/>
  <c r="G209" i="1"/>
  <c r="G210" i="1"/>
  <c r="G211" i="1"/>
  <c r="G206" i="1"/>
  <c r="G219" i="1"/>
  <c r="G220" i="1"/>
  <c r="G221" i="1"/>
  <c r="G222" i="1"/>
  <c r="G223" i="1"/>
  <c r="G224" i="1"/>
  <c r="G225" i="1"/>
  <c r="G226" i="1"/>
  <c r="G218" i="1"/>
  <c r="G229" i="1"/>
  <c r="G230" i="1"/>
  <c r="G231" i="1"/>
  <c r="G232" i="1"/>
  <c r="G228" i="1"/>
  <c r="G235" i="1"/>
  <c r="G236" i="1"/>
  <c r="G237" i="1"/>
  <c r="G238" i="1"/>
  <c r="G239" i="1"/>
  <c r="G234" i="1"/>
  <c r="G242" i="1"/>
  <c r="G243" i="1"/>
  <c r="G244" i="1"/>
  <c r="G245" i="1"/>
  <c r="G246" i="1"/>
  <c r="G247" i="1"/>
  <c r="G241" i="1"/>
  <c r="G254" i="1"/>
  <c r="G255" i="1"/>
  <c r="G253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56" i="1"/>
  <c r="G284" i="1"/>
  <c r="G283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285" i="1"/>
  <c r="G305" i="1"/>
  <c r="G306" i="1"/>
  <c r="G307" i="1"/>
  <c r="G308" i="1"/>
  <c r="G309" i="1"/>
  <c r="G310" i="1"/>
  <c r="G311" i="1"/>
  <c r="G312" i="1"/>
  <c r="G304" i="1"/>
  <c r="G314" i="1"/>
  <c r="G315" i="1"/>
  <c r="G316" i="1"/>
  <c r="G317" i="1"/>
  <c r="G318" i="1"/>
  <c r="G319" i="1"/>
  <c r="G320" i="1"/>
  <c r="G321" i="1"/>
  <c r="G322" i="1"/>
  <c r="G323" i="1"/>
  <c r="G313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29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4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73" i="1"/>
  <c r="G400" i="1"/>
  <c r="G404" i="1"/>
  <c r="G406" i="1"/>
  <c r="G407" i="1"/>
  <c r="G409" i="1"/>
  <c r="G403" i="1"/>
  <c r="G412" i="1"/>
  <c r="G413" i="1"/>
  <c r="G414" i="1"/>
  <c r="G415" i="1"/>
  <c r="G416" i="1"/>
  <c r="G417" i="1"/>
  <c r="G411" i="1"/>
  <c r="G423" i="1"/>
  <c r="G431" i="1"/>
  <c r="G432" i="1"/>
  <c r="G436" i="1"/>
  <c r="G437" i="1"/>
  <c r="G440" i="1"/>
  <c r="G442" i="1"/>
  <c r="G443" i="1"/>
  <c r="G445" i="1"/>
  <c r="G439" i="1"/>
  <c r="G448" i="1"/>
  <c r="G449" i="1"/>
  <c r="G450" i="1"/>
  <c r="G451" i="1"/>
  <c r="G452" i="1"/>
  <c r="G453" i="1"/>
  <c r="G447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59" i="1"/>
  <c r="G482" i="1"/>
  <c r="G483" i="1"/>
  <c r="G481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489" i="1"/>
  <c r="G508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10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36" i="1"/>
  <c r="G556" i="1"/>
  <c r="G557" i="1"/>
  <c r="G558" i="1"/>
  <c r="G559" i="1"/>
  <c r="G560" i="1"/>
  <c r="G561" i="1"/>
  <c r="G562" i="1"/>
  <c r="G563" i="1"/>
  <c r="G564" i="1"/>
  <c r="G555" i="1"/>
  <c r="G566" i="1"/>
  <c r="G565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73" i="1"/>
  <c r="G590" i="1"/>
  <c r="G591" i="1"/>
  <c r="G592" i="1"/>
  <c r="G589" i="1"/>
  <c r="G594" i="1"/>
  <c r="G595" i="1"/>
  <c r="G593" i="1"/>
  <c r="G601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07" i="1"/>
  <c r="G620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26" i="1"/>
  <c r="G651" i="1"/>
  <c r="G650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57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78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04" i="1"/>
  <c r="G725" i="1"/>
  <c r="G726" i="1"/>
  <c r="G727" i="1"/>
  <c r="G728" i="1"/>
  <c r="G729" i="1"/>
  <c r="G730" i="1"/>
  <c r="G731" i="1"/>
  <c r="G732" i="1"/>
  <c r="G733" i="1"/>
  <c r="G724" i="1"/>
  <c r="G735" i="1"/>
  <c r="G734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42" i="1"/>
  <c r="G757" i="1"/>
  <c r="G758" i="1"/>
  <c r="G759" i="1"/>
  <c r="G760" i="1"/>
  <c r="G761" i="1"/>
  <c r="G756" i="1"/>
  <c r="G762" i="1"/>
  <c r="G787" i="1"/>
  <c r="G788" i="1"/>
  <c r="G779" i="1"/>
  <c r="G781" i="1"/>
  <c r="G782" i="1"/>
  <c r="G784" i="1"/>
  <c r="G775" i="1"/>
  <c r="G776" i="1"/>
  <c r="G778" i="1"/>
  <c r="G786" i="1"/>
  <c r="G790" i="1"/>
  <c r="G791" i="1"/>
  <c r="G792" i="1"/>
  <c r="G789" i="1"/>
  <c r="G798" i="1"/>
  <c r="G596" i="1" l="1"/>
  <c r="G530" i="1"/>
  <c r="G388" i="1"/>
  <c r="G324" i="1"/>
  <c r="G248" i="1"/>
  <c r="G212" i="1"/>
  <c r="G85" i="1"/>
  <c r="G81" i="1"/>
  <c r="G82" i="1"/>
  <c r="G83" i="1"/>
  <c r="G84" i="1"/>
  <c r="G80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65" i="1"/>
  <c r="G57" i="1"/>
  <c r="G58" i="1"/>
  <c r="G56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37" i="1"/>
  <c r="G28" i="1"/>
  <c r="G29" i="1"/>
  <c r="G30" i="1"/>
  <c r="G31" i="1"/>
  <c r="G27" i="1"/>
  <c r="G22" i="1"/>
  <c r="G23" i="1"/>
  <c r="G25" i="1"/>
  <c r="G17" i="1"/>
  <c r="G11" i="1" l="1"/>
  <c r="D8" i="10" l="1"/>
  <c r="I238" i="3" l="1"/>
  <c r="I29" i="3" l="1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10" i="3" l="1"/>
  <c r="D15" i="10" l="1"/>
  <c r="D11" i="10"/>
  <c r="D10" i="10"/>
  <c r="D9" i="10"/>
  <c r="D16" i="10" l="1"/>
  <c r="B92" i="1"/>
  <c r="B11" i="11" l="1"/>
  <c r="C10" i="9"/>
  <c r="E444" i="1"/>
  <c r="G444" i="1" s="1"/>
  <c r="E441" i="1"/>
  <c r="G441" i="1" s="1"/>
  <c r="E435" i="1"/>
  <c r="G435" i="1" s="1"/>
  <c r="E434" i="1"/>
  <c r="G434" i="1" s="1"/>
  <c r="E433" i="1"/>
  <c r="G433" i="1" s="1"/>
  <c r="E430" i="1"/>
  <c r="G430" i="1" s="1"/>
  <c r="G454" i="1" l="1"/>
  <c r="G602" i="1"/>
  <c r="C27" i="12" s="1"/>
  <c r="E783" i="1"/>
  <c r="G783" i="1" s="1"/>
  <c r="E780" i="1"/>
  <c r="G780" i="1" s="1"/>
  <c r="E774" i="1"/>
  <c r="G774" i="1" s="1"/>
  <c r="E773" i="1"/>
  <c r="G773" i="1" s="1"/>
  <c r="E772" i="1"/>
  <c r="G772" i="1" s="1"/>
  <c r="E771" i="1"/>
  <c r="G771" i="1" s="1"/>
  <c r="E770" i="1"/>
  <c r="G770" i="1" s="1"/>
  <c r="E769" i="1"/>
  <c r="G769" i="1" s="1"/>
  <c r="B619" i="1"/>
  <c r="B620" i="1" s="1"/>
  <c r="E408" i="1"/>
  <c r="G408" i="1" s="1"/>
  <c r="E405" i="1"/>
  <c r="G405" i="1" s="1"/>
  <c r="G401" i="1"/>
  <c r="E399" i="1"/>
  <c r="G399" i="1" s="1"/>
  <c r="E398" i="1"/>
  <c r="G398" i="1" s="1"/>
  <c r="E397" i="1"/>
  <c r="G397" i="1" s="1"/>
  <c r="E396" i="1"/>
  <c r="G396" i="1" s="1"/>
  <c r="E395" i="1"/>
  <c r="G395" i="1" s="1"/>
  <c r="E394" i="1"/>
  <c r="G394" i="1" s="1"/>
  <c r="B275" i="1"/>
  <c r="B276" i="1" s="1"/>
  <c r="B246" i="1"/>
  <c r="B247" i="1" s="1"/>
  <c r="B107" i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93" i="1"/>
  <c r="B94" i="1" s="1"/>
  <c r="B95" i="1" s="1"/>
  <c r="B96" i="1" s="1"/>
  <c r="B97" i="1" s="1"/>
  <c r="B98" i="1" s="1"/>
  <c r="B99" i="1" s="1"/>
  <c r="B100" i="1" s="1"/>
  <c r="B38" i="1"/>
  <c r="B39" i="1" s="1"/>
  <c r="E24" i="1"/>
  <c r="G24" i="1" s="1"/>
  <c r="E20" i="1"/>
  <c r="G20" i="1" s="1"/>
  <c r="E19" i="1"/>
  <c r="G19" i="1" s="1"/>
  <c r="E15" i="1"/>
  <c r="G15" i="1" s="1"/>
  <c r="E14" i="1"/>
  <c r="G14" i="1" s="1"/>
  <c r="E13" i="1"/>
  <c r="G13" i="1" s="1"/>
  <c r="I28" i="3"/>
  <c r="I251" i="3"/>
  <c r="I284" i="3"/>
  <c r="I283" i="3"/>
  <c r="I282" i="3"/>
  <c r="I281" i="3"/>
  <c r="I280" i="3"/>
  <c r="I285" i="3"/>
  <c r="I230" i="3"/>
  <c r="I250" i="3"/>
  <c r="I326" i="3"/>
  <c r="I178" i="3"/>
  <c r="I325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9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1" i="3"/>
  <c r="I239" i="3"/>
  <c r="I240" i="3"/>
  <c r="I241" i="3"/>
  <c r="I242" i="3"/>
  <c r="I243" i="3"/>
  <c r="I244" i="3"/>
  <c r="I245" i="3"/>
  <c r="I246" i="3"/>
  <c r="I247" i="3"/>
  <c r="I248" i="3"/>
  <c r="I249" i="3"/>
  <c r="I252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7" i="3"/>
  <c r="G418" i="1" l="1"/>
  <c r="D828" i="1"/>
  <c r="C23" i="12"/>
  <c r="G101" i="1"/>
  <c r="D832" i="1"/>
  <c r="G763" i="1"/>
  <c r="C32" i="12" s="1"/>
  <c r="G793" i="1"/>
  <c r="C33" i="12" s="1"/>
  <c r="G736" i="1"/>
  <c r="G698" i="1"/>
  <c r="G621" i="1"/>
  <c r="G567" i="1"/>
  <c r="G368" i="1"/>
  <c r="G177" i="1"/>
  <c r="G86" i="1"/>
  <c r="G59" i="1"/>
  <c r="I286" i="3"/>
  <c r="I253" i="3"/>
  <c r="I92" i="3"/>
  <c r="I328" i="3"/>
  <c r="I180" i="3"/>
  <c r="I232" i="3"/>
  <c r="B40" i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G424" i="1"/>
  <c r="B124" i="1"/>
  <c r="B125" i="1" s="1"/>
  <c r="B126" i="1" s="1"/>
  <c r="B127" i="1" s="1"/>
  <c r="B128" i="1" s="1"/>
  <c r="E21" i="1"/>
  <c r="G21" i="1" s="1"/>
  <c r="G183" i="1"/>
  <c r="G799" i="1"/>
  <c r="C34" i="12" s="1"/>
  <c r="D836" i="1" l="1"/>
  <c r="C31" i="12"/>
  <c r="D834" i="1"/>
  <c r="C29" i="12"/>
  <c r="D835" i="1"/>
  <c r="C30" i="12"/>
  <c r="D831" i="1"/>
  <c r="C26" i="12"/>
  <c r="D830" i="1"/>
  <c r="C25" i="12"/>
  <c r="D829" i="1"/>
  <c r="C24" i="12"/>
  <c r="I330" i="3"/>
  <c r="D826" i="1"/>
  <c r="C21" i="12"/>
  <c r="D825" i="1"/>
  <c r="C20" i="12"/>
  <c r="D824" i="1"/>
  <c r="C19" i="12"/>
  <c r="D823" i="1"/>
  <c r="C18" i="12"/>
  <c r="D822" i="1"/>
  <c r="C17" i="12"/>
  <c r="D821" i="1"/>
  <c r="C16" i="12"/>
  <c r="D820" i="1"/>
  <c r="C15" i="12"/>
  <c r="D818" i="1"/>
  <c r="C13" i="12"/>
  <c r="D817" i="1"/>
  <c r="C12" i="12"/>
  <c r="D816" i="1"/>
  <c r="C11" i="12"/>
  <c r="D815" i="1"/>
  <c r="C10" i="12"/>
  <c r="D814" i="1"/>
  <c r="C9" i="12"/>
  <c r="D839" i="1"/>
  <c r="D837" i="1"/>
  <c r="D838" i="1"/>
  <c r="B58" i="1"/>
  <c r="B54" i="1"/>
  <c r="B55" i="1" s="1"/>
  <c r="B56" i="1" s="1"/>
  <c r="E12" i="1"/>
  <c r="G12" i="1" s="1"/>
  <c r="B10" i="11" l="1"/>
  <c r="C9" i="9"/>
  <c r="E16" i="1"/>
  <c r="G16" i="1" s="1"/>
  <c r="G32" i="1" l="1"/>
  <c r="C8" i="12" l="1"/>
  <c r="D813" i="1"/>
  <c r="D841" i="1" s="1"/>
  <c r="B66" i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C36" i="12" l="1"/>
  <c r="C37" i="12" s="1"/>
  <c r="D842" i="1"/>
  <c r="B9" i="11" l="1"/>
  <c r="B12" i="11" s="1"/>
  <c r="B15" i="9" s="1"/>
  <c r="C8" i="9"/>
  <c r="C11" i="9" s="1"/>
  <c r="C15" i="9" l="1"/>
  <c r="D15" i="9" s="1"/>
</calcChain>
</file>

<file path=xl/sharedStrings.xml><?xml version="1.0" encoding="utf-8"?>
<sst xmlns="http://schemas.openxmlformats.org/spreadsheetml/2006/main" count="2904" uniqueCount="1052">
  <si>
    <t>Technológia:</t>
  </si>
  <si>
    <t>Položka</t>
  </si>
  <si>
    <t>Zariadenie</t>
  </si>
  <si>
    <t>Popis činnosti</t>
  </si>
  <si>
    <t>Počet úkonov (za rok)</t>
  </si>
  <si>
    <t>Počet zariadení</t>
  </si>
  <si>
    <t>Cena za 1. úkon na 1. zariadení</t>
  </si>
  <si>
    <t>Cena            (EUR bez DPH)</t>
  </si>
  <si>
    <t>Obdobie výkonu       (mesiac)</t>
  </si>
  <si>
    <t>Cestná svetelná signalizácia</t>
  </si>
  <si>
    <t>Kontrola mechanických častí a spojov, ich dotiahnutie a ošetrenie</t>
  </si>
  <si>
    <t>Kontrola správnej funkcie signálov do systému</t>
  </si>
  <si>
    <t>Spolu</t>
  </si>
  <si>
    <t>Ústredňa EZS</t>
  </si>
  <si>
    <t>EZS</t>
  </si>
  <si>
    <t>Kontrola naprogramovania zabezpečovacieho systému</t>
  </si>
  <si>
    <t>Kontrola správnosti dátumu a času</t>
  </si>
  <si>
    <t>Kontrola funkčnosti ovládacích miest</t>
  </si>
  <si>
    <t>Kontrola zapnutia stráženia a jeho indikácie</t>
  </si>
  <si>
    <t>Aktivácia poplachov a kontrola odozvy systému</t>
  </si>
  <si>
    <t>Kontrola správnej funkcie a signalizácie systému v príchodovom čase</t>
  </si>
  <si>
    <t>Kontrola správneho vypínania systému a jej indikácie</t>
  </si>
  <si>
    <t>Kontrola správnej funkcie všetkých signalizačných/výstražných zariadení</t>
  </si>
  <si>
    <t>Kontrola funkčnosti sabotážnych kontaktov</t>
  </si>
  <si>
    <t>Napájacie zdroje</t>
  </si>
  <si>
    <t>Kontrola napájacích zdrojov</t>
  </si>
  <si>
    <t>Kontrola akumulátorov</t>
  </si>
  <si>
    <t>Kontrola prechodu na činnosť z náhradného zdroja</t>
  </si>
  <si>
    <t>Kontrola prevádzkyschopnosti náhradného zdroja</t>
  </si>
  <si>
    <t>Kontrola signalizácie všetkých stavov do ústredne EZS</t>
  </si>
  <si>
    <t>Detektory</t>
  </si>
  <si>
    <t>Kontrola umiestnenia s ohľadom na okolité prostredie a bezpečnostné riziko</t>
  </si>
  <si>
    <t>Kontrola napájacieho napätia</t>
  </si>
  <si>
    <t xml:space="preserve">Kontrola dosahu detektorov </t>
  </si>
  <si>
    <t>Kontrola sabatážnych kontaktov</t>
  </si>
  <si>
    <t>Skúška chôdzou všetkých detektorov vrátane nastavenia dosahu</t>
  </si>
  <si>
    <t>Poplachové prenosové systémy (PCO)</t>
  </si>
  <si>
    <t>Skúška prenosu všetkých signálov na PCO</t>
  </si>
  <si>
    <t>Skúška obnovenia pre všetky signály</t>
  </si>
  <si>
    <t>Skúška poruchy prenosovej cesty</t>
  </si>
  <si>
    <t>Skúška obnovenia spojenia prenosových ciest</t>
  </si>
  <si>
    <t>Skúška prenosu všetkých signálov do grafickej nadstavby</t>
  </si>
  <si>
    <t>Elektrická zabezpečovacia signalizácia</t>
  </si>
  <si>
    <t>KD</t>
  </si>
  <si>
    <t>Test napájacieho napätia na konektore kamery zvnútra</t>
  </si>
  <si>
    <t>Test napájacieho napätia na konektore objektívu zvnútra</t>
  </si>
  <si>
    <t>Vyčistenie šošoviek objektívu</t>
  </si>
  <si>
    <t>Test činnosti objektívu v závislosti od svetelných podmienok</t>
  </si>
  <si>
    <t>Test činnosti kamery v závislosti od svetelných podmienok</t>
  </si>
  <si>
    <t>Načítania stavu kamery prostredníctvom servisného pultu</t>
  </si>
  <si>
    <t>Spätná montáž kamery a funkčný test</t>
  </si>
  <si>
    <t>Kontrola nastavenia objektívu na sledované scény</t>
  </si>
  <si>
    <t>Test napájacieho napätia na konektore statívu zvnútra</t>
  </si>
  <si>
    <t>Test činnosti statívu v závislosti od povelov ovládacieho pultu</t>
  </si>
  <si>
    <t>Kontrola nastavenia záražiek koncových polôh statívu</t>
  </si>
  <si>
    <t>Kontrola prepäťových ochrán statívu</t>
  </si>
  <si>
    <t>Spätná montáž statívu a funkčný test, kontrola vyhrievania</t>
  </si>
  <si>
    <t>Kontrola nastavenia otočného statívu na sledované scény</t>
  </si>
  <si>
    <t>Kontrola obrazu sledovanej scény</t>
  </si>
  <si>
    <t>Funkčný test kompletu</t>
  </si>
  <si>
    <t>Kontrola prepäťových ochrán kamery - videosignál</t>
  </si>
  <si>
    <t>Kontrola OS a softvéru</t>
  </si>
  <si>
    <t>Kontrola a meranie optickej trasy medzi KD a TU</t>
  </si>
  <si>
    <t>Kontrola optického prevodníka - vysielač</t>
  </si>
  <si>
    <t>Kamerový dohľad</t>
  </si>
  <si>
    <t>OP</t>
  </si>
  <si>
    <t>TU1-4</t>
  </si>
  <si>
    <t>Kontrola prepojovacích vodičov, svorkovníc a ich dotiahnutie</t>
  </si>
  <si>
    <t>Kontrola prepäťových ochrán</t>
  </si>
  <si>
    <t>Kontrola záložného zdroja UPS</t>
  </si>
  <si>
    <t>Kontrola napájania 230V AC a 24V DC</t>
  </si>
  <si>
    <t>Kontrola aktívnych komunikačných zariadení a prevodníkov</t>
  </si>
  <si>
    <t>Prehľad histórie udalostí, kontrola kontinuity dát aktívnych zariadení</t>
  </si>
  <si>
    <t>Technologické uzly</t>
  </si>
  <si>
    <t>Operátorské pracovisko</t>
  </si>
  <si>
    <t>pR1</t>
  </si>
  <si>
    <t>Kontrola rozvádzača rozvodu NN zvonku a znútra</t>
  </si>
  <si>
    <t>pR2</t>
  </si>
  <si>
    <t>Kontrola vnútorného výstroja rozvádzača NN</t>
  </si>
  <si>
    <t>pR3</t>
  </si>
  <si>
    <t>Kontrola uzemnenia</t>
  </si>
  <si>
    <t>pR4</t>
  </si>
  <si>
    <t>Kontrola prúdových chráničov - tlačidlom test</t>
  </si>
  <si>
    <t>pR5</t>
  </si>
  <si>
    <t>Kontrola prúdových chráničov - meranie parametrov</t>
  </si>
  <si>
    <t>pR6</t>
  </si>
  <si>
    <t>Meracie protokoly</t>
  </si>
  <si>
    <t>Metalické vedenie</t>
  </si>
  <si>
    <t>Kontrola izolačných stavov káblov hlavného napájacieho vedenia</t>
  </si>
  <si>
    <t>Kontrola izolačných stavov napájacích káblov - odbočky k napájaniu technológií</t>
  </si>
  <si>
    <t>Kontrola izolačných stavov diaľkového káblov</t>
  </si>
  <si>
    <t>Kontrola izolačných stavov káblových odbočiek k jednotlivým technológiám</t>
  </si>
  <si>
    <t>Optické vedenia</t>
  </si>
  <si>
    <t>pO1</t>
  </si>
  <si>
    <t>Opt. ved</t>
  </si>
  <si>
    <t>Kontrola optického distribučného boxu</t>
  </si>
  <si>
    <t>pO2</t>
  </si>
  <si>
    <t>Kontrola priebežných vlákien priamou metódou</t>
  </si>
  <si>
    <t>pO3</t>
  </si>
  <si>
    <t>Kontrola technologických vlákien priamou metódou</t>
  </si>
  <si>
    <t>pO4</t>
  </si>
  <si>
    <t>Kontrola priebežných vlákien metódou spätného rozptylu</t>
  </si>
  <si>
    <t>pO5</t>
  </si>
  <si>
    <t>pO6</t>
  </si>
  <si>
    <t>Diaľničný úsek D1 Vrtižer - Hričovské Podhradie</t>
  </si>
  <si>
    <t>Rozvádzače, Metalické vedenia, Optické vedenia</t>
  </si>
  <si>
    <t>1-12</t>
  </si>
  <si>
    <t>Vyčistenie kamerového krytu otočnej kamery zvonku</t>
  </si>
  <si>
    <t>Vyčistenie otočného statívu otočnej kamery zvonku</t>
  </si>
  <si>
    <t>Demontáž vonkajšieho kamerového krytu otočnej kamery</t>
  </si>
  <si>
    <t>Kontrola tesnosti prípojného konektora B-30, kontrola napájacích napätí na konektore</t>
  </si>
  <si>
    <t>Demontáž objektívu od kamery</t>
  </si>
  <si>
    <t>Vyčistenie zoom objektívu</t>
  </si>
  <si>
    <t>Spätná montáž objektívu po jeho vyčistení</t>
  </si>
  <si>
    <t>Načítanie stavu kamery prostredníctvom Notebooku</t>
  </si>
  <si>
    <t>Kontrola prepäťových ochrán, statív - komunikácia, videosignál, napájanie</t>
  </si>
  <si>
    <t>Spätná montáž kamery a jej test funkčnosti</t>
  </si>
  <si>
    <t>Test napájacích napätí na konektoroch statívu a kontrola funkčnosti statívu</t>
  </si>
  <si>
    <t>Kontrola vyhrievania statívu</t>
  </si>
  <si>
    <t>Mechanická kontrola kompletného zdroja AK187</t>
  </si>
  <si>
    <t>Vyčistenie otočného statívu zvnútra, premazanie prevodov</t>
  </si>
  <si>
    <t>Elektrická kontrola kompletného zdroja AK187</t>
  </si>
  <si>
    <t>Kontrola nastavenia koncových dorazov na statívoch, kontrola plynulosti pohybu</t>
  </si>
  <si>
    <t>Kontrola komunikácia s kamerou a otočným statívom zo skrine MRS3</t>
  </si>
  <si>
    <t>Kontrola kvality videosignálu v skrini MRS3, TU</t>
  </si>
  <si>
    <t>Digitálna dokumentácia stavových veličín kamier</t>
  </si>
  <si>
    <t>pKD1</t>
  </si>
  <si>
    <t>pKD2</t>
  </si>
  <si>
    <t>pKD3</t>
  </si>
  <si>
    <t>pKD4</t>
  </si>
  <si>
    <t>pKD5</t>
  </si>
  <si>
    <t>pKD6</t>
  </si>
  <si>
    <t>pKD7</t>
  </si>
  <si>
    <t>pKD8</t>
  </si>
  <si>
    <t>pKD9</t>
  </si>
  <si>
    <t>pKD10</t>
  </si>
  <si>
    <t>pKD11</t>
  </si>
  <si>
    <t>pKD12</t>
  </si>
  <si>
    <t>pKD13</t>
  </si>
  <si>
    <t>pKD14</t>
  </si>
  <si>
    <t>pKD15</t>
  </si>
  <si>
    <t>pKD16</t>
  </si>
  <si>
    <t>pKD17</t>
  </si>
  <si>
    <t>pKD18</t>
  </si>
  <si>
    <t>pKD19</t>
  </si>
  <si>
    <t>pKD20</t>
  </si>
  <si>
    <t>pKD21</t>
  </si>
  <si>
    <t>pKD22</t>
  </si>
  <si>
    <t>4,7,9,12</t>
  </si>
  <si>
    <t>Technologický uzol základný</t>
  </si>
  <si>
    <t>pTU1</t>
  </si>
  <si>
    <t>pTU2</t>
  </si>
  <si>
    <t>pTU3</t>
  </si>
  <si>
    <t>Očistenie zariadení od prachu a nečistôt</t>
  </si>
  <si>
    <t>pTU4</t>
  </si>
  <si>
    <t>Kontrola vykurovacej jednotky</t>
  </si>
  <si>
    <t>pTU5</t>
  </si>
  <si>
    <t>Kontrola prepojovacích vodičov a svorkovníc, dotiahnutie</t>
  </si>
  <si>
    <t>pTU6</t>
  </si>
  <si>
    <t>Kontrola signalizačných stavových LED</t>
  </si>
  <si>
    <t>pTU7</t>
  </si>
  <si>
    <t>pTU8</t>
  </si>
  <si>
    <t>Kontrola UPS</t>
  </si>
  <si>
    <t>pTU9</t>
  </si>
  <si>
    <t>Kontrola komunikačného zariadenia siete TCP/IP</t>
  </si>
  <si>
    <t>pTU10</t>
  </si>
  <si>
    <t>pTU11</t>
  </si>
  <si>
    <t>Kontrola správnej funkcie Megavision</t>
  </si>
  <si>
    <t>pTU12</t>
  </si>
  <si>
    <t>Testovanie parametrov komunikačnej linky profibus</t>
  </si>
  <si>
    <t>pTU13</t>
  </si>
  <si>
    <t>Načítanie stavu kariet prostredníctvom PC</t>
  </si>
  <si>
    <t>pTU14</t>
  </si>
  <si>
    <t>Kontrola napájacích zdrojov a diódového mostíka</t>
  </si>
  <si>
    <t>pTU15</t>
  </si>
  <si>
    <t>pTU16</t>
  </si>
  <si>
    <t>Test komunikácie s hlavným PLC</t>
  </si>
  <si>
    <t>pTU17</t>
  </si>
  <si>
    <t>Kompletná funkčná skúška riadiaceho systému technologického uzla</t>
  </si>
  <si>
    <t>pTU18</t>
  </si>
  <si>
    <t>pTU19</t>
  </si>
  <si>
    <t>Kontrola prevodníkov MOXA</t>
  </si>
  <si>
    <t>Technologický uzol s videosystémom</t>
  </si>
  <si>
    <t>pTUV1</t>
  </si>
  <si>
    <t>Kontrola opticko-metalického video prevodníka</t>
  </si>
  <si>
    <t>pTUV2</t>
  </si>
  <si>
    <t>Kontrola metalicko-optického video prevodníka</t>
  </si>
  <si>
    <t>pTUV3</t>
  </si>
  <si>
    <t>Kontrola digitalizéra videosignálu Discovery 300, komunikačnej vrstva</t>
  </si>
  <si>
    <t>pTUV4</t>
  </si>
  <si>
    <t>Test optickej trasy - technologický uzol/kamera</t>
  </si>
  <si>
    <t>pTUV5</t>
  </si>
  <si>
    <t>Meranie videosignálu</t>
  </si>
  <si>
    <t>pTUV6</t>
  </si>
  <si>
    <t>pTUV7</t>
  </si>
  <si>
    <t>Načítanie stavu kariet prostredníctvom servisného pultu</t>
  </si>
  <si>
    <t>pTUV8</t>
  </si>
  <si>
    <t>Kontrola prepäťových ochrán a bleskoistiek</t>
  </si>
  <si>
    <t>pTUV9</t>
  </si>
  <si>
    <t>Test otáčania kamier, lokálne</t>
  </si>
  <si>
    <t>pTUV10</t>
  </si>
  <si>
    <t>Test ZOOM, FOCUS objektívu lokálne</t>
  </si>
  <si>
    <t>pTUV11</t>
  </si>
  <si>
    <t>Test prenosu video a riadiaceho signálu z kamier do dispečingu</t>
  </si>
  <si>
    <t>pTUV12</t>
  </si>
  <si>
    <t>Test kompletného riadenia funkcií kamier z dispečingu</t>
  </si>
  <si>
    <t>pRCSS1</t>
  </si>
  <si>
    <t>pRCSS2</t>
  </si>
  <si>
    <t>pRCSS3</t>
  </si>
  <si>
    <t>pRCSS4</t>
  </si>
  <si>
    <t>Kontrola stavu zariadení - vizuálna kontrola</t>
  </si>
  <si>
    <t>pRCSS5</t>
  </si>
  <si>
    <t xml:space="preserve">Kontrola napájacieho zdroja </t>
  </si>
  <si>
    <t>pRCSS6</t>
  </si>
  <si>
    <t>pRCSS7</t>
  </si>
  <si>
    <t>pRCSS8</t>
  </si>
  <si>
    <t>pRCSS9</t>
  </si>
  <si>
    <t>pRCSS10</t>
  </si>
  <si>
    <t>Kontrola istiacich prvkov</t>
  </si>
  <si>
    <t>pRCSS11</t>
  </si>
  <si>
    <t>pRCSS12</t>
  </si>
  <si>
    <t>pRCSS13</t>
  </si>
  <si>
    <t>pRCSS14</t>
  </si>
  <si>
    <t>pRCSS15</t>
  </si>
  <si>
    <t>Diagnostika riadiaceho systému a analýza stavu</t>
  </si>
  <si>
    <t>Kontrola nosných konštrukčných prvkov vrátane stĺpa , očistenie a ošetrenie, dotiahnutie skrutiek</t>
  </si>
  <si>
    <t>Kontrola a očistenie návestidla zvonku, dotiahnutie skrutiek</t>
  </si>
  <si>
    <t>Kontrola a ošetrenie tesnenia</t>
  </si>
  <si>
    <t>Kontrola žiaroviek rozsvietením</t>
  </si>
  <si>
    <t>Kontrola a dotiahnutie svoriek vodičov</t>
  </si>
  <si>
    <t>Kontrola napájacieho zdroja</t>
  </si>
  <si>
    <t>Test komunikácie s decentrálnymi perifériami</t>
  </si>
  <si>
    <t>Zálohovanie dát</t>
  </si>
  <si>
    <t>Vykonanie testov funkčnosti redundancie WinCC</t>
  </si>
  <si>
    <t>Údržba a kontrola systémových databáz</t>
  </si>
  <si>
    <t>Kontrola systémových prostriedkov - PC</t>
  </si>
  <si>
    <t>Kontrola systémových prostriedkov - Server</t>
  </si>
  <si>
    <t>Kontrola stavu UPS</t>
  </si>
  <si>
    <t>Kontrola prístupového systému</t>
  </si>
  <si>
    <t>Diaľničný úsek D3 Hričovské Podhradie - Žilina (Strážov)</t>
  </si>
  <si>
    <t>Kontrola mechanických častí zariadenia</t>
  </si>
  <si>
    <t>Kontrola vodičov a káblov</t>
  </si>
  <si>
    <t>Kontrola akustickej signalizácie</t>
  </si>
  <si>
    <t>Kontrola EZS ústredne</t>
  </si>
  <si>
    <t>Kontrola signalizácie na serveri EZS</t>
  </si>
  <si>
    <t>Kontrola správneho zobrazenia vo vizualizácii</t>
  </si>
  <si>
    <t>Kontrola správneho zobrazenia v intranete, vyhodnotenie alarmov</t>
  </si>
  <si>
    <t>Kontrola čítacích hláv, správnej funkcie, signalizácie</t>
  </si>
  <si>
    <t>SW údržba EZS servera</t>
  </si>
  <si>
    <t>Kontrola správnej funkcie GSM brány</t>
  </si>
  <si>
    <t>Načítanie stavu kamery prostredníctvom servisného pultu</t>
  </si>
  <si>
    <t>Vyčistenie krytu otočného statívu zvnútra</t>
  </si>
  <si>
    <t>Kontrola nastavenia zarážiek koncových polôh statívu</t>
  </si>
  <si>
    <t>Kontrola optického prevodníka – vysielač</t>
  </si>
  <si>
    <t>Kontrola záložného a napájacieho zdroja KD – strata napájania</t>
  </si>
  <si>
    <t>Kontrola mechanických častí a spojov skrine, ich dotiahnutie a ošetrenie</t>
  </si>
  <si>
    <t>Kontrola klimatizačnej jednotky</t>
  </si>
  <si>
    <t>Kontrola systémovej komunikácie - Ethernet</t>
  </si>
  <si>
    <t>Kontrola správnej funkcie MegaVision</t>
  </si>
  <si>
    <t>Kontrola prevodníkov MOXA, Digi ONE</t>
  </si>
  <si>
    <t>pTU20</t>
  </si>
  <si>
    <t>Kontrola prístupového systému a EZS v TU</t>
  </si>
  <si>
    <t>pTU1V</t>
  </si>
  <si>
    <t>Kontrola opticko-metalických video prevodníkov</t>
  </si>
  <si>
    <t>pTU2V</t>
  </si>
  <si>
    <t>Kontrola metalicko-optických video prevodníkov</t>
  </si>
  <si>
    <t>pTU3V</t>
  </si>
  <si>
    <t>Kontrola digitalizéra videosignálu Discovery 300, komunikačnej vrstvy</t>
  </si>
  <si>
    <t>pTU4V</t>
  </si>
  <si>
    <t>Test optickej trasy - technologický uzol / kamery</t>
  </si>
  <si>
    <t>pTU5V</t>
  </si>
  <si>
    <t>pTU6V</t>
  </si>
  <si>
    <t>Test komunikácie s kamerou</t>
  </si>
  <si>
    <t>pTU7V</t>
  </si>
  <si>
    <t>Načítanie stavu kamier prostredníctvom servisného pultu</t>
  </si>
  <si>
    <t>pTU8V</t>
  </si>
  <si>
    <t>pTU9V</t>
  </si>
  <si>
    <t>Test otáčania kamery, lokálne</t>
  </si>
  <si>
    <t>pTU10V</t>
  </si>
  <si>
    <t>Test ZOOM , FOCUS objektívu lokálne</t>
  </si>
  <si>
    <t>pTU11V</t>
  </si>
  <si>
    <t>pTU12V</t>
  </si>
  <si>
    <t>pCSS1</t>
  </si>
  <si>
    <t>pCSS2</t>
  </si>
  <si>
    <t>pCSS3</t>
  </si>
  <si>
    <t>pCSS4</t>
  </si>
  <si>
    <t>pCSS5</t>
  </si>
  <si>
    <t>pCSS6</t>
  </si>
  <si>
    <t>pCSS7</t>
  </si>
  <si>
    <t>pCSS8</t>
  </si>
  <si>
    <t>pCSS9</t>
  </si>
  <si>
    <t>pCSS10</t>
  </si>
  <si>
    <t>pCSS11</t>
  </si>
  <si>
    <t>pCSS12</t>
  </si>
  <si>
    <t>Test komunikácie s PLC v nadradenom technologickom uzle</t>
  </si>
  <si>
    <t>pCSS13</t>
  </si>
  <si>
    <t>pCSS14</t>
  </si>
  <si>
    <t>pCSS15</t>
  </si>
  <si>
    <t>pCSS16</t>
  </si>
  <si>
    <t>spolu € (bez DPH)</t>
  </si>
  <si>
    <t>Stavebná časť</t>
  </si>
  <si>
    <t>Por. Číslo</t>
  </si>
  <si>
    <t>Opis súčasného stavu</t>
  </si>
  <si>
    <t>Opis ekvivalentu</t>
  </si>
  <si>
    <t>Výrobca</t>
  </si>
  <si>
    <t>Typ</t>
  </si>
  <si>
    <t>optický kábel 24v, SM, 1m</t>
  </si>
  <si>
    <t>optický kábel MM, 4vl, 1m</t>
  </si>
  <si>
    <t>patch panel optický 4/8 DIN , FO</t>
  </si>
  <si>
    <t>pacth panel optický 0-24/FO</t>
  </si>
  <si>
    <t>napájací kábel CYKY 5x35</t>
  </si>
  <si>
    <t>napájací kábel CYKY 3x2,5</t>
  </si>
  <si>
    <t>napájací kábel CYKY 4Bx50 + YY35</t>
  </si>
  <si>
    <t>napájací kábel CYKY 3Dx70+50 + YY50</t>
  </si>
  <si>
    <t>napájací kábel CYKY 3Dx150+95 + YY95</t>
  </si>
  <si>
    <t>napájací kábel AYKY 4Bx50</t>
  </si>
  <si>
    <t>napájací kábel AYKY 4Bx70</t>
  </si>
  <si>
    <t>napájací kábel E-AYY-J 50</t>
  </si>
  <si>
    <t>napájací kábel E-AYY-J 70</t>
  </si>
  <si>
    <t>signálny kábel TCEPKPFLE 5XN0,8</t>
  </si>
  <si>
    <t>signálny kábel TCEPKPFLE 10XN0,8</t>
  </si>
  <si>
    <t>Istič C20/3N</t>
  </si>
  <si>
    <t>Schrack</t>
  </si>
  <si>
    <t>BM017820</t>
  </si>
  <si>
    <t>Istič C16/1N</t>
  </si>
  <si>
    <t>BM017616</t>
  </si>
  <si>
    <t>Istič C20/1N/003</t>
  </si>
  <si>
    <t>B0617520</t>
  </si>
  <si>
    <t>Istič C6/1</t>
  </si>
  <si>
    <t>BM017106</t>
  </si>
  <si>
    <t>Istič C4/1</t>
  </si>
  <si>
    <t>BM017104</t>
  </si>
  <si>
    <t>Istič C1/1</t>
  </si>
  <si>
    <t>BM017101</t>
  </si>
  <si>
    <t>Istič B16/3</t>
  </si>
  <si>
    <t>BM018316</t>
  </si>
  <si>
    <t>Istič C2/2</t>
  </si>
  <si>
    <t>BM017202</t>
  </si>
  <si>
    <t>Istič C4/2</t>
  </si>
  <si>
    <t>BM017204</t>
  </si>
  <si>
    <t>Istič C6/2</t>
  </si>
  <si>
    <t>BM017206</t>
  </si>
  <si>
    <t>Istič C10/1 DC</t>
  </si>
  <si>
    <t>BM015110</t>
  </si>
  <si>
    <t>Istič C20/1 DC</t>
  </si>
  <si>
    <t>BM015120</t>
  </si>
  <si>
    <t>Pomocný kontakt pre ističe</t>
  </si>
  <si>
    <t>BM900001</t>
  </si>
  <si>
    <t>Hygrostat FLZ600/1P</t>
  </si>
  <si>
    <t>IUK08562--</t>
  </si>
  <si>
    <t>Termostat KTO</t>
  </si>
  <si>
    <t>IUK08566--</t>
  </si>
  <si>
    <t>Termostat KTS</t>
  </si>
  <si>
    <t>IUK08565--</t>
  </si>
  <si>
    <t>Modul do DEHNVentilu - DV MOD 255</t>
  </si>
  <si>
    <t>DENH+SOHNE</t>
  </si>
  <si>
    <t>Modul do DEHNGuardu - DG MOD 275</t>
  </si>
  <si>
    <t>Pätica prepäťovky RS485 - BXT BAS</t>
  </si>
  <si>
    <t>Prepäťovka RS485 - BXT ML4 BD HF5</t>
  </si>
  <si>
    <t>Prepäťovka RS485 - BXT ML2 BE HFS 5</t>
  </si>
  <si>
    <t>Napájací zdroj FÉNIX TRIO-PS/1AC/24DC/10</t>
  </si>
  <si>
    <t>PHOENIX SK</t>
  </si>
  <si>
    <t>Napájací zdroj FÉNIX TRIO-PS/1AC/24DC/5</t>
  </si>
  <si>
    <t>Napájací zdroj FÉNIX UNI POWER 24V/1A</t>
  </si>
  <si>
    <t>Diódový mostík</t>
  </si>
  <si>
    <t>MBR1045</t>
  </si>
  <si>
    <t>Poistková svorka</t>
  </si>
  <si>
    <t>Viking 390-86</t>
  </si>
  <si>
    <t>Poistka trubičková - 0,1 A</t>
  </si>
  <si>
    <t>Poistka trubičková - 0,5  A</t>
  </si>
  <si>
    <t>Poistka trubičková - 1 A</t>
  </si>
  <si>
    <t>Poistka trubičková - 3,15 A</t>
  </si>
  <si>
    <t>Pätica pre relé + relé 24VDC / 1 prep.kontakt (KA1,2)</t>
  </si>
  <si>
    <t>Pätica pre relé + relé 230VAC / 1 prep.kontakt (KA3)</t>
  </si>
  <si>
    <t>Pätica pre relé + relé 230VAC / 2 prep.kontakt (KA4,5)</t>
  </si>
  <si>
    <t>Pätica pre relé + relé 230VAC / 2 prep.kontakt (KA6,7)</t>
  </si>
  <si>
    <t>OMRON</t>
  </si>
  <si>
    <t>MY4IN1-D2-24VDC</t>
  </si>
  <si>
    <t>Vykurovacia jednotka 250W s ventilátorom</t>
  </si>
  <si>
    <t>RITTAL</t>
  </si>
  <si>
    <t>Svietidlo 14W 230V</t>
  </si>
  <si>
    <t>Prevodník RS232/422/485/TCP/IP DIGI One</t>
  </si>
  <si>
    <t>DIGI One</t>
  </si>
  <si>
    <t>IA</t>
  </si>
  <si>
    <t>Prevodník MOXA Nport</t>
  </si>
  <si>
    <t>MOXA</t>
  </si>
  <si>
    <t>NPort 5150</t>
  </si>
  <si>
    <t>Switch MOXA EDS</t>
  </si>
  <si>
    <t>EDS-510A</t>
  </si>
  <si>
    <t>Prevodník Moxa IMC</t>
  </si>
  <si>
    <t>IMC-101-S-SC-T</t>
  </si>
  <si>
    <t>Zdroj Moxa DR</t>
  </si>
  <si>
    <t>DR4524 24V/2A</t>
  </si>
  <si>
    <t>Modbus gateway Vipa IM</t>
  </si>
  <si>
    <t>Vipa</t>
  </si>
  <si>
    <t>IM-253NET</t>
  </si>
  <si>
    <t>KRONE LSA rozpojovacia lišta 10/2</t>
  </si>
  <si>
    <t>KRONE</t>
  </si>
  <si>
    <t>608 910 02-02</t>
  </si>
  <si>
    <t>Držiak KRONE lišty</t>
  </si>
  <si>
    <t>605 031 12-01</t>
  </si>
  <si>
    <t>UPS 2000VA, RM, 2U</t>
  </si>
  <si>
    <t>APC</t>
  </si>
  <si>
    <t>Smart-UPS 2000</t>
  </si>
  <si>
    <t>UPS 1500VA, RM, 2U</t>
  </si>
  <si>
    <t>Smart-UPS 1500</t>
  </si>
  <si>
    <t>RBC kit do UPS smart</t>
  </si>
  <si>
    <t>RBC24</t>
  </si>
  <si>
    <t>management card pre UPS mart</t>
  </si>
  <si>
    <t>Koncový spínač</t>
  </si>
  <si>
    <t>ABB</t>
  </si>
  <si>
    <t>LS39P10-9031</t>
  </si>
  <si>
    <t xml:space="preserve">19" rozvodný panel 5x230V, 2U, 3m </t>
  </si>
  <si>
    <t>ACAR</t>
  </si>
  <si>
    <t>ACAR-504</t>
  </si>
  <si>
    <t>UTF 4200 RX digital video resceiver with CC and FDX RS422/485, 2-fiber 1300 nm</t>
  </si>
  <si>
    <t>SIQURA</t>
  </si>
  <si>
    <t>UTF4250 RX</t>
  </si>
  <si>
    <t>UTF 4210 RX Digital video receiver with CC and 2-way data 1x MM</t>
  </si>
  <si>
    <t>UTF4210 RX</t>
  </si>
  <si>
    <t>UTF 4250 RX digital video resceiver with CC and 2-way data (1xSM)</t>
  </si>
  <si>
    <t>Discovery 300 with 2 video channels and 2 audio channels</t>
  </si>
  <si>
    <t>Visiowave</t>
  </si>
  <si>
    <t>Discovery 300 2 channel</t>
  </si>
  <si>
    <t>Discovery 300 with 1 video channels and 1 audio channels</t>
  </si>
  <si>
    <t>Discovery 300 1 channel</t>
  </si>
  <si>
    <t>managed switch   4x10/100/1000BaseTx, 4x10/100/1000BaseTx or 4xFO100/1000Fx</t>
  </si>
  <si>
    <t>Comnet</t>
  </si>
  <si>
    <t>CNGE8MS</t>
  </si>
  <si>
    <t>FO SFP 100MbFx, compat comnet</t>
  </si>
  <si>
    <t>FO SFP , 1000Mb, Fx, compat comnet</t>
  </si>
  <si>
    <t>4-channel H.264/MJPEG video encoder with data, extended temp, 1,00 ks 618,00 618,00
stand-alone</t>
  </si>
  <si>
    <t>siqura</t>
  </si>
  <si>
    <t>S-64 E v2-XT/SA</t>
  </si>
  <si>
    <t>encoder  1 x video, RS485, /IP - MPEG2, MPEG4, H.264</t>
  </si>
  <si>
    <t>S60</t>
  </si>
  <si>
    <t>UP-THE-FIBER RX</t>
  </si>
  <si>
    <t>Switch OS400, Dual redundant AC (90-240V) power supply. 19'' rack mount</t>
  </si>
  <si>
    <t>MRV</t>
  </si>
  <si>
    <t>OS400</t>
  </si>
  <si>
    <t>Rozvádzač CS TOP TEC 800x1200x650, IP55, s 2x19" rámom a 2x montážnou doskou, dvere vpredu aj vzadu</t>
  </si>
  <si>
    <t xml:space="preserve">Centrálny procesor
SIMATIC S7-300 CPU 315-2 PN/DP, CENTRAL PROCESSING UNIT WITH 256 KBYTE WORKING MEMORY, 1. INTERFACE MPI/DP 12MBIT/S, 2. INTERFACE ETHERNET PROFINET,            </t>
  </si>
  <si>
    <t>SIEMNES</t>
  </si>
  <si>
    <t>6ES7315-2EH13-0AB0</t>
  </si>
  <si>
    <t>SIEMENS</t>
  </si>
  <si>
    <t>Pamäťová karta, 4MB
SIMATIC S7, MICRO MEMORY CARD F. S7-300/C7/ET 200S IM151 CPU, 3.3 V NFLASH, 4 MBYTES</t>
  </si>
  <si>
    <t>6ES7953-8LM11-0AA0</t>
  </si>
  <si>
    <t>Vstupná digitálna karta
SIMATIC S7-300, DIGITAL INPUT SM 321, OPTICALLY ISOLATED, 16DI, 24 V DC, 20 PIN</t>
  </si>
  <si>
    <t>6ES7321-1BH02-0AA0</t>
  </si>
  <si>
    <t>Vstupná analógová karta
SIMATIC S7-300, ANALOG INPUT SM 331, OPTICALLY ISOLATED, 2 AI, 9/12/14 BITS RESOLUTION, U/I/THERMOCOUPLE/RESISTANCE, INTERRUPT, DIAGNOSTICS, 20 PIN, REMOVE/INSERT W. BACKPLANE BUS</t>
  </si>
  <si>
    <t>6ES7331-7KB02-0AB0</t>
  </si>
  <si>
    <t>Pripojovací konektor pre vstupno/výstupné karty
FRONT CONNECTOR FOR SIGNAL MODULES WITH SCREW CONTACTS, 20-PIN</t>
  </si>
  <si>
    <t>6ES7392-1AJ00-0AA0</t>
  </si>
  <si>
    <t>Komunikačný procesor 
SIMATIC NET, CP 342-5 COMMUNICATIONS PROCESSOR FOR CONNECTING SIMATIC S7-300 TO PROFIBUS, DP, S5-COMPATIBLE PG/OP AND S7 COMMUNICATION</t>
  </si>
  <si>
    <t>6GK7342-5DA02-0XE0</t>
  </si>
  <si>
    <t>PROFIBUS konektor
SIMATIC DP, BUS CONNECTOR FOR PROFIBUS UP TO 12 MBIT/S 90 DEGREE ANGLE OUTGOING CABLE (W X H X D): 15,8 X 54 X 34 MM TERMINAT. RESIST. WITH ISOLAT. FUNCTION, WITHOUT PG SOCKET</t>
  </si>
  <si>
    <t>6ES7972-0BA12-0XA0</t>
  </si>
  <si>
    <t>Lišta SIMATIC S7-300, RAIL L=480MM</t>
  </si>
  <si>
    <t>6ES7390-1AE80-0AA0</t>
  </si>
  <si>
    <t>Prúdový chránič 2p, 10A, C, 30mA</t>
  </si>
  <si>
    <t>MOELLER</t>
  </si>
  <si>
    <t>PFL7-10/1N/C/003</t>
  </si>
  <si>
    <t>Odpínač, 2p, 20A</t>
  </si>
  <si>
    <t>IS-20/2</t>
  </si>
  <si>
    <t>Zásuvka, 16A, 250VAC</t>
  </si>
  <si>
    <t>BZ325001</t>
  </si>
  <si>
    <t>Zdroj 230VAC/24VDC/5A</t>
  </si>
  <si>
    <t>DR-120-24</t>
  </si>
  <si>
    <t>Termostat</t>
  </si>
  <si>
    <t>3110.000</t>
  </si>
  <si>
    <t>Hygrostat</t>
  </si>
  <si>
    <t>3118.000</t>
  </si>
  <si>
    <t>Digitálne RTU, ioLOGOK E2210</t>
  </si>
  <si>
    <t>E2210</t>
  </si>
  <si>
    <t>Poistková svorka s LED signalizáciou</t>
  </si>
  <si>
    <t>WAGO</t>
  </si>
  <si>
    <t>281-611/281-541</t>
  </si>
  <si>
    <t>Rozvádzač RCSS, prázdny s montážnou doskou, pilierom, 2x rukoväť a 2x zámok</t>
  </si>
  <si>
    <t>SCHNEIDER ELECTRIC</t>
  </si>
  <si>
    <t>SAREL THALLASSA, rozmery (š,v,hl) 535 x 745 x 300mm</t>
  </si>
  <si>
    <t>SIMATIC DP, INTERFACE MODULE IM151-1 BASIC FOR ET200S; TRANSMISS. RATE UP TO 12MBIT/S; MAX. OF 12 POWER, ELECTR. OR MOTOR STARTER MODULES (NO F-MODULES) CONNECTABLE; BUS INTERFACING VIA 9-WAY SUB-D CONN. INCL. TERMINATING MODULE</t>
  </si>
  <si>
    <t>6ES7151-1CA00-0AB0</t>
  </si>
  <si>
    <t>SIMATIC DP, BUS CONNECTOR FOR PROFIBUS UP TO 12 MBIT/S 90 DEGREE ANGLE OUTGOING CABLE (W X H X D): 15,8 X 54 X 34 MM TERMINAT. RESIST. WITH ISOLAT. FUNCTION, WITHOUT PG SOCKET</t>
  </si>
  <si>
    <t>SIMATIC DP, 5 ELECTRON. MODULES FOR ET 200S, 4 DI STANDARD 24V DC, 15 mm WIDTH, (5 ks v jednom balení!!)</t>
  </si>
  <si>
    <t>6ES7131-4BD01-0AA0</t>
  </si>
  <si>
    <t>SIMATIC DP, 5 ELECTRON. MODULES FOR ET 200S, 4 DO STANDARD DC 24V/0.5A, 15 mm, (5 ks v jednom balení!!)</t>
  </si>
  <si>
    <t>6ES7132-4BD01-0AA0</t>
  </si>
  <si>
    <t>SIMATIC DP, 5 TERMINAL MODULES TM-E15S23-01 FOR ET 200S FOR ELECTRONIC MODULES 15MM WIDE, SCREW-TYPE TERMINALS 2X3 TERMINAL CONNECTIONS W/O TERMINAL LEAD TO AUX1, AUX1 IN LINE, (5 ks v jednom balení!!)</t>
  </si>
  <si>
    <t>6ES7193-4CB00-0AA0</t>
  </si>
  <si>
    <t>SIMATIC DP, POWER MODULE PM-E FOR ET 200S; 24V DC WITH DIAGNOSIS</t>
  </si>
  <si>
    <t>6ES7138-4CA01-0AA0</t>
  </si>
  <si>
    <t>SIMATIC DP, TERMINAL MODULE TM-P15S23-A0 FOR ET 200S FOR POWER MODULES 15 MM WIDE,SCREW-TYPE TERMINALS 2X3 TERMINAL CONNECTIONS WITH TERMINAL LEAD TO AUX1 AUX1 INTERRUPTED</t>
  </si>
  <si>
    <t>6ES7193-4CD20-0AA0</t>
  </si>
  <si>
    <t>SIMATIC,STAND.SECTIONAL RAIL WIDTH 35MM, LENGTH 483MM FOR 19 IN.CABINETS</t>
  </si>
  <si>
    <t>6ES5710-8MA11</t>
  </si>
  <si>
    <t>Zásuvka s kolíkom 230V na DIN lištu, REG-SD/CZ</t>
  </si>
  <si>
    <t>IU008565</t>
  </si>
  <si>
    <t>Dverný spínač PS 05 S11</t>
  </si>
  <si>
    <t>ASDSW010</t>
  </si>
  <si>
    <t>Vykurovacie teliesko, Výkon 250W</t>
  </si>
  <si>
    <t>3105.380</t>
  </si>
  <si>
    <t xml:space="preserve">DEHNventil DV M TN 255/FM </t>
  </si>
  <si>
    <t>DEHN</t>
  </si>
  <si>
    <t>Blitzductor CT základný diel</t>
  </si>
  <si>
    <r>
      <rPr>
        <sz val="10"/>
        <rFont val="Calibri"/>
        <family val="2"/>
        <charset val="238"/>
      </rPr>
      <t>Blitzductor CT</t>
    </r>
    <r>
      <rPr>
        <sz val="10"/>
        <color indexed="8"/>
        <rFont val="Calibri"/>
        <family val="2"/>
        <charset val="238"/>
      </rPr>
      <t xml:space="preserve"> modul BD HF 5 V</t>
    </r>
  </si>
  <si>
    <t>DEHNguard DG S 275/FM</t>
  </si>
  <si>
    <t>Prúdový komparátor so spínačom</t>
  </si>
  <si>
    <t>PPA INŽINIERING</t>
  </si>
  <si>
    <t>PKS1</t>
  </si>
  <si>
    <t>Poistková svorka Viking 3</t>
  </si>
  <si>
    <t>390 86</t>
  </si>
  <si>
    <t>Poistka 1A/T</t>
  </si>
  <si>
    <t>Poistka 0,25A/T</t>
  </si>
  <si>
    <t>Schránka na dokumentáciu</t>
  </si>
  <si>
    <t>Radová svorka</t>
  </si>
  <si>
    <t>Bočnica ku svorke</t>
  </si>
  <si>
    <t>Žľab 40x40</t>
  </si>
  <si>
    <t>IBOCO</t>
  </si>
  <si>
    <t>Prúdový chránič s nadprúdovou ochranou 10A/30mA</t>
  </si>
  <si>
    <t>Dvojkomorové výstražné návestidlo, 300mm</t>
  </si>
  <si>
    <t>SWARCO</t>
  </si>
  <si>
    <t xml:space="preserve">PC súprava 105mm </t>
  </si>
  <si>
    <t xml:space="preserve">Tienidlo 300mm </t>
  </si>
  <si>
    <t>Symbol vločky</t>
  </si>
  <si>
    <t>214011-12</t>
  </si>
  <si>
    <t>Blikací modul, pre LED, 2x výstup 230V</t>
  </si>
  <si>
    <t xml:space="preserve"> </t>
  </si>
  <si>
    <t>Zdroj 24VDC/30W</t>
  </si>
  <si>
    <t>PHOENIX CONTACT</t>
  </si>
  <si>
    <t>Pätica pre relé</t>
  </si>
  <si>
    <t>FINDER</t>
  </si>
  <si>
    <t>95.85.3</t>
  </si>
  <si>
    <t>Relé, 24VDC</t>
  </si>
  <si>
    <t>40.52.7.024.0000</t>
  </si>
  <si>
    <t>Relé, 230VAC</t>
  </si>
  <si>
    <t>40.52.8.230.0000</t>
  </si>
  <si>
    <t>Zámok do nohy výstražného návestidla</t>
  </si>
  <si>
    <t>ELV Senec</t>
  </si>
  <si>
    <t>ústredňa DSC PC 4020</t>
  </si>
  <si>
    <t>DSC</t>
  </si>
  <si>
    <t>PC 4020</t>
  </si>
  <si>
    <t xml:space="preserve">klávesnica EZS </t>
  </si>
  <si>
    <t>TCP/IP komunikátor EZS Tlink 250/280</t>
  </si>
  <si>
    <t>ročný update SW EZS software SIMS</t>
  </si>
  <si>
    <t>SIMS</t>
  </si>
  <si>
    <t>transformátor EZS TR-3</t>
  </si>
  <si>
    <t>dverný kontakt EZS - 3G-SM</t>
  </si>
  <si>
    <t>bateria 7AH, 12V</t>
  </si>
  <si>
    <t xml:space="preserve">rozvádzač EZS </t>
  </si>
  <si>
    <t>snímač dvojzónový</t>
  </si>
  <si>
    <t>Modul pre čítacie hlavy PC4820 + krabica</t>
  </si>
  <si>
    <t>PC 4204,posilovač datovej linky</t>
  </si>
  <si>
    <t xml:space="preserve">Prevodník TCPIP/krutený pár </t>
  </si>
  <si>
    <t>CNFE1EOC-M</t>
  </si>
  <si>
    <t>infrazávora EZS - SBT 30</t>
  </si>
  <si>
    <t>SunWave</t>
  </si>
  <si>
    <t>switch commnet  4x10/100/1000BaseTx,4xFO100/1000Fx</t>
  </si>
  <si>
    <t>FO SFP 100MbFx, commnet</t>
  </si>
  <si>
    <t>FO SFP , 1000Mb, Fx,commnet</t>
  </si>
  <si>
    <t xml:space="preserve">C60/S60 encoder </t>
  </si>
  <si>
    <t>kamera UV20-JL, Integrated high speed pan/tilt camera, sync focus laser  lamps 250m, Sony 36x D/N module, wiper, compatible to
adaptor</t>
  </si>
  <si>
    <t>kamera KED 2.0M, 1/2.8", H.265/H.264, 1920×1080@60fps, 33x 1 ks 60 0 Optical Zoom, 700~1000M Laser Distance, Ultra Low
Illumination (Colour@0.003Lux), 120dB Ultra WDR, 2x in/1x out Alarm, 1x Video out, 1x SD card slot, AC 24V (Power Adapter Included), 70W, IP66</t>
  </si>
  <si>
    <t>konzola kamera dialničná</t>
  </si>
  <si>
    <t>zdroj DR-120-X</t>
  </si>
  <si>
    <t>DA-275</t>
  </si>
  <si>
    <t>Prepäťová ochrana FLT-CP-1S-350</t>
  </si>
  <si>
    <t xml:space="preserve">Istič, charakteristika B, 6A, 1-pólový, 10kA </t>
  </si>
  <si>
    <t xml:space="preserve">Istič, charakteristika B, 10A, 1-pólový, 10kA </t>
  </si>
  <si>
    <t>Prúdový chránič 1f 16A/100mA</t>
  </si>
  <si>
    <t>FO optický prepojovací kábel SM,2m, duplex, SC/LC/PC-SC/PC</t>
  </si>
  <si>
    <t>Zdroj MDR-20-24 (+24V, max 1A)</t>
  </si>
  <si>
    <t>UTF 4200 TX-MSA Miniature digital video transmitter with CC and FDX RS422/485, 2-fiber 1300 nm</t>
  </si>
  <si>
    <t>UTF 4250 TX-MSA Miniature digital video transmitter with CC and 2-way data (1xSM)</t>
  </si>
  <si>
    <t>UTF 4250 RX-2/SA Dual digital video receiver with CC and 2-way data  (1xSM) na SSUD</t>
  </si>
  <si>
    <t>UTF 4210 TX-MSA Miniature digital video transmitter with CC and 2-way data 1x MM</t>
  </si>
  <si>
    <t>Switch OS9024M  - náhrada OS9244</t>
  </si>
  <si>
    <t>OS9024M</t>
  </si>
  <si>
    <t>Zdroj switch OS9024M Zdroj EM9005-PS/AC</t>
  </si>
  <si>
    <t>Modul optiswitchu - SFP transceiver with DDMI, 155M, 1310nm, SM, 20km, Dual LC</t>
  </si>
  <si>
    <t>Modul optiswitchu - SFP transceiver with DDMI, 155M, 1310nm, SM, 40km, Dual LC</t>
  </si>
  <si>
    <t>SERVER HP CITILOG</t>
  </si>
  <si>
    <t>SERVER HP VSC</t>
  </si>
  <si>
    <t>SERVER HP EZS</t>
  </si>
  <si>
    <t>SERVER ZÁZNAM + DISKOVÉ POLE</t>
  </si>
  <si>
    <t>Zdroj ACE-A618A 180WAC-DC 1U flex ATX Power Supplym with PFC/ErP</t>
  </si>
  <si>
    <t>Napájací zdroj pre HDD, 250W</t>
  </si>
  <si>
    <t>Napájací zdroj pre Server Analyzátor</t>
  </si>
  <si>
    <t xml:space="preserve">Hard disk pre Server Analyzátor HP 1000GB, </t>
  </si>
  <si>
    <t>update OS videoserver 1 x ročne ,podpora</t>
  </si>
  <si>
    <t>update OS EZS server 1 x ročne, podpora</t>
  </si>
  <si>
    <t>update gateprotect  firewall UTM na 1 rok, podpora</t>
  </si>
  <si>
    <t>firewall gateprotect GPA 150</t>
  </si>
  <si>
    <t>PC zostava HP ProDesk 490 G3 MT, i7-6700, GT730/2GB, 8GB, 1TB, DVDRW, CR, KLV+MYS, W10PRO+W7PRO, bez monitora</t>
  </si>
  <si>
    <t>update , oprava , TCPIP rozhranie citi, CLI-TC</t>
  </si>
  <si>
    <t>Discovery 300 with 3 video channels and 3 audio channels / stena/</t>
  </si>
  <si>
    <t>Klávesnica + JOYSTICK WV/CITI</t>
  </si>
  <si>
    <t>LCD monitor NEOVO X20/X19</t>
  </si>
  <si>
    <t>server náhrada ML350 v plnej výbave  analyzátory na D1 -  CITILOG</t>
  </si>
  <si>
    <t xml:space="preserve">LCD monitor 40" </t>
  </si>
  <si>
    <t>EZS server SGII</t>
  </si>
  <si>
    <t>pR7</t>
  </si>
  <si>
    <t>Kontrola izolačných stavov diaľkového kábla</t>
  </si>
  <si>
    <t>Kontrola SM vlákien priamou metódou</t>
  </si>
  <si>
    <t>Kontrola MM vlákien priamou metódou</t>
  </si>
  <si>
    <t>Kontrola SM vlákien metódou spätného rozptylu</t>
  </si>
  <si>
    <t>Kontrola MM vlákien metódou spätného rozptylu</t>
  </si>
  <si>
    <t>POP1</t>
  </si>
  <si>
    <t>Kontrola činnosti mech. častí hlavných obvodov rozvádzača</t>
  </si>
  <si>
    <t>POP2</t>
  </si>
  <si>
    <t>Kontrola skrutkových spojov</t>
  </si>
  <si>
    <t>POP3</t>
  </si>
  <si>
    <t>POP4</t>
  </si>
  <si>
    <t>POP5</t>
  </si>
  <si>
    <t>Kontrola vetracej jednotky</t>
  </si>
  <si>
    <t>POP6</t>
  </si>
  <si>
    <t>Kontrola prepojovacích vodičov</t>
  </si>
  <si>
    <t>POP7</t>
  </si>
  <si>
    <t>POP8</t>
  </si>
  <si>
    <t>Kontrola signalizačných stavov stavových LED</t>
  </si>
  <si>
    <t>POP9</t>
  </si>
  <si>
    <t>Kontrola linky PROFIBUS DP</t>
  </si>
  <si>
    <t>POP10</t>
  </si>
  <si>
    <t>POP11</t>
  </si>
  <si>
    <t>Kontrola izolačného stavu prívodov</t>
  </si>
  <si>
    <t>POP12</t>
  </si>
  <si>
    <t>POP13</t>
  </si>
  <si>
    <t>POP14</t>
  </si>
  <si>
    <t>POP15</t>
  </si>
  <si>
    <t>Analýzy systémových chybových hlásení</t>
  </si>
  <si>
    <t>POP16</t>
  </si>
  <si>
    <t>POP17</t>
  </si>
  <si>
    <t>POP18</t>
  </si>
  <si>
    <t>POP19</t>
  </si>
  <si>
    <t>Kontrola technických prostriedkov - tlačiarne</t>
  </si>
  <si>
    <t>POP20</t>
  </si>
  <si>
    <t>Kontrola technických prostriedkov - LCD</t>
  </si>
  <si>
    <t>POP21</t>
  </si>
  <si>
    <t>POP22</t>
  </si>
  <si>
    <t>POP23</t>
  </si>
  <si>
    <t>POP24</t>
  </si>
  <si>
    <t>Kontrola správnej funkcie sieťového manažmentu</t>
  </si>
  <si>
    <t>POP25</t>
  </si>
  <si>
    <t>ETH1</t>
  </si>
  <si>
    <t>Kontrola stavu zariadenia - software kontrola, správa, údržba</t>
  </si>
  <si>
    <t>ETH2</t>
  </si>
  <si>
    <t>Fyzická kontrola zariadení</t>
  </si>
  <si>
    <t>ETH3</t>
  </si>
  <si>
    <t>Čistenie a kontrola funkčnosti jednotlivých zdrojov</t>
  </si>
  <si>
    <t>ETH4</t>
  </si>
  <si>
    <t>Čistenie a kontrola optických konektorov</t>
  </si>
  <si>
    <t>ETH5</t>
  </si>
  <si>
    <t>Čistenie a kontrola optických prepojovacích káblov</t>
  </si>
  <si>
    <t>ETH6</t>
  </si>
  <si>
    <t>Čistenie a kontrola metalických konektorov</t>
  </si>
  <si>
    <t>Overenie software a hardware funkčnosti redundantnej ethernet siete</t>
  </si>
  <si>
    <t>KS1</t>
  </si>
  <si>
    <t>Kontrola správnej funkcie videocentrály podľa uloženej zálohy</t>
  </si>
  <si>
    <t>KS2</t>
  </si>
  <si>
    <t>Kontrola správnej funkcie videodistribútorov</t>
  </si>
  <si>
    <t>KS3</t>
  </si>
  <si>
    <t>Kontrola správnej funkcie digitálnych záznamových zariadení</t>
  </si>
  <si>
    <t>KS4</t>
  </si>
  <si>
    <t>Kontrola správnej funkcie software</t>
  </si>
  <si>
    <t>KS5</t>
  </si>
  <si>
    <t>Kontrola správnej funkcie káblových prepojovacích spojov</t>
  </si>
  <si>
    <t>KS6</t>
  </si>
  <si>
    <t>Záverečné overenie systému, spracovanie protokolov</t>
  </si>
  <si>
    <t>Spojka káblová AL aj CU SMH4x25-95/V komplet</t>
  </si>
  <si>
    <t>KVM prepínač pre 8PC s 19'' LCD displayom</t>
  </si>
  <si>
    <t>Kábel FTP 4x2x0,8 (1m)</t>
  </si>
  <si>
    <t>integrovaný kábel pre KVM USB, 1,8m</t>
  </si>
  <si>
    <t>Otočná rukoväť s vložkou pre skriňu TOPTEC</t>
  </si>
  <si>
    <t>Plastová skrinka pre umiestnenie na kamerovú konzolu</t>
  </si>
  <si>
    <t>Záložný akumulátor pre EZS2b
-Nominálne napätie 12V
-kapacita 18Ah</t>
  </si>
  <si>
    <t>Dvierka pre vrchné výstražné návestidlo VN4.2
-dvierka do výstražného návestidla 300mm</t>
  </si>
  <si>
    <t>Konektor M/B</t>
  </si>
  <si>
    <t>Trafomodul TM1</t>
  </si>
  <si>
    <t>CPU 1211C-DC/DC/DC, 6Dl, 4DO, 2Al, 50kB memory card</t>
  </si>
  <si>
    <t>RCSS1-5</t>
  </si>
  <si>
    <t>Kontrola poistiek</t>
  </si>
  <si>
    <t>Kontrola izolačných stavov, prechodových odporov a uzemnenia</t>
  </si>
  <si>
    <t>Test komunikácie s operátorským pracoviskom</t>
  </si>
  <si>
    <t>Odborná prehliadka a odborná skúška podľa vyhl. č.508/2009</t>
  </si>
  <si>
    <t>pCSS17</t>
  </si>
  <si>
    <t>Výstražné návestidlá</t>
  </si>
  <si>
    <t>pCSS18</t>
  </si>
  <si>
    <t>VN1.1,1.2
VN2.1,
VN3.1, 3.2,
VN4.1, 4.2,
VN5.1, 5.2</t>
  </si>
  <si>
    <t>Kontrola nosných konštrukčných prvkov vrátane stĺpa, očistenie a ošetrenie, dotiahnutie skrutiek</t>
  </si>
  <si>
    <t>pCSS19</t>
  </si>
  <si>
    <t>pCSS20</t>
  </si>
  <si>
    <t>pCSS21</t>
  </si>
  <si>
    <t>pCSS22</t>
  </si>
  <si>
    <t>Kontrola a dotiahnutie svoriek</t>
  </si>
  <si>
    <t>pEZS1</t>
  </si>
  <si>
    <t>pEZS2</t>
  </si>
  <si>
    <t>pEZS3</t>
  </si>
  <si>
    <t>pEZS4</t>
  </si>
  <si>
    <t>pEZS5</t>
  </si>
  <si>
    <t>pEZS6</t>
  </si>
  <si>
    <t>pEZS7</t>
  </si>
  <si>
    <t>pEZS8</t>
  </si>
  <si>
    <t>pEZS9</t>
  </si>
  <si>
    <t>pEZS10</t>
  </si>
  <si>
    <t>pEZS11</t>
  </si>
  <si>
    <t>pEZS12</t>
  </si>
  <si>
    <t>pEZS13</t>
  </si>
  <si>
    <t>pEZS14</t>
  </si>
  <si>
    <t>pEZS15</t>
  </si>
  <si>
    <t>Kontrola správneho upevnenia a zabezpečenia</t>
  </si>
  <si>
    <t>pEZS16</t>
  </si>
  <si>
    <t>pEZS17</t>
  </si>
  <si>
    <t>pEZS18</t>
  </si>
  <si>
    <t>pEZS19</t>
  </si>
  <si>
    <t>pEZS20</t>
  </si>
  <si>
    <t>pEZS21</t>
  </si>
  <si>
    <t>pEZS22</t>
  </si>
  <si>
    <t>pEZS23</t>
  </si>
  <si>
    <t>pEZS24</t>
  </si>
  <si>
    <t>pEZS25</t>
  </si>
  <si>
    <t>pEZS26</t>
  </si>
  <si>
    <t>pEZS27</t>
  </si>
  <si>
    <t>KD11-14 a 16</t>
  </si>
  <si>
    <t>Kontrola záložného a napájacieho zdroja KD - strata napájania</t>
  </si>
  <si>
    <t>pKD23</t>
  </si>
  <si>
    <t>pKD24</t>
  </si>
  <si>
    <t>Odborná prehliadka a odborná skúška bleskozvodu podľa vyhl. č.508/2009</t>
  </si>
  <si>
    <t>pKD25</t>
  </si>
  <si>
    <t>pKD26</t>
  </si>
  <si>
    <t>Kamerový dohľad (nové digitálne IP kamery)</t>
  </si>
  <si>
    <t>Kamery</t>
  </si>
  <si>
    <t>pKD27</t>
  </si>
  <si>
    <t>KD15</t>
  </si>
  <si>
    <t>pKD28</t>
  </si>
  <si>
    <t>pKD29</t>
  </si>
  <si>
    <t>pKD30</t>
  </si>
  <si>
    <t xml:space="preserve">Test činnosti objektívu v závislosti od svetelných podmienok </t>
  </si>
  <si>
    <t>pKD31</t>
  </si>
  <si>
    <t>pKD32</t>
  </si>
  <si>
    <t>Načítanie stavu kamery prostredníctvom PC</t>
  </si>
  <si>
    <t>pKD33</t>
  </si>
  <si>
    <t>pKD34</t>
  </si>
  <si>
    <t>pKD35</t>
  </si>
  <si>
    <t>pKD36</t>
  </si>
  <si>
    <t>pKD37</t>
  </si>
  <si>
    <t>Test napájacieho statívu v závislosti od povelov ovládacieho PC</t>
  </si>
  <si>
    <t>pKD38</t>
  </si>
  <si>
    <t>Kontrola nastavenia otáčania statívu 360 st</t>
  </si>
  <si>
    <t>pKD39</t>
  </si>
  <si>
    <t>Kontrola otáčania statívu 360 st. prostrednmíctvom  statívu - TCPIP</t>
  </si>
  <si>
    <t>pKD40</t>
  </si>
  <si>
    <t>pKD41</t>
  </si>
  <si>
    <t>pKD42</t>
  </si>
  <si>
    <t>pKD43</t>
  </si>
  <si>
    <t>pKD44</t>
  </si>
  <si>
    <t>Kontrola prepäťových ochrán kamery - TCPIP rozhranie</t>
  </si>
  <si>
    <t>pKD45</t>
  </si>
  <si>
    <t>pKD46</t>
  </si>
  <si>
    <t>pKD47</t>
  </si>
  <si>
    <t>Kamerové rozvádzače</t>
  </si>
  <si>
    <t>pKD48</t>
  </si>
  <si>
    <t>RK15</t>
  </si>
  <si>
    <t>pKD49</t>
  </si>
  <si>
    <t>Test optickej trasy - podružný technologický uzol lavý pravý / technologický uzol kamery, kamery</t>
  </si>
  <si>
    <t>pKD50</t>
  </si>
  <si>
    <t>pKD51</t>
  </si>
  <si>
    <t>pKD52</t>
  </si>
  <si>
    <t>pKD53</t>
  </si>
  <si>
    <t>pKD54</t>
  </si>
  <si>
    <t>pKD55</t>
  </si>
  <si>
    <t>pKD56</t>
  </si>
  <si>
    <t>pKD57</t>
  </si>
  <si>
    <t>pKD58</t>
  </si>
  <si>
    <t>pKD59</t>
  </si>
  <si>
    <t>pKD60</t>
  </si>
  <si>
    <t>pKD61</t>
  </si>
  <si>
    <t xml:space="preserve">Test komunikačného switcha  </t>
  </si>
  <si>
    <t>pKD62</t>
  </si>
  <si>
    <t>pKD63</t>
  </si>
  <si>
    <t>pKD64</t>
  </si>
  <si>
    <t>Kontrola systémovej komunikácie  - Ethernet</t>
  </si>
  <si>
    <t>pKD65</t>
  </si>
  <si>
    <t>Kontrola správnej funkcie ECView</t>
  </si>
  <si>
    <t>pKD66</t>
  </si>
  <si>
    <t>pKD67</t>
  </si>
  <si>
    <t>Test komunikácie TU - SSÚD</t>
  </si>
  <si>
    <t>Kontrola správnej funkcie Diagnostických prostriedkov (Megavision,...)</t>
  </si>
  <si>
    <t>TU1-3</t>
  </si>
  <si>
    <t>Kontrola videozariadení a komplexný test videosystému</t>
  </si>
  <si>
    <t>16xRN,
8xRX,
6xRK,
1xR-ISD</t>
  </si>
  <si>
    <t>pR8</t>
  </si>
  <si>
    <t>pMV1</t>
  </si>
  <si>
    <t>Napájacie káble</t>
  </si>
  <si>
    <t>pMV2</t>
  </si>
  <si>
    <t>pMV3</t>
  </si>
  <si>
    <t>pMV4</t>
  </si>
  <si>
    <t>Diaľkové oznamovacie káble</t>
  </si>
  <si>
    <t>pMV5</t>
  </si>
  <si>
    <t>pMV6</t>
  </si>
  <si>
    <t>pMV7</t>
  </si>
  <si>
    <t>Všetky káble</t>
  </si>
  <si>
    <t>pO7</t>
  </si>
  <si>
    <t>14xRN,
5xRK,
5x iné R</t>
  </si>
  <si>
    <t>pOV1</t>
  </si>
  <si>
    <t>pOV2</t>
  </si>
  <si>
    <t>pOV3</t>
  </si>
  <si>
    <t>pOV4</t>
  </si>
  <si>
    <t>pOV5</t>
  </si>
  <si>
    <t>Kontrola technologických vlákien metódou spätného rozptylu</t>
  </si>
  <si>
    <t>pOV6</t>
  </si>
  <si>
    <t>pOV7</t>
  </si>
  <si>
    <t>TU1-5</t>
  </si>
  <si>
    <t>pTU21</t>
  </si>
  <si>
    <t>TU1,3,4</t>
  </si>
  <si>
    <t>Test komunikácie s kamerami</t>
  </si>
  <si>
    <t>KD17,18,20,21</t>
  </si>
  <si>
    <t>Vyčistenie kamerového krytu otočnej kamery zvnútra</t>
  </si>
  <si>
    <t>Test činnosti objektívu v závislosti od svetelných podmienok a jeho správna adjustácia</t>
  </si>
  <si>
    <t>KD19</t>
  </si>
  <si>
    <t>RK19</t>
  </si>
  <si>
    <t>RCSS1-6</t>
  </si>
  <si>
    <t>Meranie izolačných stavov, prechodových odporov a uzemnenia</t>
  </si>
  <si>
    <t>VN1.1, 1.2,
2.1, 2.2,
3.1, 3.2,
4.1, 4.2,
5.1, 5.2,
6.1, 6.2</t>
  </si>
  <si>
    <t>Kontrola a očistenie návestidla zvnútra (hlavne filtre, paraboly, žiarovky)</t>
  </si>
  <si>
    <t>Kontrola správnej funkcie prenosu videa v SSÚD</t>
  </si>
  <si>
    <t>POP26</t>
  </si>
  <si>
    <t xml:space="preserve">OP </t>
  </si>
  <si>
    <t>KD25, 26</t>
  </si>
  <si>
    <t>Kontrola prepäťových ochrán statívu - RS485</t>
  </si>
  <si>
    <t>Kontrola prepäťových ochrán kamery - videosignál, RS485</t>
  </si>
  <si>
    <t>Kontrola funkčnosti SW pluginu – VISIOPAD</t>
  </si>
  <si>
    <t>KD22,23,24 a 27</t>
  </si>
  <si>
    <t>RK22,23,24 a 27</t>
  </si>
  <si>
    <t>pKD68</t>
  </si>
  <si>
    <t>Testovanie parametrov komunikačnej linky Profibus</t>
  </si>
  <si>
    <t>RCSS1,2</t>
  </si>
  <si>
    <t>Kompletná funkčná skúška RCSS</t>
  </si>
  <si>
    <t>VN1.1, 1.2,
VN2.1, 2.2</t>
  </si>
  <si>
    <t>19xRN,
6xRX,
5xRK,
2xR629</t>
  </si>
  <si>
    <t>Diaľničný úsek D1 Ilava - Sverepec</t>
  </si>
  <si>
    <t>Rozvádzače</t>
  </si>
  <si>
    <t>31xRN, 18xRX,
1xRPX, 10xRK,
1xR-ISD,
7xR</t>
  </si>
  <si>
    <t>TU, MVV, SSUD</t>
  </si>
  <si>
    <t>TU8b, 9b, TU1-4</t>
  </si>
  <si>
    <t>pTU22</t>
  </si>
  <si>
    <t>TU9b, TU2,3,4</t>
  </si>
  <si>
    <t>Radiče cestnej svetelnej signalizácie</t>
  </si>
  <si>
    <t>RCSS1,3,4,6</t>
  </si>
  <si>
    <t>VN1,
VN2.1, 2.2,
VN3.1, 3.2,
VN4.1, 4.2,
VN5.1, 5.2,
VN6.1, 6.2</t>
  </si>
  <si>
    <t>EZS4b, EZS1-10</t>
  </si>
  <si>
    <t>Kontrola signalizácie na serveri</t>
  </si>
  <si>
    <t>Kamerový dohľad (pôvodné analógové kamery)</t>
  </si>
  <si>
    <t>KD1,4,6,8 a 10</t>
  </si>
  <si>
    <t>Demontáž krytu otočného statívu</t>
  </si>
  <si>
    <t>Test činnosti statívu v závislosti od povelov ovl. pultu</t>
  </si>
  <si>
    <t>Údržba databázy a jej zálohovanie</t>
  </si>
  <si>
    <t>KD2,3,5,7 a 9</t>
  </si>
  <si>
    <t>RK2,3,5,7 a 9</t>
  </si>
  <si>
    <t>Kontrola prevodníka 2-drát/Ethernet</t>
  </si>
  <si>
    <t>Stojany tiesňového volania</t>
  </si>
  <si>
    <t>pM1</t>
  </si>
  <si>
    <t>STV 301-312</t>
  </si>
  <si>
    <t>S1</t>
  </si>
  <si>
    <t>STV 201-212</t>
  </si>
  <si>
    <t>pSTV1</t>
  </si>
  <si>
    <t>STV1-STV12</t>
  </si>
  <si>
    <t>1b</t>
  </si>
  <si>
    <t>STV</t>
  </si>
  <si>
    <t>Servis tech. vybavenia diaľnic v úseku D1 Ilava - Sverepec</t>
  </si>
  <si>
    <t>Servis tech. vybavenia diaľnic v úseku D1 Vrtižer - Hričovské Podhradie</t>
  </si>
  <si>
    <t>Celková cena bez DPH v € za 12 mesiacov:</t>
  </si>
  <si>
    <t>Celková cena bez DPH v € za 48 mesiacov:</t>
  </si>
  <si>
    <t>Rozdelenie prác po profesiách</t>
  </si>
  <si>
    <t>Elektro a montážne práce</t>
  </si>
  <si>
    <t>Softvérové a programátorské práce</t>
  </si>
  <si>
    <t>Stavebné práce</t>
  </si>
  <si>
    <t>Projekčné práce</t>
  </si>
  <si>
    <t>Predpokladaná cena za opravy tech. vybavenia RC počas účinnosti zmluvy</t>
  </si>
  <si>
    <t>zariadenia discovery 300  výmenou za nový kus H.264/MPEG-2/-4/MJPEG video encoder with audio, data and CCs, stand-alone</t>
  </si>
  <si>
    <t>update pre analyzátor visiopad, 1 lic, CI-LVPA+</t>
  </si>
  <si>
    <t>videolicencia citilog, 1 lic, CI-LSRV</t>
  </si>
  <si>
    <t>licencia recording citilog, CI-LMRO01</t>
  </si>
  <si>
    <t>discovery 300 videostena - doplnenie IP WALL ku videosystemu + SW licencie</t>
  </si>
  <si>
    <t xml:space="preserve">Dióda s malým chladičom, 45V; 10A; TO220AC </t>
  </si>
  <si>
    <t>Vodiaca platnička vrátanie základovej dosky</t>
  </si>
  <si>
    <t>Polyesterová skriňa rozvádzača RN, RX 500x500x300mm, IP55, uzavretý strop a dno, RAL 7035</t>
  </si>
  <si>
    <t>Montážna doska kovová pre skriňu rozvádzača 500x500 RN, RX,   393x405x2,5mm</t>
  </si>
  <si>
    <t>Polyesterový pilier 800x405x200 mm pre Thalassa PLM spolu s podlahovým rámom, RAL 7035</t>
  </si>
  <si>
    <t>Polyesterový Piliér do zeme skrine RN, RX, 500x300x1000mm, RAL 7035</t>
  </si>
  <si>
    <t>Podporný nerezový rám pre polyesterový fixačný piliér výšky 1000mm</t>
  </si>
  <si>
    <t>Zámok s kľúčom pre skrine RN, RX</t>
  </si>
  <si>
    <t>Svorník pre chemickú kotvu</t>
  </si>
  <si>
    <t>Chemická kotva 300 ml</t>
  </si>
  <si>
    <t>Nerezová závitová tyč 10mm - 1m</t>
  </si>
  <si>
    <t>Poistkový odpínač 3-pólový, 32A, na DIN lištu</t>
  </si>
  <si>
    <t>Valcová poistka, 10A, 500VAC</t>
  </si>
  <si>
    <t>Sieťotlač pre rozvádzač</t>
  </si>
  <si>
    <t>Schránka pre dokumentáciu, samolepiaca, rozmer A5</t>
  </si>
  <si>
    <t>DIN lišta 35x7,5 perforovaná - 1m</t>
  </si>
  <si>
    <t>DIN lišta 35x15 perforovaná - 1m</t>
  </si>
  <si>
    <t xml:space="preserve">Káblové priechodky PG 7 - PG 16 </t>
  </si>
  <si>
    <t xml:space="preserve">Káblová priechodka PG 21 </t>
  </si>
  <si>
    <t xml:space="preserve">Káblová priechodka PG 29  </t>
  </si>
  <si>
    <t xml:space="preserve">Káblová priechodka PG 36  </t>
  </si>
  <si>
    <t xml:space="preserve">Káblová priechodka PG 42  </t>
  </si>
  <si>
    <t xml:space="preserve">Káblová priechodka PG 48 </t>
  </si>
  <si>
    <t>Rozbočovací mosadzný mostík modrý na nulový vodič "N7, N12, N15" na DIN lištu</t>
  </si>
  <si>
    <t>Rozbočovací mosadzný mostík žlto-zelený na uzemnenie "PE7, PE12, PE15" na DIN lištu</t>
  </si>
  <si>
    <t>Rozbočovací mostík krytý, mosadzný  žlto-zelený na uzemňovací vodič "PE7, 12, 15" na DIN lištu</t>
  </si>
  <si>
    <t>Rozbočovací  mostík krytý mosadzný modrý na neutrálny vodič "N7, 12, 15"  na DIN lištu</t>
  </si>
  <si>
    <t>Káblový žľab perforovaný  25x40, 40x40x, 60x40, 25x60 -1m</t>
  </si>
  <si>
    <t>Káblový žľab perforovaný  60x60, 80x60, 100x60 -1m</t>
  </si>
  <si>
    <t>Kábel CYKY-J 3x2,5  -1m</t>
  </si>
  <si>
    <t>Kábel CYKY-J 3x4  -1m</t>
  </si>
  <si>
    <t>Kábel CYKY-J 4x10 - 1m</t>
  </si>
  <si>
    <t>Kábel CYKY-J 4x25 - 1m</t>
  </si>
  <si>
    <t>Kábel CYKY-J 4x35 -1m</t>
  </si>
  <si>
    <t>Kábel CYKY-O 3x50+35 - 1m</t>
  </si>
  <si>
    <t>Kábel AYKY-J 4x50 - 1m</t>
  </si>
  <si>
    <t>Spojovač káblový Cu 25 lisovací KU-L</t>
  </si>
  <si>
    <t xml:space="preserve">Spojka káblová 3x50+35 </t>
  </si>
  <si>
    <t>Spojka káblová 4x10-50</t>
  </si>
  <si>
    <t xml:space="preserve">Spojka káblová Al, Cu SMH 4x25-95/V </t>
  </si>
  <si>
    <t xml:space="preserve">Spojka káblová spojka SVCZ M 4x35-95 </t>
  </si>
  <si>
    <t>Spojka káblová 5x6-25</t>
  </si>
  <si>
    <t>Spojka káblová 5x10-35</t>
  </si>
  <si>
    <t>Inštalačný prepojovací vodič H07V-K-16 - 1m</t>
  </si>
  <si>
    <t>Uzemňovacia pásovina FeZn 30x4 - 1m</t>
  </si>
  <si>
    <t>Svorka radová 6mm2 šedá 1 pólová</t>
  </si>
  <si>
    <t>Svorka radová 6mm2 modrá 1 pólová</t>
  </si>
  <si>
    <t>Svorka radová 6mm2 zelenožltá 1 pólová</t>
  </si>
  <si>
    <t>Svorka radová 35 šedá 1 pólová</t>
  </si>
  <si>
    <t>Svorka radová 35 zelenožltá 1 pólová</t>
  </si>
  <si>
    <t>Pig Tail SM 9/125 SC/PC  - 1m</t>
  </si>
  <si>
    <t>Trubka FXP ohybná 16, 20, 25 - 1m</t>
  </si>
  <si>
    <t>Trubka PVC VRM pevná 16, 20, 25 - 1m</t>
  </si>
  <si>
    <t>Trubka FXP ohybná 32, 40, - 1m</t>
  </si>
  <si>
    <t>Trubka PVC VRM pevná 32, 40, - 1m</t>
  </si>
  <si>
    <t>Príchytka na trubku - Klip CL16, 20. 25</t>
  </si>
  <si>
    <t>Príchytka na trubku - Klip CL32, 40</t>
  </si>
  <si>
    <t>Spojka SM16, 20, 25 k pevným a ohybným trubkám</t>
  </si>
  <si>
    <t>Spojka SM32, 40 k pevným a ohybným trubkám</t>
  </si>
  <si>
    <t>Chránička káblová dvojplášťová  40mm 450N HDPE červená - 1m</t>
  </si>
  <si>
    <t>Chránička káblová dvojplášťová  50mm 450N HDPE červená - 1m</t>
  </si>
  <si>
    <t>Chránička káblová dvojplášťová  63mm 450N HDPE červená - 1m</t>
  </si>
  <si>
    <t>Quick - mix Kremičitý piesok, prírodný biely, 25 kg vreco</t>
  </si>
  <si>
    <t>TAIWAN SEMICONDUCTOR</t>
  </si>
  <si>
    <t>SEZ DK</t>
  </si>
  <si>
    <t>Nulovací mostík, modrý 15/N 16mm2</t>
  </si>
  <si>
    <t>Uzemňovací mostík, zelený 15/Z 16mm2</t>
  </si>
  <si>
    <t>Prepojovací mostík N, PE 15/N 16mm2</t>
  </si>
  <si>
    <t>SCAME-SK</t>
  </si>
  <si>
    <t xml:space="preserve">Vývodka s maticou PG16, PG21 </t>
  </si>
  <si>
    <t>LED vložka 300mm, oranžová, napájanie 230V AC</t>
  </si>
  <si>
    <t>rozvádzač RK na stlp 600x400x230</t>
  </si>
  <si>
    <t>OS9244</t>
  </si>
  <si>
    <t>Maxsys LCD 4501</t>
  </si>
  <si>
    <t xml:space="preserve">DSC </t>
  </si>
  <si>
    <t>Power RFK 5500 LCD</t>
  </si>
  <si>
    <t>Maxsys PC4020 - len skrinka bez riadiacich a pripojovacích modulov, teda bez vnútornej výzbroje</t>
  </si>
  <si>
    <t>Power 1864 - len skrinka bez riadiacich a pripojovacích modulov, teda bez vnútornej výzbroje</t>
  </si>
  <si>
    <t>SELCO</t>
  </si>
  <si>
    <t>SBT-30F - duálna infrazávora</t>
  </si>
  <si>
    <t>OPTEX</t>
  </si>
  <si>
    <t>AX-100</t>
  </si>
  <si>
    <t>DELTECH</t>
  </si>
  <si>
    <t>vyrábané na mieru</t>
  </si>
  <si>
    <t>SCAME</t>
  </si>
  <si>
    <t xml:space="preserve">SCABOX IP56,686.208 vývodky nie sú súčasťou balenie </t>
  </si>
  <si>
    <t>MRV 24 10/100Base-T ports, 2 Gigabit SFP ports</t>
  </si>
  <si>
    <t>MR3228</t>
  </si>
  <si>
    <t>HP - Hewlett-Packard - Citilog - PPA alebo JH servi</t>
  </si>
  <si>
    <t xml:space="preserve">TKH SECURITY </t>
  </si>
  <si>
    <t xml:space="preserve">Switch MR3228 24 10/100Base-T portov, 2 gigabitové SFP porty </t>
  </si>
  <si>
    <t>380G5</t>
  </si>
  <si>
    <t>NVH</t>
  </si>
  <si>
    <t>HP - Hewlett-Packard - VSC - Visual Studio Code</t>
  </si>
  <si>
    <t xml:space="preserve">DL380G4 </t>
  </si>
  <si>
    <t>SG-SYSTEM II</t>
  </si>
  <si>
    <t>SAMSUNG</t>
  </si>
  <si>
    <t>UE40H65</t>
  </si>
  <si>
    <t>VISIO</t>
  </si>
  <si>
    <t xml:space="preserve">Central recording server Visio VisioWave RAID Video Recording Unit - VR1210 </t>
  </si>
  <si>
    <t xml:space="preserve">HP - Hewlett-Packard </t>
  </si>
  <si>
    <t>DL120 GS</t>
  </si>
  <si>
    <t>optický pigtail  SM/MM (1m)</t>
  </si>
  <si>
    <t>Kábel CYKY-J 3x70+50 - 1m</t>
  </si>
  <si>
    <t>zemná FO spojka 1ks</t>
  </si>
  <si>
    <t>šachta ROMOLD káblový kryt otvoru poklop plastový LGH 63 DD 1ks</t>
  </si>
  <si>
    <t>šachta ROMOLD  káblová  KS 100.63/110 SBL 1ks</t>
  </si>
  <si>
    <t>Odborné odpojenie nefunkčných STV</t>
  </si>
  <si>
    <t>ETH7</t>
  </si>
  <si>
    <t>Diaľničný úsek D1 Sverepec - Vrtižer</t>
  </si>
  <si>
    <t>Diaľnica D1 Sverepec - Vrtižer</t>
  </si>
  <si>
    <t>Diaľničný úsek D1Sverepec - Vrtižer</t>
  </si>
  <si>
    <t>Servis tech. vybavenia diaľnic v úseku D1 Sverepec - Vrtižer</t>
  </si>
  <si>
    <t>Hodinové zúčtovacie sadzby</t>
  </si>
  <si>
    <t>Náhradné diely</t>
  </si>
  <si>
    <t>Servis</t>
  </si>
  <si>
    <t xml:space="preserve">Náhradné diely </t>
  </si>
  <si>
    <t>Rekapitulácia</t>
  </si>
  <si>
    <t>Výkon servisnej činnosti a opráv technologického vybavenia diaľnic v úseku D1 Ilava - Sverepec, Sverepec - Vrtižer, Vrtižer - Hričovské Podhradie a D3  Hričovské Podhradie - Žilina Strážov</t>
  </si>
  <si>
    <t>Návrh na plnenie kritérií</t>
  </si>
  <si>
    <t>Celková cena v €
bez DPH</t>
  </si>
  <si>
    <t>Uchádzačom navrhovaná celková cena za celý predmet zákazky, zahŕňajúca všetky náklady súvisiace s predmetom zákazky vyjadrená v eurách</t>
  </si>
  <si>
    <t>V ......................... Dňa .....................</t>
  </si>
  <si>
    <t>.........................................................</t>
  </si>
  <si>
    <t>meno, priezvisko a podpis osoby</t>
  </si>
  <si>
    <t>oprávnenej konať v mene uchádzača</t>
  </si>
  <si>
    <r>
      <t xml:space="preserve">Celková cena za náhradné diely </t>
    </r>
    <r>
      <rPr>
        <b/>
        <sz val="12"/>
        <color indexed="8"/>
        <rFont val="Calibri"/>
        <family val="2"/>
        <charset val="238"/>
        <scheme val="minor"/>
      </rPr>
      <t>v €</t>
    </r>
    <r>
      <rPr>
        <b/>
        <sz val="12"/>
        <color theme="1"/>
        <rFont val="Calibri"/>
        <family val="2"/>
        <charset val="238"/>
        <scheme val="minor"/>
      </rPr>
      <t xml:space="preserve"> bez DPH</t>
    </r>
    <r>
      <rPr>
        <sz val="12"/>
        <color theme="1"/>
        <rFont val="Calibri"/>
        <family val="2"/>
        <charset val="238"/>
        <scheme val="minor"/>
      </rPr>
      <t xml:space="preserve"> počas </t>
    </r>
    <r>
      <rPr>
        <b/>
        <sz val="12"/>
        <color theme="1"/>
        <rFont val="Calibri"/>
        <family val="2"/>
        <charset val="238"/>
        <scheme val="minor"/>
      </rPr>
      <t>48 mesiacov</t>
    </r>
    <r>
      <rPr>
        <sz val="12"/>
        <color theme="1"/>
        <rFont val="Calibri"/>
        <family val="2"/>
        <charset val="238"/>
        <scheme val="minor"/>
      </rPr>
      <t>:</t>
    </r>
  </si>
  <si>
    <t>V ................................................... Dňa .....................</t>
  </si>
  <si>
    <t>Výkon servisnej činnosti a opráv technologického vybavenia diaľnic v úseku D1 Ilava - Sverepec, Sverepec - Vrtižer, Vrtižer - Hričovské Podhradie a D3  Hrič. Podhradie - Žilina Strážov</t>
  </si>
  <si>
    <t>Servis tech. vybavenia diaľnic v úseku D3 Hričovské Podhradie - Žilina (Strážov</t>
  </si>
  <si>
    <t>CELKOM bez DPH</t>
  </si>
  <si>
    <t xml:space="preserve">Výkon servisnej činnosti a opráv technologického vybavenia diaľnic v úseku D1 Ilava - Sverepec, Sverepec - Vrtižer, Vrtižer - Hričovské Podhradie a D3  Hričovské Podhradie - Žilina Strážov 
</t>
  </si>
  <si>
    <r>
      <t>Som/Nie som platiteľom DPH</t>
    </r>
    <r>
      <rPr>
        <vertAlign val="superscript"/>
        <sz val="10"/>
        <color theme="1"/>
        <rFont val="Calibri"/>
        <family val="2"/>
        <charset val="238"/>
        <scheme val="minor"/>
      </rPr>
      <t>1</t>
    </r>
    <r>
      <rPr>
        <sz val="10"/>
        <color theme="1"/>
        <rFont val="Calibri"/>
        <family val="2"/>
        <charset val="238"/>
        <scheme val="minor"/>
      </rPr>
      <t>.</t>
    </r>
  </si>
  <si>
    <r>
      <rPr>
        <vertAlign val="superscript"/>
        <sz val="10"/>
        <color theme="1"/>
        <rFont val="Calibri"/>
        <family val="2"/>
        <charset val="238"/>
        <scheme val="minor"/>
      </rPr>
      <t>[1]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Uchádzač označí či je alebo nie je platiteľom DPH</t>
    </r>
  </si>
  <si>
    <t>Predpokladaný počet hodín opráv za obdobie 4 roky</t>
  </si>
  <si>
    <t>Prepokladané množstvo ks/m za 4 roky</t>
  </si>
  <si>
    <t xml:space="preserve">Rekapitulácia  po častiach </t>
  </si>
  <si>
    <t>Správy - Technologické vybavenie diaľnic D1 a D3</t>
  </si>
  <si>
    <t>Technologické vybavenie D1</t>
  </si>
  <si>
    <t>Správy o vykonaní činností na D1 počas sezónnej údržby v elektronickej forme</t>
  </si>
  <si>
    <t>5, 10</t>
  </si>
  <si>
    <t>S2</t>
  </si>
  <si>
    <t>Technologické vybavenie D3</t>
  </si>
  <si>
    <t>Správy o vykonaní činností na D3 počas sezónnej údržby v elektronickej forme</t>
  </si>
  <si>
    <t>S3</t>
  </si>
  <si>
    <t>Technologické vybavenie D1 a  D3</t>
  </si>
  <si>
    <t>Podrobná správa zhodnotenia stavu technologyckého vybavenia diaľnic D1 a D3</t>
  </si>
  <si>
    <t>Funkčné skúšky, testy a zaškolenie obsluhy</t>
  </si>
  <si>
    <t>Projektový manažment</t>
  </si>
  <si>
    <t>Ručné čistenie</t>
  </si>
  <si>
    <t>Činnosti revízneho technika</t>
  </si>
  <si>
    <t>V ..................................................... Dňa ............................................</t>
  </si>
  <si>
    <t>Správy - Technologické vybavenie  diaľnic D1 a D2</t>
  </si>
  <si>
    <t xml:space="preserve">Výkon servisnej činnosti a opráv technologického vybavenia diaľnic v úseku D1 Ilava - Sverepec, Sverepec - Vrtižer, Vrtižer - Hričovské Podhradie a D3  Hrič. Podhradie - Žilina Strážov
</t>
  </si>
  <si>
    <r>
      <t>Jednotková cena za 1 ks/m (</t>
    </r>
    <r>
      <rPr>
        <b/>
        <sz val="10"/>
        <rFont val="Calibri"/>
        <family val="2"/>
        <charset val="238"/>
      </rPr>
      <t>€</t>
    </r>
    <r>
      <rPr>
        <b/>
        <sz val="10"/>
        <rFont val="Arial"/>
        <family val="2"/>
        <charset val="238"/>
      </rPr>
      <t xml:space="preserve"> bez DPH)</t>
    </r>
  </si>
  <si>
    <t>Celková suma za náhradný diel pre obdobie 4 rokov (€ bez DPH)</t>
  </si>
  <si>
    <t>Jednotková cena za 1 ks/m (€ bez DPH)</t>
  </si>
  <si>
    <t>Celková suma za náhradný diel pre obdobie 4 rokov  (€ bez DPH)</t>
  </si>
  <si>
    <t>Jednotková cena za 1 ks/m  (€ bez DPH)</t>
  </si>
  <si>
    <t xml:space="preserve">Spolu </t>
  </si>
  <si>
    <r>
      <t>Hodinová sadzba za opravu/profesia            (</t>
    </r>
    <r>
      <rPr>
        <b/>
        <sz val="10"/>
        <color theme="1"/>
        <rFont val="Calibri"/>
        <family val="2"/>
        <charset val="238"/>
      </rPr>
      <t xml:space="preserve">€ </t>
    </r>
    <r>
      <rPr>
        <b/>
        <sz val="10"/>
        <color theme="1"/>
        <rFont val="Calibri"/>
        <family val="2"/>
        <scheme val="minor"/>
      </rPr>
      <t>bez DPH)</t>
    </r>
  </si>
  <si>
    <t>Celková cena za opravy v danej profesii                     (€ bez DPH)</t>
  </si>
  <si>
    <t>Príloha č. 1 k časti A.2 (zároveň Príloha č. 1 k Rámcovej dohode)</t>
  </si>
  <si>
    <t>Príloha č. 1 k časti B2 (zároveň Príloha č. 2 k Rámcovej dohody)</t>
  </si>
  <si>
    <t>Príloha č. 2 k časti B.2 (zároveň Príloha č.3 k Rámcovej dohode)</t>
  </si>
  <si>
    <t>Príloha č. 3 k časti B.2 (zároveň Príloha č.4 k Rámcovej dohode )</t>
  </si>
  <si>
    <t xml:space="preserve">Príloha č. 4 k časti B.2 (zároveň Príloha č.5 k Rámcovej dohode) </t>
  </si>
  <si>
    <r>
      <t>Príloha č.5</t>
    </r>
    <r>
      <rPr>
        <b/>
        <sz val="9"/>
        <color theme="0" tint="-0.499984740745262"/>
        <rFont val="Calibri"/>
        <family val="2"/>
        <charset val="238"/>
        <scheme val="minor"/>
      </rPr>
      <t xml:space="preserve"> </t>
    </r>
    <r>
      <rPr>
        <sz val="9"/>
        <color theme="0" tint="-0.499984740745262"/>
        <rFont val="Calibri"/>
        <family val="2"/>
        <charset val="238"/>
        <scheme val="minor"/>
      </rPr>
      <t xml:space="preserve">k časti B2 (zároveň Príloha č. 6 k Rámcovej dohode) </t>
    </r>
  </si>
  <si>
    <t>DPH 23% v €</t>
  </si>
  <si>
    <t>Celková cena v €
s 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</si>
</sst>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#,##0.00\ [$€-41B];[Red]\-#,##0.00\ [$€-41B]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name val="Helv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9"/>
      <color theme="0" tint="-0.499984740745262"/>
      <name val="Calibri"/>
      <family val="2"/>
      <charset val="238"/>
      <scheme val="minor"/>
    </font>
    <font>
      <b/>
      <sz val="9"/>
      <color theme="0" tint="-0.499984740745262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 tint="-0.14999847407452621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1"/>
      </bottom>
      <diagonal/>
    </border>
    <border>
      <left style="thin">
        <color theme="1"/>
      </left>
      <right style="thin">
        <color theme="0" tint="-0.14999847407452621"/>
      </right>
      <top/>
      <bottom style="thin">
        <color theme="1"/>
      </bottom>
      <diagonal/>
    </border>
    <border>
      <left/>
      <right style="thin">
        <color theme="0" tint="-0.14999847407452621"/>
      </right>
      <top/>
      <bottom style="thin">
        <color theme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/>
      <bottom style="medium">
        <color theme="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1"/>
      </left>
      <right/>
      <top/>
      <bottom style="thin">
        <color theme="0" tint="-0.14999847407452621"/>
      </bottom>
      <diagonal/>
    </border>
    <border>
      <left style="medium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4" fontId="10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14" fillId="0" borderId="0"/>
    <xf numFmtId="0" fontId="24" fillId="0" borderId="0"/>
    <xf numFmtId="0" fontId="9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6" fillId="0" borderId="0"/>
    <xf numFmtId="0" fontId="41" fillId="0" borderId="0"/>
    <xf numFmtId="0" fontId="5" fillId="0" borderId="0"/>
  </cellStyleXfs>
  <cellXfs count="673">
    <xf numFmtId="0" fontId="0" fillId="0" borderId="0" xfId="0"/>
    <xf numFmtId="0" fontId="22" fillId="0" borderId="8" xfId="0" applyFont="1" applyBorder="1" applyAlignment="1" applyProtection="1">
      <alignment vertical="center" wrapText="1"/>
    </xf>
    <xf numFmtId="0" fontId="22" fillId="0" borderId="8" xfId="0" applyFont="1" applyBorder="1" applyAlignment="1" applyProtection="1">
      <alignment horizontal="left" vertical="center" wrapText="1"/>
    </xf>
    <xf numFmtId="0" fontId="22" fillId="0" borderId="8" xfId="4" applyFont="1" applyFill="1" applyBorder="1" applyAlignment="1" applyProtection="1">
      <alignment horizontal="center"/>
    </xf>
    <xf numFmtId="44" fontId="20" fillId="6" borderId="8" xfId="0" applyNumberFormat="1" applyFont="1" applyFill="1" applyBorder="1" applyAlignment="1" applyProtection="1">
      <alignment vertical="center"/>
      <protection locked="0"/>
    </xf>
    <xf numFmtId="0" fontId="22" fillId="0" borderId="8" xfId="0" applyFont="1" applyFill="1" applyBorder="1" applyAlignment="1" applyProtection="1">
      <alignment vertical="center" wrapText="1"/>
    </xf>
    <xf numFmtId="44" fontId="20" fillId="7" borderId="13" xfId="0" applyNumberFormat="1" applyFont="1" applyFill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vertical="center" wrapText="1"/>
    </xf>
    <xf numFmtId="0" fontId="22" fillId="0" borderId="5" xfId="0" applyFont="1" applyBorder="1" applyAlignment="1" applyProtection="1">
      <alignment horizontal="left" vertical="center" wrapText="1"/>
    </xf>
    <xf numFmtId="0" fontId="22" fillId="0" borderId="5" xfId="4" applyFont="1" applyFill="1" applyBorder="1" applyAlignment="1" applyProtection="1">
      <alignment horizontal="center"/>
    </xf>
    <xf numFmtId="44" fontId="20" fillId="7" borderId="6" xfId="0" applyNumberFormat="1" applyFont="1" applyFill="1" applyBorder="1" applyAlignment="1" applyProtection="1">
      <alignment horizontal="center" vertical="center"/>
    </xf>
    <xf numFmtId="0" fontId="22" fillId="0" borderId="8" xfId="5" applyFont="1" applyFill="1" applyBorder="1" applyAlignment="1" applyProtection="1">
      <alignment vertical="center" wrapText="1"/>
    </xf>
    <xf numFmtId="0" fontId="22" fillId="0" borderId="8" xfId="4" applyFont="1" applyFill="1" applyBorder="1" applyAlignment="1" applyProtection="1">
      <alignment vertical="center"/>
    </xf>
    <xf numFmtId="0" fontId="22" fillId="0" borderId="8" xfId="4" applyFont="1" applyFill="1" applyBorder="1" applyAlignment="1" applyProtection="1">
      <alignment horizontal="left" vertical="center"/>
    </xf>
    <xf numFmtId="0" fontId="20" fillId="0" borderId="8" xfId="0" applyFont="1" applyBorder="1" applyAlignment="1" applyProtection="1">
      <alignment vertical="center"/>
    </xf>
    <xf numFmtId="0" fontId="22" fillId="0" borderId="8" xfId="4" applyFont="1" applyFill="1" applyBorder="1" applyProtection="1"/>
    <xf numFmtId="0" fontId="22" fillId="0" borderId="8" xfId="4" applyFont="1" applyFill="1" applyBorder="1" applyAlignment="1" applyProtection="1">
      <alignment horizontal="left"/>
    </xf>
    <xf numFmtId="0" fontId="22" fillId="0" borderId="5" xfId="0" applyFont="1" applyBorder="1" applyAlignment="1" applyProtection="1">
      <alignment horizontal="center" vertical="center"/>
    </xf>
    <xf numFmtId="0" fontId="22" fillId="0" borderId="8" xfId="0" applyFont="1" applyBorder="1" applyAlignment="1" applyProtection="1">
      <alignment horizontal="center" vertical="center"/>
    </xf>
    <xf numFmtId="0" fontId="23" fillId="0" borderId="8" xfId="0" applyFont="1" applyBorder="1" applyAlignment="1" applyProtection="1">
      <alignment vertical="center" wrapText="1"/>
    </xf>
    <xf numFmtId="0" fontId="22" fillId="0" borderId="8" xfId="4" applyFont="1" applyFill="1" applyBorder="1" applyAlignment="1" applyProtection="1">
      <alignment horizontal="center" vertical="center"/>
    </xf>
    <xf numFmtId="44" fontId="20" fillId="7" borderId="6" xfId="0" applyNumberFormat="1" applyFont="1" applyFill="1" applyBorder="1" applyAlignment="1" applyProtection="1">
      <alignment vertical="center"/>
    </xf>
    <xf numFmtId="0" fontId="21" fillId="0" borderId="8" xfId="0" applyFont="1" applyBorder="1" applyAlignment="1" applyProtection="1">
      <alignment vertical="center" wrapText="1"/>
    </xf>
    <xf numFmtId="0" fontId="22" fillId="0" borderId="5" xfId="4" applyFont="1" applyFill="1" applyBorder="1" applyAlignment="1" applyProtection="1">
      <alignment horizontal="center" vertical="center"/>
    </xf>
    <xf numFmtId="0" fontId="22" fillId="0" borderId="15" xfId="4" applyFont="1" applyFill="1" applyBorder="1" applyAlignment="1" applyProtection="1">
      <alignment horizontal="left"/>
    </xf>
    <xf numFmtId="44" fontId="0" fillId="8" borderId="5" xfId="1" applyFont="1" applyFill="1" applyBorder="1" applyProtection="1">
      <protection locked="0"/>
    </xf>
    <xf numFmtId="44" fontId="0" fillId="8" borderId="8" xfId="1" applyFont="1" applyFill="1" applyBorder="1" applyProtection="1">
      <protection locked="0"/>
    </xf>
    <xf numFmtId="44" fontId="0" fillId="8" borderId="5" xfId="1" applyFont="1" applyFill="1" applyBorder="1" applyAlignment="1" applyProtection="1">
      <alignment vertical="center"/>
      <protection locked="0"/>
    </xf>
    <xf numFmtId="44" fontId="0" fillId="8" borderId="8" xfId="1" applyFont="1" applyFill="1" applyBorder="1" applyAlignment="1" applyProtection="1">
      <alignment vertical="center"/>
      <protection locked="0"/>
    </xf>
    <xf numFmtId="44" fontId="0" fillId="8" borderId="31" xfId="1" applyFont="1" applyFill="1" applyBorder="1" applyProtection="1">
      <protection locked="0"/>
    </xf>
    <xf numFmtId="44" fontId="27" fillId="8" borderId="8" xfId="1" applyFont="1" applyFill="1" applyBorder="1" applyAlignment="1" applyProtection="1">
      <alignment horizontal="center" vertical="center"/>
      <protection locked="0"/>
    </xf>
    <xf numFmtId="0" fontId="22" fillId="2" borderId="15" xfId="0" applyFont="1" applyFill="1" applyBorder="1" applyAlignment="1" applyProtection="1">
      <alignment vertical="center" wrapText="1"/>
    </xf>
    <xf numFmtId="0" fontId="22" fillId="2" borderId="15" xfId="4" applyFont="1" applyFill="1" applyBorder="1" applyAlignment="1" applyProtection="1">
      <alignment horizontal="center"/>
    </xf>
    <xf numFmtId="44" fontId="20" fillId="2" borderId="16" xfId="0" applyNumberFormat="1" applyFont="1" applyFill="1" applyBorder="1" applyAlignment="1" applyProtection="1">
      <alignment horizontal="center" vertical="center"/>
    </xf>
    <xf numFmtId="0" fontId="22" fillId="2" borderId="15" xfId="4" applyFont="1" applyFill="1" applyBorder="1" applyProtection="1"/>
    <xf numFmtId="0" fontId="22" fillId="2" borderId="15" xfId="4" applyFont="1" applyFill="1" applyBorder="1" applyAlignment="1" applyProtection="1">
      <alignment horizontal="center" vertical="center"/>
    </xf>
    <xf numFmtId="0" fontId="22" fillId="2" borderId="15" xfId="0" applyFont="1" applyFill="1" applyBorder="1" applyAlignment="1" applyProtection="1">
      <alignment horizontal="center" vertical="center"/>
    </xf>
    <xf numFmtId="0" fontId="22" fillId="0" borderId="8" xfId="0" applyFont="1" applyFill="1" applyBorder="1" applyAlignment="1" applyProtection="1">
      <alignment horizontal="center" vertical="center" wrapText="1"/>
    </xf>
    <xf numFmtId="44" fontId="20" fillId="2" borderId="13" xfId="0" applyNumberFormat="1" applyFont="1" applyFill="1" applyBorder="1" applyAlignment="1" applyProtection="1">
      <alignment horizontal="center" vertical="center"/>
    </xf>
    <xf numFmtId="0" fontId="22" fillId="2" borderId="31" xfId="0" applyFont="1" applyFill="1" applyBorder="1" applyAlignment="1" applyProtection="1">
      <alignment vertical="center" wrapText="1"/>
    </xf>
    <xf numFmtId="44" fontId="20" fillId="2" borderId="32" xfId="0" applyNumberFormat="1" applyFont="1" applyFill="1" applyBorder="1" applyAlignment="1" applyProtection="1">
      <alignment horizontal="center" vertical="center"/>
    </xf>
    <xf numFmtId="0" fontId="22" fillId="2" borderId="8" xfId="4" applyFont="1" applyFill="1" applyBorder="1" applyAlignment="1" applyProtection="1">
      <alignment horizontal="center" vertical="center"/>
    </xf>
    <xf numFmtId="0" fontId="22" fillId="2" borderId="31" xfId="4" applyFont="1" applyFill="1" applyBorder="1" applyAlignment="1" applyProtection="1">
      <alignment horizontal="center"/>
    </xf>
    <xf numFmtId="0" fontId="22" fillId="2" borderId="8" xfId="4" applyFont="1" applyFill="1" applyBorder="1" applyAlignment="1" applyProtection="1">
      <alignment vertical="center"/>
    </xf>
    <xf numFmtId="0" fontId="26" fillId="2" borderId="43" xfId="0" applyFont="1" applyFill="1" applyBorder="1" applyAlignment="1" applyProtection="1">
      <alignment horizontal="right"/>
    </xf>
    <xf numFmtId="0" fontId="22" fillId="2" borderId="8" xfId="5" applyFont="1" applyFill="1" applyBorder="1" applyAlignment="1" applyProtection="1">
      <alignment vertical="center" wrapText="1"/>
    </xf>
    <xf numFmtId="0" fontId="22" fillId="2" borderId="8" xfId="0" applyFont="1" applyFill="1" applyBorder="1" applyAlignment="1" applyProtection="1">
      <alignment vertical="center" wrapText="1"/>
    </xf>
    <xf numFmtId="0" fontId="22" fillId="2" borderId="5" xfId="0" applyFont="1" applyFill="1" applyBorder="1" applyAlignment="1" applyProtection="1">
      <alignment vertical="center" wrapText="1"/>
    </xf>
    <xf numFmtId="44" fontId="0" fillId="8" borderId="31" xfId="1" applyFont="1" applyFill="1" applyBorder="1" applyAlignment="1" applyProtection="1">
      <alignment vertical="center"/>
      <protection locked="0"/>
    </xf>
    <xf numFmtId="0" fontId="43" fillId="2" borderId="43" xfId="0" applyFont="1" applyFill="1" applyBorder="1" applyAlignment="1" applyProtection="1">
      <alignment horizontal="right"/>
    </xf>
    <xf numFmtId="44" fontId="20" fillId="6" borderId="15" xfId="0" applyNumberFormat="1" applyFont="1" applyFill="1" applyBorder="1" applyAlignment="1" applyProtection="1">
      <alignment vertical="center"/>
      <protection locked="0"/>
    </xf>
    <xf numFmtId="44" fontId="20" fillId="7" borderId="16" xfId="0" applyNumberFormat="1" applyFont="1" applyFill="1" applyBorder="1" applyAlignment="1" applyProtection="1">
      <alignment horizontal="center" vertical="center"/>
    </xf>
    <xf numFmtId="0" fontId="12" fillId="5" borderId="33" xfId="0" applyFont="1" applyFill="1" applyBorder="1" applyAlignment="1" applyProtection="1">
      <alignment vertical="center"/>
    </xf>
    <xf numFmtId="165" fontId="12" fillId="5" borderId="35" xfId="0" applyNumberFormat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vertical="center"/>
    </xf>
    <xf numFmtId="165" fontId="12" fillId="0" borderId="0" xfId="0" applyNumberFormat="1" applyFont="1" applyFill="1" applyBorder="1" applyAlignment="1" applyProtection="1">
      <alignment horizontal="right" vertical="center"/>
    </xf>
    <xf numFmtId="0" fontId="4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1" fillId="0" borderId="0" xfId="0" applyFont="1" applyProtection="1"/>
    <xf numFmtId="0" fontId="31" fillId="0" borderId="1" xfId="0" applyFont="1" applyBorder="1" applyProtection="1"/>
    <xf numFmtId="0" fontId="31" fillId="17" borderId="0" xfId="0" applyFont="1" applyFill="1" applyProtection="1">
      <protection locked="0"/>
    </xf>
    <xf numFmtId="0" fontId="45" fillId="0" borderId="0" xfId="0" applyFont="1" applyAlignment="1" applyProtection="1"/>
    <xf numFmtId="0" fontId="0" fillId="0" borderId="0" xfId="0" applyAlignment="1" applyProtection="1"/>
    <xf numFmtId="165" fontId="11" fillId="5" borderId="78" xfId="1" applyNumberFormat="1" applyFont="1" applyFill="1" applyBorder="1" applyProtection="1"/>
    <xf numFmtId="0" fontId="31" fillId="17" borderId="0" xfId="0" applyFont="1" applyFill="1" applyAlignment="1" applyProtection="1">
      <protection locked="0"/>
    </xf>
    <xf numFmtId="0" fontId="31" fillId="0" borderId="0" xfId="0" applyFont="1" applyAlignment="1" applyProtection="1"/>
    <xf numFmtId="0" fontId="4" fillId="5" borderId="77" xfId="0" applyFont="1" applyFill="1" applyBorder="1" applyProtection="1"/>
    <xf numFmtId="165" fontId="4" fillId="5" borderId="70" xfId="0" applyNumberFormat="1" applyFont="1" applyFill="1" applyBorder="1" applyAlignment="1" applyProtection="1">
      <alignment horizontal="right"/>
    </xf>
    <xf numFmtId="165" fontId="4" fillId="5" borderId="76" xfId="0" applyNumberFormat="1" applyFont="1" applyFill="1" applyBorder="1" applyAlignment="1" applyProtection="1">
      <alignment horizontal="right"/>
    </xf>
    <xf numFmtId="165" fontId="4" fillId="5" borderId="71" xfId="0" applyNumberFormat="1" applyFont="1" applyFill="1" applyBorder="1" applyAlignment="1" applyProtection="1">
      <alignment horizontal="right"/>
    </xf>
    <xf numFmtId="0" fontId="3" fillId="5" borderId="79" xfId="0" applyFont="1" applyFill="1" applyBorder="1" applyProtection="1"/>
    <xf numFmtId="0" fontId="26" fillId="2" borderId="53" xfId="0" applyFont="1" applyFill="1" applyBorder="1" applyAlignment="1" applyProtection="1">
      <alignment horizontal="right"/>
    </xf>
    <xf numFmtId="0" fontId="18" fillId="2" borderId="64" xfId="0" applyFont="1" applyFill="1" applyBorder="1" applyAlignment="1" applyProtection="1">
      <alignment wrapText="1"/>
    </xf>
    <xf numFmtId="0" fontId="18" fillId="2" borderId="48" xfId="0" applyFont="1" applyFill="1" applyBorder="1" applyAlignment="1" applyProtection="1">
      <alignment wrapText="1"/>
    </xf>
    <xf numFmtId="0" fontId="45" fillId="0" borderId="0" xfId="0" applyFont="1" applyAlignment="1" applyProtection="1">
      <alignment horizontal="center" vertical="center" wrapText="1"/>
    </xf>
    <xf numFmtId="0" fontId="32" fillId="0" borderId="0" xfId="0" applyFont="1" applyAlignment="1" applyProtection="1">
      <alignment horizontal="center" vertical="center" wrapText="1"/>
    </xf>
    <xf numFmtId="0" fontId="40" fillId="0" borderId="27" xfId="0" applyFont="1" applyBorder="1" applyAlignment="1" applyProtection="1">
      <alignment vertical="center" wrapText="1"/>
    </xf>
    <xf numFmtId="0" fontId="40" fillId="0" borderId="12" xfId="0" applyFont="1" applyBorder="1" applyAlignment="1" applyProtection="1">
      <alignment horizontal="center" vertical="center" wrapText="1"/>
    </xf>
    <xf numFmtId="0" fontId="40" fillId="0" borderId="12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 wrapText="1"/>
    </xf>
    <xf numFmtId="7" fontId="40" fillId="0" borderId="26" xfId="0" applyNumberFormat="1" applyFont="1" applyBorder="1" applyAlignment="1" applyProtection="1">
      <alignment horizontal="center" vertical="center"/>
    </xf>
    <xf numFmtId="0" fontId="40" fillId="17" borderId="0" xfId="0" applyFont="1" applyFill="1" applyProtection="1">
      <protection locked="0"/>
    </xf>
    <xf numFmtId="0" fontId="40" fillId="0" borderId="0" xfId="0" applyFont="1" applyProtection="1"/>
    <xf numFmtId="0" fontId="40" fillId="0" borderId="0" xfId="0" applyFont="1" applyAlignment="1" applyProtection="1">
      <alignment horizontal="right"/>
    </xf>
    <xf numFmtId="44" fontId="0" fillId="8" borderId="81" xfId="1" applyFont="1" applyFill="1" applyBorder="1" applyAlignment="1" applyProtection="1">
      <alignment vertical="center"/>
      <protection locked="0"/>
    </xf>
    <xf numFmtId="44" fontId="20" fillId="6" borderId="28" xfId="0" applyNumberFormat="1" applyFont="1" applyFill="1" applyBorder="1" applyAlignment="1" applyProtection="1">
      <alignment vertical="center"/>
      <protection locked="0"/>
    </xf>
    <xf numFmtId="0" fontId="31" fillId="0" borderId="7" xfId="0" applyFont="1" applyFill="1" applyBorder="1" applyProtection="1"/>
    <xf numFmtId="44" fontId="20" fillId="6" borderId="31" xfId="0" applyNumberFormat="1" applyFont="1" applyFill="1" applyBorder="1" applyAlignment="1" applyProtection="1">
      <alignment vertical="center"/>
      <protection locked="0"/>
    </xf>
    <xf numFmtId="0" fontId="11" fillId="5" borderId="33" xfId="0" applyFont="1" applyFill="1" applyBorder="1" applyAlignment="1" applyProtection="1">
      <alignment horizontal="left" vertical="center"/>
    </xf>
    <xf numFmtId="0" fontId="11" fillId="5" borderId="34" xfId="0" applyFont="1" applyFill="1" applyBorder="1" applyAlignment="1" applyProtection="1">
      <alignment horizontal="left" vertical="center"/>
    </xf>
    <xf numFmtId="0" fontId="0" fillId="0" borderId="41" xfId="0" applyBorder="1" applyProtection="1"/>
    <xf numFmtId="0" fontId="0" fillId="0" borderId="0" xfId="0" applyProtection="1"/>
    <xf numFmtId="0" fontId="40" fillId="0" borderId="0" xfId="0" applyFont="1" applyFill="1" applyProtection="1"/>
    <xf numFmtId="0" fontId="2" fillId="0" borderId="0" xfId="0" applyFont="1" applyProtection="1"/>
    <xf numFmtId="0" fontId="0" fillId="0" borderId="0" xfId="0" applyAlignment="1" applyProtection="1">
      <alignment horizontal="center"/>
    </xf>
    <xf numFmtId="0" fontId="0" fillId="0" borderId="43" xfId="0" applyBorder="1" applyProtection="1"/>
    <xf numFmtId="0" fontId="0" fillId="0" borderId="48" xfId="0" applyBorder="1" applyProtection="1"/>
    <xf numFmtId="0" fontId="0" fillId="0" borderId="42" xfId="0" applyBorder="1" applyProtection="1"/>
    <xf numFmtId="44" fontId="0" fillId="0" borderId="0" xfId="0" applyNumberFormat="1" applyProtection="1"/>
    <xf numFmtId="0" fontId="0" fillId="3" borderId="0" xfId="0" applyFill="1" applyProtection="1"/>
    <xf numFmtId="0" fontId="0" fillId="0" borderId="12" xfId="0" applyBorder="1" applyProtection="1"/>
    <xf numFmtId="0" fontId="0" fillId="0" borderId="26" xfId="0" applyBorder="1" applyProtection="1"/>
    <xf numFmtId="44" fontId="0" fillId="0" borderId="26" xfId="0" applyNumberFormat="1" applyBorder="1" applyProtection="1"/>
    <xf numFmtId="0" fontId="0" fillId="22" borderId="0" xfId="0" applyFill="1" applyProtection="1"/>
    <xf numFmtId="0" fontId="0" fillId="20" borderId="0" xfId="0" applyFill="1" applyProtection="1"/>
    <xf numFmtId="0" fontId="0" fillId="2" borderId="65" xfId="0" applyFill="1" applyBorder="1" applyProtection="1"/>
    <xf numFmtId="0" fontId="11" fillId="5" borderId="73" xfId="0" applyFont="1" applyFill="1" applyBorder="1" applyProtection="1"/>
    <xf numFmtId="0" fontId="46" fillId="5" borderId="74" xfId="0" applyFont="1" applyFill="1" applyBorder="1" applyAlignment="1" applyProtection="1">
      <alignment horizontal="center"/>
    </xf>
    <xf numFmtId="44" fontId="0" fillId="0" borderId="32" xfId="1" applyFont="1" applyBorder="1" applyProtection="1"/>
    <xf numFmtId="0" fontId="0" fillId="12" borderId="30" xfId="0" applyFill="1" applyBorder="1" applyProtection="1"/>
    <xf numFmtId="44" fontId="0" fillId="0" borderId="13" xfId="1" applyFont="1" applyBorder="1" applyProtection="1"/>
    <xf numFmtId="0" fontId="0" fillId="13" borderId="7" xfId="0" applyFill="1" applyBorder="1" applyProtection="1"/>
    <xf numFmtId="0" fontId="0" fillId="19" borderId="30" xfId="0" applyFill="1" applyBorder="1" applyProtection="1"/>
    <xf numFmtId="0" fontId="8" fillId="14" borderId="30" xfId="0" applyFont="1" applyFill="1" applyBorder="1" applyProtection="1"/>
    <xf numFmtId="0" fontId="7" fillId="15" borderId="30" xfId="0" applyFont="1" applyFill="1" applyBorder="1" applyProtection="1"/>
    <xf numFmtId="0" fontId="8" fillId="13" borderId="30" xfId="0" applyFont="1" applyFill="1" applyBorder="1" applyProtection="1"/>
    <xf numFmtId="164" fontId="0" fillId="0" borderId="32" xfId="0" applyNumberFormat="1" applyBorder="1" applyProtection="1"/>
    <xf numFmtId="0" fontId="8" fillId="19" borderId="7" xfId="0" applyFont="1" applyFill="1" applyBorder="1" applyProtection="1"/>
    <xf numFmtId="164" fontId="0" fillId="0" borderId="13" xfId="0" applyNumberFormat="1" applyBorder="1" applyProtection="1"/>
    <xf numFmtId="0" fontId="0" fillId="18" borderId="30" xfId="0" applyFill="1" applyBorder="1" applyProtection="1"/>
    <xf numFmtId="0" fontId="0" fillId="12" borderId="7" xfId="0" applyFill="1" applyBorder="1" applyProtection="1"/>
    <xf numFmtId="0" fontId="0" fillId="15" borderId="7" xfId="0" applyFill="1" applyBorder="1" applyAlignment="1" applyProtection="1">
      <alignment horizontal="left"/>
    </xf>
    <xf numFmtId="44" fontId="0" fillId="0" borderId="13" xfId="1" applyFont="1" applyBorder="1" applyAlignment="1" applyProtection="1">
      <alignment horizontal="left"/>
    </xf>
    <xf numFmtId="0" fontId="0" fillId="14" borderId="7" xfId="0" applyFill="1" applyBorder="1" applyProtection="1"/>
    <xf numFmtId="0" fontId="0" fillId="15" borderId="24" xfId="0" applyFill="1" applyBorder="1" applyProtection="1"/>
    <xf numFmtId="44" fontId="0" fillId="0" borderId="25" xfId="1" applyFont="1" applyBorder="1" applyProtection="1"/>
    <xf numFmtId="0" fontId="0" fillId="21" borderId="0" xfId="0" applyFill="1" applyProtection="1"/>
    <xf numFmtId="0" fontId="11" fillId="5" borderId="20" xfId="0" applyFont="1" applyFill="1" applyBorder="1" applyAlignment="1" applyProtection="1">
      <alignment horizontal="right"/>
    </xf>
    <xf numFmtId="44" fontId="11" fillId="5" borderId="21" xfId="1" applyFont="1" applyFill="1" applyBorder="1" applyProtection="1"/>
    <xf numFmtId="0" fontId="31" fillId="0" borderId="0" xfId="0" applyFont="1" applyFill="1" applyProtection="1"/>
    <xf numFmtId="44" fontId="0" fillId="4" borderId="15" xfId="1" applyFont="1" applyFill="1" applyBorder="1" applyProtection="1">
      <protection locked="0"/>
    </xf>
    <xf numFmtId="0" fontId="4" fillId="5" borderId="75" xfId="0" applyFont="1" applyFill="1" applyBorder="1" applyProtection="1"/>
    <xf numFmtId="0" fontId="31" fillId="0" borderId="0" xfId="0" applyFont="1" applyFill="1" applyAlignment="1" applyProtection="1"/>
    <xf numFmtId="0" fontId="0" fillId="2" borderId="43" xfId="0" applyFill="1" applyBorder="1" applyProtection="1"/>
    <xf numFmtId="0" fontId="0" fillId="0" borderId="64" xfId="0" applyBorder="1" applyProtection="1"/>
    <xf numFmtId="0" fontId="11" fillId="2" borderId="43" xfId="0" applyFont="1" applyFill="1" applyBorder="1" applyProtection="1"/>
    <xf numFmtId="0" fontId="11" fillId="0" borderId="64" xfId="0" applyFont="1" applyBorder="1" applyProtection="1"/>
    <xf numFmtId="0" fontId="11" fillId="0" borderId="0" xfId="0" applyFont="1" applyProtection="1"/>
    <xf numFmtId="0" fontId="0" fillId="2" borderId="53" xfId="0" applyFill="1" applyBorder="1" applyProtection="1"/>
    <xf numFmtId="0" fontId="0" fillId="0" borderId="0" xfId="0" applyFont="1" applyProtection="1"/>
    <xf numFmtId="0" fontId="38" fillId="2" borderId="8" xfId="1" applyNumberFormat="1" applyFont="1" applyFill="1" applyBorder="1" applyProtection="1"/>
    <xf numFmtId="44" fontId="0" fillId="0" borderId="13" xfId="0" applyNumberFormat="1" applyFont="1" applyBorder="1" applyProtection="1"/>
    <xf numFmtId="44" fontId="11" fillId="5" borderId="35" xfId="0" applyNumberFormat="1" applyFont="1" applyFill="1" applyBorder="1" applyProtection="1"/>
    <xf numFmtId="44" fontId="0" fillId="4" borderId="8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wrapText="1"/>
    </xf>
    <xf numFmtId="0" fontId="0" fillId="2" borderId="0" xfId="0" applyFill="1" applyAlignment="1" applyProtection="1"/>
    <xf numFmtId="0" fontId="12" fillId="0" borderId="0" xfId="0" applyFont="1" applyAlignment="1" applyProtection="1">
      <alignment wrapText="1"/>
    </xf>
    <xf numFmtId="0" fontId="13" fillId="5" borderId="0" xfId="0" applyFont="1" applyFill="1" applyBorder="1" applyAlignment="1" applyProtection="1">
      <alignment horizontal="left"/>
    </xf>
    <xf numFmtId="0" fontId="12" fillId="5" borderId="0" xfId="0" applyFont="1" applyFill="1" applyAlignment="1" applyProtection="1">
      <alignment wrapText="1"/>
    </xf>
    <xf numFmtId="0" fontId="0" fillId="5" borderId="0" xfId="0" applyFill="1" applyAlignment="1" applyProtection="1">
      <alignment wrapText="1"/>
    </xf>
    <xf numFmtId="0" fontId="13" fillId="0" borderId="15" xfId="0" applyFont="1" applyBorder="1" applyAlignment="1" applyProtection="1">
      <alignment wrapText="1"/>
    </xf>
    <xf numFmtId="0" fontId="0" fillId="0" borderId="30" xfId="0" applyBorder="1" applyProtection="1"/>
    <xf numFmtId="0" fontId="0" fillId="0" borderId="7" xfId="0" applyBorder="1" applyProtection="1"/>
    <xf numFmtId="0" fontId="22" fillId="2" borderId="8" xfId="4" applyFont="1" applyFill="1" applyBorder="1" applyAlignment="1" applyProtection="1">
      <alignment horizontal="left"/>
    </xf>
    <xf numFmtId="0" fontId="40" fillId="2" borderId="8" xfId="0" applyFont="1" applyFill="1" applyBorder="1" applyAlignment="1" applyProtection="1">
      <alignment vertical="center" wrapText="1"/>
    </xf>
    <xf numFmtId="0" fontId="0" fillId="2" borderId="8" xfId="0" applyFill="1" applyBorder="1" applyAlignment="1" applyProtection="1">
      <alignment vertical="center" wrapText="1"/>
    </xf>
    <xf numFmtId="0" fontId="40" fillId="0" borderId="8" xfId="9" applyFont="1" applyBorder="1" applyAlignment="1" applyProtection="1">
      <alignment wrapText="1"/>
    </xf>
    <xf numFmtId="0" fontId="40" fillId="0" borderId="8" xfId="9" applyFont="1" applyBorder="1" applyProtection="1"/>
    <xf numFmtId="0" fontId="40" fillId="0" borderId="8" xfId="9" applyFont="1" applyBorder="1" applyAlignment="1" applyProtection="1">
      <alignment horizontal="center"/>
    </xf>
    <xf numFmtId="49" fontId="21" fillId="0" borderId="8" xfId="10" applyNumberFormat="1" applyFont="1" applyFill="1" applyBorder="1" applyAlignment="1" applyProtection="1">
      <alignment horizontal="left" vertical="center" wrapText="1"/>
    </xf>
    <xf numFmtId="0" fontId="21" fillId="0" borderId="8" xfId="10" applyFont="1" applyBorder="1" applyAlignment="1" applyProtection="1">
      <alignment vertical="center" wrapText="1"/>
    </xf>
    <xf numFmtId="0" fontId="42" fillId="0" borderId="8" xfId="0" applyFont="1" applyBorder="1" applyAlignment="1" applyProtection="1">
      <alignment wrapText="1"/>
    </xf>
    <xf numFmtId="0" fontId="42" fillId="2" borderId="8" xfId="0" applyFont="1" applyFill="1" applyBorder="1" applyAlignment="1" applyProtection="1">
      <alignment wrapText="1"/>
    </xf>
    <xf numFmtId="0" fontId="40" fillId="2" borderId="8" xfId="9" applyFont="1" applyFill="1" applyBorder="1" applyProtection="1"/>
    <xf numFmtId="0" fontId="21" fillId="2" borderId="8" xfId="10" applyFont="1" applyFill="1" applyBorder="1" applyAlignment="1" applyProtection="1">
      <alignment vertical="center" wrapText="1"/>
    </xf>
    <xf numFmtId="49" fontId="21" fillId="2" borderId="8" xfId="10" applyNumberFormat="1" applyFont="1" applyFill="1" applyBorder="1" applyAlignment="1" applyProtection="1">
      <alignment horizontal="left" vertical="center" wrapText="1"/>
    </xf>
    <xf numFmtId="49" fontId="21" fillId="0" borderId="8" xfId="10" applyNumberFormat="1" applyFont="1" applyBorder="1" applyAlignment="1" applyProtection="1">
      <alignment horizontal="left" vertical="center" wrapText="1"/>
    </xf>
    <xf numFmtId="0" fontId="21" fillId="0" borderId="8" xfId="9" applyFont="1" applyBorder="1" applyAlignment="1" applyProtection="1">
      <alignment horizontal="left" vertical="center" wrapText="1"/>
    </xf>
    <xf numFmtId="0" fontId="6" fillId="0" borderId="14" xfId="9" applyFont="1" applyBorder="1" applyProtection="1"/>
    <xf numFmtId="49" fontId="21" fillId="0" borderId="15" xfId="10" applyNumberFormat="1" applyFont="1" applyFill="1" applyBorder="1" applyAlignment="1" applyProtection="1">
      <alignment horizontal="left" vertical="center" wrapText="1"/>
    </xf>
    <xf numFmtId="0" fontId="40" fillId="0" borderId="15" xfId="9" applyFont="1" applyBorder="1" applyProtection="1"/>
    <xf numFmtId="0" fontId="40" fillId="0" borderId="15" xfId="9" applyFont="1" applyBorder="1" applyAlignment="1" applyProtection="1">
      <alignment wrapText="1"/>
    </xf>
    <xf numFmtId="0" fontId="40" fillId="0" borderId="15" xfId="9" applyFont="1" applyBorder="1" applyAlignment="1" applyProtection="1">
      <alignment horizontal="center"/>
    </xf>
    <xf numFmtId="0" fontId="13" fillId="0" borderId="0" xfId="0" applyFont="1" applyBorder="1" applyAlignment="1" applyProtection="1"/>
    <xf numFmtId="0" fontId="0" fillId="0" borderId="40" xfId="0" applyBorder="1" applyProtection="1"/>
    <xf numFmtId="0" fontId="13" fillId="0" borderId="23" xfId="0" applyFont="1" applyBorder="1" applyAlignment="1" applyProtection="1">
      <alignment wrapText="1"/>
    </xf>
    <xf numFmtId="0" fontId="0" fillId="0" borderId="4" xfId="0" applyBorder="1" applyProtection="1"/>
    <xf numFmtId="0" fontId="0" fillId="0" borderId="14" xfId="0" applyBorder="1" applyProtection="1"/>
    <xf numFmtId="0" fontId="40" fillId="2" borderId="29" xfId="0" applyFont="1" applyFill="1" applyBorder="1" applyAlignment="1" applyProtection="1">
      <alignment vertical="center" wrapText="1"/>
    </xf>
    <xf numFmtId="44" fontId="0" fillId="0" borderId="46" xfId="0" applyNumberFormat="1" applyBorder="1" applyProtection="1"/>
    <xf numFmtId="0" fontId="0" fillId="0" borderId="40" xfId="0" applyBorder="1" applyAlignment="1" applyProtection="1">
      <alignment wrapText="1"/>
    </xf>
    <xf numFmtId="0" fontId="22" fillId="2" borderId="8" xfId="4" applyFont="1" applyFill="1" applyBorder="1" applyProtection="1"/>
    <xf numFmtId="0" fontId="40" fillId="2" borderId="15" xfId="0" applyFont="1" applyFill="1" applyBorder="1" applyAlignment="1" applyProtection="1">
      <alignment vertical="center" wrapText="1"/>
    </xf>
    <xf numFmtId="0" fontId="0" fillId="0" borderId="65" xfId="0" applyBorder="1" applyAlignment="1" applyProtection="1">
      <alignment wrapText="1"/>
    </xf>
    <xf numFmtId="0" fontId="22" fillId="2" borderId="8" xfId="11" applyFont="1" applyFill="1" applyBorder="1" applyAlignment="1" applyProtection="1">
      <alignment vertical="center" wrapText="1"/>
    </xf>
    <xf numFmtId="0" fontId="40" fillId="2" borderId="31" xfId="0" applyFont="1" applyFill="1" applyBorder="1" applyAlignment="1" applyProtection="1">
      <alignment vertical="center" wrapText="1"/>
    </xf>
    <xf numFmtId="0" fontId="0" fillId="2" borderId="31" xfId="0" applyFill="1" applyBorder="1" applyAlignment="1" applyProtection="1">
      <alignment vertical="center" wrapText="1"/>
    </xf>
    <xf numFmtId="0" fontId="0" fillId="2" borderId="15" xfId="0" applyFill="1" applyBorder="1" applyAlignment="1" applyProtection="1">
      <alignment vertical="center" wrapText="1"/>
    </xf>
    <xf numFmtId="0" fontId="0" fillId="0" borderId="65" xfId="0" applyBorder="1" applyProtection="1"/>
    <xf numFmtId="44" fontId="0" fillId="0" borderId="72" xfId="0" applyNumberFormat="1" applyBorder="1" applyProtection="1"/>
    <xf numFmtId="0" fontId="0" fillId="0" borderId="36" xfId="0" applyBorder="1" applyProtection="1"/>
    <xf numFmtId="0" fontId="0" fillId="0" borderId="0" xfId="0" applyBorder="1" applyProtection="1"/>
    <xf numFmtId="164" fontId="0" fillId="0" borderId="0" xfId="0" applyNumberFormat="1" applyProtection="1"/>
    <xf numFmtId="0" fontId="31" fillId="0" borderId="0" xfId="0" applyFont="1" applyFill="1" applyAlignment="1" applyProtection="1">
      <alignment horizontal="center"/>
    </xf>
    <xf numFmtId="0" fontId="31" fillId="0" borderId="7" xfId="0" applyFont="1" applyBorder="1" applyProtection="1"/>
    <xf numFmtId="0" fontId="1" fillId="5" borderId="34" xfId="0" applyFont="1" applyFill="1" applyBorder="1" applyAlignment="1" applyProtection="1">
      <alignment horizontal="right" vertical="center"/>
    </xf>
    <xf numFmtId="44" fontId="0" fillId="8" borderId="15" xfId="1" applyFont="1" applyFill="1" applyBorder="1" applyProtection="1">
      <protection locked="0"/>
    </xf>
    <xf numFmtId="44" fontId="0" fillId="8" borderId="23" xfId="1" applyFont="1" applyFill="1" applyBorder="1" applyAlignment="1" applyProtection="1">
      <alignment vertical="center"/>
      <protection locked="0"/>
    </xf>
    <xf numFmtId="44" fontId="0" fillId="8" borderId="15" xfId="1" applyFont="1" applyFill="1" applyBorder="1" applyAlignment="1" applyProtection="1">
      <alignment vertical="center"/>
      <protection locked="0"/>
    </xf>
    <xf numFmtId="44" fontId="27" fillId="8" borderId="23" xfId="1" applyFont="1" applyFill="1" applyBorder="1" applyAlignment="1" applyProtection="1">
      <alignment horizontal="center" vertical="center"/>
      <protection locked="0"/>
    </xf>
    <xf numFmtId="44" fontId="27" fillId="8" borderId="31" xfId="1" applyFont="1" applyFill="1" applyBorder="1" applyAlignment="1" applyProtection="1">
      <alignment horizontal="center" vertical="center"/>
      <protection locked="0"/>
    </xf>
    <xf numFmtId="0" fontId="18" fillId="2" borderId="43" xfId="0" applyFont="1" applyFill="1" applyBorder="1" applyAlignment="1" applyProtection="1">
      <alignment horizontal="center" wrapText="1"/>
    </xf>
    <xf numFmtId="0" fontId="12" fillId="0" borderId="0" xfId="0" applyFont="1" applyProtection="1"/>
    <xf numFmtId="0" fontId="12" fillId="5" borderId="48" xfId="0" applyFont="1" applyFill="1" applyBorder="1" applyAlignment="1" applyProtection="1">
      <alignment horizontal="center" wrapText="1"/>
    </xf>
    <xf numFmtId="0" fontId="0" fillId="2" borderId="43" xfId="0" applyFill="1" applyBorder="1" applyAlignment="1" applyProtection="1">
      <alignment horizontal="left"/>
    </xf>
    <xf numFmtId="0" fontId="13" fillId="2" borderId="43" xfId="0" applyFont="1" applyFill="1" applyBorder="1" applyProtection="1"/>
    <xf numFmtId="0" fontId="14" fillId="2" borderId="43" xfId="0" applyFont="1" applyFill="1" applyBorder="1" applyProtection="1"/>
    <xf numFmtId="0" fontId="15" fillId="2" borderId="43" xfId="0" applyFont="1" applyFill="1" applyBorder="1" applyProtection="1"/>
    <xf numFmtId="49" fontId="13" fillId="0" borderId="9" xfId="0" applyNumberFormat="1" applyFont="1" applyBorder="1" applyAlignment="1" applyProtection="1">
      <alignment horizontal="center" vertical="center" wrapText="1"/>
    </xf>
    <xf numFmtId="49" fontId="13" fillId="0" borderId="10" xfId="0" applyNumberFormat="1" applyFont="1" applyBorder="1" applyAlignment="1" applyProtection="1">
      <alignment horizontal="center" vertical="center" wrapText="1"/>
    </xf>
    <xf numFmtId="49" fontId="13" fillId="0" borderId="11" xfId="0" applyNumberFormat="1" applyFont="1" applyBorder="1" applyAlignment="1" applyProtection="1">
      <alignment horizontal="center" vertical="center" wrapText="1"/>
    </xf>
    <xf numFmtId="0" fontId="27" fillId="0" borderId="7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wrapText="1"/>
    </xf>
    <xf numFmtId="44" fontId="0" fillId="2" borderId="8" xfId="0" applyNumberFormat="1" applyFill="1" applyBorder="1" applyProtection="1"/>
    <xf numFmtId="0" fontId="0" fillId="0" borderId="13" xfId="0" applyBorder="1" applyAlignment="1" applyProtection="1">
      <alignment horizontal="center"/>
    </xf>
    <xf numFmtId="44" fontId="0" fillId="0" borderId="8" xfId="0" applyNumberFormat="1" applyBorder="1" applyProtection="1"/>
    <xf numFmtId="0" fontId="27" fillId="0" borderId="8" xfId="0" applyFont="1" applyFill="1" applyBorder="1" applyAlignment="1" applyProtection="1">
      <alignment horizontal="center" vertical="center"/>
    </xf>
    <xf numFmtId="0" fontId="27" fillId="0" borderId="15" xfId="0" applyFont="1" applyBorder="1" applyAlignment="1" applyProtection="1">
      <alignment wrapText="1"/>
    </xf>
    <xf numFmtId="16" fontId="0" fillId="0" borderId="13" xfId="0" applyNumberFormat="1" applyBorder="1" applyAlignment="1" applyProtection="1">
      <alignment horizontal="center"/>
    </xf>
    <xf numFmtId="0" fontId="27" fillId="0" borderId="30" xfId="0" applyFont="1" applyBorder="1" applyAlignment="1" applyProtection="1">
      <alignment horizontal="center" vertical="center"/>
    </xf>
    <xf numFmtId="0" fontId="0" fillId="0" borderId="31" xfId="0" applyBorder="1" applyAlignment="1" applyProtection="1">
      <alignment wrapText="1"/>
    </xf>
    <xf numFmtId="0" fontId="27" fillId="0" borderId="31" xfId="0" applyFont="1" applyBorder="1" applyAlignment="1" applyProtection="1">
      <alignment horizontal="center" vertical="center"/>
    </xf>
    <xf numFmtId="0" fontId="17" fillId="0" borderId="31" xfId="0" applyFont="1" applyBorder="1" applyAlignment="1" applyProtection="1">
      <alignment horizontal="center" vertical="center"/>
    </xf>
    <xf numFmtId="44" fontId="0" fillId="0" borderId="31" xfId="0" applyNumberFormat="1" applyBorder="1" applyProtection="1"/>
    <xf numFmtId="0" fontId="0" fillId="0" borderId="8" xfId="0" applyBorder="1" applyAlignment="1" applyProtection="1">
      <alignment vertical="center" wrapText="1"/>
    </xf>
    <xf numFmtId="0" fontId="17" fillId="0" borderId="8" xfId="0" applyFont="1" applyBorder="1" applyAlignment="1" applyProtection="1">
      <alignment horizontal="center" vertical="center"/>
    </xf>
    <xf numFmtId="0" fontId="0" fillId="0" borderId="82" xfId="0" applyBorder="1" applyAlignment="1" applyProtection="1">
      <alignment horizontal="center" vertical="center"/>
    </xf>
    <xf numFmtId="0" fontId="0" fillId="0" borderId="82" xfId="0" applyBorder="1" applyAlignment="1" applyProtection="1">
      <alignment horizontal="center"/>
    </xf>
    <xf numFmtId="0" fontId="27" fillId="0" borderId="14" xfId="0" applyFont="1" applyBorder="1" applyAlignment="1" applyProtection="1">
      <alignment horizontal="center" vertical="center"/>
    </xf>
    <xf numFmtId="0" fontId="27" fillId="0" borderId="29" xfId="0" applyFont="1" applyBorder="1" applyAlignment="1" applyProtection="1">
      <alignment vertical="center"/>
    </xf>
    <xf numFmtId="0" fontId="0" fillId="0" borderId="15" xfId="0" applyBorder="1" applyAlignment="1" applyProtection="1">
      <alignment wrapText="1"/>
    </xf>
    <xf numFmtId="0" fontId="27" fillId="0" borderId="15" xfId="0" applyFont="1" applyBorder="1" applyAlignment="1" applyProtection="1">
      <alignment horizontal="center" vertical="center"/>
    </xf>
    <xf numFmtId="0" fontId="17" fillId="0" borderId="15" xfId="0" applyFont="1" applyBorder="1" applyAlignment="1" applyProtection="1">
      <alignment horizontal="center" vertical="center"/>
    </xf>
    <xf numFmtId="44" fontId="0" fillId="0" borderId="29" xfId="0" applyNumberFormat="1" applyBorder="1" applyProtection="1"/>
    <xf numFmtId="0" fontId="0" fillId="0" borderId="16" xfId="0" applyBorder="1" applyAlignment="1" applyProtection="1">
      <alignment horizontal="center"/>
    </xf>
    <xf numFmtId="0" fontId="27" fillId="0" borderId="4" xfId="0" applyFont="1" applyBorder="1" applyAlignment="1" applyProtection="1">
      <alignment horizontal="center" vertical="center"/>
    </xf>
    <xf numFmtId="0" fontId="42" fillId="0" borderId="5" xfId="0" applyFont="1" applyBorder="1" applyAlignment="1" applyProtection="1">
      <alignment horizontal="center" vertical="center"/>
    </xf>
    <xf numFmtId="0" fontId="0" fillId="0" borderId="5" xfId="0" applyBorder="1" applyAlignment="1" applyProtection="1">
      <alignment wrapText="1"/>
    </xf>
    <xf numFmtId="0" fontId="0" fillId="0" borderId="6" xfId="0" applyBorder="1" applyAlignment="1" applyProtection="1">
      <alignment horizontal="center"/>
    </xf>
    <xf numFmtId="44" fontId="0" fillId="0" borderId="15" xfId="0" applyNumberFormat="1" applyBorder="1" applyProtection="1"/>
    <xf numFmtId="0" fontId="0" fillId="0" borderId="56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55" xfId="0" applyBorder="1" applyProtection="1"/>
    <xf numFmtId="44" fontId="0" fillId="0" borderId="57" xfId="0" applyNumberFormat="1" applyBorder="1" applyProtection="1"/>
    <xf numFmtId="0" fontId="0" fillId="3" borderId="42" xfId="0" applyFill="1" applyBorder="1" applyAlignment="1" applyProtection="1">
      <alignment horizontal="center"/>
    </xf>
    <xf numFmtId="0" fontId="19" fillId="9" borderId="43" xfId="0" applyFont="1" applyFill="1" applyBorder="1" applyAlignment="1" applyProtection="1">
      <alignment horizontal="left" vertical="center"/>
    </xf>
    <xf numFmtId="0" fontId="17" fillId="9" borderId="43" xfId="0" applyFont="1" applyFill="1" applyBorder="1" applyAlignment="1" applyProtection="1">
      <alignment horizontal="center" vertical="center"/>
    </xf>
    <xf numFmtId="0" fontId="19" fillId="9" borderId="43" xfId="0" applyFont="1" applyFill="1" applyBorder="1" applyProtection="1"/>
    <xf numFmtId="0" fontId="28" fillId="9" borderId="43" xfId="0" applyFont="1" applyFill="1" applyBorder="1" applyAlignment="1" applyProtection="1">
      <alignment horizontal="center"/>
    </xf>
    <xf numFmtId="0" fontId="17" fillId="9" borderId="43" xfId="0" applyFont="1" applyFill="1" applyBorder="1" applyAlignment="1" applyProtection="1">
      <alignment horizontal="center"/>
    </xf>
    <xf numFmtId="0" fontId="17" fillId="9" borderId="43" xfId="0" applyFont="1" applyFill="1" applyBorder="1" applyProtection="1"/>
    <xf numFmtId="49" fontId="19" fillId="0" borderId="33" xfId="0" applyNumberFormat="1" applyFont="1" applyBorder="1" applyAlignment="1" applyProtection="1">
      <alignment horizontal="center" vertical="center" wrapText="1"/>
    </xf>
    <xf numFmtId="49" fontId="19" fillId="0" borderId="10" xfId="0" applyNumberFormat="1" applyFont="1" applyBorder="1" applyAlignment="1" applyProtection="1">
      <alignment horizontal="center" vertical="center" wrapText="1"/>
    </xf>
    <xf numFmtId="49" fontId="19" fillId="0" borderId="11" xfId="0" applyNumberFormat="1" applyFont="1" applyBorder="1" applyAlignment="1" applyProtection="1">
      <alignment horizontal="center" vertical="center" wrapText="1"/>
    </xf>
    <xf numFmtId="0" fontId="47" fillId="0" borderId="5" xfId="0" applyFont="1" applyBorder="1" applyAlignment="1" applyProtection="1">
      <alignment horizontal="center" vertical="center" wrapText="1"/>
    </xf>
    <xf numFmtId="0" fontId="17" fillId="0" borderId="5" xfId="3" applyFont="1" applyFill="1" applyBorder="1" applyAlignment="1" applyProtection="1">
      <alignment horizontal="left" vertical="top" wrapText="1"/>
    </xf>
    <xf numFmtId="0" fontId="27" fillId="0" borderId="5" xfId="0" applyFont="1" applyBorder="1" applyAlignment="1" applyProtection="1">
      <alignment horizontal="center" wrapText="1"/>
    </xf>
    <xf numFmtId="0" fontId="17" fillId="0" borderId="5" xfId="0" applyFont="1" applyBorder="1" applyAlignment="1" applyProtection="1">
      <alignment horizontal="center" wrapText="1"/>
    </xf>
    <xf numFmtId="0" fontId="47" fillId="0" borderId="8" xfId="0" applyFont="1" applyBorder="1" applyAlignment="1" applyProtection="1">
      <alignment horizontal="center" vertical="center" wrapText="1"/>
    </xf>
    <xf numFmtId="0" fontId="27" fillId="0" borderId="8" xfId="0" applyFont="1" applyBorder="1" applyAlignment="1" applyProtection="1">
      <alignment wrapText="1"/>
    </xf>
    <xf numFmtId="0" fontId="27" fillId="0" borderId="8" xfId="0" applyFont="1" applyBorder="1" applyAlignment="1" applyProtection="1">
      <alignment horizontal="center" wrapText="1"/>
    </xf>
    <xf numFmtId="0" fontId="17" fillId="0" borderId="8" xfId="0" applyFont="1" applyBorder="1" applyAlignment="1" applyProtection="1">
      <alignment horizontal="center" wrapText="1"/>
    </xf>
    <xf numFmtId="0" fontId="27" fillId="0" borderId="8" xfId="0" applyFont="1" applyFill="1" applyBorder="1" applyAlignment="1" applyProtection="1">
      <alignment horizontal="center" wrapText="1"/>
    </xf>
    <xf numFmtId="0" fontId="27" fillId="0" borderId="36" xfId="0" applyFont="1" applyBorder="1" applyAlignment="1" applyProtection="1">
      <alignment horizontal="center" vertical="center" wrapText="1"/>
    </xf>
    <xf numFmtId="0" fontId="47" fillId="0" borderId="15" xfId="0" applyFont="1" applyBorder="1" applyAlignment="1" applyProtection="1">
      <alignment horizontal="center" vertical="center" wrapText="1"/>
    </xf>
    <xf numFmtId="0" fontId="27" fillId="0" borderId="15" xfId="0" applyFont="1" applyBorder="1" applyAlignment="1" applyProtection="1">
      <alignment horizontal="center" wrapText="1"/>
    </xf>
    <xf numFmtId="0" fontId="17" fillId="0" borderId="15" xfId="0" applyFont="1" applyBorder="1" applyAlignment="1" applyProtection="1">
      <alignment horizontal="center" wrapText="1"/>
    </xf>
    <xf numFmtId="0" fontId="0" fillId="0" borderId="54" xfId="0" applyBorder="1" applyProtection="1"/>
    <xf numFmtId="44" fontId="0" fillId="0" borderId="54" xfId="0" applyNumberFormat="1" applyBorder="1" applyProtection="1"/>
    <xf numFmtId="0" fontId="0" fillId="3" borderId="0" xfId="0" applyFill="1" applyAlignment="1" applyProtection="1">
      <alignment horizontal="center"/>
    </xf>
    <xf numFmtId="0" fontId="0" fillId="0" borderId="47" xfId="0" applyBorder="1" applyProtection="1"/>
    <xf numFmtId="0" fontId="0" fillId="0" borderId="53" xfId="0" applyBorder="1" applyProtection="1"/>
    <xf numFmtId="0" fontId="19" fillId="9" borderId="49" xfId="0" applyFont="1" applyFill="1" applyBorder="1" applyAlignment="1" applyProtection="1">
      <alignment horizontal="left" vertical="center"/>
    </xf>
    <xf numFmtId="0" fontId="17" fillId="9" borderId="51" xfId="0" applyFont="1" applyFill="1" applyBorder="1" applyAlignment="1" applyProtection="1">
      <alignment horizontal="center" vertical="center"/>
    </xf>
    <xf numFmtId="0" fontId="19" fillId="9" borderId="50" xfId="0" applyFont="1" applyFill="1" applyBorder="1" applyProtection="1"/>
    <xf numFmtId="0" fontId="28" fillId="9" borderId="50" xfId="0" applyFont="1" applyFill="1" applyBorder="1" applyAlignment="1" applyProtection="1">
      <alignment horizontal="center"/>
    </xf>
    <xf numFmtId="0" fontId="17" fillId="9" borderId="52" xfId="0" applyFont="1" applyFill="1" applyBorder="1" applyAlignment="1" applyProtection="1">
      <alignment horizontal="center"/>
    </xf>
    <xf numFmtId="0" fontId="17" fillId="9" borderId="52" xfId="0" applyFont="1" applyFill="1" applyBorder="1" applyProtection="1"/>
    <xf numFmtId="0" fontId="17" fillId="9" borderId="48" xfId="0" applyFont="1" applyFill="1" applyBorder="1" applyProtection="1"/>
    <xf numFmtId="49" fontId="19" fillId="0" borderId="9" xfId="0" applyNumberFormat="1" applyFont="1" applyBorder="1" applyAlignment="1" applyProtection="1">
      <alignment horizontal="center" vertical="center" wrapText="1"/>
    </xf>
    <xf numFmtId="0" fontId="27" fillId="0" borderId="7" xfId="0" applyFont="1" applyBorder="1" applyAlignment="1" applyProtection="1">
      <alignment horizontal="center" vertical="center" wrapText="1"/>
    </xf>
    <xf numFmtId="0" fontId="27" fillId="0" borderId="31" xfId="0" applyFont="1" applyFill="1" applyBorder="1" applyAlignment="1" applyProtection="1">
      <alignment horizontal="center" vertical="center" wrapText="1"/>
    </xf>
    <xf numFmtId="0" fontId="27" fillId="0" borderId="31" xfId="0" applyFont="1" applyFill="1" applyBorder="1" applyAlignment="1" applyProtection="1">
      <alignment wrapText="1"/>
    </xf>
    <xf numFmtId="44" fontId="0" fillId="0" borderId="31" xfId="0" applyNumberFormat="1" applyFill="1" applyBorder="1" applyAlignment="1" applyProtection="1">
      <alignment vertical="center"/>
    </xf>
    <xf numFmtId="0" fontId="0" fillId="0" borderId="32" xfId="0" applyFill="1" applyBorder="1" applyAlignment="1" applyProtection="1">
      <alignment horizontal="center" vertical="center"/>
    </xf>
    <xf numFmtId="0" fontId="27" fillId="0" borderId="8" xfId="0" applyFont="1" applyFill="1" applyBorder="1" applyAlignment="1" applyProtection="1">
      <alignment horizontal="center" vertical="center" wrapText="1"/>
    </xf>
    <xf numFmtId="0" fontId="27" fillId="0" borderId="36" xfId="0" applyFont="1" applyFill="1" applyBorder="1" applyAlignment="1" applyProtection="1">
      <alignment horizontal="center" vertical="center" wrapText="1"/>
    </xf>
    <xf numFmtId="0" fontId="19" fillId="9" borderId="53" xfId="0" applyFont="1" applyFill="1" applyBorder="1" applyAlignment="1" applyProtection="1">
      <alignment horizontal="left" vertical="center"/>
    </xf>
    <xf numFmtId="0" fontId="17" fillId="9" borderId="53" xfId="0" applyFont="1" applyFill="1" applyBorder="1" applyAlignment="1" applyProtection="1">
      <alignment horizontal="center" vertical="center"/>
    </xf>
    <xf numFmtId="0" fontId="19" fillId="9" borderId="53" xfId="0" applyFont="1" applyFill="1" applyBorder="1" applyProtection="1"/>
    <xf numFmtId="0" fontId="28" fillId="9" borderId="53" xfId="0" applyFont="1" applyFill="1" applyBorder="1" applyAlignment="1" applyProtection="1">
      <alignment horizontal="center"/>
    </xf>
    <xf numFmtId="0" fontId="17" fillId="9" borderId="53" xfId="0" applyFont="1" applyFill="1" applyBorder="1" applyAlignment="1" applyProtection="1">
      <alignment horizontal="center"/>
    </xf>
    <xf numFmtId="0" fontId="17" fillId="9" borderId="53" xfId="0" applyFont="1" applyFill="1" applyBorder="1" applyProtection="1"/>
    <xf numFmtId="49" fontId="19" fillId="0" borderId="34" xfId="0" applyNumberFormat="1" applyFont="1" applyBorder="1" applyAlignment="1" applyProtection="1">
      <alignment horizontal="center" vertical="center" wrapText="1"/>
    </xf>
    <xf numFmtId="49" fontId="19" fillId="0" borderId="35" xfId="0" applyNumberFormat="1" applyFont="1" applyBorder="1" applyAlignment="1" applyProtection="1">
      <alignment horizontal="center" vertical="center" wrapText="1"/>
    </xf>
    <xf numFmtId="0" fontId="27" fillId="0" borderId="30" xfId="0" applyFont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center" vertical="center" wrapText="1"/>
    </xf>
    <xf numFmtId="0" fontId="17" fillId="0" borderId="31" xfId="3" applyFont="1" applyFill="1" applyBorder="1" applyAlignment="1" applyProtection="1">
      <alignment horizontal="left" vertical="top" wrapText="1"/>
    </xf>
    <xf numFmtId="0" fontId="27" fillId="0" borderId="31" xfId="0" applyFont="1" applyBorder="1" applyAlignment="1" applyProtection="1">
      <alignment horizontal="center" wrapText="1"/>
    </xf>
    <xf numFmtId="0" fontId="17" fillId="0" borderId="31" xfId="0" applyFont="1" applyBorder="1" applyAlignment="1" applyProtection="1">
      <alignment horizontal="center" wrapText="1"/>
    </xf>
    <xf numFmtId="0" fontId="0" fillId="0" borderId="32" xfId="0" applyBorder="1" applyAlignment="1" applyProtection="1">
      <alignment horizontal="center"/>
    </xf>
    <xf numFmtId="0" fontId="27" fillId="0" borderId="14" xfId="0" applyFont="1" applyBorder="1" applyAlignment="1" applyProtection="1">
      <alignment horizontal="center" vertical="center" wrapText="1"/>
    </xf>
    <xf numFmtId="0" fontId="0" fillId="0" borderId="83" xfId="0" applyBorder="1" applyProtection="1"/>
    <xf numFmtId="44" fontId="0" fillId="0" borderId="83" xfId="0" applyNumberFormat="1" applyBorder="1" applyProtection="1"/>
    <xf numFmtId="0" fontId="27" fillId="0" borderId="8" xfId="0" applyFont="1" applyBorder="1" applyAlignment="1" applyProtection="1">
      <alignment vertical="center" wrapText="1"/>
    </xf>
    <xf numFmtId="0" fontId="17" fillId="0" borderId="8" xfId="0" applyFon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0" fontId="0" fillId="0" borderId="41" xfId="0" applyBorder="1" applyAlignment="1" applyProtection="1">
      <alignment horizontal="center" vertical="center"/>
    </xf>
    <xf numFmtId="0" fontId="19" fillId="9" borderId="0" xfId="0" applyFont="1" applyFill="1" applyBorder="1" applyAlignment="1" applyProtection="1">
      <alignment horizontal="left" vertical="center"/>
    </xf>
    <xf numFmtId="0" fontId="17" fillId="9" borderId="41" xfId="0" applyFont="1" applyFill="1" applyBorder="1" applyAlignment="1" applyProtection="1">
      <alignment horizontal="center" vertical="center"/>
    </xf>
    <xf numFmtId="0" fontId="19" fillId="9" borderId="0" xfId="0" applyFont="1" applyFill="1" applyBorder="1" applyProtection="1"/>
    <xf numFmtId="0" fontId="28" fillId="9" borderId="48" xfId="0" applyFont="1" applyFill="1" applyBorder="1" applyAlignment="1" applyProtection="1">
      <alignment horizontal="center"/>
    </xf>
    <xf numFmtId="0" fontId="27" fillId="0" borderId="23" xfId="0" applyFont="1" applyBorder="1" applyAlignment="1" applyProtection="1">
      <alignment wrapText="1"/>
    </xf>
    <xf numFmtId="0" fontId="27" fillId="0" borderId="4" xfId="0" applyFont="1" applyBorder="1" applyAlignment="1" applyProtection="1">
      <alignment horizontal="center" vertical="center" wrapText="1"/>
    </xf>
    <xf numFmtId="0" fontId="27" fillId="0" borderId="5" xfId="0" applyFont="1" applyBorder="1" applyAlignment="1" applyProtection="1">
      <alignment horizontal="center" vertical="center" wrapText="1"/>
    </xf>
    <xf numFmtId="0" fontId="27" fillId="0" borderId="5" xfId="0" applyFont="1" applyBorder="1" applyAlignment="1" applyProtection="1">
      <alignment wrapText="1"/>
    </xf>
    <xf numFmtId="0" fontId="17" fillId="0" borderId="81" xfId="0" applyFont="1" applyBorder="1" applyAlignment="1" applyProtection="1">
      <alignment horizontal="center" vertical="center" wrapText="1"/>
    </xf>
    <xf numFmtId="44" fontId="0" fillId="0" borderId="84" xfId="0" applyNumberFormat="1" applyBorder="1" applyAlignment="1" applyProtection="1">
      <alignment vertical="center"/>
    </xf>
    <xf numFmtId="0" fontId="27" fillId="0" borderId="23" xfId="0" applyFont="1" applyBorder="1" applyAlignment="1" applyProtection="1">
      <alignment horizontal="center" vertical="center" wrapText="1"/>
    </xf>
    <xf numFmtId="0" fontId="27" fillId="0" borderId="23" xfId="0" applyFont="1" applyBorder="1" applyAlignment="1" applyProtection="1">
      <alignment vertical="center" wrapText="1"/>
    </xf>
    <xf numFmtId="0" fontId="0" fillId="0" borderId="25" xfId="0" applyBorder="1" applyAlignment="1" applyProtection="1">
      <alignment horizontal="center" vertical="center"/>
    </xf>
    <xf numFmtId="0" fontId="29" fillId="9" borderId="47" xfId="0" applyFont="1" applyFill="1" applyBorder="1" applyAlignment="1" applyProtection="1">
      <alignment horizontal="center" vertical="center" wrapText="1"/>
    </xf>
    <xf numFmtId="0" fontId="29" fillId="9" borderId="47" xfId="0" applyFont="1" applyFill="1" applyBorder="1" applyAlignment="1" applyProtection="1">
      <alignment horizontal="center" wrapText="1"/>
    </xf>
    <xf numFmtId="0" fontId="29" fillId="9" borderId="44" xfId="0" applyFont="1" applyFill="1" applyBorder="1" applyAlignment="1" applyProtection="1">
      <alignment horizontal="center" wrapText="1"/>
    </xf>
    <xf numFmtId="0" fontId="0" fillId="0" borderId="62" xfId="0" applyBorder="1" applyProtection="1"/>
    <xf numFmtId="44" fontId="0" fillId="0" borderId="59" xfId="0" applyNumberFormat="1" applyBorder="1" applyProtection="1"/>
    <xf numFmtId="49" fontId="13" fillId="0" borderId="33" xfId="0" applyNumberFormat="1" applyFont="1" applyBorder="1" applyAlignment="1" applyProtection="1">
      <alignment horizontal="center" vertical="center" wrapText="1"/>
    </xf>
    <xf numFmtId="49" fontId="13" fillId="0" borderId="34" xfId="0" applyNumberFormat="1" applyFont="1" applyBorder="1" applyAlignment="1" applyProtection="1">
      <alignment horizontal="center" vertical="center" wrapText="1"/>
    </xf>
    <xf numFmtId="49" fontId="13" fillId="0" borderId="35" xfId="0" applyNumberFormat="1" applyFont="1" applyBorder="1" applyAlignment="1" applyProtection="1">
      <alignment horizontal="center" vertical="center" wrapText="1"/>
    </xf>
    <xf numFmtId="0" fontId="30" fillId="2" borderId="14" xfId="2" applyNumberFormat="1" applyFont="1" applyFill="1" applyBorder="1" applyAlignment="1" applyProtection="1">
      <alignment horizontal="center" vertical="top"/>
    </xf>
    <xf numFmtId="0" fontId="31" fillId="0" borderId="15" xfId="0" applyFont="1" applyBorder="1" applyAlignment="1" applyProtection="1">
      <alignment horizontal="center" wrapText="1"/>
    </xf>
    <xf numFmtId="0" fontId="0" fillId="0" borderId="15" xfId="0" applyBorder="1" applyProtection="1"/>
    <xf numFmtId="0" fontId="0" fillId="0" borderId="15" xfId="0" applyFont="1" applyBorder="1" applyProtection="1"/>
    <xf numFmtId="44" fontId="0" fillId="0" borderId="12" xfId="0" applyNumberFormat="1" applyBorder="1" applyProtection="1"/>
    <xf numFmtId="0" fontId="27" fillId="0" borderId="31" xfId="0" applyFont="1" applyBorder="1" applyAlignment="1" applyProtection="1">
      <alignment horizontal="center" vertical="center" wrapText="1"/>
    </xf>
    <xf numFmtId="0" fontId="27" fillId="0" borderId="15" xfId="0" applyFont="1" applyBorder="1" applyAlignment="1" applyProtection="1">
      <alignment horizontal="center" vertical="center" wrapText="1"/>
    </xf>
    <xf numFmtId="0" fontId="27" fillId="0" borderId="31" xfId="0" applyFont="1" applyBorder="1" applyAlignment="1" applyProtection="1">
      <alignment wrapText="1"/>
    </xf>
    <xf numFmtId="44" fontId="0" fillId="0" borderId="31" xfId="0" applyNumberFormat="1" applyBorder="1" applyAlignment="1" applyProtection="1">
      <alignment vertical="center"/>
    </xf>
    <xf numFmtId="0" fontId="0" fillId="0" borderId="32" xfId="0" applyBorder="1" applyAlignment="1" applyProtection="1">
      <alignment horizontal="center" vertical="center"/>
    </xf>
    <xf numFmtId="0" fontId="0" fillId="22" borderId="0" xfId="0" applyFill="1" applyAlignment="1" applyProtection="1">
      <alignment horizontal="center"/>
    </xf>
    <xf numFmtId="0" fontId="17" fillId="0" borderId="7" xfId="7" applyFont="1" applyFill="1" applyBorder="1" applyAlignment="1" applyProtection="1">
      <alignment horizontal="center" vertical="center"/>
    </xf>
    <xf numFmtId="0" fontId="17" fillId="0" borderId="8" xfId="7" applyFont="1" applyFill="1" applyBorder="1" applyAlignment="1" applyProtection="1">
      <alignment horizontal="center" vertical="center"/>
    </xf>
    <xf numFmtId="0" fontId="17" fillId="0" borderId="8" xfId="7" applyFont="1" applyFill="1" applyBorder="1" applyAlignment="1" applyProtection="1">
      <alignment vertical="top" wrapText="1"/>
    </xf>
    <xf numFmtId="0" fontId="0" fillId="0" borderId="8" xfId="0" applyBorder="1" applyAlignment="1" applyProtection="1">
      <alignment horizontal="center" vertical="center"/>
    </xf>
    <xf numFmtId="0" fontId="17" fillId="0" borderId="4" xfId="7" applyFont="1" applyFill="1" applyBorder="1" applyAlignment="1" applyProtection="1">
      <alignment horizontal="center" vertical="center"/>
    </xf>
    <xf numFmtId="0" fontId="17" fillId="0" borderId="5" xfId="7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17" fillId="0" borderId="30" xfId="7" applyFont="1" applyFill="1" applyBorder="1" applyAlignment="1" applyProtection="1">
      <alignment horizontal="center" vertical="center"/>
    </xf>
    <xf numFmtId="0" fontId="17" fillId="0" borderId="31" xfId="7" applyFont="1" applyFill="1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center"/>
    </xf>
    <xf numFmtId="0" fontId="0" fillId="0" borderId="31" xfId="0" applyBorder="1" applyAlignment="1" applyProtection="1">
      <alignment horizontal="center"/>
    </xf>
    <xf numFmtId="0" fontId="17" fillId="0" borderId="14" xfId="7" applyFont="1" applyFill="1" applyBorder="1" applyAlignment="1" applyProtection="1">
      <alignment horizontal="center" vertical="center"/>
    </xf>
    <xf numFmtId="0" fontId="17" fillId="0" borderId="15" xfId="7" applyFont="1" applyFill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/>
    </xf>
    <xf numFmtId="0" fontId="48" fillId="0" borderId="5" xfId="7" applyFont="1" applyFill="1" applyBorder="1" applyAlignment="1" applyProtection="1">
      <alignment horizontal="center" vertical="center"/>
    </xf>
    <xf numFmtId="0" fontId="17" fillId="0" borderId="5" xfId="7" applyFont="1" applyFill="1" applyBorder="1" applyAlignment="1" applyProtection="1">
      <alignment vertical="top" wrapText="1"/>
    </xf>
    <xf numFmtId="0" fontId="48" fillId="0" borderId="8" xfId="7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47" xfId="0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/>
    </xf>
    <xf numFmtId="44" fontId="0" fillId="0" borderId="5" xfId="0" applyNumberFormat="1" applyBorder="1" applyProtection="1"/>
    <xf numFmtId="44" fontId="0" fillId="0" borderId="8" xfId="0" applyNumberFormat="1" applyBorder="1" applyAlignment="1" applyProtection="1">
      <alignment vertical="center"/>
    </xf>
    <xf numFmtId="0" fontId="17" fillId="0" borderId="31" xfId="7" applyFont="1" applyFill="1" applyBorder="1" applyAlignment="1" applyProtection="1">
      <alignment horizontal="center" vertical="center" wrapText="1"/>
    </xf>
    <xf numFmtId="0" fontId="17" fillId="0" borderId="8" xfId="7" applyFont="1" applyFill="1" applyBorder="1" applyAlignment="1" applyProtection="1">
      <alignment horizontal="center" vertical="center" wrapText="1"/>
    </xf>
    <xf numFmtId="0" fontId="27" fillId="0" borderId="8" xfId="6" applyFont="1" applyBorder="1" applyAlignment="1" applyProtection="1">
      <alignment horizontal="left" vertical="center" wrapText="1"/>
    </xf>
    <xf numFmtId="0" fontId="27" fillId="0" borderId="8" xfId="6" applyFont="1" applyBorder="1" applyAlignment="1" applyProtection="1">
      <alignment horizontal="center" vertical="center"/>
    </xf>
    <xf numFmtId="0" fontId="27" fillId="0" borderId="7" xfId="6" applyFont="1" applyBorder="1" applyAlignment="1" applyProtection="1">
      <alignment horizontal="center" vertical="center"/>
    </xf>
    <xf numFmtId="0" fontId="27" fillId="0" borderId="8" xfId="6" applyFont="1" applyBorder="1" applyAlignment="1" applyProtection="1">
      <alignment horizontal="left" vertical="center"/>
    </xf>
    <xf numFmtId="0" fontId="27" fillId="0" borderId="8" xfId="6" applyFont="1" applyBorder="1" applyAlignment="1" applyProtection="1">
      <alignment horizontal="left"/>
    </xf>
    <xf numFmtId="0" fontId="27" fillId="0" borderId="14" xfId="6" applyFont="1" applyBorder="1" applyAlignment="1" applyProtection="1">
      <alignment horizontal="center" vertical="center"/>
    </xf>
    <xf numFmtId="0" fontId="27" fillId="0" borderId="15" xfId="6" applyFont="1" applyBorder="1" applyAlignment="1" applyProtection="1">
      <alignment horizontal="center" vertical="center"/>
    </xf>
    <xf numFmtId="0" fontId="27" fillId="0" borderId="15" xfId="6" applyFont="1" applyBorder="1" applyAlignment="1" applyProtection="1">
      <alignment horizontal="left"/>
    </xf>
    <xf numFmtId="0" fontId="0" fillId="0" borderId="23" xfId="0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</xf>
    <xf numFmtId="0" fontId="17" fillId="0" borderId="15" xfId="7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/>
    </xf>
    <xf numFmtId="49" fontId="0" fillId="0" borderId="6" xfId="0" applyNumberFormat="1" applyBorder="1" applyAlignment="1" applyProtection="1">
      <alignment horizontal="center"/>
    </xf>
    <xf numFmtId="49" fontId="0" fillId="0" borderId="16" xfId="0" applyNumberFormat="1" applyBorder="1" applyAlignment="1" applyProtection="1">
      <alignment horizontal="center"/>
    </xf>
    <xf numFmtId="0" fontId="0" fillId="0" borderId="5" xfId="0" applyBorder="1" applyAlignment="1" applyProtection="1">
      <alignment vertical="center" wrapText="1"/>
    </xf>
    <xf numFmtId="0" fontId="17" fillId="0" borderId="5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15" xfId="0" applyBorder="1" applyAlignment="1" applyProtection="1">
      <alignment vertical="center" wrapText="1"/>
    </xf>
    <xf numFmtId="0" fontId="0" fillId="0" borderId="16" xfId="0" applyBorder="1" applyAlignment="1" applyProtection="1">
      <alignment horizontal="center" vertical="center"/>
    </xf>
    <xf numFmtId="0" fontId="0" fillId="2" borderId="43" xfId="0" applyFill="1" applyBorder="1" applyAlignment="1" applyProtection="1"/>
    <xf numFmtId="49" fontId="13" fillId="0" borderId="4" xfId="0" applyNumberFormat="1" applyFont="1" applyBorder="1" applyAlignment="1" applyProtection="1">
      <alignment horizontal="center" vertical="center" wrapText="1"/>
    </xf>
    <xf numFmtId="49" fontId="13" fillId="0" borderId="5" xfId="0" applyNumberFormat="1" applyFont="1" applyBorder="1" applyAlignment="1" applyProtection="1">
      <alignment horizontal="center" vertical="center" wrapText="1"/>
    </xf>
    <xf numFmtId="49" fontId="13" fillId="0" borderId="6" xfId="0" applyNumberFormat="1" applyFont="1" applyBorder="1" applyAlignment="1" applyProtection="1">
      <alignment horizontal="center" vertical="center" wrapText="1"/>
    </xf>
    <xf numFmtId="0" fontId="27" fillId="0" borderId="5" xfId="0" applyFont="1" applyBorder="1" applyAlignment="1" applyProtection="1">
      <alignment horizontal="center"/>
    </xf>
    <xf numFmtId="0" fontId="27" fillId="0" borderId="8" xfId="0" applyFont="1" applyBorder="1" applyAlignment="1" applyProtection="1">
      <alignment horizontal="center"/>
    </xf>
    <xf numFmtId="0" fontId="27" fillId="0" borderId="8" xfId="0" applyFont="1" applyFill="1" applyBorder="1" applyAlignment="1" applyProtection="1">
      <alignment horizontal="center"/>
    </xf>
    <xf numFmtId="0" fontId="27" fillId="0" borderId="15" xfId="0" applyFont="1" applyBorder="1" applyAlignment="1" applyProtection="1">
      <alignment horizontal="center"/>
    </xf>
    <xf numFmtId="0" fontId="27" fillId="0" borderId="5" xfId="0" applyFont="1" applyBorder="1" applyAlignment="1" applyProtection="1">
      <alignment vertical="center" wrapText="1"/>
    </xf>
    <xf numFmtId="44" fontId="0" fillId="0" borderId="5" xfId="0" applyNumberFormat="1" applyBorder="1" applyAlignment="1" applyProtection="1">
      <alignment vertical="center"/>
    </xf>
    <xf numFmtId="0" fontId="27" fillId="0" borderId="24" xfId="0" applyFont="1" applyBorder="1" applyAlignment="1" applyProtection="1">
      <alignment horizontal="center" vertical="center"/>
    </xf>
    <xf numFmtId="0" fontId="27" fillId="0" borderId="23" xfId="0" applyFont="1" applyBorder="1" applyAlignment="1" applyProtection="1">
      <alignment horizontal="center" vertical="center"/>
    </xf>
    <xf numFmtId="0" fontId="17" fillId="0" borderId="23" xfId="0" applyFont="1" applyBorder="1" applyAlignment="1" applyProtection="1">
      <alignment horizontal="center" vertical="center"/>
    </xf>
    <xf numFmtId="44" fontId="0" fillId="0" borderId="23" xfId="0" applyNumberFormat="1" applyBorder="1" applyAlignment="1" applyProtection="1">
      <alignment vertical="center"/>
    </xf>
    <xf numFmtId="0" fontId="0" fillId="21" borderId="0" xfId="0" applyFill="1" applyAlignment="1" applyProtection="1">
      <alignment horizontal="center"/>
    </xf>
    <xf numFmtId="0" fontId="17" fillId="0" borderId="31" xfId="3" applyFont="1" applyFill="1" applyBorder="1" applyAlignment="1" applyProtection="1">
      <alignment horizontal="left" vertical="center" wrapText="1"/>
    </xf>
    <xf numFmtId="0" fontId="17" fillId="0" borderId="8" xfId="3" applyFont="1" applyFill="1" applyBorder="1" applyAlignment="1" applyProtection="1">
      <alignment horizontal="left" vertical="center" wrapText="1"/>
    </xf>
    <xf numFmtId="44" fontId="0" fillId="0" borderId="23" xfId="0" applyNumberFormat="1" applyBorder="1" applyProtection="1"/>
    <xf numFmtId="44" fontId="0" fillId="0" borderId="0" xfId="0" applyNumberFormat="1" applyBorder="1" applyProtection="1"/>
    <xf numFmtId="0" fontId="0" fillId="0" borderId="0" xfId="0" applyFill="1" applyAlignment="1" applyProtection="1">
      <alignment horizontal="center"/>
    </xf>
    <xf numFmtId="0" fontId="0" fillId="0" borderId="7" xfId="0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/>
    </xf>
    <xf numFmtId="0" fontId="0" fillId="0" borderId="31" xfId="0" applyBorder="1" applyAlignment="1" applyProtection="1">
      <alignment horizontal="center" vertical="center"/>
    </xf>
    <xf numFmtId="0" fontId="27" fillId="0" borderId="31" xfId="0" applyFont="1" applyBorder="1" applyAlignment="1" applyProtection="1">
      <alignment vertical="center" wrapText="1"/>
    </xf>
    <xf numFmtId="0" fontId="0" fillId="0" borderId="15" xfId="0" applyBorder="1" applyAlignment="1" applyProtection="1">
      <alignment horizontal="center" vertical="center"/>
    </xf>
    <xf numFmtId="0" fontId="27" fillId="0" borderId="0" xfId="0" applyFont="1" applyAlignment="1" applyProtection="1">
      <alignment vertical="center" wrapText="1"/>
    </xf>
    <xf numFmtId="0" fontId="0" fillId="0" borderId="61" xfId="0" applyBorder="1" applyProtection="1"/>
    <xf numFmtId="0" fontId="0" fillId="0" borderId="62" xfId="0" applyFont="1" applyBorder="1" applyProtection="1"/>
    <xf numFmtId="0" fontId="0" fillId="21" borderId="42" xfId="0" applyFill="1" applyBorder="1" applyProtection="1"/>
    <xf numFmtId="0" fontId="17" fillId="0" borderId="5" xfId="7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wrapText="1"/>
    </xf>
    <xf numFmtId="0" fontId="0" fillId="0" borderId="8" xfId="0" applyBorder="1" applyAlignment="1" applyProtection="1">
      <alignment horizontal="center" wrapText="1"/>
    </xf>
    <xf numFmtId="0" fontId="0" fillId="0" borderId="8" xfId="0" applyFill="1" applyBorder="1" applyAlignment="1" applyProtection="1">
      <alignment horizontal="center" wrapText="1"/>
    </xf>
    <xf numFmtId="0" fontId="0" fillId="0" borderId="15" xfId="0" applyBorder="1" applyAlignment="1" applyProtection="1">
      <alignment horizontal="center" wrapText="1"/>
    </xf>
    <xf numFmtId="0" fontId="0" fillId="20" borderId="0" xfId="0" applyFill="1" applyAlignment="1" applyProtection="1">
      <alignment horizontal="center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wrapText="1"/>
    </xf>
    <xf numFmtId="0" fontId="17" fillId="0" borderId="23" xfId="7" applyFont="1" applyFill="1" applyBorder="1" applyAlignment="1" applyProtection="1">
      <alignment horizontal="center" vertical="center"/>
    </xf>
    <xf numFmtId="0" fontId="17" fillId="0" borderId="23" xfId="7" applyFont="1" applyFill="1" applyBorder="1" applyAlignment="1" applyProtection="1">
      <alignment horizontal="center" vertical="center" wrapText="1"/>
    </xf>
    <xf numFmtId="0" fontId="27" fillId="0" borderId="23" xfId="0" applyFont="1" applyBorder="1" applyAlignment="1" applyProtection="1">
      <alignment horizontal="center" wrapText="1"/>
    </xf>
    <xf numFmtId="0" fontId="0" fillId="0" borderId="25" xfId="0" applyBorder="1" applyAlignment="1" applyProtection="1">
      <alignment horizontal="center"/>
    </xf>
    <xf numFmtId="0" fontId="0" fillId="0" borderId="30" xfId="0" applyBorder="1" applyAlignment="1" applyProtection="1">
      <alignment horizontal="center" vertical="center"/>
    </xf>
    <xf numFmtId="0" fontId="0" fillId="0" borderId="36" xfId="0" applyBorder="1" applyAlignment="1" applyProtection="1">
      <alignment horizontal="center" vertical="center"/>
    </xf>
    <xf numFmtId="0" fontId="27" fillId="0" borderId="15" xfId="0" applyFont="1" applyBorder="1" applyAlignment="1" applyProtection="1">
      <alignment vertical="center" wrapText="1"/>
    </xf>
    <xf numFmtId="44" fontId="0" fillId="0" borderId="15" xfId="0" applyNumberFormat="1" applyBorder="1" applyAlignment="1" applyProtection="1">
      <alignment vertical="center"/>
    </xf>
    <xf numFmtId="0" fontId="27" fillId="0" borderId="5" xfId="0" applyFont="1" applyBorder="1" applyAlignment="1" applyProtection="1">
      <alignment horizontal="left" vertical="center" wrapText="1"/>
    </xf>
    <xf numFmtId="0" fontId="27" fillId="0" borderId="8" xfId="0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left" vertical="center" wrapText="1"/>
    </xf>
    <xf numFmtId="0" fontId="27" fillId="0" borderId="31" xfId="0" applyFont="1" applyBorder="1" applyAlignment="1" applyProtection="1">
      <alignment horizontal="left" vertical="center" wrapText="1"/>
    </xf>
    <xf numFmtId="0" fontId="27" fillId="0" borderId="15" xfId="0" applyFont="1" applyBorder="1" applyAlignment="1" applyProtection="1">
      <alignment horizontal="left" vertical="center" wrapText="1"/>
    </xf>
    <xf numFmtId="0" fontId="30" fillId="0" borderId="4" xfId="7" applyNumberFormat="1" applyFont="1" applyFill="1" applyBorder="1" applyAlignment="1" applyProtection="1">
      <alignment horizontal="center" vertical="top"/>
    </xf>
    <xf numFmtId="0" fontId="30" fillId="0" borderId="5" xfId="7" applyNumberFormat="1" applyFont="1" applyFill="1" applyBorder="1" applyAlignment="1" applyProtection="1">
      <alignment horizontal="center" vertical="top" wrapText="1"/>
    </xf>
    <xf numFmtId="0" fontId="0" fillId="0" borderId="5" xfId="0" applyBorder="1" applyProtection="1"/>
    <xf numFmtId="0" fontId="0" fillId="0" borderId="5" xfId="0" applyFont="1" applyBorder="1" applyProtection="1"/>
    <xf numFmtId="0" fontId="30" fillId="0" borderId="7" xfId="7" applyNumberFormat="1" applyFont="1" applyFill="1" applyBorder="1" applyAlignment="1" applyProtection="1">
      <alignment horizontal="center" vertical="top"/>
    </xf>
    <xf numFmtId="0" fontId="30" fillId="0" borderId="8" xfId="7" applyNumberFormat="1" applyFont="1" applyFill="1" applyBorder="1" applyAlignment="1" applyProtection="1">
      <alignment horizontal="center" vertical="top" wrapText="1"/>
    </xf>
    <xf numFmtId="0" fontId="0" fillId="0" borderId="8" xfId="0" applyBorder="1" applyProtection="1"/>
    <xf numFmtId="0" fontId="0" fillId="0" borderId="8" xfId="0" applyFont="1" applyBorder="1" applyProtection="1"/>
    <xf numFmtId="0" fontId="30" fillId="0" borderId="14" xfId="7" applyNumberFormat="1" applyFont="1" applyFill="1" applyBorder="1" applyAlignment="1" applyProtection="1">
      <alignment horizontal="center" vertical="top"/>
    </xf>
    <xf numFmtId="0" fontId="30" fillId="0" borderId="15" xfId="7" applyNumberFormat="1" applyFont="1" applyFill="1" applyBorder="1" applyAlignment="1" applyProtection="1">
      <alignment horizontal="center" vertical="top" wrapText="1"/>
    </xf>
    <xf numFmtId="0" fontId="0" fillId="4" borderId="30" xfId="0" applyFill="1" applyBorder="1" applyProtection="1"/>
    <xf numFmtId="0" fontId="0" fillId="4" borderId="7" xfId="0" applyFill="1" applyBorder="1" applyProtection="1"/>
    <xf numFmtId="0" fontId="0" fillId="19" borderId="4" xfId="0" applyFill="1" applyBorder="1" applyProtection="1"/>
    <xf numFmtId="44" fontId="0" fillId="0" borderId="6" xfId="1" applyFont="1" applyBorder="1" applyProtection="1"/>
    <xf numFmtId="0" fontId="0" fillId="15" borderId="22" xfId="0" applyFill="1" applyBorder="1" applyProtection="1"/>
    <xf numFmtId="44" fontId="0" fillId="0" borderId="85" xfId="1" applyFont="1" applyBorder="1" applyProtection="1"/>
    <xf numFmtId="0" fontId="0" fillId="25" borderId="14" xfId="0" applyFill="1" applyBorder="1" applyProtection="1"/>
    <xf numFmtId="44" fontId="0" fillId="0" borderId="87" xfId="1" applyFont="1" applyBorder="1" applyProtection="1"/>
    <xf numFmtId="0" fontId="11" fillId="0" borderId="86" xfId="0" applyFont="1" applyFill="1" applyBorder="1" applyAlignment="1" applyProtection="1">
      <alignment horizontal="right"/>
    </xf>
    <xf numFmtId="44" fontId="11" fillId="0" borderId="46" xfId="1" applyFont="1" applyFill="1" applyBorder="1" applyProtection="1"/>
    <xf numFmtId="44" fontId="0" fillId="8" borderId="80" xfId="1" applyFont="1" applyFill="1" applyBorder="1" applyAlignment="1" applyProtection="1">
      <alignment vertical="center"/>
      <protection locked="0"/>
    </xf>
    <xf numFmtId="0" fontId="0" fillId="0" borderId="88" xfId="0" applyBorder="1" applyAlignment="1" applyProtection="1">
      <alignment horizontal="center"/>
    </xf>
    <xf numFmtId="44" fontId="0" fillId="8" borderId="89" xfId="1" applyFont="1" applyFill="1" applyBorder="1" applyAlignment="1" applyProtection="1">
      <alignment vertical="center"/>
      <protection locked="0"/>
    </xf>
    <xf numFmtId="0" fontId="27" fillId="0" borderId="9" xfId="0" applyFont="1" applyBorder="1" applyAlignment="1" applyProtection="1">
      <alignment horizontal="center" vertical="center" wrapText="1"/>
    </xf>
    <xf numFmtId="0" fontId="27" fillId="0" borderId="90" xfId="0" applyFont="1" applyBorder="1" applyAlignment="1" applyProtection="1">
      <alignment horizontal="center" vertical="center" wrapText="1"/>
    </xf>
    <xf numFmtId="0" fontId="27" fillId="0" borderId="90" xfId="0" applyFont="1" applyBorder="1" applyAlignment="1" applyProtection="1">
      <alignment wrapText="1"/>
    </xf>
    <xf numFmtId="0" fontId="27" fillId="0" borderId="90" xfId="0" applyFont="1" applyBorder="1" applyAlignment="1" applyProtection="1">
      <alignment horizontal="center" wrapText="1"/>
    </xf>
    <xf numFmtId="0" fontId="17" fillId="0" borderId="91" xfId="0" applyFont="1" applyBorder="1" applyAlignment="1" applyProtection="1">
      <alignment horizontal="center" wrapText="1"/>
    </xf>
    <xf numFmtId="44" fontId="0" fillId="0" borderId="92" xfId="0" applyNumberFormat="1" applyBorder="1" applyAlignment="1" applyProtection="1">
      <alignment vertical="center"/>
    </xf>
    <xf numFmtId="0" fontId="0" fillId="0" borderId="90" xfId="0" applyBorder="1" applyAlignment="1" applyProtection="1">
      <alignment horizontal="center"/>
    </xf>
    <xf numFmtId="0" fontId="27" fillId="0" borderId="15" xfId="0" applyFont="1" applyFill="1" applyBorder="1" applyAlignment="1" applyProtection="1">
      <alignment horizontal="center" vertical="center" wrapText="1"/>
    </xf>
    <xf numFmtId="0" fontId="17" fillId="0" borderId="89" xfId="0" applyFont="1" applyBorder="1" applyAlignment="1" applyProtection="1">
      <alignment horizontal="center" vertical="center" wrapText="1"/>
    </xf>
    <xf numFmtId="44" fontId="0" fillId="0" borderId="93" xfId="0" applyNumberFormat="1" applyBorder="1" applyAlignment="1" applyProtection="1">
      <alignment vertical="center"/>
    </xf>
    <xf numFmtId="44" fontId="0" fillId="8" borderId="29" xfId="1" applyFont="1" applyFill="1" applyBorder="1" applyAlignment="1" applyProtection="1">
      <alignment vertical="center"/>
      <protection locked="0"/>
    </xf>
    <xf numFmtId="44" fontId="0" fillId="0" borderId="29" xfId="0" applyNumberFormat="1" applyBorder="1" applyAlignment="1" applyProtection="1">
      <alignment vertical="center"/>
    </xf>
    <xf numFmtId="0" fontId="48" fillId="0" borderId="15" xfId="7" applyFont="1" applyFill="1" applyBorder="1" applyAlignment="1" applyProtection="1">
      <alignment horizontal="center" vertical="center"/>
    </xf>
    <xf numFmtId="0" fontId="17" fillId="0" borderId="5" xfId="7" applyFont="1" applyFill="1" applyBorder="1" applyAlignment="1" applyProtection="1">
      <alignment horizontal="left" vertical="center" wrapText="1"/>
    </xf>
    <xf numFmtId="0" fontId="27" fillId="0" borderId="5" xfId="6" applyFont="1" applyBorder="1" applyAlignment="1" applyProtection="1">
      <alignment horizontal="center" vertical="center"/>
    </xf>
    <xf numFmtId="44" fontId="0" fillId="8" borderId="29" xfId="1" applyFont="1" applyFill="1" applyBorder="1" applyProtection="1">
      <protection locked="0"/>
    </xf>
    <xf numFmtId="0" fontId="30" fillId="0" borderId="33" xfId="2" applyNumberFormat="1" applyFont="1" applyFill="1" applyBorder="1" applyAlignment="1" applyProtection="1">
      <alignment horizontal="center" vertical="top"/>
    </xf>
    <xf numFmtId="0" fontId="30" fillId="0" borderId="34" xfId="2" applyNumberFormat="1" applyFont="1" applyFill="1" applyBorder="1" applyAlignment="1" applyProtection="1">
      <alignment horizontal="center" vertical="top" wrapText="1"/>
    </xf>
    <xf numFmtId="0" fontId="0" fillId="0" borderId="34" xfId="0" applyBorder="1" applyAlignment="1" applyProtection="1">
      <alignment wrapText="1"/>
    </xf>
    <xf numFmtId="0" fontId="0" fillId="0" borderId="34" xfId="0" applyBorder="1" applyProtection="1"/>
    <xf numFmtId="0" fontId="0" fillId="0" borderId="34" xfId="0" applyFont="1" applyBorder="1" applyProtection="1"/>
    <xf numFmtId="44" fontId="0" fillId="4" borderId="34" xfId="1" applyFont="1" applyFill="1" applyBorder="1" applyProtection="1">
      <protection locked="0"/>
    </xf>
    <xf numFmtId="44" fontId="0" fillId="0" borderId="34" xfId="0" applyNumberFormat="1" applyBorder="1" applyProtection="1"/>
    <xf numFmtId="0" fontId="0" fillId="0" borderId="35" xfId="0" applyBorder="1" applyAlignment="1" applyProtection="1">
      <alignment horizontal="center"/>
    </xf>
    <xf numFmtId="0" fontId="0" fillId="0" borderId="4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18" fillId="0" borderId="33" xfId="0" applyFont="1" applyBorder="1" applyAlignment="1" applyProtection="1">
      <alignment horizontal="center"/>
    </xf>
    <xf numFmtId="0" fontId="18" fillId="0" borderId="34" xfId="0" applyFont="1" applyBorder="1" applyAlignment="1" applyProtection="1">
      <alignment horizontal="center"/>
    </xf>
    <xf numFmtId="44" fontId="27" fillId="8" borderId="5" xfId="1" applyFont="1" applyFill="1" applyBorder="1" applyAlignment="1" applyProtection="1">
      <alignment horizontal="center" vertical="center"/>
      <protection locked="0"/>
    </xf>
    <xf numFmtId="44" fontId="27" fillId="8" borderId="15" xfId="1" applyFont="1" applyFill="1" applyBorder="1" applyAlignment="1" applyProtection="1">
      <alignment horizontal="center" vertical="center"/>
      <protection locked="0"/>
    </xf>
    <xf numFmtId="0" fontId="0" fillId="26" borderId="7" xfId="0" applyFill="1" applyBorder="1" applyProtection="1"/>
    <xf numFmtId="0" fontId="0" fillId="26" borderId="30" xfId="0" applyFill="1" applyBorder="1" applyProtection="1"/>
    <xf numFmtId="0" fontId="0" fillId="15" borderId="7" xfId="0" applyFill="1" applyBorder="1" applyProtection="1"/>
    <xf numFmtId="0" fontId="0" fillId="24" borderId="14" xfId="0" applyFill="1" applyBorder="1" applyProtection="1"/>
    <xf numFmtId="44" fontId="0" fillId="0" borderId="16" xfId="1" applyFont="1" applyBorder="1" applyProtection="1"/>
    <xf numFmtId="44" fontId="20" fillId="6" borderId="5" xfId="0" applyNumberFormat="1" applyFont="1" applyFill="1" applyBorder="1" applyAlignment="1" applyProtection="1">
      <alignment vertical="center"/>
      <protection locked="0"/>
    </xf>
    <xf numFmtId="0" fontId="22" fillId="2" borderId="29" xfId="4" applyFont="1" applyFill="1" applyBorder="1" applyAlignment="1" applyProtection="1">
      <alignment vertical="center"/>
    </xf>
    <xf numFmtId="0" fontId="0" fillId="2" borderId="29" xfId="0" applyFill="1" applyBorder="1" applyAlignment="1" applyProtection="1">
      <alignment vertical="center" wrapText="1"/>
    </xf>
    <xf numFmtId="0" fontId="22" fillId="2" borderId="29" xfId="4" applyFont="1" applyFill="1" applyBorder="1" applyAlignment="1" applyProtection="1">
      <alignment horizontal="center" vertical="center"/>
    </xf>
    <xf numFmtId="44" fontId="20" fillId="2" borderId="39" xfId="0" applyNumberFormat="1" applyFont="1" applyFill="1" applyBorder="1" applyAlignment="1" applyProtection="1">
      <alignment horizontal="center" vertical="center"/>
    </xf>
    <xf numFmtId="0" fontId="36" fillId="2" borderId="33" xfId="0" applyFont="1" applyFill="1" applyBorder="1" applyAlignment="1" applyProtection="1">
      <alignment horizontal="left" vertical="center" wrapText="1"/>
    </xf>
    <xf numFmtId="0" fontId="37" fillId="2" borderId="34" xfId="0" applyFont="1" applyFill="1" applyBorder="1" applyAlignment="1" applyProtection="1">
      <alignment horizontal="center" vertical="center" wrapText="1"/>
    </xf>
    <xf numFmtId="0" fontId="37" fillId="0" borderId="34" xfId="0" applyFont="1" applyBorder="1" applyAlignment="1" applyProtection="1">
      <alignment horizontal="center" vertical="center" wrapText="1"/>
    </xf>
    <xf numFmtId="0" fontId="35" fillId="0" borderId="35" xfId="0" applyFont="1" applyBorder="1" applyAlignment="1" applyProtection="1">
      <alignment horizontal="center" vertical="center" wrapText="1"/>
    </xf>
    <xf numFmtId="0" fontId="31" fillId="0" borderId="4" xfId="0" applyFont="1" applyFill="1" applyBorder="1" applyProtection="1"/>
    <xf numFmtId="0" fontId="38" fillId="2" borderId="5" xfId="1" applyNumberFormat="1" applyFont="1" applyFill="1" applyBorder="1" applyProtection="1"/>
    <xf numFmtId="44" fontId="0" fillId="4" borderId="5" xfId="0" applyNumberFormat="1" applyFont="1" applyFill="1" applyBorder="1" applyProtection="1">
      <protection locked="0"/>
    </xf>
    <xf numFmtId="44" fontId="0" fillId="0" borderId="6" xfId="0" applyNumberFormat="1" applyFont="1" applyBorder="1" applyProtection="1"/>
    <xf numFmtId="0" fontId="31" fillId="0" borderId="14" xfId="0" applyFont="1" applyBorder="1" applyProtection="1"/>
    <xf numFmtId="0" fontId="38" fillId="2" borderId="15" xfId="1" applyNumberFormat="1" applyFont="1" applyFill="1" applyBorder="1" applyProtection="1"/>
    <xf numFmtId="44" fontId="0" fillId="4" borderId="15" xfId="0" applyNumberFormat="1" applyFont="1" applyFill="1" applyBorder="1" applyProtection="1">
      <protection locked="0"/>
    </xf>
    <xf numFmtId="44" fontId="0" fillId="0" borderId="16" xfId="0" applyNumberFormat="1" applyFont="1" applyBorder="1" applyProtection="1"/>
    <xf numFmtId="0" fontId="22" fillId="27" borderId="5" xfId="4" applyFont="1" applyFill="1" applyBorder="1" applyAlignment="1" applyProtection="1">
      <alignment horizontal="left"/>
      <protection locked="0"/>
    </xf>
    <xf numFmtId="0" fontId="22" fillId="27" borderId="8" xfId="4" applyFont="1" applyFill="1" applyBorder="1" applyAlignment="1" applyProtection="1">
      <alignment horizontal="left"/>
      <protection locked="0"/>
    </xf>
    <xf numFmtId="0" fontId="22" fillId="27" borderId="8" xfId="0" applyFont="1" applyFill="1" applyBorder="1" applyAlignment="1" applyProtection="1">
      <alignment vertical="center" wrapText="1"/>
      <protection locked="0"/>
    </xf>
    <xf numFmtId="0" fontId="40" fillId="27" borderId="8" xfId="9" applyFont="1" applyFill="1" applyBorder="1" applyProtection="1">
      <protection locked="0"/>
    </xf>
    <xf numFmtId="0" fontId="40" fillId="27" borderId="15" xfId="9" applyFont="1" applyFill="1" applyBorder="1" applyProtection="1">
      <protection locked="0"/>
    </xf>
    <xf numFmtId="0" fontId="22" fillId="27" borderId="5" xfId="0" applyFont="1" applyFill="1" applyBorder="1" applyAlignment="1" applyProtection="1">
      <alignment vertical="center" wrapText="1"/>
      <protection locked="0"/>
    </xf>
    <xf numFmtId="0" fontId="22" fillId="27" borderId="8" xfId="4" applyFont="1" applyFill="1" applyBorder="1" applyAlignment="1" applyProtection="1">
      <alignment horizontal="left" vertical="center"/>
      <protection locked="0"/>
    </xf>
    <xf numFmtId="0" fontId="22" fillId="27" borderId="15" xfId="0" applyFont="1" applyFill="1" applyBorder="1" applyAlignment="1" applyProtection="1">
      <alignment vertical="center" wrapText="1"/>
      <protection locked="0"/>
    </xf>
    <xf numFmtId="0" fontId="22" fillId="27" borderId="15" xfId="4" applyFont="1" applyFill="1" applyBorder="1" applyAlignment="1" applyProtection="1">
      <alignment horizontal="left"/>
      <protection locked="0"/>
    </xf>
    <xf numFmtId="0" fontId="22" fillId="27" borderId="8" xfId="4" applyFont="1" applyFill="1" applyBorder="1" applyAlignment="1" applyProtection="1">
      <alignment horizontal="center" vertical="center"/>
      <protection locked="0"/>
    </xf>
    <xf numFmtId="0" fontId="22" fillId="27" borderId="8" xfId="4" applyFont="1" applyFill="1" applyBorder="1" applyAlignment="1" applyProtection="1">
      <alignment horizontal="left" vertical="center" wrapText="1"/>
      <protection locked="0"/>
    </xf>
    <xf numFmtId="0" fontId="22" fillId="27" borderId="31" xfId="4" applyFont="1" applyFill="1" applyBorder="1" applyAlignment="1" applyProtection="1">
      <alignment horizontal="left"/>
      <protection locked="0"/>
    </xf>
    <xf numFmtId="0" fontId="22" fillId="27" borderId="5" xfId="4" applyFont="1" applyFill="1" applyBorder="1" applyAlignment="1" applyProtection="1">
      <alignment horizontal="left" vertical="center"/>
      <protection locked="0"/>
    </xf>
    <xf numFmtId="0" fontId="22" fillId="27" borderId="29" xfId="4" applyFont="1" applyFill="1" applyBorder="1" applyAlignment="1" applyProtection="1">
      <alignment horizontal="left" vertical="center"/>
      <protection locked="0"/>
    </xf>
    <xf numFmtId="0" fontId="22" fillId="27" borderId="5" xfId="0" applyFont="1" applyFill="1" applyBorder="1" applyAlignment="1" applyProtection="1">
      <alignment horizontal="left" vertical="center" wrapText="1"/>
      <protection locked="0"/>
    </xf>
    <xf numFmtId="0" fontId="27" fillId="0" borderId="8" xfId="0" applyFont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center" vertical="center"/>
    </xf>
    <xf numFmtId="0" fontId="47" fillId="0" borderId="8" xfId="0" applyFont="1" applyBorder="1" applyAlignment="1" applyProtection="1">
      <alignment horizontal="center" vertical="center"/>
    </xf>
    <xf numFmtId="0" fontId="18" fillId="2" borderId="63" xfId="0" applyFont="1" applyFill="1" applyBorder="1" applyAlignment="1" applyProtection="1">
      <alignment horizontal="center" wrapText="1"/>
    </xf>
    <xf numFmtId="0" fontId="18" fillId="2" borderId="64" xfId="0" applyFont="1" applyFill="1" applyBorder="1" applyAlignment="1" applyProtection="1">
      <alignment horizontal="center" wrapText="1"/>
    </xf>
    <xf numFmtId="0" fontId="18" fillId="2" borderId="48" xfId="0" applyFont="1" applyFill="1" applyBorder="1" applyAlignment="1" applyProtection="1">
      <alignment horizontal="center" wrapText="1"/>
    </xf>
    <xf numFmtId="0" fontId="12" fillId="2" borderId="63" xfId="0" applyFont="1" applyFill="1" applyBorder="1" applyAlignment="1" applyProtection="1">
      <alignment horizontal="center" wrapText="1"/>
    </xf>
    <xf numFmtId="0" fontId="12" fillId="2" borderId="64" xfId="0" applyFont="1" applyFill="1" applyBorder="1" applyAlignment="1" applyProtection="1">
      <alignment horizontal="center" wrapText="1"/>
    </xf>
    <xf numFmtId="0" fontId="12" fillId="2" borderId="48" xfId="0" applyFont="1" applyFill="1" applyBorder="1" applyAlignment="1" applyProtection="1">
      <alignment horizontal="center" wrapText="1"/>
    </xf>
    <xf numFmtId="0" fontId="27" fillId="0" borderId="5" xfId="0" applyFont="1" applyBorder="1" applyAlignment="1" applyProtection="1">
      <alignment horizontal="center" vertical="center"/>
    </xf>
    <xf numFmtId="0" fontId="27" fillId="0" borderId="8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center"/>
    </xf>
    <xf numFmtId="0" fontId="12" fillId="2" borderId="0" xfId="0" applyFont="1" applyFill="1" applyBorder="1" applyAlignment="1" applyProtection="1">
      <alignment horizontal="center" wrapText="1"/>
    </xf>
    <xf numFmtId="0" fontId="12" fillId="2" borderId="40" xfId="0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13" fillId="0" borderId="0" xfId="0" applyFont="1" applyBorder="1" applyAlignment="1" applyProtection="1">
      <alignment horizontal="left"/>
    </xf>
    <xf numFmtId="0" fontId="51" fillId="2" borderId="41" xfId="0" applyFont="1" applyFill="1" applyBorder="1" applyAlignment="1" applyProtection="1">
      <alignment horizontal="right" wrapText="1"/>
      <protection locked="0"/>
    </xf>
    <xf numFmtId="0" fontId="52" fillId="2" borderId="63" xfId="0" applyFont="1" applyFill="1" applyBorder="1" applyAlignment="1" applyProtection="1">
      <alignment wrapText="1"/>
      <protection locked="0"/>
    </xf>
    <xf numFmtId="0" fontId="40" fillId="0" borderId="0" xfId="0" applyFont="1" applyAlignment="1" applyProtection="1">
      <alignment horizontal="center"/>
    </xf>
    <xf numFmtId="0" fontId="40" fillId="0" borderId="0" xfId="0" applyFont="1" applyAlignment="1" applyProtection="1">
      <alignment horizontal="center"/>
    </xf>
    <xf numFmtId="0" fontId="3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4" fillId="23" borderId="4" xfId="0" applyFont="1" applyFill="1" applyBorder="1" applyAlignment="1" applyProtection="1">
      <alignment horizontal="left"/>
    </xf>
    <xf numFmtId="0" fontId="4" fillId="23" borderId="5" xfId="0" applyFont="1" applyFill="1" applyBorder="1" applyAlignment="1" applyProtection="1">
      <alignment horizontal="left"/>
    </xf>
    <xf numFmtId="0" fontId="4" fillId="23" borderId="7" xfId="0" applyFont="1" applyFill="1" applyBorder="1" applyAlignment="1" applyProtection="1">
      <alignment horizontal="left"/>
    </xf>
    <xf numFmtId="0" fontId="4" fillId="23" borderId="8" xfId="0" applyFont="1" applyFill="1" applyBorder="1" applyAlignment="1" applyProtection="1">
      <alignment horizontal="left"/>
    </xf>
    <xf numFmtId="0" fontId="3" fillId="23" borderId="24" xfId="0" applyFont="1" applyFill="1" applyBorder="1" applyAlignment="1" applyProtection="1">
      <alignment horizontal="left"/>
    </xf>
    <xf numFmtId="0" fontId="3" fillId="23" borderId="23" xfId="0" applyFont="1" applyFill="1" applyBorder="1" applyAlignment="1" applyProtection="1">
      <alignment horizontal="left"/>
    </xf>
    <xf numFmtId="0" fontId="12" fillId="5" borderId="33" xfId="0" applyFont="1" applyFill="1" applyBorder="1" applyAlignment="1" applyProtection="1">
      <alignment horizontal="left" vertical="center"/>
    </xf>
    <xf numFmtId="0" fontId="12" fillId="5" borderId="35" xfId="0" applyFont="1" applyFill="1" applyBorder="1" applyAlignment="1" applyProtection="1">
      <alignment horizontal="left" vertical="center"/>
    </xf>
    <xf numFmtId="165" fontId="4" fillId="23" borderId="5" xfId="0" applyNumberFormat="1" applyFont="1" applyFill="1" applyBorder="1" applyAlignment="1" applyProtection="1">
      <alignment horizontal="center"/>
    </xf>
    <xf numFmtId="165" fontId="4" fillId="23" borderId="6" xfId="0" applyNumberFormat="1" applyFont="1" applyFill="1" applyBorder="1" applyAlignment="1" applyProtection="1">
      <alignment horizontal="center"/>
    </xf>
    <xf numFmtId="165" fontId="4" fillId="23" borderId="8" xfId="0" applyNumberFormat="1" applyFont="1" applyFill="1" applyBorder="1" applyAlignment="1" applyProtection="1">
      <alignment horizontal="center"/>
    </xf>
    <xf numFmtId="165" fontId="4" fillId="23" borderId="13" xfId="0" applyNumberFormat="1" applyFont="1" applyFill="1" applyBorder="1" applyAlignment="1" applyProtection="1">
      <alignment horizontal="center"/>
    </xf>
    <xf numFmtId="165" fontId="4" fillId="23" borderId="23" xfId="0" applyNumberFormat="1" applyFont="1" applyFill="1" applyBorder="1" applyAlignment="1" applyProtection="1">
      <alignment horizontal="center"/>
    </xf>
    <xf numFmtId="165" fontId="4" fillId="23" borderId="25" xfId="0" applyNumberFormat="1" applyFont="1" applyFill="1" applyBorder="1" applyAlignment="1" applyProtection="1">
      <alignment horizontal="center"/>
    </xf>
    <xf numFmtId="165" fontId="12" fillId="5" borderId="33" xfId="0" applyNumberFormat="1" applyFont="1" applyFill="1" applyBorder="1" applyAlignment="1" applyProtection="1">
      <alignment horizontal="center" vertical="center"/>
    </xf>
    <xf numFmtId="165" fontId="12" fillId="5" borderId="35" xfId="0" applyNumberFormat="1" applyFont="1" applyFill="1" applyBorder="1" applyAlignment="1" applyProtection="1">
      <alignment horizontal="center" vertical="center"/>
    </xf>
    <xf numFmtId="0" fontId="40" fillId="17" borderId="0" xfId="0" applyFont="1" applyFill="1" applyAlignment="1" applyProtection="1">
      <alignment horizontal="left"/>
      <protection locked="0"/>
    </xf>
    <xf numFmtId="0" fontId="40" fillId="17" borderId="0" xfId="0" applyFont="1" applyFill="1" applyAlignment="1" applyProtection="1">
      <alignment horizontal="center"/>
      <protection locked="0"/>
    </xf>
    <xf numFmtId="0" fontId="31" fillId="0" borderId="0" xfId="0" applyFont="1" applyAlignment="1" applyProtection="1">
      <alignment horizontal="center"/>
    </xf>
    <xf numFmtId="0" fontId="12" fillId="5" borderId="63" xfId="0" applyFont="1" applyFill="1" applyBorder="1" applyAlignment="1" applyProtection="1">
      <alignment horizontal="center" wrapText="1"/>
    </xf>
    <xf numFmtId="0" fontId="12" fillId="5" borderId="64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1" fillId="11" borderId="33" xfId="0" applyFont="1" applyFill="1" applyBorder="1" applyAlignment="1" applyProtection="1">
      <alignment horizontal="left"/>
    </xf>
    <xf numFmtId="0" fontId="11" fillId="11" borderId="35" xfId="0" applyFont="1" applyFill="1" applyBorder="1" applyAlignment="1" applyProtection="1">
      <alignment horizontal="left"/>
    </xf>
    <xf numFmtId="0" fontId="13" fillId="3" borderId="27" xfId="0" applyFont="1" applyFill="1" applyBorder="1" applyAlignment="1" applyProtection="1">
      <alignment horizontal="center"/>
    </xf>
    <xf numFmtId="0" fontId="13" fillId="3" borderId="45" xfId="0" applyFont="1" applyFill="1" applyBorder="1" applyAlignment="1" applyProtection="1">
      <alignment horizontal="center"/>
    </xf>
    <xf numFmtId="0" fontId="13" fillId="3" borderId="46" xfId="0" applyFont="1" applyFill="1" applyBorder="1" applyAlignment="1" applyProtection="1">
      <alignment horizontal="center"/>
    </xf>
    <xf numFmtId="0" fontId="19" fillId="5" borderId="1" xfId="7" applyFont="1" applyFill="1" applyBorder="1" applyAlignment="1" applyProtection="1">
      <alignment horizontal="center" vertical="center"/>
    </xf>
    <xf numFmtId="0" fontId="19" fillId="5" borderId="2" xfId="7" applyFont="1" applyFill="1" applyBorder="1" applyAlignment="1" applyProtection="1">
      <alignment horizontal="center" vertical="center"/>
    </xf>
    <xf numFmtId="0" fontId="19" fillId="5" borderId="3" xfId="7" applyFont="1" applyFill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 wrapText="1"/>
    </xf>
    <xf numFmtId="0" fontId="19" fillId="5" borderId="1" xfId="2" applyFont="1" applyFill="1" applyBorder="1" applyAlignment="1" applyProtection="1">
      <alignment horizontal="center" vertical="top"/>
    </xf>
    <xf numFmtId="0" fontId="19" fillId="5" borderId="2" xfId="2" applyFont="1" applyFill="1" applyBorder="1" applyAlignment="1" applyProtection="1">
      <alignment horizontal="center" vertical="top"/>
    </xf>
    <xf numFmtId="0" fontId="19" fillId="5" borderId="3" xfId="2" applyFont="1" applyFill="1" applyBorder="1" applyAlignment="1" applyProtection="1">
      <alignment horizontal="center" vertical="top"/>
    </xf>
    <xf numFmtId="0" fontId="19" fillId="5" borderId="1" xfId="7" applyFont="1" applyFill="1" applyBorder="1" applyAlignment="1" applyProtection="1">
      <alignment horizontal="center" vertical="top"/>
    </xf>
    <xf numFmtId="0" fontId="19" fillId="5" borderId="2" xfId="7" applyFont="1" applyFill="1" applyBorder="1" applyAlignment="1" applyProtection="1">
      <alignment horizontal="center" vertical="top"/>
    </xf>
    <xf numFmtId="0" fontId="19" fillId="5" borderId="3" xfId="7" applyFont="1" applyFill="1" applyBorder="1" applyAlignment="1" applyProtection="1">
      <alignment horizontal="center" vertical="top"/>
    </xf>
    <xf numFmtId="0" fontId="19" fillId="5" borderId="17" xfId="7" applyFont="1" applyFill="1" applyBorder="1" applyAlignment="1" applyProtection="1">
      <alignment horizontal="center" vertical="top"/>
    </xf>
    <xf numFmtId="0" fontId="19" fillId="5" borderId="18" xfId="7" applyFont="1" applyFill="1" applyBorder="1" applyAlignment="1" applyProtection="1">
      <alignment horizontal="center" vertical="top"/>
    </xf>
    <xf numFmtId="0" fontId="19" fillId="5" borderId="19" xfId="7" applyFont="1" applyFill="1" applyBorder="1" applyAlignment="1" applyProtection="1">
      <alignment horizontal="center" vertical="top"/>
    </xf>
    <xf numFmtId="0" fontId="27" fillId="0" borderId="8" xfId="0" applyFont="1" applyBorder="1" applyAlignment="1" applyProtection="1">
      <alignment horizontal="center" vertical="center" wrapText="1"/>
    </xf>
    <xf numFmtId="0" fontId="31" fillId="17" borderId="0" xfId="0" applyFont="1" applyFill="1" applyAlignment="1" applyProtection="1">
      <alignment horizontal="left"/>
      <protection locked="0"/>
    </xf>
    <xf numFmtId="0" fontId="19" fillId="5" borderId="37" xfId="7" applyFont="1" applyFill="1" applyBorder="1" applyAlignment="1" applyProtection="1">
      <alignment horizontal="center" vertical="top"/>
    </xf>
    <xf numFmtId="0" fontId="19" fillId="5" borderId="0" xfId="7" applyFont="1" applyFill="1" applyBorder="1" applyAlignment="1" applyProtection="1">
      <alignment horizontal="center" vertical="top"/>
    </xf>
    <xf numFmtId="0" fontId="19" fillId="5" borderId="38" xfId="7" applyFont="1" applyFill="1" applyBorder="1" applyAlignment="1" applyProtection="1">
      <alignment horizontal="center" vertical="top"/>
    </xf>
    <xf numFmtId="0" fontId="27" fillId="0" borderId="10" xfId="0" applyFont="1" applyBorder="1" applyAlignment="1" applyProtection="1">
      <alignment horizontal="center" vertical="center" wrapText="1"/>
    </xf>
    <xf numFmtId="0" fontId="27" fillId="0" borderId="28" xfId="0" applyFont="1" applyBorder="1" applyAlignment="1" applyProtection="1">
      <alignment horizontal="center" vertical="center" wrapText="1"/>
    </xf>
    <xf numFmtId="0" fontId="27" fillId="0" borderId="29" xfId="0" applyFont="1" applyBorder="1" applyAlignment="1" applyProtection="1">
      <alignment horizontal="center" vertical="center" wrapText="1"/>
    </xf>
    <xf numFmtId="0" fontId="27" fillId="0" borderId="5" xfId="0" applyFont="1" applyBorder="1" applyAlignment="1" applyProtection="1">
      <alignment horizontal="center" vertical="center"/>
    </xf>
    <xf numFmtId="0" fontId="27" fillId="0" borderId="8" xfId="0" applyFont="1" applyBorder="1" applyAlignment="1" applyProtection="1">
      <alignment horizontal="center" vertical="center"/>
    </xf>
    <xf numFmtId="0" fontId="13" fillId="3" borderId="37" xfId="0" applyFont="1" applyFill="1" applyBorder="1" applyAlignment="1" applyProtection="1">
      <alignment horizontal="center"/>
    </xf>
    <xf numFmtId="0" fontId="13" fillId="3" borderId="0" xfId="0" applyFont="1" applyFill="1" applyBorder="1" applyAlignment="1" applyProtection="1">
      <alignment horizontal="center"/>
    </xf>
    <xf numFmtId="0" fontId="13" fillId="3" borderId="38" xfId="0" applyFont="1" applyFill="1" applyBorder="1" applyAlignment="1" applyProtection="1">
      <alignment horizontal="center"/>
    </xf>
    <xf numFmtId="0" fontId="19" fillId="10" borderId="27" xfId="0" applyFont="1" applyFill="1" applyBorder="1" applyAlignment="1" applyProtection="1">
      <alignment horizontal="center"/>
    </xf>
    <xf numFmtId="0" fontId="19" fillId="10" borderId="45" xfId="0" applyFont="1" applyFill="1" applyBorder="1" applyAlignment="1" applyProtection="1">
      <alignment horizontal="center"/>
    </xf>
    <xf numFmtId="0" fontId="19" fillId="10" borderId="46" xfId="0" applyFont="1" applyFill="1" applyBorder="1" applyAlignment="1" applyProtection="1">
      <alignment horizontal="center"/>
    </xf>
    <xf numFmtId="49" fontId="19" fillId="5" borderId="17" xfId="0" applyNumberFormat="1" applyFont="1" applyFill="1" applyBorder="1" applyAlignment="1" applyProtection="1">
      <alignment horizontal="center" vertical="center" wrapText="1"/>
    </xf>
    <xf numFmtId="49" fontId="19" fillId="5" borderId="18" xfId="0" applyNumberFormat="1" applyFont="1" applyFill="1" applyBorder="1" applyAlignment="1" applyProtection="1">
      <alignment horizontal="center" vertical="center" wrapText="1"/>
    </xf>
    <xf numFmtId="49" fontId="19" fillId="5" borderId="19" xfId="0" applyNumberFormat="1" applyFont="1" applyFill="1" applyBorder="1" applyAlignment="1" applyProtection="1">
      <alignment horizontal="center" vertical="center" wrapText="1"/>
    </xf>
    <xf numFmtId="49" fontId="19" fillId="5" borderId="1" xfId="0" applyNumberFormat="1" applyFont="1" applyFill="1" applyBorder="1" applyAlignment="1" applyProtection="1">
      <alignment horizontal="center" vertical="center" wrapText="1"/>
    </xf>
    <xf numFmtId="49" fontId="19" fillId="5" borderId="2" xfId="0" applyNumberFormat="1" applyFont="1" applyFill="1" applyBorder="1" applyAlignment="1" applyProtection="1">
      <alignment horizontal="center" vertical="center" wrapText="1"/>
    </xf>
    <xf numFmtId="49" fontId="19" fillId="5" borderId="3" xfId="0" applyNumberFormat="1" applyFont="1" applyFill="1" applyBorder="1" applyAlignment="1" applyProtection="1">
      <alignment horizontal="center" vertical="center" wrapText="1"/>
    </xf>
    <xf numFmtId="0" fontId="31" fillId="17" borderId="0" xfId="0" applyFont="1" applyFill="1" applyAlignment="1" applyProtection="1">
      <alignment horizontal="center"/>
      <protection locked="0"/>
    </xf>
    <xf numFmtId="0" fontId="19" fillId="5" borderId="27" xfId="7" applyFont="1" applyFill="1" applyBorder="1" applyAlignment="1" applyProtection="1">
      <alignment horizontal="center" vertical="top"/>
    </xf>
    <xf numFmtId="0" fontId="12" fillId="2" borderId="63" xfId="0" applyFont="1" applyFill="1" applyBorder="1" applyAlignment="1" applyProtection="1">
      <alignment horizontal="center" wrapText="1"/>
    </xf>
    <xf numFmtId="0" fontId="12" fillId="2" borderId="64" xfId="0" applyFont="1" applyFill="1" applyBorder="1" applyAlignment="1" applyProtection="1">
      <alignment horizontal="center" wrapText="1"/>
    </xf>
    <xf numFmtId="0" fontId="12" fillId="2" borderId="48" xfId="0" applyFont="1" applyFill="1" applyBorder="1" applyAlignment="1" applyProtection="1">
      <alignment horizontal="center" wrapText="1"/>
    </xf>
    <xf numFmtId="0" fontId="18" fillId="2" borderId="63" xfId="0" applyFont="1" applyFill="1" applyBorder="1" applyAlignment="1" applyProtection="1">
      <alignment horizontal="center" wrapText="1"/>
      <protection locked="0"/>
    </xf>
    <xf numFmtId="0" fontId="18" fillId="2" borderId="64" xfId="0" applyFont="1" applyFill="1" applyBorder="1" applyAlignment="1" applyProtection="1">
      <alignment horizontal="center" wrapText="1"/>
      <protection locked="0"/>
    </xf>
    <xf numFmtId="0" fontId="18" fillId="2" borderId="48" xfId="0" applyFont="1" applyFill="1" applyBorder="1" applyAlignment="1" applyProtection="1">
      <alignment horizontal="center" wrapText="1"/>
      <protection locked="0"/>
    </xf>
    <xf numFmtId="0" fontId="42" fillId="0" borderId="10" xfId="0" applyFont="1" applyBorder="1" applyAlignment="1" applyProtection="1">
      <alignment horizontal="center" vertical="center"/>
    </xf>
    <xf numFmtId="0" fontId="42" fillId="0" borderId="28" xfId="0" applyFont="1" applyBorder="1" applyAlignment="1" applyProtection="1">
      <alignment horizontal="center" vertical="center"/>
    </xf>
    <xf numFmtId="0" fontId="19" fillId="10" borderId="0" xfId="0" applyFont="1" applyFill="1" applyBorder="1" applyAlignment="1" applyProtection="1">
      <alignment horizontal="center"/>
    </xf>
    <xf numFmtId="0" fontId="19" fillId="10" borderId="37" xfId="0" applyFont="1" applyFill="1" applyBorder="1" applyAlignment="1" applyProtection="1">
      <alignment horizontal="center"/>
    </xf>
    <xf numFmtId="0" fontId="19" fillId="10" borderId="38" xfId="0" applyFont="1" applyFill="1" applyBorder="1" applyAlignment="1" applyProtection="1">
      <alignment horizontal="center"/>
    </xf>
    <xf numFmtId="0" fontId="0" fillId="0" borderId="67" xfId="0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center" vertical="center"/>
    </xf>
    <xf numFmtId="0" fontId="47" fillId="0" borderId="8" xfId="0" applyFont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wrapText="1"/>
    </xf>
    <xf numFmtId="0" fontId="12" fillId="2" borderId="40" xfId="0" applyFont="1" applyFill="1" applyBorder="1" applyAlignment="1" applyProtection="1">
      <alignment horizontal="center" wrapText="1"/>
    </xf>
    <xf numFmtId="0" fontId="11" fillId="11" borderId="9" xfId="0" applyFont="1" applyFill="1" applyBorder="1" applyAlignment="1" applyProtection="1">
      <alignment horizontal="left"/>
    </xf>
    <xf numFmtId="0" fontId="11" fillId="11" borderId="11" xfId="0" applyFont="1" applyFill="1" applyBorder="1" applyAlignment="1" applyProtection="1">
      <alignment horizontal="left"/>
    </xf>
    <xf numFmtId="0" fontId="12" fillId="2" borderId="58" xfId="0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</xf>
    <xf numFmtId="0" fontId="25" fillId="5" borderId="1" xfId="0" applyFont="1" applyFill="1" applyBorder="1" applyAlignment="1" applyProtection="1">
      <alignment horizontal="left" wrapText="1"/>
    </xf>
    <xf numFmtId="0" fontId="25" fillId="5" borderId="2" xfId="0" applyFont="1" applyFill="1" applyBorder="1" applyAlignment="1" applyProtection="1">
      <alignment horizontal="left" wrapText="1"/>
    </xf>
    <xf numFmtId="0" fontId="25" fillId="5" borderId="3" xfId="0" applyFont="1" applyFill="1" applyBorder="1" applyAlignment="1" applyProtection="1">
      <alignment horizontal="left" wrapText="1"/>
    </xf>
    <xf numFmtId="0" fontId="13" fillId="0" borderId="4" xfId="0" applyFont="1" applyBorder="1" applyAlignment="1" applyProtection="1">
      <alignment horizontal="center" wrapText="1"/>
    </xf>
    <xf numFmtId="0" fontId="13" fillId="0" borderId="14" xfId="0" applyFont="1" applyBorder="1" applyAlignment="1" applyProtection="1">
      <alignment horizontal="center" wrapText="1"/>
    </xf>
    <xf numFmtId="0" fontId="13" fillId="0" borderId="5" xfId="0" applyFont="1" applyBorder="1" applyAlignment="1" applyProtection="1">
      <alignment horizontal="center" wrapText="1"/>
    </xf>
    <xf numFmtId="0" fontId="13" fillId="0" borderId="15" xfId="0" applyFont="1" applyBorder="1" applyAlignment="1" applyProtection="1">
      <alignment horizontal="center" wrapText="1"/>
    </xf>
    <xf numFmtId="0" fontId="11" fillId="0" borderId="80" xfId="0" applyFont="1" applyBorder="1" applyAlignment="1" applyProtection="1">
      <alignment horizontal="center" wrapText="1"/>
    </xf>
    <xf numFmtId="0" fontId="11" fillId="0" borderId="68" xfId="0" applyFont="1" applyBorder="1" applyAlignment="1" applyProtection="1">
      <alignment horizontal="center" wrapText="1"/>
    </xf>
    <xf numFmtId="0" fontId="11" fillId="0" borderId="5" xfId="0" applyFont="1" applyBorder="1" applyAlignment="1" applyProtection="1">
      <alignment horizontal="center" wrapText="1"/>
    </xf>
    <xf numFmtId="0" fontId="13" fillId="16" borderId="5" xfId="0" applyFont="1" applyFill="1" applyBorder="1" applyAlignment="1" applyProtection="1">
      <alignment horizontal="center" vertical="center" wrapText="1"/>
    </xf>
    <xf numFmtId="0" fontId="13" fillId="16" borderId="15" xfId="0" applyFont="1" applyFill="1" applyBorder="1" applyAlignment="1" applyProtection="1">
      <alignment horizontal="center" vertical="center" wrapText="1"/>
    </xf>
    <xf numFmtId="0" fontId="13" fillId="16" borderId="10" xfId="0" applyFont="1" applyFill="1" applyBorder="1" applyAlignment="1" applyProtection="1">
      <alignment horizontal="center" vertical="center" wrapText="1"/>
    </xf>
    <xf numFmtId="0" fontId="13" fillId="16" borderId="29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left"/>
    </xf>
    <xf numFmtId="0" fontId="13" fillId="0" borderId="24" xfId="0" applyFont="1" applyBorder="1" applyAlignment="1" applyProtection="1">
      <alignment horizontal="center" wrapText="1"/>
    </xf>
    <xf numFmtId="0" fontId="13" fillId="0" borderId="23" xfId="0" applyFont="1" applyBorder="1" applyAlignment="1" applyProtection="1">
      <alignment horizont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0" fontId="13" fillId="16" borderId="23" xfId="0" applyFont="1" applyFill="1" applyBorder="1" applyAlignment="1" applyProtection="1">
      <alignment horizontal="center" vertical="center" wrapText="1"/>
    </xf>
    <xf numFmtId="0" fontId="13" fillId="16" borderId="28" xfId="0" applyFont="1" applyFill="1" applyBorder="1" applyAlignment="1" applyProtection="1">
      <alignment horizontal="center" vertical="center" wrapText="1"/>
    </xf>
    <xf numFmtId="0" fontId="13" fillId="0" borderId="70" xfId="0" applyFont="1" applyBorder="1" applyAlignment="1" applyProtection="1">
      <alignment horizontal="center" wrapText="1"/>
    </xf>
    <xf numFmtId="0" fontId="13" fillId="0" borderId="94" xfId="0" applyFont="1" applyBorder="1" applyAlignment="1" applyProtection="1">
      <alignment horizontal="center" wrapText="1"/>
    </xf>
    <xf numFmtId="0" fontId="13" fillId="0" borderId="68" xfId="0" applyFont="1" applyBorder="1" applyAlignment="1" applyProtection="1">
      <alignment horizontal="center" wrapText="1"/>
    </xf>
    <xf numFmtId="0" fontId="13" fillId="0" borderId="69" xfId="0" applyFont="1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  <protection locked="0"/>
    </xf>
    <xf numFmtId="0" fontId="18" fillId="2" borderId="66" xfId="0" applyFont="1" applyFill="1" applyBorder="1" applyAlignment="1" applyProtection="1">
      <alignment horizontal="center" vertical="center" wrapText="1"/>
    </xf>
    <xf numFmtId="0" fontId="18" fillId="2" borderId="60" xfId="0" applyFont="1" applyFill="1" applyBorder="1" applyAlignment="1" applyProtection="1">
      <alignment horizontal="center" vertical="center" wrapText="1"/>
    </xf>
    <xf numFmtId="0" fontId="0" fillId="0" borderId="44" xfId="0" applyBorder="1" applyAlignment="1" applyProtection="1">
      <alignment horizontal="center" wrapText="1"/>
      <protection locked="0"/>
    </xf>
    <xf numFmtId="0" fontId="0" fillId="0" borderId="41" xfId="0" applyBorder="1" applyAlignment="1" applyProtection="1">
      <alignment horizontal="center" wrapText="1"/>
      <protection locked="0"/>
    </xf>
    <xf numFmtId="0" fontId="12" fillId="5" borderId="58" xfId="0" applyFont="1" applyFill="1" applyBorder="1" applyAlignment="1" applyProtection="1">
      <alignment horizontal="center"/>
    </xf>
    <xf numFmtId="0" fontId="12" fillId="5" borderId="0" xfId="0" applyFont="1" applyFill="1" applyBorder="1" applyAlignment="1" applyProtection="1">
      <alignment horizontal="center"/>
    </xf>
    <xf numFmtId="0" fontId="12" fillId="2" borderId="41" xfId="0" applyFont="1" applyFill="1" applyBorder="1" applyAlignment="1" applyProtection="1">
      <alignment horizontal="center" wrapText="1"/>
    </xf>
    <xf numFmtId="0" fontId="12" fillId="2" borderId="42" xfId="0" applyFont="1" applyFill="1" applyBorder="1" applyAlignment="1" applyProtection="1">
      <alignment horizontal="center" wrapText="1"/>
    </xf>
    <xf numFmtId="0" fontId="34" fillId="0" borderId="0" xfId="0" applyFont="1" applyAlignment="1" applyProtection="1">
      <alignment horizontal="center"/>
    </xf>
  </cellXfs>
  <cellStyles count="12">
    <cellStyle name="Mena" xfId="1" builtinId="4"/>
    <cellStyle name="Normálna" xfId="0" builtinId="0"/>
    <cellStyle name="Normálna 2" xfId="11"/>
    <cellStyle name="Normálna 2 3" xfId="10"/>
    <cellStyle name="Normálna 3" xfId="9"/>
    <cellStyle name="Normálne 2" xfId="6"/>
    <cellStyle name="normálne 3" xfId="8"/>
    <cellStyle name="normálne 4" xfId="2"/>
    <cellStyle name="normálne 4 2" xfId="7"/>
    <cellStyle name="normálne 7" xfId="3"/>
    <cellStyle name="normální_rekapitulácia" xfId="4"/>
    <cellStyle name="Štýl 1" xfId="5"/>
  </cellStyles>
  <dxfs count="0"/>
  <tableStyles count="0" defaultTableStyle="TableStyleMedium2" defaultPivotStyle="PivotStyleMedium9"/>
  <colors>
    <mruColors>
      <color rgb="FFFFFF99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zoomScaleNormal="100" workbookViewId="0">
      <selection activeCell="C15" sqref="C15"/>
    </sheetView>
  </sheetViews>
  <sheetFormatPr defaultRowHeight="14.4" x14ac:dyDescent="0.3"/>
  <cols>
    <col min="1" max="1" width="25" style="91" customWidth="1"/>
    <col min="2" max="2" width="21.109375" style="91" customWidth="1"/>
    <col min="3" max="4" width="21.6640625" style="91" customWidth="1"/>
    <col min="5" max="16384" width="8.88671875" style="91"/>
  </cols>
  <sheetData>
    <row r="1" spans="1:4" ht="18" customHeight="1" x14ac:dyDescent="0.3">
      <c r="A1" s="90"/>
      <c r="C1" s="672" t="s">
        <v>1044</v>
      </c>
      <c r="D1" s="672"/>
    </row>
    <row r="3" spans="1:4" ht="18" x14ac:dyDescent="0.3">
      <c r="A3" s="548" t="s">
        <v>1001</v>
      </c>
      <c r="B3" s="549"/>
      <c r="C3" s="549"/>
      <c r="D3" s="549"/>
    </row>
    <row r="4" spans="1:4" ht="17.399999999999999" customHeight="1" x14ac:dyDescent="0.3">
      <c r="A4" s="56"/>
      <c r="B4" s="57"/>
      <c r="C4" s="57"/>
      <c r="D4" s="57"/>
    </row>
    <row r="5" spans="1:4" x14ac:dyDescent="0.3">
      <c r="A5" s="61"/>
      <c r="B5" s="62"/>
      <c r="C5" s="62"/>
      <c r="D5" s="62"/>
    </row>
    <row r="6" spans="1:4" ht="57" customHeight="1" x14ac:dyDescent="0.3">
      <c r="A6" s="550" t="s">
        <v>1000</v>
      </c>
      <c r="B6" s="550"/>
      <c r="C6" s="550"/>
      <c r="D6" s="550"/>
    </row>
    <row r="7" spans="1:4" ht="19.2" customHeight="1" thickBot="1" x14ac:dyDescent="0.35">
      <c r="A7" s="74"/>
      <c r="B7" s="75"/>
      <c r="C7" s="75"/>
      <c r="D7" s="75"/>
    </row>
    <row r="8" spans="1:4" ht="15" customHeight="1" x14ac:dyDescent="0.3">
      <c r="A8" s="551" t="s">
        <v>997</v>
      </c>
      <c r="B8" s="552"/>
      <c r="C8" s="559">
        <f>'Príl.č.1 k B2 - Servis '!D842</f>
        <v>0</v>
      </c>
      <c r="D8" s="560"/>
    </row>
    <row r="9" spans="1:4" ht="15" customHeight="1" x14ac:dyDescent="0.3">
      <c r="A9" s="553" t="s">
        <v>998</v>
      </c>
      <c r="B9" s="554"/>
      <c r="C9" s="561">
        <f>'Príl. č.3 k B.2 - Náhr. diely'!I330</f>
        <v>0</v>
      </c>
      <c r="D9" s="562"/>
    </row>
    <row r="10" spans="1:4" ht="15" customHeight="1" thickBot="1" x14ac:dyDescent="0.35">
      <c r="A10" s="555" t="s">
        <v>995</v>
      </c>
      <c r="B10" s="556"/>
      <c r="C10" s="563">
        <f>'Príl. č.4 k B.2 - Hod. sadzba '!D16</f>
        <v>0</v>
      </c>
      <c r="D10" s="564"/>
    </row>
    <row r="11" spans="1:4" ht="28.05" customHeight="1" thickBot="1" x14ac:dyDescent="0.35">
      <c r="A11" s="557" t="s">
        <v>1012</v>
      </c>
      <c r="B11" s="558"/>
      <c r="C11" s="565">
        <f>SUM(C8:C10)</f>
        <v>0</v>
      </c>
      <c r="D11" s="566"/>
    </row>
    <row r="12" spans="1:4" ht="15.6" x14ac:dyDescent="0.3">
      <c r="A12" s="54"/>
      <c r="B12" s="55"/>
      <c r="C12" s="58"/>
      <c r="D12" s="58"/>
    </row>
    <row r="13" spans="1:4" ht="16.2" thickBot="1" x14ac:dyDescent="0.35">
      <c r="A13" s="54"/>
      <c r="B13" s="55"/>
      <c r="C13" s="58"/>
      <c r="D13" s="58"/>
    </row>
    <row r="14" spans="1:4" ht="28.2" thickBot="1" x14ac:dyDescent="0.35">
      <c r="A14" s="59"/>
      <c r="B14" s="77" t="s">
        <v>1002</v>
      </c>
      <c r="C14" s="78" t="s">
        <v>1050</v>
      </c>
      <c r="D14" s="79" t="s">
        <v>1051</v>
      </c>
    </row>
    <row r="15" spans="1:4" ht="90" customHeight="1" thickBot="1" x14ac:dyDescent="0.35">
      <c r="A15" s="76" t="s">
        <v>1003</v>
      </c>
      <c r="B15" s="80">
        <f>'Príl.č.5 - Rekapitulácia'!B12</f>
        <v>0</v>
      </c>
      <c r="C15" s="80">
        <f>ROUND(B15*0.23,2)</f>
        <v>0</v>
      </c>
      <c r="D15" s="80">
        <f>B15+C15</f>
        <v>0</v>
      </c>
    </row>
    <row r="16" spans="1:4" x14ac:dyDescent="0.3">
      <c r="A16" s="58"/>
      <c r="B16" s="58"/>
      <c r="C16" s="58"/>
      <c r="D16" s="58"/>
    </row>
    <row r="17" spans="1:4" x14ac:dyDescent="0.3">
      <c r="A17" s="58"/>
      <c r="B17" s="58"/>
      <c r="C17" s="58"/>
      <c r="D17" s="58"/>
    </row>
    <row r="18" spans="1:4" ht="15" x14ac:dyDescent="0.3">
      <c r="A18" s="81" t="s">
        <v>1014</v>
      </c>
      <c r="B18" s="82"/>
      <c r="C18" s="82"/>
      <c r="D18" s="82"/>
    </row>
    <row r="19" spans="1:4" x14ac:dyDescent="0.3">
      <c r="A19" s="82"/>
      <c r="B19" s="82"/>
      <c r="C19" s="82"/>
      <c r="D19" s="82"/>
    </row>
    <row r="20" spans="1:4" ht="33" customHeight="1" x14ac:dyDescent="0.3">
      <c r="A20" s="82"/>
      <c r="B20" s="82"/>
      <c r="C20" s="82"/>
      <c r="D20" s="82"/>
    </row>
    <row r="21" spans="1:4" x14ac:dyDescent="0.3">
      <c r="A21" s="567" t="s">
        <v>1004</v>
      </c>
      <c r="B21" s="567"/>
      <c r="C21" s="82"/>
      <c r="D21" s="82"/>
    </row>
    <row r="22" spans="1:4" x14ac:dyDescent="0.3">
      <c r="A22" s="82"/>
      <c r="B22" s="82"/>
      <c r="C22" s="82"/>
      <c r="D22" s="82"/>
    </row>
    <row r="23" spans="1:4" x14ac:dyDescent="0.3">
      <c r="A23" s="82"/>
      <c r="B23" s="82"/>
      <c r="C23" s="82"/>
      <c r="D23" s="82"/>
    </row>
    <row r="24" spans="1:4" x14ac:dyDescent="0.3">
      <c r="A24" s="82"/>
      <c r="B24" s="82"/>
      <c r="C24" s="82"/>
      <c r="D24" s="82"/>
    </row>
    <row r="25" spans="1:4" x14ac:dyDescent="0.3">
      <c r="A25" s="82"/>
      <c r="B25" s="82"/>
      <c r="C25" s="568"/>
      <c r="D25" s="568"/>
    </row>
    <row r="26" spans="1:4" x14ac:dyDescent="0.3">
      <c r="A26" s="92"/>
      <c r="B26" s="92"/>
      <c r="C26" s="547" t="s">
        <v>1005</v>
      </c>
      <c r="D26" s="547"/>
    </row>
    <row r="27" spans="1:4" x14ac:dyDescent="0.3">
      <c r="A27" s="82"/>
      <c r="B27" s="82"/>
      <c r="C27" s="82"/>
      <c r="D27" s="82"/>
    </row>
    <row r="28" spans="1:4" x14ac:dyDescent="0.3">
      <c r="A28" s="82"/>
      <c r="B28" s="82"/>
      <c r="C28" s="547" t="s">
        <v>1006</v>
      </c>
      <c r="D28" s="547"/>
    </row>
    <row r="29" spans="1:4" x14ac:dyDescent="0.3">
      <c r="A29" s="82"/>
      <c r="B29" s="82"/>
      <c r="C29" s="547" t="s">
        <v>1007</v>
      </c>
      <c r="D29" s="547"/>
    </row>
    <row r="30" spans="1:4" x14ac:dyDescent="0.3">
      <c r="A30" s="82"/>
      <c r="B30" s="82"/>
      <c r="C30" s="546"/>
      <c r="D30" s="546"/>
    </row>
    <row r="31" spans="1:4" x14ac:dyDescent="0.3">
      <c r="A31" s="82"/>
      <c r="B31" s="82"/>
      <c r="C31" s="546"/>
      <c r="D31" s="546"/>
    </row>
    <row r="32" spans="1:4" x14ac:dyDescent="0.3">
      <c r="A32" s="82"/>
      <c r="B32" s="82"/>
      <c r="C32" s="82"/>
      <c r="D32" s="83"/>
    </row>
    <row r="33" spans="1:4" ht="15" x14ac:dyDescent="0.3">
      <c r="A33" s="82" t="s">
        <v>1015</v>
      </c>
      <c r="B33" s="82"/>
      <c r="C33" s="82"/>
      <c r="D33" s="82"/>
    </row>
    <row r="34" spans="1:4" x14ac:dyDescent="0.3">
      <c r="A34" s="93"/>
      <c r="B34" s="93"/>
      <c r="C34" s="93"/>
      <c r="D34" s="93"/>
    </row>
    <row r="35" spans="1:4" x14ac:dyDescent="0.3">
      <c r="A35" s="93"/>
      <c r="B35" s="93"/>
      <c r="C35" s="93"/>
      <c r="D35" s="93"/>
    </row>
  </sheetData>
  <sheetProtection algorithmName="SHA-512" hashValue="Lba4A939Lx2ltlw1vJIbtsREloOxFhmrUWg1Kh+rd0f0sqiwDmomChWJB1AXn8LRCJjx0WQa93OEe49O6uBCDA==" saltValue="6Q+ie4P+xkwsFUckHAqi7g==" spinCount="100000" sheet="1" objects="1" scenarios="1"/>
  <mergeCells count="16">
    <mergeCell ref="C29:D29"/>
    <mergeCell ref="C1:D1"/>
    <mergeCell ref="C26:D26"/>
    <mergeCell ref="C28:D28"/>
    <mergeCell ref="A3:D3"/>
    <mergeCell ref="A6:D6"/>
    <mergeCell ref="A8:B8"/>
    <mergeCell ref="A9:B9"/>
    <mergeCell ref="A10:B10"/>
    <mergeCell ref="A11:B11"/>
    <mergeCell ref="C8:D8"/>
    <mergeCell ref="C9:D9"/>
    <mergeCell ref="C10:D10"/>
    <mergeCell ref="C11:D11"/>
    <mergeCell ref="A21:B21"/>
    <mergeCell ref="C25:D25"/>
  </mergeCells>
  <pageMargins left="0.7" right="0.7" top="0.75" bottom="0.75" header="0.3" footer="0.3"/>
  <pageSetup paperSize="9" scale="97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8"/>
  <sheetViews>
    <sheetView tabSelected="1" view="pageBreakPreview" zoomScale="85" zoomScaleNormal="85" zoomScaleSheetLayoutView="85" zoomScalePageLayoutView="85" workbookViewId="0">
      <selection activeCell="K19" sqref="K19"/>
    </sheetView>
  </sheetViews>
  <sheetFormatPr defaultRowHeight="14.4" x14ac:dyDescent="0.3"/>
  <cols>
    <col min="1" max="1" width="8.33203125" style="91" customWidth="1"/>
    <col min="2" max="2" width="12.5546875" style="91" customWidth="1"/>
    <col min="3" max="3" width="52.88671875" style="91" customWidth="1"/>
    <col min="4" max="4" width="13.33203125" style="91" customWidth="1"/>
    <col min="5" max="5" width="10.33203125" style="91" customWidth="1"/>
    <col min="6" max="6" width="10.6640625" style="91" customWidth="1"/>
    <col min="7" max="7" width="11.88671875" style="91" customWidth="1"/>
    <col min="8" max="8" width="8.88671875" style="91"/>
    <col min="9" max="9" width="11.21875" style="91" bestFit="1" customWidth="1"/>
    <col min="10" max="16384" width="8.88671875" style="91"/>
  </cols>
  <sheetData>
    <row r="1" spans="1:8" ht="28.2" customHeight="1" x14ac:dyDescent="0.3">
      <c r="A1" s="202"/>
      <c r="B1" s="202"/>
      <c r="C1" s="202"/>
      <c r="D1" s="202"/>
      <c r="E1" s="202"/>
      <c r="F1" s="620" t="s">
        <v>1045</v>
      </c>
      <c r="G1" s="621"/>
      <c r="H1" s="622"/>
    </row>
    <row r="2" spans="1:8" ht="12" customHeight="1" x14ac:dyDescent="0.3">
      <c r="A2" s="531"/>
      <c r="B2" s="532"/>
      <c r="C2" s="532"/>
      <c r="D2" s="532"/>
      <c r="E2" s="532"/>
      <c r="F2" s="532"/>
      <c r="G2" s="532"/>
      <c r="H2" s="533"/>
    </row>
    <row r="3" spans="1:8" s="203" customFormat="1" ht="31.95" customHeight="1" x14ac:dyDescent="0.3">
      <c r="A3" s="617" t="s">
        <v>1010</v>
      </c>
      <c r="B3" s="618"/>
      <c r="C3" s="618"/>
      <c r="D3" s="618"/>
      <c r="E3" s="618"/>
      <c r="F3" s="618"/>
      <c r="G3" s="618"/>
      <c r="H3" s="619"/>
    </row>
    <row r="4" spans="1:8" s="203" customFormat="1" ht="7.8" customHeight="1" x14ac:dyDescent="0.3">
      <c r="A4" s="534"/>
      <c r="B4" s="535"/>
      <c r="C4" s="535"/>
      <c r="D4" s="535"/>
      <c r="E4" s="535"/>
      <c r="F4" s="535"/>
      <c r="G4" s="535"/>
      <c r="H4" s="536"/>
    </row>
    <row r="5" spans="1:8" s="203" customFormat="1" ht="17.399999999999999" customHeight="1" x14ac:dyDescent="0.3">
      <c r="A5" s="570" t="s">
        <v>997</v>
      </c>
      <c r="B5" s="571"/>
      <c r="C5" s="571"/>
      <c r="D5" s="571"/>
      <c r="E5" s="571"/>
      <c r="F5" s="571"/>
      <c r="G5" s="571"/>
      <c r="H5" s="204"/>
    </row>
    <row r="6" spans="1:8" ht="7.2" customHeight="1" x14ac:dyDescent="0.3">
      <c r="A6" s="205"/>
      <c r="B6" s="205"/>
      <c r="C6" s="205"/>
      <c r="D6" s="205"/>
      <c r="E6" s="205"/>
      <c r="F6" s="205"/>
      <c r="G6" s="205"/>
      <c r="H6" s="205"/>
    </row>
    <row r="7" spans="1:8" x14ac:dyDescent="0.3">
      <c r="A7" s="206" t="s">
        <v>0</v>
      </c>
      <c r="B7" s="207"/>
      <c r="C7" s="206" t="s">
        <v>105</v>
      </c>
      <c r="D7" s="208"/>
      <c r="E7" s="207"/>
      <c r="F7" s="207"/>
      <c r="G7" s="207"/>
      <c r="H7" s="207"/>
    </row>
    <row r="8" spans="1:8" ht="15" thickBot="1" x14ac:dyDescent="0.35">
      <c r="A8" s="575" t="s">
        <v>838</v>
      </c>
      <c r="B8" s="576"/>
      <c r="C8" s="576"/>
      <c r="D8" s="576"/>
      <c r="E8" s="576"/>
      <c r="F8" s="576"/>
      <c r="G8" s="576"/>
      <c r="H8" s="577"/>
    </row>
    <row r="9" spans="1:8" ht="40.200000000000003" thickBot="1" x14ac:dyDescent="0.35">
      <c r="A9" s="209" t="s">
        <v>1</v>
      </c>
      <c r="B9" s="210" t="s">
        <v>2</v>
      </c>
      <c r="C9" s="210" t="s">
        <v>3</v>
      </c>
      <c r="D9" s="210" t="s">
        <v>4</v>
      </c>
      <c r="E9" s="210" t="s">
        <v>5</v>
      </c>
      <c r="F9" s="210" t="s">
        <v>6</v>
      </c>
      <c r="G9" s="210" t="s">
        <v>7</v>
      </c>
      <c r="H9" s="211" t="s">
        <v>8</v>
      </c>
    </row>
    <row r="10" spans="1:8" ht="15" thickBot="1" x14ac:dyDescent="0.35">
      <c r="A10" s="587" t="s">
        <v>839</v>
      </c>
      <c r="B10" s="588"/>
      <c r="C10" s="588"/>
      <c r="D10" s="588"/>
      <c r="E10" s="588"/>
      <c r="F10" s="588"/>
      <c r="G10" s="588"/>
      <c r="H10" s="589"/>
    </row>
    <row r="11" spans="1:8" x14ac:dyDescent="0.3">
      <c r="A11" s="212" t="s">
        <v>75</v>
      </c>
      <c r="B11" s="599" t="s">
        <v>840</v>
      </c>
      <c r="C11" s="213" t="s">
        <v>78</v>
      </c>
      <c r="D11" s="538">
        <v>2</v>
      </c>
      <c r="E11" s="538">
        <v>68</v>
      </c>
      <c r="F11" s="26">
        <v>0</v>
      </c>
      <c r="G11" s="214">
        <f>D11*E11*ROUND(F11,2)</f>
        <v>0</v>
      </c>
      <c r="H11" s="215">
        <v>4.9000000000000004</v>
      </c>
    </row>
    <row r="12" spans="1:8" x14ac:dyDescent="0.3">
      <c r="A12" s="212" t="s">
        <v>77</v>
      </c>
      <c r="B12" s="599"/>
      <c r="C12" s="213" t="s">
        <v>80</v>
      </c>
      <c r="D12" s="538">
        <v>2</v>
      </c>
      <c r="E12" s="538">
        <f>E11</f>
        <v>68</v>
      </c>
      <c r="F12" s="26">
        <v>0</v>
      </c>
      <c r="G12" s="216">
        <f t="shared" ref="G12:G17" si="0">D12*E12*ROUND(F12,2)</f>
        <v>0</v>
      </c>
      <c r="H12" s="215">
        <v>4.9000000000000004</v>
      </c>
    </row>
    <row r="13" spans="1:8" x14ac:dyDescent="0.3">
      <c r="A13" s="212" t="s">
        <v>79</v>
      </c>
      <c r="B13" s="599"/>
      <c r="C13" s="213" t="s">
        <v>82</v>
      </c>
      <c r="D13" s="538">
        <v>2</v>
      </c>
      <c r="E13" s="538">
        <f>31+1+10+1+5</f>
        <v>48</v>
      </c>
      <c r="F13" s="26">
        <v>0</v>
      </c>
      <c r="G13" s="216">
        <f t="shared" si="0"/>
        <v>0</v>
      </c>
      <c r="H13" s="215">
        <v>4.9000000000000004</v>
      </c>
    </row>
    <row r="14" spans="1:8" x14ac:dyDescent="0.3">
      <c r="A14" s="212" t="s">
        <v>81</v>
      </c>
      <c r="B14" s="599"/>
      <c r="C14" s="213" t="s">
        <v>84</v>
      </c>
      <c r="D14" s="538">
        <v>2</v>
      </c>
      <c r="E14" s="538">
        <f t="shared" ref="E14:E15" si="1">31+1+10+1+5</f>
        <v>48</v>
      </c>
      <c r="F14" s="26">
        <v>0</v>
      </c>
      <c r="G14" s="216">
        <f t="shared" si="0"/>
        <v>0</v>
      </c>
      <c r="H14" s="215">
        <v>4.9000000000000004</v>
      </c>
    </row>
    <row r="15" spans="1:8" x14ac:dyDescent="0.3">
      <c r="A15" s="212" t="s">
        <v>83</v>
      </c>
      <c r="B15" s="599"/>
      <c r="C15" s="213" t="s">
        <v>86</v>
      </c>
      <c r="D15" s="538">
        <v>2</v>
      </c>
      <c r="E15" s="538">
        <f t="shared" si="1"/>
        <v>48</v>
      </c>
      <c r="F15" s="26">
        <v>0</v>
      </c>
      <c r="G15" s="216">
        <f t="shared" si="0"/>
        <v>0</v>
      </c>
      <c r="H15" s="215">
        <v>4.9000000000000004</v>
      </c>
    </row>
    <row r="16" spans="1:8" x14ac:dyDescent="0.3">
      <c r="A16" s="212" t="s">
        <v>85</v>
      </c>
      <c r="B16" s="599"/>
      <c r="C16" s="213" t="s">
        <v>682</v>
      </c>
      <c r="D16" s="217">
        <v>0.25</v>
      </c>
      <c r="E16" s="538">
        <f>E12</f>
        <v>68</v>
      </c>
      <c r="F16" s="26">
        <v>0</v>
      </c>
      <c r="G16" s="216">
        <f t="shared" si="0"/>
        <v>0</v>
      </c>
      <c r="H16" s="215">
        <v>4</v>
      </c>
    </row>
    <row r="17" spans="1:8" ht="15" thickBot="1" x14ac:dyDescent="0.35">
      <c r="A17" s="212" t="s">
        <v>600</v>
      </c>
      <c r="B17" s="600"/>
      <c r="C17" s="218" t="s">
        <v>666</v>
      </c>
      <c r="D17" s="538">
        <v>12</v>
      </c>
      <c r="E17" s="538">
        <v>1</v>
      </c>
      <c r="F17" s="26">
        <v>0</v>
      </c>
      <c r="G17" s="216">
        <f t="shared" si="0"/>
        <v>0</v>
      </c>
      <c r="H17" s="219" t="s">
        <v>106</v>
      </c>
    </row>
    <row r="18" spans="1:8" ht="15" thickBot="1" x14ac:dyDescent="0.35">
      <c r="A18" s="587" t="s">
        <v>87</v>
      </c>
      <c r="B18" s="588"/>
      <c r="C18" s="588"/>
      <c r="D18" s="588"/>
      <c r="E18" s="588"/>
      <c r="F18" s="588"/>
      <c r="G18" s="588"/>
      <c r="H18" s="589"/>
    </row>
    <row r="19" spans="1:8" ht="28.8" x14ac:dyDescent="0.3">
      <c r="A19" s="236" t="s">
        <v>790</v>
      </c>
      <c r="B19" s="623" t="s">
        <v>791</v>
      </c>
      <c r="C19" s="238" t="s">
        <v>88</v>
      </c>
      <c r="D19" s="537">
        <v>2</v>
      </c>
      <c r="E19" s="383">
        <f>12*4+5*43</f>
        <v>263</v>
      </c>
      <c r="F19" s="457">
        <v>0</v>
      </c>
      <c r="G19" s="364">
        <f>D19*E19*ROUND(F19,2)</f>
        <v>0</v>
      </c>
      <c r="H19" s="458">
        <v>4.9000000000000004</v>
      </c>
    </row>
    <row r="20" spans="1:8" ht="28.8" x14ac:dyDescent="0.3">
      <c r="A20" s="212" t="s">
        <v>792</v>
      </c>
      <c r="B20" s="624"/>
      <c r="C20" s="225" t="s">
        <v>89</v>
      </c>
      <c r="D20" s="538">
        <v>2</v>
      </c>
      <c r="E20" s="226">
        <f>43*3</f>
        <v>129</v>
      </c>
      <c r="F20" s="84">
        <v>0</v>
      </c>
      <c r="G20" s="216">
        <f t="shared" ref="G20:G25" si="2">D20*E20*ROUND(F20,2)</f>
        <v>0</v>
      </c>
      <c r="H20" s="227">
        <v>4.9000000000000004</v>
      </c>
    </row>
    <row r="21" spans="1:8" x14ac:dyDescent="0.3">
      <c r="A21" s="212" t="s">
        <v>793</v>
      </c>
      <c r="B21" s="624"/>
      <c r="C21" s="213" t="s">
        <v>86</v>
      </c>
      <c r="D21" s="538">
        <v>2</v>
      </c>
      <c r="E21" s="226">
        <f>SUM(E19:E20)</f>
        <v>392</v>
      </c>
      <c r="F21" s="84">
        <v>0</v>
      </c>
      <c r="G21" s="216">
        <f t="shared" si="2"/>
        <v>0</v>
      </c>
      <c r="H21" s="228">
        <v>4.9000000000000004</v>
      </c>
    </row>
    <row r="22" spans="1:8" x14ac:dyDescent="0.3">
      <c r="A22" s="212" t="s">
        <v>794</v>
      </c>
      <c r="B22" s="593" t="s">
        <v>795</v>
      </c>
      <c r="C22" s="225" t="s">
        <v>601</v>
      </c>
      <c r="D22" s="538">
        <v>2</v>
      </c>
      <c r="E22" s="226">
        <v>240</v>
      </c>
      <c r="F22" s="84">
        <v>0</v>
      </c>
      <c r="G22" s="216">
        <f t="shared" si="2"/>
        <v>0</v>
      </c>
      <c r="H22" s="227">
        <v>4.9000000000000004</v>
      </c>
    </row>
    <row r="23" spans="1:8" ht="28.8" x14ac:dyDescent="0.3">
      <c r="A23" s="212" t="s">
        <v>796</v>
      </c>
      <c r="B23" s="593"/>
      <c r="C23" s="225" t="s">
        <v>91</v>
      </c>
      <c r="D23" s="538">
        <v>2</v>
      </c>
      <c r="E23" s="226">
        <v>360</v>
      </c>
      <c r="F23" s="84">
        <v>0</v>
      </c>
      <c r="G23" s="216">
        <f t="shared" si="2"/>
        <v>0</v>
      </c>
      <c r="H23" s="227">
        <v>4.9000000000000004</v>
      </c>
    </row>
    <row r="24" spans="1:8" x14ac:dyDescent="0.3">
      <c r="A24" s="212" t="s">
        <v>797</v>
      </c>
      <c r="B24" s="593"/>
      <c r="C24" s="225" t="s">
        <v>86</v>
      </c>
      <c r="D24" s="538">
        <v>2</v>
      </c>
      <c r="E24" s="226">
        <f>SUM(E22:E23)</f>
        <v>600</v>
      </c>
      <c r="F24" s="84">
        <v>0</v>
      </c>
      <c r="G24" s="216">
        <f t="shared" si="2"/>
        <v>0</v>
      </c>
      <c r="H24" s="227">
        <v>4.9000000000000004</v>
      </c>
    </row>
    <row r="25" spans="1:8" ht="15" thickBot="1" x14ac:dyDescent="0.35">
      <c r="A25" s="229" t="s">
        <v>798</v>
      </c>
      <c r="B25" s="230"/>
      <c r="C25" s="231" t="s">
        <v>666</v>
      </c>
      <c r="D25" s="232">
        <v>2</v>
      </c>
      <c r="E25" s="233">
        <v>1</v>
      </c>
      <c r="F25" s="459">
        <v>0</v>
      </c>
      <c r="G25" s="234">
        <f t="shared" si="2"/>
        <v>0</v>
      </c>
      <c r="H25" s="235">
        <v>4.9000000000000004</v>
      </c>
    </row>
    <row r="26" spans="1:8" ht="15" thickBot="1" x14ac:dyDescent="0.35">
      <c r="A26" s="595" t="s">
        <v>92</v>
      </c>
      <c r="B26" s="596"/>
      <c r="C26" s="596"/>
      <c r="D26" s="596"/>
      <c r="E26" s="596"/>
      <c r="F26" s="596"/>
      <c r="G26" s="596"/>
      <c r="H26" s="597"/>
    </row>
    <row r="27" spans="1:8" x14ac:dyDescent="0.3">
      <c r="A27" s="236" t="s">
        <v>802</v>
      </c>
      <c r="B27" s="237" t="s">
        <v>841</v>
      </c>
      <c r="C27" s="238" t="s">
        <v>95</v>
      </c>
      <c r="D27" s="537">
        <v>1</v>
      </c>
      <c r="E27" s="537">
        <v>9</v>
      </c>
      <c r="F27" s="26">
        <v>0</v>
      </c>
      <c r="G27" s="216">
        <f>D27*E27*ROUND(F27,2)</f>
        <v>0</v>
      </c>
      <c r="H27" s="239">
        <v>9</v>
      </c>
    </row>
    <row r="28" spans="1:8" x14ac:dyDescent="0.3">
      <c r="A28" s="212" t="s">
        <v>803</v>
      </c>
      <c r="B28" s="538" t="s">
        <v>94</v>
      </c>
      <c r="C28" s="213" t="s">
        <v>602</v>
      </c>
      <c r="D28" s="538">
        <v>1</v>
      </c>
      <c r="E28" s="538">
        <v>51</v>
      </c>
      <c r="F28" s="26">
        <v>0</v>
      </c>
      <c r="G28" s="216">
        <f t="shared" ref="G28:G31" si="3">D28*E28*ROUND(F28,2)</f>
        <v>0</v>
      </c>
      <c r="H28" s="215">
        <v>9</v>
      </c>
    </row>
    <row r="29" spans="1:8" x14ac:dyDescent="0.3">
      <c r="A29" s="212" t="s">
        <v>804</v>
      </c>
      <c r="B29" s="538" t="s">
        <v>94</v>
      </c>
      <c r="C29" s="213" t="s">
        <v>604</v>
      </c>
      <c r="D29" s="538">
        <v>1</v>
      </c>
      <c r="E29" s="538">
        <v>51</v>
      </c>
      <c r="F29" s="26">
        <v>0</v>
      </c>
      <c r="G29" s="216">
        <f t="shared" si="3"/>
        <v>0</v>
      </c>
      <c r="H29" s="215">
        <v>9</v>
      </c>
    </row>
    <row r="30" spans="1:8" x14ac:dyDescent="0.3">
      <c r="A30" s="212" t="s">
        <v>805</v>
      </c>
      <c r="B30" s="538" t="s">
        <v>94</v>
      </c>
      <c r="C30" s="213" t="s">
        <v>86</v>
      </c>
      <c r="D30" s="538">
        <v>1</v>
      </c>
      <c r="E30" s="538">
        <v>102</v>
      </c>
      <c r="F30" s="26">
        <v>0</v>
      </c>
      <c r="G30" s="216">
        <f t="shared" si="3"/>
        <v>0</v>
      </c>
      <c r="H30" s="215">
        <v>9</v>
      </c>
    </row>
    <row r="31" spans="1:8" ht="15" thickBot="1" x14ac:dyDescent="0.35">
      <c r="A31" s="229" t="s">
        <v>806</v>
      </c>
      <c r="B31" s="232" t="s">
        <v>94</v>
      </c>
      <c r="C31" s="231" t="s">
        <v>666</v>
      </c>
      <c r="D31" s="232">
        <v>1</v>
      </c>
      <c r="E31" s="232">
        <v>1</v>
      </c>
      <c r="F31" s="26">
        <v>0</v>
      </c>
      <c r="G31" s="240">
        <f t="shared" si="3"/>
        <v>0</v>
      </c>
      <c r="H31" s="241">
        <v>9</v>
      </c>
    </row>
    <row r="32" spans="1:8" ht="15" thickBot="1" x14ac:dyDescent="0.35">
      <c r="A32" s="57"/>
      <c r="B32" s="57"/>
      <c r="D32" s="94"/>
      <c r="E32" s="242"/>
      <c r="F32" s="243" t="s">
        <v>12</v>
      </c>
      <c r="G32" s="244">
        <f>SUM(G11:G17,G19:G25,G27:G31)</f>
        <v>0</v>
      </c>
      <c r="H32" s="245"/>
    </row>
    <row r="33" spans="1:8" x14ac:dyDescent="0.3">
      <c r="A33" s="95"/>
      <c r="B33" s="95"/>
      <c r="C33" s="95"/>
      <c r="D33" s="95"/>
      <c r="E33" s="95"/>
      <c r="F33" s="95"/>
      <c r="G33" s="96"/>
      <c r="H33" s="95"/>
    </row>
    <row r="34" spans="1:8" x14ac:dyDescent="0.3">
      <c r="A34" s="246" t="s">
        <v>0</v>
      </c>
      <c r="B34" s="247"/>
      <c r="C34" s="248" t="s">
        <v>73</v>
      </c>
      <c r="D34" s="249"/>
      <c r="E34" s="250"/>
      <c r="F34" s="251"/>
      <c r="G34" s="251"/>
      <c r="H34" s="250"/>
    </row>
    <row r="35" spans="1:8" ht="15" thickBot="1" x14ac:dyDescent="0.35">
      <c r="A35" s="606" t="s">
        <v>838</v>
      </c>
      <c r="B35" s="607"/>
      <c r="C35" s="607"/>
      <c r="D35" s="607"/>
      <c r="E35" s="607"/>
      <c r="F35" s="607"/>
      <c r="G35" s="607"/>
      <c r="H35" s="608"/>
    </row>
    <row r="36" spans="1:8" ht="43.8" thickBot="1" x14ac:dyDescent="0.35">
      <c r="A36" s="280" t="s">
        <v>1</v>
      </c>
      <c r="B36" s="253" t="s">
        <v>2</v>
      </c>
      <c r="C36" s="253" t="s">
        <v>3</v>
      </c>
      <c r="D36" s="253" t="s">
        <v>4</v>
      </c>
      <c r="E36" s="253" t="s">
        <v>5</v>
      </c>
      <c r="F36" s="253" t="s">
        <v>6</v>
      </c>
      <c r="G36" s="253" t="s">
        <v>7</v>
      </c>
      <c r="H36" s="254" t="s">
        <v>8</v>
      </c>
    </row>
    <row r="37" spans="1:8" x14ac:dyDescent="0.3">
      <c r="A37" s="460" t="s">
        <v>150</v>
      </c>
      <c r="B37" s="255" t="s">
        <v>842</v>
      </c>
      <c r="C37" s="256" t="s">
        <v>607</v>
      </c>
      <c r="D37" s="257">
        <v>2</v>
      </c>
      <c r="E37" s="258">
        <v>6</v>
      </c>
      <c r="F37" s="25">
        <v>0</v>
      </c>
      <c r="G37" s="364">
        <f>D37*E37*ROUND(F37,2)</f>
        <v>0</v>
      </c>
      <c r="H37" s="239">
        <v>4.9000000000000004</v>
      </c>
    </row>
    <row r="38" spans="1:8" x14ac:dyDescent="0.3">
      <c r="A38" s="281" t="s">
        <v>151</v>
      </c>
      <c r="B38" s="259" t="str">
        <f>B37</f>
        <v>TU8b, 9b, TU1-4</v>
      </c>
      <c r="C38" s="260" t="s">
        <v>609</v>
      </c>
      <c r="D38" s="261">
        <v>2</v>
      </c>
      <c r="E38" s="262">
        <v>6</v>
      </c>
      <c r="F38" s="26">
        <v>0</v>
      </c>
      <c r="G38" s="216">
        <f t="shared" ref="G38:G55" si="4">D38*E38*ROUND(F38,2)</f>
        <v>0</v>
      </c>
      <c r="H38" s="215">
        <v>4.9000000000000004</v>
      </c>
    </row>
    <row r="39" spans="1:8" x14ac:dyDescent="0.3">
      <c r="A39" s="281" t="s">
        <v>152</v>
      </c>
      <c r="B39" s="259" t="str">
        <f>B38</f>
        <v>TU8b, 9b, TU1-4</v>
      </c>
      <c r="C39" s="260" t="s">
        <v>210</v>
      </c>
      <c r="D39" s="261">
        <v>2</v>
      </c>
      <c r="E39" s="262">
        <v>6</v>
      </c>
      <c r="F39" s="26">
        <v>0</v>
      </c>
      <c r="G39" s="216">
        <f t="shared" si="4"/>
        <v>0</v>
      </c>
      <c r="H39" s="215">
        <v>4.9000000000000004</v>
      </c>
    </row>
    <row r="40" spans="1:8" x14ac:dyDescent="0.3">
      <c r="A40" s="281" t="s">
        <v>154</v>
      </c>
      <c r="B40" s="259" t="str">
        <f t="shared" ref="B40:B56" si="5">B39</f>
        <v>TU8b, 9b, TU1-4</v>
      </c>
      <c r="C40" s="260" t="s">
        <v>613</v>
      </c>
      <c r="D40" s="261">
        <v>2</v>
      </c>
      <c r="E40" s="262">
        <v>6</v>
      </c>
      <c r="F40" s="26">
        <v>0</v>
      </c>
      <c r="G40" s="216">
        <f t="shared" si="4"/>
        <v>0</v>
      </c>
      <c r="H40" s="215">
        <v>4.9000000000000004</v>
      </c>
    </row>
    <row r="41" spans="1:8" x14ac:dyDescent="0.3">
      <c r="A41" s="281" t="s">
        <v>156</v>
      </c>
      <c r="B41" s="259" t="str">
        <f t="shared" si="5"/>
        <v>TU8b, 9b, TU1-4</v>
      </c>
      <c r="C41" s="260" t="s">
        <v>155</v>
      </c>
      <c r="D41" s="261">
        <v>2</v>
      </c>
      <c r="E41" s="262">
        <v>6</v>
      </c>
      <c r="F41" s="26">
        <v>0</v>
      </c>
      <c r="G41" s="216">
        <f t="shared" si="4"/>
        <v>0</v>
      </c>
      <c r="H41" s="215">
        <v>4.9000000000000004</v>
      </c>
    </row>
    <row r="42" spans="1:8" x14ac:dyDescent="0.3">
      <c r="A42" s="281" t="s">
        <v>158</v>
      </c>
      <c r="B42" s="259" t="str">
        <f t="shared" si="5"/>
        <v>TU8b, 9b, TU1-4</v>
      </c>
      <c r="C42" s="260" t="s">
        <v>615</v>
      </c>
      <c r="D42" s="261">
        <v>2</v>
      </c>
      <c r="E42" s="262">
        <v>6</v>
      </c>
      <c r="F42" s="26">
        <v>0</v>
      </c>
      <c r="G42" s="216">
        <f t="shared" si="4"/>
        <v>0</v>
      </c>
      <c r="H42" s="215">
        <v>4.9000000000000004</v>
      </c>
    </row>
    <row r="43" spans="1:8" x14ac:dyDescent="0.3">
      <c r="A43" s="281" t="s">
        <v>160</v>
      </c>
      <c r="B43" s="259" t="str">
        <f t="shared" si="5"/>
        <v>TU8b, 9b, TU1-4</v>
      </c>
      <c r="C43" s="260" t="s">
        <v>173</v>
      </c>
      <c r="D43" s="261">
        <v>2</v>
      </c>
      <c r="E43" s="262">
        <v>6</v>
      </c>
      <c r="F43" s="26">
        <v>0</v>
      </c>
      <c r="G43" s="216">
        <f t="shared" si="4"/>
        <v>0</v>
      </c>
      <c r="H43" s="215">
        <v>4.9000000000000004</v>
      </c>
    </row>
    <row r="44" spans="1:8" x14ac:dyDescent="0.3">
      <c r="A44" s="281" t="s">
        <v>161</v>
      </c>
      <c r="B44" s="259" t="str">
        <f t="shared" si="5"/>
        <v>TU8b, 9b, TU1-4</v>
      </c>
      <c r="C44" s="260" t="s">
        <v>68</v>
      </c>
      <c r="D44" s="261">
        <v>2</v>
      </c>
      <c r="E44" s="262">
        <v>6</v>
      </c>
      <c r="F44" s="26">
        <v>0</v>
      </c>
      <c r="G44" s="216">
        <f t="shared" si="4"/>
        <v>0</v>
      </c>
      <c r="H44" s="215">
        <v>4.9000000000000004</v>
      </c>
    </row>
    <row r="45" spans="1:8" x14ac:dyDescent="0.3">
      <c r="A45" s="281" t="s">
        <v>163</v>
      </c>
      <c r="B45" s="259" t="str">
        <f t="shared" si="5"/>
        <v>TU8b, 9b, TU1-4</v>
      </c>
      <c r="C45" s="260" t="s">
        <v>618</v>
      </c>
      <c r="D45" s="261">
        <v>2</v>
      </c>
      <c r="E45" s="262">
        <v>6</v>
      </c>
      <c r="F45" s="26">
        <v>0</v>
      </c>
      <c r="G45" s="216">
        <f t="shared" si="4"/>
        <v>0</v>
      </c>
      <c r="H45" s="215">
        <v>4.9000000000000004</v>
      </c>
    </row>
    <row r="46" spans="1:8" x14ac:dyDescent="0.3">
      <c r="A46" s="281" t="s">
        <v>165</v>
      </c>
      <c r="B46" s="259" t="str">
        <f t="shared" si="5"/>
        <v>TU8b, 9b, TU1-4</v>
      </c>
      <c r="C46" s="260" t="s">
        <v>620</v>
      </c>
      <c r="D46" s="261">
        <v>2</v>
      </c>
      <c r="E46" s="262">
        <v>6</v>
      </c>
      <c r="F46" s="26">
        <v>0</v>
      </c>
      <c r="G46" s="216">
        <f t="shared" si="4"/>
        <v>0</v>
      </c>
      <c r="H46" s="215">
        <v>4.9000000000000004</v>
      </c>
    </row>
    <row r="47" spans="1:8" x14ac:dyDescent="0.3">
      <c r="A47" s="281" t="s">
        <v>166</v>
      </c>
      <c r="B47" s="259" t="str">
        <f t="shared" si="5"/>
        <v>TU8b, 9b, TU1-4</v>
      </c>
      <c r="C47" s="260" t="s">
        <v>11</v>
      </c>
      <c r="D47" s="261">
        <v>2</v>
      </c>
      <c r="E47" s="262">
        <v>6</v>
      </c>
      <c r="F47" s="26">
        <v>0</v>
      </c>
      <c r="G47" s="216">
        <f t="shared" si="4"/>
        <v>0</v>
      </c>
      <c r="H47" s="215">
        <v>4.9000000000000004</v>
      </c>
    </row>
    <row r="48" spans="1:8" ht="28.8" x14ac:dyDescent="0.3">
      <c r="A48" s="281" t="s">
        <v>168</v>
      </c>
      <c r="B48" s="259" t="str">
        <f t="shared" si="5"/>
        <v>TU8b, 9b, TU1-4</v>
      </c>
      <c r="C48" s="260" t="s">
        <v>680</v>
      </c>
      <c r="D48" s="261">
        <v>2</v>
      </c>
      <c r="E48" s="262">
        <v>6</v>
      </c>
      <c r="F48" s="26">
        <v>0</v>
      </c>
      <c r="G48" s="216">
        <f t="shared" si="4"/>
        <v>0</v>
      </c>
      <c r="H48" s="215">
        <v>4.9000000000000004</v>
      </c>
    </row>
    <row r="49" spans="1:8" x14ac:dyDescent="0.3">
      <c r="A49" s="281" t="s">
        <v>170</v>
      </c>
      <c r="B49" s="259" t="str">
        <f t="shared" si="5"/>
        <v>TU8b, 9b, TU1-4</v>
      </c>
      <c r="C49" s="260" t="s">
        <v>171</v>
      </c>
      <c r="D49" s="261">
        <v>2</v>
      </c>
      <c r="E49" s="262">
        <v>6</v>
      </c>
      <c r="F49" s="26">
        <v>0</v>
      </c>
      <c r="G49" s="216">
        <f t="shared" si="4"/>
        <v>0</v>
      </c>
      <c r="H49" s="215">
        <v>4.9000000000000004</v>
      </c>
    </row>
    <row r="50" spans="1:8" x14ac:dyDescent="0.3">
      <c r="A50" s="281" t="s">
        <v>172</v>
      </c>
      <c r="B50" s="259" t="str">
        <f t="shared" si="5"/>
        <v>TU8b, 9b, TU1-4</v>
      </c>
      <c r="C50" s="260" t="s">
        <v>681</v>
      </c>
      <c r="D50" s="261">
        <v>2</v>
      </c>
      <c r="E50" s="262">
        <v>6</v>
      </c>
      <c r="F50" s="26">
        <v>0</v>
      </c>
      <c r="G50" s="216">
        <f t="shared" si="4"/>
        <v>0</v>
      </c>
      <c r="H50" s="215">
        <v>4.9000000000000004</v>
      </c>
    </row>
    <row r="51" spans="1:8" x14ac:dyDescent="0.3">
      <c r="A51" s="281" t="s">
        <v>174</v>
      </c>
      <c r="B51" s="259" t="str">
        <f t="shared" si="5"/>
        <v>TU8b, 9b, TU1-4</v>
      </c>
      <c r="C51" s="260" t="s">
        <v>224</v>
      </c>
      <c r="D51" s="261">
        <v>2</v>
      </c>
      <c r="E51" s="262">
        <v>6</v>
      </c>
      <c r="F51" s="26">
        <v>0</v>
      </c>
      <c r="G51" s="216">
        <f t="shared" si="4"/>
        <v>0</v>
      </c>
      <c r="H51" s="215">
        <v>4.9000000000000004</v>
      </c>
    </row>
    <row r="52" spans="1:8" x14ac:dyDescent="0.3">
      <c r="A52" s="281" t="s">
        <v>175</v>
      </c>
      <c r="B52" s="259" t="str">
        <f t="shared" si="5"/>
        <v>TU8b, 9b, TU1-4</v>
      </c>
      <c r="C52" s="260" t="s">
        <v>181</v>
      </c>
      <c r="D52" s="261">
        <v>2</v>
      </c>
      <c r="E52" s="262">
        <v>6</v>
      </c>
      <c r="F52" s="26">
        <v>0</v>
      </c>
      <c r="G52" s="216">
        <f t="shared" si="4"/>
        <v>0</v>
      </c>
      <c r="H52" s="215">
        <v>4.9000000000000004</v>
      </c>
    </row>
    <row r="53" spans="1:8" x14ac:dyDescent="0.3">
      <c r="A53" s="281" t="s">
        <v>177</v>
      </c>
      <c r="B53" s="259" t="str">
        <f t="shared" si="5"/>
        <v>TU8b, 9b, TU1-4</v>
      </c>
      <c r="C53" s="260" t="s">
        <v>257</v>
      </c>
      <c r="D53" s="261">
        <v>2</v>
      </c>
      <c r="E53" s="262">
        <v>6</v>
      </c>
      <c r="F53" s="26">
        <v>0</v>
      </c>
      <c r="G53" s="216">
        <f t="shared" si="4"/>
        <v>0</v>
      </c>
      <c r="H53" s="215">
        <v>4.9000000000000004</v>
      </c>
    </row>
    <row r="54" spans="1:8" x14ac:dyDescent="0.3">
      <c r="A54" s="281" t="s">
        <v>179</v>
      </c>
      <c r="B54" s="259" t="str">
        <f t="shared" si="5"/>
        <v>TU8b, 9b, TU1-4</v>
      </c>
      <c r="C54" s="260" t="s">
        <v>237</v>
      </c>
      <c r="D54" s="261">
        <v>2</v>
      </c>
      <c r="E54" s="262">
        <v>6</v>
      </c>
      <c r="F54" s="26">
        <v>0</v>
      </c>
      <c r="G54" s="216">
        <f t="shared" si="4"/>
        <v>0</v>
      </c>
      <c r="H54" s="215">
        <v>4.9000000000000004</v>
      </c>
    </row>
    <row r="55" spans="1:8" ht="28.8" x14ac:dyDescent="0.3">
      <c r="A55" s="281" t="s">
        <v>180</v>
      </c>
      <c r="B55" s="259" t="str">
        <f t="shared" si="5"/>
        <v>TU8b, 9b, TU1-4</v>
      </c>
      <c r="C55" s="260" t="s">
        <v>785</v>
      </c>
      <c r="D55" s="261">
        <v>2</v>
      </c>
      <c r="E55" s="262">
        <v>6</v>
      </c>
      <c r="F55" s="26">
        <v>0</v>
      </c>
      <c r="G55" s="216">
        <f t="shared" si="4"/>
        <v>0</v>
      </c>
      <c r="H55" s="215">
        <v>4.9000000000000004</v>
      </c>
    </row>
    <row r="56" spans="1:8" x14ac:dyDescent="0.3">
      <c r="A56" s="281" t="s">
        <v>260</v>
      </c>
      <c r="B56" s="259" t="str">
        <f t="shared" si="5"/>
        <v>TU8b, 9b, TU1-4</v>
      </c>
      <c r="C56" s="213" t="s">
        <v>682</v>
      </c>
      <c r="D56" s="263">
        <v>0.25</v>
      </c>
      <c r="E56" s="262">
        <v>6</v>
      </c>
      <c r="F56" s="26">
        <v>0</v>
      </c>
      <c r="G56" s="216">
        <f>D56*E56*ROUND(F56,2)</f>
        <v>0</v>
      </c>
      <c r="H56" s="215">
        <v>4</v>
      </c>
    </row>
    <row r="57" spans="1:8" x14ac:dyDescent="0.3">
      <c r="A57" s="281" t="s">
        <v>811</v>
      </c>
      <c r="B57" s="259" t="s">
        <v>844</v>
      </c>
      <c r="C57" s="260" t="s">
        <v>787</v>
      </c>
      <c r="D57" s="261">
        <v>2</v>
      </c>
      <c r="E57" s="262">
        <v>4</v>
      </c>
      <c r="F57" s="26">
        <v>0</v>
      </c>
      <c r="G57" s="216">
        <f t="shared" ref="G57:G58" si="6">D57*E57*ROUND(F57,2)</f>
        <v>0</v>
      </c>
      <c r="H57" s="215">
        <v>4.9000000000000004</v>
      </c>
    </row>
    <row r="58" spans="1:8" ht="15" thickBot="1" x14ac:dyDescent="0.35">
      <c r="A58" s="264" t="s">
        <v>843</v>
      </c>
      <c r="B58" s="265" t="str">
        <f>B53</f>
        <v>TU8b, 9b, TU1-4</v>
      </c>
      <c r="C58" s="218" t="s">
        <v>666</v>
      </c>
      <c r="D58" s="266">
        <v>2</v>
      </c>
      <c r="E58" s="267">
        <v>1</v>
      </c>
      <c r="F58" s="197">
        <v>0</v>
      </c>
      <c r="G58" s="240">
        <f t="shared" si="6"/>
        <v>0</v>
      </c>
      <c r="H58" s="235">
        <v>4.9000000000000004</v>
      </c>
    </row>
    <row r="59" spans="1:8" ht="15" thickBot="1" x14ac:dyDescent="0.35">
      <c r="A59" s="57"/>
      <c r="B59" s="57"/>
      <c r="D59" s="94"/>
      <c r="E59" s="94"/>
      <c r="F59" s="268" t="s">
        <v>12</v>
      </c>
      <c r="G59" s="269">
        <f>SUM(G37:G58)</f>
        <v>0</v>
      </c>
      <c r="H59" s="270"/>
    </row>
    <row r="60" spans="1:8" x14ac:dyDescent="0.3">
      <c r="A60" s="271"/>
      <c r="B60" s="97"/>
      <c r="C60" s="97"/>
      <c r="D60" s="97"/>
      <c r="E60" s="97"/>
      <c r="F60" s="97"/>
      <c r="G60" s="97"/>
      <c r="H60" s="272"/>
    </row>
    <row r="61" spans="1:8" x14ac:dyDescent="0.3">
      <c r="A61" s="273" t="s">
        <v>0</v>
      </c>
      <c r="B61" s="274"/>
      <c r="C61" s="275" t="s">
        <v>9</v>
      </c>
      <c r="D61" s="276"/>
      <c r="E61" s="277"/>
      <c r="F61" s="278"/>
      <c r="G61" s="279"/>
      <c r="H61" s="250"/>
    </row>
    <row r="62" spans="1:8" ht="15" thickBot="1" x14ac:dyDescent="0.35">
      <c r="A62" s="606" t="s">
        <v>838</v>
      </c>
      <c r="B62" s="607"/>
      <c r="C62" s="607"/>
      <c r="D62" s="607"/>
      <c r="E62" s="607"/>
      <c r="F62" s="607"/>
      <c r="G62" s="607"/>
      <c r="H62" s="608"/>
    </row>
    <row r="63" spans="1:8" ht="43.8" thickBot="1" x14ac:dyDescent="0.35">
      <c r="A63" s="280" t="s">
        <v>1</v>
      </c>
      <c r="B63" s="253" t="s">
        <v>2</v>
      </c>
      <c r="C63" s="253" t="s">
        <v>3</v>
      </c>
      <c r="D63" s="253" t="s">
        <v>4</v>
      </c>
      <c r="E63" s="253" t="s">
        <v>5</v>
      </c>
      <c r="F63" s="253" t="s">
        <v>6</v>
      </c>
      <c r="G63" s="253" t="s">
        <v>7</v>
      </c>
      <c r="H63" s="254" t="s">
        <v>8</v>
      </c>
    </row>
    <row r="64" spans="1:8" ht="15" thickBot="1" x14ac:dyDescent="0.35">
      <c r="A64" s="587" t="s">
        <v>845</v>
      </c>
      <c r="B64" s="588"/>
      <c r="C64" s="588"/>
      <c r="D64" s="588"/>
      <c r="E64" s="588"/>
      <c r="F64" s="588"/>
      <c r="G64" s="588"/>
      <c r="H64" s="589"/>
    </row>
    <row r="65" spans="1:8" x14ac:dyDescent="0.3">
      <c r="A65" s="281" t="s">
        <v>282</v>
      </c>
      <c r="B65" s="528" t="s">
        <v>846</v>
      </c>
      <c r="C65" s="260" t="s">
        <v>210</v>
      </c>
      <c r="D65" s="261">
        <v>2</v>
      </c>
      <c r="E65" s="261">
        <v>4</v>
      </c>
      <c r="F65" s="26">
        <v>0</v>
      </c>
      <c r="G65" s="216">
        <f>D65*E65*ROUND(F65,2)</f>
        <v>0</v>
      </c>
      <c r="H65" s="215">
        <v>4.9000000000000004</v>
      </c>
    </row>
    <row r="66" spans="1:8" x14ac:dyDescent="0.3">
      <c r="A66" s="281" t="s">
        <v>283</v>
      </c>
      <c r="B66" s="528" t="str">
        <f t="shared" ref="B66:B78" si="7">B65</f>
        <v>RCSS1,3,4,6</v>
      </c>
      <c r="C66" s="260" t="s">
        <v>155</v>
      </c>
      <c r="D66" s="261">
        <v>2</v>
      </c>
      <c r="E66" s="261">
        <v>4</v>
      </c>
      <c r="F66" s="26">
        <v>0</v>
      </c>
      <c r="G66" s="216">
        <f t="shared" ref="G66:G78" si="8">D66*E66*ROUND(F66,2)</f>
        <v>0</v>
      </c>
      <c r="H66" s="215">
        <v>4.9000000000000004</v>
      </c>
    </row>
    <row r="67" spans="1:8" x14ac:dyDescent="0.3">
      <c r="A67" s="281" t="s">
        <v>284</v>
      </c>
      <c r="B67" s="528" t="str">
        <f t="shared" si="7"/>
        <v>RCSS1,3,4,6</v>
      </c>
      <c r="C67" s="260" t="s">
        <v>230</v>
      </c>
      <c r="D67" s="261">
        <v>2</v>
      </c>
      <c r="E67" s="261">
        <v>4</v>
      </c>
      <c r="F67" s="26">
        <v>0</v>
      </c>
      <c r="G67" s="216">
        <f t="shared" si="8"/>
        <v>0</v>
      </c>
      <c r="H67" s="215">
        <v>4.9000000000000004</v>
      </c>
    </row>
    <row r="68" spans="1:8" x14ac:dyDescent="0.3">
      <c r="A68" s="281" t="s">
        <v>285</v>
      </c>
      <c r="B68" s="528" t="str">
        <f t="shared" si="7"/>
        <v>RCSS1,3,4,6</v>
      </c>
      <c r="C68" s="260" t="s">
        <v>68</v>
      </c>
      <c r="D68" s="261">
        <v>2</v>
      </c>
      <c r="E68" s="261">
        <v>4</v>
      </c>
      <c r="F68" s="26">
        <v>0</v>
      </c>
      <c r="G68" s="216">
        <f t="shared" si="8"/>
        <v>0</v>
      </c>
      <c r="H68" s="215">
        <v>4.9000000000000004</v>
      </c>
    </row>
    <row r="69" spans="1:8" x14ac:dyDescent="0.3">
      <c r="A69" s="281" t="s">
        <v>286</v>
      </c>
      <c r="B69" s="528" t="str">
        <f t="shared" si="7"/>
        <v>RCSS1,3,4,6</v>
      </c>
      <c r="C69" s="260" t="s">
        <v>618</v>
      </c>
      <c r="D69" s="261">
        <v>2</v>
      </c>
      <c r="E69" s="261">
        <v>4</v>
      </c>
      <c r="F69" s="26">
        <v>0</v>
      </c>
      <c r="G69" s="216">
        <f t="shared" si="8"/>
        <v>0</v>
      </c>
      <c r="H69" s="215">
        <v>4.9000000000000004</v>
      </c>
    </row>
    <row r="70" spans="1:8" x14ac:dyDescent="0.3">
      <c r="A70" s="281" t="s">
        <v>287</v>
      </c>
      <c r="B70" s="528" t="str">
        <f t="shared" si="7"/>
        <v>RCSS1,3,4,6</v>
      </c>
      <c r="C70" s="260" t="s">
        <v>679</v>
      </c>
      <c r="D70" s="261">
        <v>2</v>
      </c>
      <c r="E70" s="261">
        <v>4</v>
      </c>
      <c r="F70" s="26">
        <v>0</v>
      </c>
      <c r="G70" s="216">
        <f t="shared" si="8"/>
        <v>0</v>
      </c>
      <c r="H70" s="215">
        <v>4.9000000000000004</v>
      </c>
    </row>
    <row r="71" spans="1:8" x14ac:dyDescent="0.3">
      <c r="A71" s="281" t="s">
        <v>288</v>
      </c>
      <c r="B71" s="528" t="str">
        <f t="shared" si="7"/>
        <v>RCSS1,3,4,6</v>
      </c>
      <c r="C71" s="260" t="s">
        <v>620</v>
      </c>
      <c r="D71" s="261">
        <v>2</v>
      </c>
      <c r="E71" s="261">
        <v>4</v>
      </c>
      <c r="F71" s="26">
        <v>0</v>
      </c>
      <c r="G71" s="216">
        <f t="shared" si="8"/>
        <v>0</v>
      </c>
      <c r="H71" s="215">
        <v>4.9000000000000004</v>
      </c>
    </row>
    <row r="72" spans="1:8" x14ac:dyDescent="0.3">
      <c r="A72" s="281" t="s">
        <v>289</v>
      </c>
      <c r="B72" s="528" t="str">
        <f t="shared" si="7"/>
        <v>RCSS1,3,4,6</v>
      </c>
      <c r="C72" s="260" t="s">
        <v>11</v>
      </c>
      <c r="D72" s="261">
        <v>2</v>
      </c>
      <c r="E72" s="261">
        <v>4</v>
      </c>
      <c r="F72" s="26">
        <v>0</v>
      </c>
      <c r="G72" s="216">
        <f t="shared" si="8"/>
        <v>0</v>
      </c>
      <c r="H72" s="215">
        <v>4.9000000000000004</v>
      </c>
    </row>
    <row r="73" spans="1:8" ht="28.8" x14ac:dyDescent="0.3">
      <c r="A73" s="281" t="s">
        <v>290</v>
      </c>
      <c r="B73" s="528" t="str">
        <f t="shared" si="7"/>
        <v>RCSS1,3,4,6</v>
      </c>
      <c r="C73" s="260" t="s">
        <v>680</v>
      </c>
      <c r="D73" s="261">
        <v>2</v>
      </c>
      <c r="E73" s="261">
        <v>4</v>
      </c>
      <c r="F73" s="26">
        <v>0</v>
      </c>
      <c r="G73" s="216">
        <f t="shared" si="8"/>
        <v>0</v>
      </c>
      <c r="H73" s="215">
        <v>4.9000000000000004</v>
      </c>
    </row>
    <row r="74" spans="1:8" x14ac:dyDescent="0.3">
      <c r="A74" s="281" t="s">
        <v>291</v>
      </c>
      <c r="B74" s="528" t="str">
        <f t="shared" si="7"/>
        <v>RCSS1,3,4,6</v>
      </c>
      <c r="C74" s="260" t="s">
        <v>171</v>
      </c>
      <c r="D74" s="261">
        <v>2</v>
      </c>
      <c r="E74" s="261">
        <v>4</v>
      </c>
      <c r="F74" s="26">
        <v>0</v>
      </c>
      <c r="G74" s="216">
        <f t="shared" si="8"/>
        <v>0</v>
      </c>
      <c r="H74" s="215">
        <v>4.9000000000000004</v>
      </c>
    </row>
    <row r="75" spans="1:8" x14ac:dyDescent="0.3">
      <c r="A75" s="281" t="s">
        <v>292</v>
      </c>
      <c r="B75" s="528" t="str">
        <f t="shared" si="7"/>
        <v>RCSS1,3,4,6</v>
      </c>
      <c r="C75" s="260" t="s">
        <v>681</v>
      </c>
      <c r="D75" s="261">
        <v>2</v>
      </c>
      <c r="E75" s="261">
        <v>4</v>
      </c>
      <c r="F75" s="26">
        <v>0</v>
      </c>
      <c r="G75" s="216">
        <f t="shared" si="8"/>
        <v>0</v>
      </c>
      <c r="H75" s="215">
        <v>4.9000000000000004</v>
      </c>
    </row>
    <row r="76" spans="1:8" x14ac:dyDescent="0.3">
      <c r="A76" s="281" t="s">
        <v>293</v>
      </c>
      <c r="B76" s="528" t="str">
        <f t="shared" si="7"/>
        <v>RCSS1,3,4,6</v>
      </c>
      <c r="C76" s="260" t="s">
        <v>224</v>
      </c>
      <c r="D76" s="261">
        <v>2</v>
      </c>
      <c r="E76" s="261">
        <v>4</v>
      </c>
      <c r="F76" s="26">
        <v>0</v>
      </c>
      <c r="G76" s="216">
        <f t="shared" si="8"/>
        <v>0</v>
      </c>
      <c r="H76" s="215">
        <v>4.9000000000000004</v>
      </c>
    </row>
    <row r="77" spans="1:8" x14ac:dyDescent="0.3">
      <c r="A77" s="281" t="s">
        <v>295</v>
      </c>
      <c r="B77" s="528" t="str">
        <f t="shared" si="7"/>
        <v>RCSS1,3,4,6</v>
      </c>
      <c r="C77" s="213" t="s">
        <v>682</v>
      </c>
      <c r="D77" s="261">
        <v>0.25</v>
      </c>
      <c r="E77" s="261">
        <v>4</v>
      </c>
      <c r="F77" s="26">
        <v>0</v>
      </c>
      <c r="G77" s="216">
        <f t="shared" si="8"/>
        <v>0</v>
      </c>
      <c r="H77" s="215">
        <v>4</v>
      </c>
    </row>
    <row r="78" spans="1:8" ht="15" thickBot="1" x14ac:dyDescent="0.35">
      <c r="A78" s="281" t="s">
        <v>296</v>
      </c>
      <c r="B78" s="528" t="str">
        <f t="shared" si="7"/>
        <v>RCSS1,3,4,6</v>
      </c>
      <c r="C78" s="260" t="s">
        <v>666</v>
      </c>
      <c r="D78" s="261">
        <v>2</v>
      </c>
      <c r="E78" s="261">
        <v>1</v>
      </c>
      <c r="F78" s="26">
        <v>0</v>
      </c>
      <c r="G78" s="216">
        <f t="shared" si="8"/>
        <v>0</v>
      </c>
      <c r="H78" s="215">
        <v>4.9000000000000004</v>
      </c>
    </row>
    <row r="79" spans="1:8" ht="15" thickBot="1" x14ac:dyDescent="0.35">
      <c r="A79" s="587" t="s">
        <v>684</v>
      </c>
      <c r="B79" s="588"/>
      <c r="C79" s="588"/>
      <c r="D79" s="588"/>
      <c r="E79" s="588"/>
      <c r="F79" s="588"/>
      <c r="G79" s="588"/>
      <c r="H79" s="589"/>
    </row>
    <row r="80" spans="1:8" ht="28.8" customHeight="1" x14ac:dyDescent="0.3">
      <c r="A80" s="282" t="s">
        <v>297</v>
      </c>
      <c r="B80" s="599" t="s">
        <v>847</v>
      </c>
      <c r="C80" s="283" t="s">
        <v>687</v>
      </c>
      <c r="D80" s="282">
        <v>2</v>
      </c>
      <c r="E80" s="282">
        <v>11</v>
      </c>
      <c r="F80" s="26">
        <v>0</v>
      </c>
      <c r="G80" s="284">
        <f>D80*E80*ROUND(F80,2)</f>
        <v>0</v>
      </c>
      <c r="H80" s="285">
        <v>4.9000000000000004</v>
      </c>
    </row>
    <row r="81" spans="1:8" x14ac:dyDescent="0.3">
      <c r="A81" s="286" t="s">
        <v>298</v>
      </c>
      <c r="B81" s="599"/>
      <c r="C81" s="260" t="s">
        <v>227</v>
      </c>
      <c r="D81" s="261">
        <v>2</v>
      </c>
      <c r="E81" s="262">
        <v>11</v>
      </c>
      <c r="F81" s="26">
        <v>0</v>
      </c>
      <c r="G81" s="284">
        <f t="shared" ref="G81:G84" si="9">D81*E81*ROUND(F81,2)</f>
        <v>0</v>
      </c>
      <c r="H81" s="215">
        <v>4.9000000000000004</v>
      </c>
    </row>
    <row r="82" spans="1:8" x14ac:dyDescent="0.3">
      <c r="A82" s="286" t="s">
        <v>683</v>
      </c>
      <c r="B82" s="599"/>
      <c r="C82" s="260" t="s">
        <v>228</v>
      </c>
      <c r="D82" s="261">
        <v>2</v>
      </c>
      <c r="E82" s="262">
        <v>11</v>
      </c>
      <c r="F82" s="26">
        <v>0</v>
      </c>
      <c r="G82" s="284">
        <f t="shared" si="9"/>
        <v>0</v>
      </c>
      <c r="H82" s="215">
        <v>4.9000000000000004</v>
      </c>
    </row>
    <row r="83" spans="1:8" x14ac:dyDescent="0.3">
      <c r="A83" s="286" t="s">
        <v>685</v>
      </c>
      <c r="B83" s="599"/>
      <c r="C83" s="260" t="s">
        <v>615</v>
      </c>
      <c r="D83" s="261">
        <v>2</v>
      </c>
      <c r="E83" s="262">
        <v>11</v>
      </c>
      <c r="F83" s="26">
        <v>0</v>
      </c>
      <c r="G83" s="284">
        <f t="shared" si="9"/>
        <v>0</v>
      </c>
      <c r="H83" s="215">
        <v>4.9000000000000004</v>
      </c>
    </row>
    <row r="84" spans="1:8" x14ac:dyDescent="0.3">
      <c r="A84" s="286" t="s">
        <v>688</v>
      </c>
      <c r="B84" s="599"/>
      <c r="C84" s="260" t="s">
        <v>692</v>
      </c>
      <c r="D84" s="261">
        <v>2</v>
      </c>
      <c r="E84" s="262">
        <v>11</v>
      </c>
      <c r="F84" s="26">
        <v>0</v>
      </c>
      <c r="G84" s="284">
        <f t="shared" si="9"/>
        <v>0</v>
      </c>
      <c r="H84" s="215">
        <v>4.9000000000000004</v>
      </c>
    </row>
    <row r="85" spans="1:8" ht="15" thickBot="1" x14ac:dyDescent="0.35">
      <c r="A85" s="287" t="s">
        <v>689</v>
      </c>
      <c r="B85" s="600"/>
      <c r="C85" s="218" t="s">
        <v>666</v>
      </c>
      <c r="D85" s="266">
        <v>2</v>
      </c>
      <c r="E85" s="267">
        <v>1</v>
      </c>
      <c r="F85" s="26">
        <v>0</v>
      </c>
      <c r="G85" s="240">
        <f>D85*E85*ROUND(F85,2)</f>
        <v>0</v>
      </c>
      <c r="H85" s="235">
        <v>4.9000000000000004</v>
      </c>
    </row>
    <row r="86" spans="1:8" ht="15" thickBot="1" x14ac:dyDescent="0.35">
      <c r="A86" s="57"/>
      <c r="B86" s="57"/>
      <c r="D86" s="94"/>
      <c r="E86" s="94"/>
      <c r="F86" s="268" t="s">
        <v>12</v>
      </c>
      <c r="G86" s="269">
        <f>SUM(G65:G85)</f>
        <v>0</v>
      </c>
      <c r="H86" s="270"/>
    </row>
    <row r="87" spans="1:8" x14ac:dyDescent="0.3">
      <c r="A87" s="95"/>
      <c r="B87" s="95"/>
      <c r="C87" s="95"/>
      <c r="D87" s="95"/>
      <c r="E87" s="95"/>
      <c r="F87" s="95"/>
      <c r="G87" s="95"/>
      <c r="H87" s="95"/>
    </row>
    <row r="88" spans="1:8" x14ac:dyDescent="0.3">
      <c r="A88" s="288" t="s">
        <v>0</v>
      </c>
      <c r="B88" s="289"/>
      <c r="C88" s="290" t="s">
        <v>42</v>
      </c>
      <c r="D88" s="291"/>
      <c r="E88" s="292"/>
      <c r="F88" s="293"/>
      <c r="G88" s="293"/>
      <c r="H88" s="292"/>
    </row>
    <row r="89" spans="1:8" ht="15" thickBot="1" x14ac:dyDescent="0.35">
      <c r="A89" s="625" t="s">
        <v>838</v>
      </c>
      <c r="B89" s="625"/>
      <c r="C89" s="625"/>
      <c r="D89" s="625"/>
      <c r="E89" s="625"/>
      <c r="F89" s="625"/>
      <c r="G89" s="625"/>
      <c r="H89" s="625"/>
    </row>
    <row r="90" spans="1:8" ht="43.8" thickBot="1" x14ac:dyDescent="0.35">
      <c r="A90" s="252" t="s">
        <v>1</v>
      </c>
      <c r="B90" s="294" t="s">
        <v>2</v>
      </c>
      <c r="C90" s="294" t="s">
        <v>3</v>
      </c>
      <c r="D90" s="294" t="s">
        <v>4</v>
      </c>
      <c r="E90" s="294" t="s">
        <v>5</v>
      </c>
      <c r="F90" s="294" t="s">
        <v>6</v>
      </c>
      <c r="G90" s="294" t="s">
        <v>7</v>
      </c>
      <c r="H90" s="295" t="s">
        <v>8</v>
      </c>
    </row>
    <row r="91" spans="1:8" x14ac:dyDescent="0.3">
      <c r="A91" s="296" t="s">
        <v>693</v>
      </c>
      <c r="B91" s="297" t="s">
        <v>848</v>
      </c>
      <c r="C91" s="298" t="s">
        <v>240</v>
      </c>
      <c r="D91" s="299">
        <v>4</v>
      </c>
      <c r="E91" s="300">
        <v>11</v>
      </c>
      <c r="F91" s="29">
        <v>0</v>
      </c>
      <c r="G91" s="224">
        <f>D91*E91*ROUND(F91,2)</f>
        <v>0</v>
      </c>
      <c r="H91" s="301" t="s">
        <v>148</v>
      </c>
    </row>
    <row r="92" spans="1:8" x14ac:dyDescent="0.3">
      <c r="A92" s="281" t="s">
        <v>694</v>
      </c>
      <c r="B92" s="259" t="str">
        <f>B91</f>
        <v>EZS4b, EZS1-10</v>
      </c>
      <c r="C92" s="260" t="s">
        <v>210</v>
      </c>
      <c r="D92" s="261">
        <v>4</v>
      </c>
      <c r="E92" s="262">
        <v>11</v>
      </c>
      <c r="F92" s="26">
        <v>0</v>
      </c>
      <c r="G92" s="216">
        <f t="shared" ref="G92:G100" si="10">D92*E92*ROUND(F92,2)</f>
        <v>0</v>
      </c>
      <c r="H92" s="215" t="s">
        <v>148</v>
      </c>
    </row>
    <row r="93" spans="1:8" x14ac:dyDescent="0.3">
      <c r="A93" s="281" t="s">
        <v>695</v>
      </c>
      <c r="B93" s="259" t="str">
        <f t="shared" ref="B93:B100" si="11">B92</f>
        <v>EZS4b, EZS1-10</v>
      </c>
      <c r="C93" s="260" t="s">
        <v>241</v>
      </c>
      <c r="D93" s="261">
        <v>4</v>
      </c>
      <c r="E93" s="262">
        <v>11</v>
      </c>
      <c r="F93" s="26">
        <v>0</v>
      </c>
      <c r="G93" s="216">
        <f t="shared" si="10"/>
        <v>0</v>
      </c>
      <c r="H93" s="215" t="s">
        <v>148</v>
      </c>
    </row>
    <row r="94" spans="1:8" x14ac:dyDescent="0.3">
      <c r="A94" s="281" t="s">
        <v>696</v>
      </c>
      <c r="B94" s="259" t="str">
        <f t="shared" si="11"/>
        <v>EZS4b, EZS1-10</v>
      </c>
      <c r="C94" s="260" t="s">
        <v>230</v>
      </c>
      <c r="D94" s="261">
        <v>4</v>
      </c>
      <c r="E94" s="262">
        <v>11</v>
      </c>
      <c r="F94" s="26">
        <v>0</v>
      </c>
      <c r="G94" s="216">
        <f t="shared" si="10"/>
        <v>0</v>
      </c>
      <c r="H94" s="215" t="s">
        <v>148</v>
      </c>
    </row>
    <row r="95" spans="1:8" x14ac:dyDescent="0.3">
      <c r="A95" s="281" t="s">
        <v>697</v>
      </c>
      <c r="B95" s="259" t="str">
        <f t="shared" si="11"/>
        <v>EZS4b, EZS1-10</v>
      </c>
      <c r="C95" s="260" t="s">
        <v>242</v>
      </c>
      <c r="D95" s="261">
        <v>2</v>
      </c>
      <c r="E95" s="262">
        <v>11</v>
      </c>
      <c r="F95" s="26">
        <v>0</v>
      </c>
      <c r="G95" s="216">
        <f t="shared" si="10"/>
        <v>0</v>
      </c>
      <c r="H95" s="215">
        <v>4.9000000000000004</v>
      </c>
    </row>
    <row r="96" spans="1:8" x14ac:dyDescent="0.3">
      <c r="A96" s="281" t="s">
        <v>698</v>
      </c>
      <c r="B96" s="259" t="str">
        <f t="shared" si="11"/>
        <v>EZS4b, EZS1-10</v>
      </c>
      <c r="C96" s="260" t="s">
        <v>243</v>
      </c>
      <c r="D96" s="261">
        <v>2</v>
      </c>
      <c r="E96" s="262">
        <v>11</v>
      </c>
      <c r="F96" s="26">
        <v>0</v>
      </c>
      <c r="G96" s="216">
        <f t="shared" si="10"/>
        <v>0</v>
      </c>
      <c r="H96" s="215">
        <v>4.9000000000000004</v>
      </c>
    </row>
    <row r="97" spans="1:8" x14ac:dyDescent="0.3">
      <c r="A97" s="281" t="s">
        <v>699</v>
      </c>
      <c r="B97" s="259" t="str">
        <f t="shared" si="11"/>
        <v>EZS4b, EZS1-10</v>
      </c>
      <c r="C97" s="260" t="s">
        <v>849</v>
      </c>
      <c r="D97" s="261">
        <v>2</v>
      </c>
      <c r="E97" s="262">
        <v>11</v>
      </c>
      <c r="F97" s="26">
        <v>0</v>
      </c>
      <c r="G97" s="216">
        <f t="shared" si="10"/>
        <v>0</v>
      </c>
      <c r="H97" s="215">
        <v>4.9000000000000004</v>
      </c>
    </row>
    <row r="98" spans="1:8" x14ac:dyDescent="0.3">
      <c r="A98" s="281" t="s">
        <v>700</v>
      </c>
      <c r="B98" s="259" t="str">
        <f t="shared" si="11"/>
        <v>EZS4b, EZS1-10</v>
      </c>
      <c r="C98" s="260" t="s">
        <v>245</v>
      </c>
      <c r="D98" s="261">
        <v>2</v>
      </c>
      <c r="E98" s="262">
        <v>11</v>
      </c>
      <c r="F98" s="26">
        <v>0</v>
      </c>
      <c r="G98" s="216">
        <f t="shared" si="10"/>
        <v>0</v>
      </c>
      <c r="H98" s="215">
        <v>4.9000000000000004</v>
      </c>
    </row>
    <row r="99" spans="1:8" x14ac:dyDescent="0.3">
      <c r="A99" s="281" t="s">
        <v>701</v>
      </c>
      <c r="B99" s="259" t="str">
        <f t="shared" si="11"/>
        <v>EZS4b, EZS1-10</v>
      </c>
      <c r="C99" s="213" t="s">
        <v>682</v>
      </c>
      <c r="D99" s="263">
        <v>0.25</v>
      </c>
      <c r="E99" s="262">
        <v>11</v>
      </c>
      <c r="F99" s="26">
        <v>0</v>
      </c>
      <c r="G99" s="216">
        <f t="shared" si="10"/>
        <v>0</v>
      </c>
      <c r="H99" s="215">
        <v>4</v>
      </c>
    </row>
    <row r="100" spans="1:8" ht="15" thickBot="1" x14ac:dyDescent="0.35">
      <c r="A100" s="302" t="s">
        <v>702</v>
      </c>
      <c r="B100" s="265" t="str">
        <f t="shared" si="11"/>
        <v>EZS4b, EZS1-10</v>
      </c>
      <c r="C100" s="218" t="s">
        <v>666</v>
      </c>
      <c r="D100" s="266">
        <v>4</v>
      </c>
      <c r="E100" s="267">
        <v>1</v>
      </c>
      <c r="F100" s="197">
        <v>0</v>
      </c>
      <c r="G100" s="240">
        <f t="shared" si="10"/>
        <v>0</v>
      </c>
      <c r="H100" s="235" t="s">
        <v>148</v>
      </c>
    </row>
    <row r="101" spans="1:8" ht="15" thickBot="1" x14ac:dyDescent="0.35">
      <c r="A101" s="57"/>
      <c r="B101" s="57"/>
      <c r="D101" s="94"/>
      <c r="E101" s="94"/>
      <c r="F101" s="303" t="s">
        <v>12</v>
      </c>
      <c r="G101" s="304">
        <f>SUM(G91:G100)</f>
        <v>0</v>
      </c>
      <c r="H101" s="270"/>
    </row>
    <row r="102" spans="1:8" x14ac:dyDescent="0.3">
      <c r="A102" s="95"/>
      <c r="B102" s="95"/>
      <c r="C102" s="95"/>
      <c r="D102" s="95"/>
      <c r="E102" s="95"/>
      <c r="F102" s="95"/>
      <c r="G102" s="95"/>
      <c r="H102" s="95"/>
    </row>
    <row r="103" spans="1:8" x14ac:dyDescent="0.3">
      <c r="A103" s="246" t="s">
        <v>0</v>
      </c>
      <c r="B103" s="247"/>
      <c r="C103" s="248" t="s">
        <v>850</v>
      </c>
      <c r="D103" s="249"/>
      <c r="E103" s="250"/>
      <c r="F103" s="251"/>
      <c r="G103" s="251"/>
      <c r="H103" s="250"/>
    </row>
    <row r="104" spans="1:8" ht="15" thickBot="1" x14ac:dyDescent="0.35">
      <c r="A104" s="606" t="s">
        <v>838</v>
      </c>
      <c r="B104" s="607"/>
      <c r="C104" s="607"/>
      <c r="D104" s="607"/>
      <c r="E104" s="607"/>
      <c r="F104" s="607"/>
      <c r="G104" s="607"/>
      <c r="H104" s="608"/>
    </row>
    <row r="105" spans="1:8" ht="43.8" thickBot="1" x14ac:dyDescent="0.35">
      <c r="A105" s="252" t="s">
        <v>1</v>
      </c>
      <c r="B105" s="294" t="s">
        <v>2</v>
      </c>
      <c r="C105" s="294" t="s">
        <v>3</v>
      </c>
      <c r="D105" s="294" t="s">
        <v>4</v>
      </c>
      <c r="E105" s="294" t="s">
        <v>5</v>
      </c>
      <c r="F105" s="294" t="s">
        <v>6</v>
      </c>
      <c r="G105" s="294" t="s">
        <v>7</v>
      </c>
      <c r="H105" s="295" t="s">
        <v>8</v>
      </c>
    </row>
    <row r="106" spans="1:8" x14ac:dyDescent="0.3">
      <c r="A106" s="316" t="s">
        <v>126</v>
      </c>
      <c r="B106" s="255" t="s">
        <v>851</v>
      </c>
      <c r="C106" s="256" t="s">
        <v>44</v>
      </c>
      <c r="D106" s="257">
        <v>2</v>
      </c>
      <c r="E106" s="258">
        <v>5</v>
      </c>
      <c r="F106" s="25">
        <v>0</v>
      </c>
      <c r="G106" s="364">
        <f>D106*E106*ROUND(F106,2)</f>
        <v>0</v>
      </c>
      <c r="H106" s="239">
        <v>4.9000000000000004</v>
      </c>
    </row>
    <row r="107" spans="1:8" x14ac:dyDescent="0.3">
      <c r="A107" s="281" t="s">
        <v>127</v>
      </c>
      <c r="B107" s="259" t="str">
        <f>B106</f>
        <v>KD1,4,6,8 a 10</v>
      </c>
      <c r="C107" s="260" t="s">
        <v>45</v>
      </c>
      <c r="D107" s="261">
        <v>2</v>
      </c>
      <c r="E107" s="262">
        <v>5</v>
      </c>
      <c r="F107" s="26">
        <v>0</v>
      </c>
      <c r="G107" s="216">
        <f t="shared" ref="G107:G112" si="12">D107*E107*ROUND(F107,2)</f>
        <v>0</v>
      </c>
      <c r="H107" s="215">
        <v>4.9000000000000004</v>
      </c>
    </row>
    <row r="108" spans="1:8" x14ac:dyDescent="0.3">
      <c r="A108" s="281" t="s">
        <v>128</v>
      </c>
      <c r="B108" s="259" t="str">
        <f t="shared" ref="B108:B128" si="13">B107</f>
        <v>KD1,4,6,8 a 10</v>
      </c>
      <c r="C108" s="260" t="s">
        <v>46</v>
      </c>
      <c r="D108" s="261">
        <v>2</v>
      </c>
      <c r="E108" s="262">
        <v>5</v>
      </c>
      <c r="F108" s="26">
        <v>0</v>
      </c>
      <c r="G108" s="216">
        <f t="shared" si="12"/>
        <v>0</v>
      </c>
      <c r="H108" s="215">
        <v>4.9000000000000004</v>
      </c>
    </row>
    <row r="109" spans="1:8" x14ac:dyDescent="0.3">
      <c r="A109" s="281" t="s">
        <v>129</v>
      </c>
      <c r="B109" s="259" t="str">
        <f t="shared" si="13"/>
        <v>KD1,4,6,8 a 10</v>
      </c>
      <c r="C109" s="260" t="s">
        <v>47</v>
      </c>
      <c r="D109" s="261">
        <v>2</v>
      </c>
      <c r="E109" s="262">
        <v>5</v>
      </c>
      <c r="F109" s="26">
        <v>0</v>
      </c>
      <c r="G109" s="216">
        <f t="shared" si="12"/>
        <v>0</v>
      </c>
      <c r="H109" s="215">
        <v>4.9000000000000004</v>
      </c>
    </row>
    <row r="110" spans="1:8" x14ac:dyDescent="0.3">
      <c r="A110" s="281" t="s">
        <v>130</v>
      </c>
      <c r="B110" s="259" t="str">
        <f t="shared" si="13"/>
        <v>KD1,4,6,8 a 10</v>
      </c>
      <c r="C110" s="260" t="s">
        <v>48</v>
      </c>
      <c r="D110" s="261">
        <v>2</v>
      </c>
      <c r="E110" s="262">
        <v>5</v>
      </c>
      <c r="F110" s="26">
        <v>0</v>
      </c>
      <c r="G110" s="216">
        <f t="shared" si="12"/>
        <v>0</v>
      </c>
      <c r="H110" s="215">
        <v>4.9000000000000004</v>
      </c>
    </row>
    <row r="111" spans="1:8" x14ac:dyDescent="0.3">
      <c r="A111" s="281" t="s">
        <v>131</v>
      </c>
      <c r="B111" s="259" t="str">
        <f t="shared" si="13"/>
        <v>KD1,4,6,8 a 10</v>
      </c>
      <c r="C111" s="260" t="s">
        <v>250</v>
      </c>
      <c r="D111" s="261">
        <v>2</v>
      </c>
      <c r="E111" s="262">
        <v>5</v>
      </c>
      <c r="F111" s="26">
        <v>0</v>
      </c>
      <c r="G111" s="216">
        <f t="shared" si="12"/>
        <v>0</v>
      </c>
      <c r="H111" s="215">
        <v>4.9000000000000004</v>
      </c>
    </row>
    <row r="112" spans="1:8" x14ac:dyDescent="0.3">
      <c r="A112" s="281" t="s">
        <v>132</v>
      </c>
      <c r="B112" s="259" t="str">
        <f t="shared" si="13"/>
        <v>KD1,4,6,8 a 10</v>
      </c>
      <c r="C112" s="260" t="s">
        <v>50</v>
      </c>
      <c r="D112" s="261">
        <v>2</v>
      </c>
      <c r="E112" s="262">
        <v>5</v>
      </c>
      <c r="F112" s="26">
        <v>0</v>
      </c>
      <c r="G112" s="216">
        <f t="shared" si="12"/>
        <v>0</v>
      </c>
      <c r="H112" s="215">
        <v>4.9000000000000004</v>
      </c>
    </row>
    <row r="113" spans="1:8" x14ac:dyDescent="0.3">
      <c r="A113" s="281" t="s">
        <v>133</v>
      </c>
      <c r="B113" s="259" t="str">
        <f t="shared" si="13"/>
        <v>KD1,4,6,8 a 10</v>
      </c>
      <c r="C113" s="260" t="s">
        <v>51</v>
      </c>
      <c r="D113" s="261">
        <v>2</v>
      </c>
      <c r="E113" s="262">
        <v>5</v>
      </c>
      <c r="F113" s="26">
        <v>0</v>
      </c>
      <c r="G113" s="224">
        <f t="shared" ref="G113" si="14">D113*E113*ROUND(F113,2)</f>
        <v>0</v>
      </c>
      <c r="H113" s="215">
        <v>4.9000000000000004</v>
      </c>
    </row>
    <row r="114" spans="1:8" x14ac:dyDescent="0.3">
      <c r="A114" s="281" t="s">
        <v>134</v>
      </c>
      <c r="B114" s="259" t="str">
        <f t="shared" si="13"/>
        <v>KD1,4,6,8 a 10</v>
      </c>
      <c r="C114" s="260" t="s">
        <v>852</v>
      </c>
      <c r="D114" s="261">
        <v>2</v>
      </c>
      <c r="E114" s="262">
        <v>5</v>
      </c>
      <c r="F114" s="26">
        <v>0</v>
      </c>
      <c r="G114" s="216">
        <f>D114*E114*ROUND(F114,2)</f>
        <v>0</v>
      </c>
      <c r="H114" s="215">
        <v>4.9000000000000004</v>
      </c>
    </row>
    <row r="115" spans="1:8" x14ac:dyDescent="0.3">
      <c r="A115" s="281" t="s">
        <v>135</v>
      </c>
      <c r="B115" s="259" t="str">
        <f t="shared" si="13"/>
        <v>KD1,4,6,8 a 10</v>
      </c>
      <c r="C115" s="260" t="s">
        <v>251</v>
      </c>
      <c r="D115" s="261">
        <v>2</v>
      </c>
      <c r="E115" s="262">
        <v>5</v>
      </c>
      <c r="F115" s="26">
        <v>0</v>
      </c>
      <c r="G115" s="216">
        <f t="shared" ref="G115:G129" si="15">D115*E115*ROUND(F115,2)</f>
        <v>0</v>
      </c>
      <c r="H115" s="215">
        <v>4.9000000000000004</v>
      </c>
    </row>
    <row r="116" spans="1:8" x14ac:dyDescent="0.3">
      <c r="A116" s="281" t="s">
        <v>136</v>
      </c>
      <c r="B116" s="259" t="str">
        <f t="shared" si="13"/>
        <v>KD1,4,6,8 a 10</v>
      </c>
      <c r="C116" s="260" t="s">
        <v>52</v>
      </c>
      <c r="D116" s="261">
        <v>2</v>
      </c>
      <c r="E116" s="262">
        <v>5</v>
      </c>
      <c r="F116" s="26">
        <v>0</v>
      </c>
      <c r="G116" s="216">
        <f t="shared" si="15"/>
        <v>0</v>
      </c>
      <c r="H116" s="215">
        <v>4.9000000000000004</v>
      </c>
    </row>
    <row r="117" spans="1:8" x14ac:dyDescent="0.3">
      <c r="A117" s="281" t="s">
        <v>137</v>
      </c>
      <c r="B117" s="259" t="str">
        <f t="shared" si="13"/>
        <v>KD1,4,6,8 a 10</v>
      </c>
      <c r="C117" s="260" t="s">
        <v>853</v>
      </c>
      <c r="D117" s="261">
        <v>2</v>
      </c>
      <c r="E117" s="262">
        <v>5</v>
      </c>
      <c r="F117" s="26">
        <v>0</v>
      </c>
      <c r="G117" s="216">
        <f t="shared" si="15"/>
        <v>0</v>
      </c>
      <c r="H117" s="215">
        <v>4.9000000000000004</v>
      </c>
    </row>
    <row r="118" spans="1:8" x14ac:dyDescent="0.3">
      <c r="A118" s="281" t="s">
        <v>138</v>
      </c>
      <c r="B118" s="259" t="str">
        <f t="shared" si="13"/>
        <v>KD1,4,6,8 a 10</v>
      </c>
      <c r="C118" s="260" t="s">
        <v>252</v>
      </c>
      <c r="D118" s="261">
        <v>2</v>
      </c>
      <c r="E118" s="262">
        <v>5</v>
      </c>
      <c r="F118" s="26">
        <v>0</v>
      </c>
      <c r="G118" s="216">
        <f t="shared" si="15"/>
        <v>0</v>
      </c>
      <c r="H118" s="215">
        <v>4.9000000000000004</v>
      </c>
    </row>
    <row r="119" spans="1:8" x14ac:dyDescent="0.3">
      <c r="A119" s="281" t="s">
        <v>139</v>
      </c>
      <c r="B119" s="259" t="str">
        <f t="shared" si="13"/>
        <v>KD1,4,6,8 a 10</v>
      </c>
      <c r="C119" s="260" t="s">
        <v>827</v>
      </c>
      <c r="D119" s="261">
        <v>2</v>
      </c>
      <c r="E119" s="262">
        <v>5</v>
      </c>
      <c r="F119" s="26">
        <v>0</v>
      </c>
      <c r="G119" s="216">
        <f t="shared" si="15"/>
        <v>0</v>
      </c>
      <c r="H119" s="215">
        <v>4.9000000000000004</v>
      </c>
    </row>
    <row r="120" spans="1:8" x14ac:dyDescent="0.3">
      <c r="A120" s="281" t="s">
        <v>140</v>
      </c>
      <c r="B120" s="259" t="str">
        <f t="shared" si="13"/>
        <v>KD1,4,6,8 a 10</v>
      </c>
      <c r="C120" s="260" t="s">
        <v>56</v>
      </c>
      <c r="D120" s="261">
        <v>2</v>
      </c>
      <c r="E120" s="262">
        <v>5</v>
      </c>
      <c r="F120" s="26">
        <v>0</v>
      </c>
      <c r="G120" s="216">
        <f t="shared" si="15"/>
        <v>0</v>
      </c>
      <c r="H120" s="215">
        <v>4.9000000000000004</v>
      </c>
    </row>
    <row r="121" spans="1:8" x14ac:dyDescent="0.3">
      <c r="A121" s="281" t="s">
        <v>141</v>
      </c>
      <c r="B121" s="259" t="str">
        <f t="shared" si="13"/>
        <v>KD1,4,6,8 a 10</v>
      </c>
      <c r="C121" s="260" t="s">
        <v>57</v>
      </c>
      <c r="D121" s="261">
        <v>2</v>
      </c>
      <c r="E121" s="262">
        <v>5</v>
      </c>
      <c r="F121" s="26">
        <v>0</v>
      </c>
      <c r="G121" s="216">
        <f t="shared" si="15"/>
        <v>0</v>
      </c>
      <c r="H121" s="215">
        <v>4.9000000000000004</v>
      </c>
    </row>
    <row r="122" spans="1:8" x14ac:dyDescent="0.3">
      <c r="A122" s="281" t="s">
        <v>142</v>
      </c>
      <c r="B122" s="259" t="str">
        <f t="shared" si="13"/>
        <v>KD1,4,6,8 a 10</v>
      </c>
      <c r="C122" s="260" t="s">
        <v>58</v>
      </c>
      <c r="D122" s="261">
        <v>2</v>
      </c>
      <c r="E122" s="262">
        <v>5</v>
      </c>
      <c r="F122" s="26">
        <v>0</v>
      </c>
      <c r="G122" s="216">
        <f t="shared" si="15"/>
        <v>0</v>
      </c>
      <c r="H122" s="215">
        <v>4.9000000000000004</v>
      </c>
    </row>
    <row r="123" spans="1:8" x14ac:dyDescent="0.3">
      <c r="A123" s="281" t="s">
        <v>143</v>
      </c>
      <c r="B123" s="259" t="str">
        <f t="shared" si="13"/>
        <v>KD1,4,6,8 a 10</v>
      </c>
      <c r="C123" s="260" t="s">
        <v>59</v>
      </c>
      <c r="D123" s="261">
        <v>2</v>
      </c>
      <c r="E123" s="262">
        <v>5</v>
      </c>
      <c r="F123" s="26">
        <v>0</v>
      </c>
      <c r="G123" s="216">
        <f t="shared" si="15"/>
        <v>0</v>
      </c>
      <c r="H123" s="215">
        <v>4.9000000000000004</v>
      </c>
    </row>
    <row r="124" spans="1:8" x14ac:dyDescent="0.3">
      <c r="A124" s="281" t="s">
        <v>144</v>
      </c>
      <c r="B124" s="259" t="str">
        <f t="shared" si="13"/>
        <v>KD1,4,6,8 a 10</v>
      </c>
      <c r="C124" s="260" t="s">
        <v>828</v>
      </c>
      <c r="D124" s="261">
        <v>2</v>
      </c>
      <c r="E124" s="262">
        <v>5</v>
      </c>
      <c r="F124" s="26">
        <v>0</v>
      </c>
      <c r="G124" s="216">
        <f t="shared" si="15"/>
        <v>0</v>
      </c>
      <c r="H124" s="215">
        <v>4.9000000000000004</v>
      </c>
    </row>
    <row r="125" spans="1:8" x14ac:dyDescent="0.3">
      <c r="A125" s="281" t="s">
        <v>145</v>
      </c>
      <c r="B125" s="259" t="str">
        <f t="shared" si="13"/>
        <v>KD1,4,6,8 a 10</v>
      </c>
      <c r="C125" s="260" t="s">
        <v>854</v>
      </c>
      <c r="D125" s="261">
        <v>2</v>
      </c>
      <c r="E125" s="262">
        <v>5</v>
      </c>
      <c r="F125" s="26">
        <v>0</v>
      </c>
      <c r="G125" s="216">
        <f t="shared" si="15"/>
        <v>0</v>
      </c>
      <c r="H125" s="215">
        <v>4.9000000000000004</v>
      </c>
    </row>
    <row r="126" spans="1:8" x14ac:dyDescent="0.3">
      <c r="A126" s="281" t="s">
        <v>146</v>
      </c>
      <c r="B126" s="259" t="str">
        <f t="shared" si="13"/>
        <v>KD1,4,6,8 a 10</v>
      </c>
      <c r="C126" s="260" t="s">
        <v>61</v>
      </c>
      <c r="D126" s="261">
        <v>2</v>
      </c>
      <c r="E126" s="262">
        <v>5</v>
      </c>
      <c r="F126" s="26">
        <v>0</v>
      </c>
      <c r="G126" s="216">
        <f t="shared" si="15"/>
        <v>0</v>
      </c>
      <c r="H126" s="215">
        <v>4.9000000000000004</v>
      </c>
    </row>
    <row r="127" spans="1:8" x14ac:dyDescent="0.3">
      <c r="A127" s="281" t="s">
        <v>147</v>
      </c>
      <c r="B127" s="259" t="str">
        <f t="shared" si="13"/>
        <v>KD1,4,6,8 a 10</v>
      </c>
      <c r="C127" s="260" t="s">
        <v>80</v>
      </c>
      <c r="D127" s="261">
        <v>2</v>
      </c>
      <c r="E127" s="262">
        <v>5</v>
      </c>
      <c r="F127" s="26">
        <v>0</v>
      </c>
      <c r="G127" s="216">
        <f t="shared" si="15"/>
        <v>0</v>
      </c>
      <c r="H127" s="215">
        <v>4.9000000000000004</v>
      </c>
    </row>
    <row r="128" spans="1:8" ht="28.8" x14ac:dyDescent="0.3">
      <c r="A128" s="281" t="s">
        <v>723</v>
      </c>
      <c r="B128" s="259" t="str">
        <f t="shared" si="13"/>
        <v>KD1,4,6,8 a 10</v>
      </c>
      <c r="C128" s="305" t="s">
        <v>725</v>
      </c>
      <c r="D128" s="286">
        <v>0.25</v>
      </c>
      <c r="E128" s="306">
        <v>5</v>
      </c>
      <c r="F128" s="26">
        <v>0</v>
      </c>
      <c r="G128" s="216">
        <f t="shared" si="15"/>
        <v>0</v>
      </c>
      <c r="H128" s="307">
        <v>4</v>
      </c>
    </row>
    <row r="129" spans="1:8" ht="15" thickBot="1" x14ac:dyDescent="0.35">
      <c r="A129" s="302" t="s">
        <v>724</v>
      </c>
      <c r="B129" s="265" t="s">
        <v>43</v>
      </c>
      <c r="C129" s="218" t="s">
        <v>666</v>
      </c>
      <c r="D129" s="266">
        <v>2</v>
      </c>
      <c r="E129" s="267">
        <v>1</v>
      </c>
      <c r="F129" s="197">
        <v>0</v>
      </c>
      <c r="G129" s="240">
        <f t="shared" si="15"/>
        <v>0</v>
      </c>
      <c r="H129" s="235">
        <v>4.9000000000000004</v>
      </c>
    </row>
    <row r="130" spans="1:8" x14ac:dyDescent="0.3">
      <c r="A130" s="309"/>
      <c r="B130" s="310"/>
      <c r="D130" s="94"/>
      <c r="E130" s="94"/>
      <c r="G130" s="98"/>
      <c r="H130" s="94"/>
    </row>
    <row r="131" spans="1:8" x14ac:dyDescent="0.3">
      <c r="A131" s="311" t="s">
        <v>0</v>
      </c>
      <c r="B131" s="312"/>
      <c r="C131" s="313" t="s">
        <v>728</v>
      </c>
      <c r="D131" s="314"/>
      <c r="E131" s="250"/>
      <c r="F131" s="251"/>
      <c r="G131" s="251"/>
      <c r="H131" s="250"/>
    </row>
    <row r="132" spans="1:8" ht="15" thickBot="1" x14ac:dyDescent="0.35">
      <c r="A132" s="626" t="s">
        <v>838</v>
      </c>
      <c r="B132" s="625"/>
      <c r="C132" s="625"/>
      <c r="D132" s="625"/>
      <c r="E132" s="625"/>
      <c r="F132" s="625"/>
      <c r="G132" s="625"/>
      <c r="H132" s="627"/>
    </row>
    <row r="133" spans="1:8" ht="43.8" thickBot="1" x14ac:dyDescent="0.35">
      <c r="A133" s="252" t="s">
        <v>1</v>
      </c>
      <c r="B133" s="294" t="s">
        <v>2</v>
      </c>
      <c r="C133" s="294" t="s">
        <v>3</v>
      </c>
      <c r="D133" s="294" t="s">
        <v>4</v>
      </c>
      <c r="E133" s="294" t="s">
        <v>5</v>
      </c>
      <c r="F133" s="294" t="s">
        <v>6</v>
      </c>
      <c r="G133" s="294" t="s">
        <v>7</v>
      </c>
      <c r="H133" s="295" t="s">
        <v>8</v>
      </c>
    </row>
    <row r="134" spans="1:8" ht="15" thickBot="1" x14ac:dyDescent="0.35">
      <c r="A134" s="612" t="s">
        <v>729</v>
      </c>
      <c r="B134" s="613"/>
      <c r="C134" s="613"/>
      <c r="D134" s="613"/>
      <c r="E134" s="613"/>
      <c r="F134" s="613"/>
      <c r="G134" s="613"/>
      <c r="H134" s="614"/>
    </row>
    <row r="135" spans="1:8" x14ac:dyDescent="0.3">
      <c r="A135" s="296" t="s">
        <v>727</v>
      </c>
      <c r="B135" s="297" t="s">
        <v>855</v>
      </c>
      <c r="C135" s="298" t="s">
        <v>44</v>
      </c>
      <c r="D135" s="299">
        <v>2</v>
      </c>
      <c r="E135" s="300">
        <v>5</v>
      </c>
      <c r="F135" s="29">
        <v>0</v>
      </c>
      <c r="G135" s="224">
        <f>D135*E135*ROUND(F135,2)</f>
        <v>0</v>
      </c>
      <c r="H135" s="301">
        <v>4.9000000000000004</v>
      </c>
    </row>
    <row r="136" spans="1:8" x14ac:dyDescent="0.3">
      <c r="A136" s="281" t="s">
        <v>730</v>
      </c>
      <c r="B136" s="259" t="s">
        <v>855</v>
      </c>
      <c r="C136" s="260" t="s">
        <v>45</v>
      </c>
      <c r="D136" s="261">
        <v>2</v>
      </c>
      <c r="E136" s="262">
        <v>5</v>
      </c>
      <c r="F136" s="26">
        <v>0</v>
      </c>
      <c r="G136" s="216">
        <f t="shared" ref="G136:G142" si="16">D136*E136*ROUND(F136,2)</f>
        <v>0</v>
      </c>
      <c r="H136" s="215">
        <v>4.9000000000000004</v>
      </c>
    </row>
    <row r="137" spans="1:8" x14ac:dyDescent="0.3">
      <c r="A137" s="281" t="s">
        <v>732</v>
      </c>
      <c r="B137" s="259" t="s">
        <v>855</v>
      </c>
      <c r="C137" s="260" t="s">
        <v>46</v>
      </c>
      <c r="D137" s="261">
        <v>2</v>
      </c>
      <c r="E137" s="262">
        <v>5</v>
      </c>
      <c r="F137" s="26">
        <v>0</v>
      </c>
      <c r="G137" s="216">
        <f t="shared" si="16"/>
        <v>0</v>
      </c>
      <c r="H137" s="215">
        <v>4.9000000000000004</v>
      </c>
    </row>
    <row r="138" spans="1:8" x14ac:dyDescent="0.3">
      <c r="A138" s="281" t="s">
        <v>733</v>
      </c>
      <c r="B138" s="259" t="s">
        <v>855</v>
      </c>
      <c r="C138" s="260" t="s">
        <v>735</v>
      </c>
      <c r="D138" s="261">
        <v>2</v>
      </c>
      <c r="E138" s="262">
        <v>5</v>
      </c>
      <c r="F138" s="26">
        <v>0</v>
      </c>
      <c r="G138" s="216">
        <f t="shared" si="16"/>
        <v>0</v>
      </c>
      <c r="H138" s="215">
        <v>4.9000000000000004</v>
      </c>
    </row>
    <row r="139" spans="1:8" x14ac:dyDescent="0.3">
      <c r="A139" s="281" t="s">
        <v>734</v>
      </c>
      <c r="B139" s="259" t="s">
        <v>855</v>
      </c>
      <c r="C139" s="260" t="s">
        <v>48</v>
      </c>
      <c r="D139" s="261">
        <v>2</v>
      </c>
      <c r="E139" s="262">
        <v>5</v>
      </c>
      <c r="F139" s="26">
        <v>0</v>
      </c>
      <c r="G139" s="216">
        <f t="shared" si="16"/>
        <v>0</v>
      </c>
      <c r="H139" s="215">
        <v>4.9000000000000004</v>
      </c>
    </row>
    <row r="140" spans="1:8" x14ac:dyDescent="0.3">
      <c r="A140" s="281" t="s">
        <v>736</v>
      </c>
      <c r="B140" s="259" t="s">
        <v>855</v>
      </c>
      <c r="C140" s="260" t="s">
        <v>738</v>
      </c>
      <c r="D140" s="261">
        <v>2</v>
      </c>
      <c r="E140" s="262">
        <v>5</v>
      </c>
      <c r="F140" s="26">
        <v>0</v>
      </c>
      <c r="G140" s="216">
        <f t="shared" si="16"/>
        <v>0</v>
      </c>
      <c r="H140" s="215">
        <v>4.9000000000000004</v>
      </c>
    </row>
    <row r="141" spans="1:8" x14ac:dyDescent="0.3">
      <c r="A141" s="281" t="s">
        <v>737</v>
      </c>
      <c r="B141" s="259" t="s">
        <v>855</v>
      </c>
      <c r="C141" s="260" t="s">
        <v>116</v>
      </c>
      <c r="D141" s="261">
        <v>2</v>
      </c>
      <c r="E141" s="262">
        <v>5</v>
      </c>
      <c r="F141" s="26">
        <v>0</v>
      </c>
      <c r="G141" s="216">
        <f t="shared" si="16"/>
        <v>0</v>
      </c>
      <c r="H141" s="215">
        <v>4.9000000000000004</v>
      </c>
    </row>
    <row r="142" spans="1:8" x14ac:dyDescent="0.3">
      <c r="A142" s="281" t="s">
        <v>739</v>
      </c>
      <c r="B142" s="259" t="s">
        <v>855</v>
      </c>
      <c r="C142" s="260" t="s">
        <v>51</v>
      </c>
      <c r="D142" s="261">
        <v>2</v>
      </c>
      <c r="E142" s="262">
        <v>5</v>
      </c>
      <c r="F142" s="26">
        <v>0</v>
      </c>
      <c r="G142" s="216">
        <f t="shared" si="16"/>
        <v>0</v>
      </c>
      <c r="H142" s="215">
        <v>4.9000000000000004</v>
      </c>
    </row>
    <row r="143" spans="1:8" x14ac:dyDescent="0.3">
      <c r="A143" s="281" t="s">
        <v>740</v>
      </c>
      <c r="B143" s="259" t="s">
        <v>855</v>
      </c>
      <c r="C143" s="260" t="s">
        <v>251</v>
      </c>
      <c r="D143" s="261">
        <v>2</v>
      </c>
      <c r="E143" s="262">
        <v>5</v>
      </c>
      <c r="F143" s="26">
        <v>0</v>
      </c>
      <c r="G143" s="216">
        <f>D143*E143*ROUND(F143,2)</f>
        <v>0</v>
      </c>
      <c r="H143" s="215">
        <v>4.9000000000000004</v>
      </c>
    </row>
    <row r="144" spans="1:8" x14ac:dyDescent="0.3">
      <c r="A144" s="281" t="s">
        <v>741</v>
      </c>
      <c r="B144" s="259" t="s">
        <v>855</v>
      </c>
      <c r="C144" s="260" t="s">
        <v>52</v>
      </c>
      <c r="D144" s="261">
        <v>2</v>
      </c>
      <c r="E144" s="262">
        <v>5</v>
      </c>
      <c r="F144" s="26">
        <v>0</v>
      </c>
      <c r="G144" s="216">
        <f t="shared" ref="G144:G154" si="17">D144*E144*ROUND(F144,2)</f>
        <v>0</v>
      </c>
      <c r="H144" s="215">
        <v>4.9000000000000004</v>
      </c>
    </row>
    <row r="145" spans="1:8" ht="28.8" x14ac:dyDescent="0.3">
      <c r="A145" s="281" t="s">
        <v>742</v>
      </c>
      <c r="B145" s="259" t="s">
        <v>855</v>
      </c>
      <c r="C145" s="260" t="s">
        <v>744</v>
      </c>
      <c r="D145" s="261">
        <v>2</v>
      </c>
      <c r="E145" s="262">
        <v>5</v>
      </c>
      <c r="F145" s="26">
        <v>0</v>
      </c>
      <c r="G145" s="216">
        <f t="shared" si="17"/>
        <v>0</v>
      </c>
      <c r="H145" s="215">
        <v>4.9000000000000004</v>
      </c>
    </row>
    <row r="146" spans="1:8" x14ac:dyDescent="0.3">
      <c r="A146" s="281" t="s">
        <v>743</v>
      </c>
      <c r="B146" s="259" t="s">
        <v>855</v>
      </c>
      <c r="C146" s="260" t="s">
        <v>746</v>
      </c>
      <c r="D146" s="261">
        <v>2</v>
      </c>
      <c r="E146" s="262">
        <v>5</v>
      </c>
      <c r="F146" s="26">
        <v>0</v>
      </c>
      <c r="G146" s="216">
        <f t="shared" si="17"/>
        <v>0</v>
      </c>
      <c r="H146" s="215">
        <v>4.9000000000000004</v>
      </c>
    </row>
    <row r="147" spans="1:8" ht="28.8" x14ac:dyDescent="0.3">
      <c r="A147" s="281" t="s">
        <v>745</v>
      </c>
      <c r="B147" s="259" t="s">
        <v>855</v>
      </c>
      <c r="C147" s="260" t="s">
        <v>748</v>
      </c>
      <c r="D147" s="261">
        <v>2</v>
      </c>
      <c r="E147" s="262">
        <v>5</v>
      </c>
      <c r="F147" s="26">
        <v>0</v>
      </c>
      <c r="G147" s="216">
        <f t="shared" si="17"/>
        <v>0</v>
      </c>
      <c r="H147" s="215">
        <v>4.9000000000000004</v>
      </c>
    </row>
    <row r="148" spans="1:8" x14ac:dyDescent="0.3">
      <c r="A148" s="281" t="s">
        <v>747</v>
      </c>
      <c r="B148" s="259" t="s">
        <v>855</v>
      </c>
      <c r="C148" s="260" t="s">
        <v>56</v>
      </c>
      <c r="D148" s="261">
        <v>2</v>
      </c>
      <c r="E148" s="262">
        <v>5</v>
      </c>
      <c r="F148" s="26">
        <v>0</v>
      </c>
      <c r="G148" s="216">
        <f t="shared" si="17"/>
        <v>0</v>
      </c>
      <c r="H148" s="215">
        <v>4.9000000000000004</v>
      </c>
    </row>
    <row r="149" spans="1:8" x14ac:dyDescent="0.3">
      <c r="A149" s="281" t="s">
        <v>749</v>
      </c>
      <c r="B149" s="259" t="s">
        <v>855</v>
      </c>
      <c r="C149" s="260" t="s">
        <v>57</v>
      </c>
      <c r="D149" s="261">
        <v>2</v>
      </c>
      <c r="E149" s="262">
        <v>5</v>
      </c>
      <c r="F149" s="26">
        <v>0</v>
      </c>
      <c r="G149" s="216">
        <f t="shared" si="17"/>
        <v>0</v>
      </c>
      <c r="H149" s="215">
        <v>4.9000000000000004</v>
      </c>
    </row>
    <row r="150" spans="1:8" x14ac:dyDescent="0.3">
      <c r="A150" s="281" t="s">
        <v>750</v>
      </c>
      <c r="B150" s="259" t="s">
        <v>855</v>
      </c>
      <c r="C150" s="260" t="s">
        <v>58</v>
      </c>
      <c r="D150" s="261">
        <v>2</v>
      </c>
      <c r="E150" s="262">
        <v>5</v>
      </c>
      <c r="F150" s="26">
        <v>0</v>
      </c>
      <c r="G150" s="216">
        <f t="shared" si="17"/>
        <v>0</v>
      </c>
      <c r="H150" s="215">
        <v>4.9000000000000004</v>
      </c>
    </row>
    <row r="151" spans="1:8" x14ac:dyDescent="0.3">
      <c r="A151" s="281" t="s">
        <v>751</v>
      </c>
      <c r="B151" s="259" t="s">
        <v>855</v>
      </c>
      <c r="C151" s="260" t="s">
        <v>59</v>
      </c>
      <c r="D151" s="261">
        <v>2</v>
      </c>
      <c r="E151" s="262">
        <v>5</v>
      </c>
      <c r="F151" s="26">
        <v>0</v>
      </c>
      <c r="G151" s="216">
        <f t="shared" si="17"/>
        <v>0</v>
      </c>
      <c r="H151" s="215">
        <v>4.9000000000000004</v>
      </c>
    </row>
    <row r="152" spans="1:8" x14ac:dyDescent="0.3">
      <c r="A152" s="281" t="s">
        <v>752</v>
      </c>
      <c r="B152" s="259" t="s">
        <v>855</v>
      </c>
      <c r="C152" s="260" t="s">
        <v>754</v>
      </c>
      <c r="D152" s="261">
        <v>2</v>
      </c>
      <c r="E152" s="262">
        <v>5</v>
      </c>
      <c r="F152" s="26">
        <v>0</v>
      </c>
      <c r="G152" s="216">
        <f t="shared" si="17"/>
        <v>0</v>
      </c>
      <c r="H152" s="215">
        <v>4.9000000000000004</v>
      </c>
    </row>
    <row r="153" spans="1:8" x14ac:dyDescent="0.3">
      <c r="A153" s="281" t="s">
        <v>753</v>
      </c>
      <c r="B153" s="259" t="s">
        <v>855</v>
      </c>
      <c r="C153" s="260" t="s">
        <v>61</v>
      </c>
      <c r="D153" s="261">
        <v>2</v>
      </c>
      <c r="E153" s="262">
        <v>5</v>
      </c>
      <c r="F153" s="26">
        <v>0</v>
      </c>
      <c r="G153" s="216">
        <f t="shared" si="17"/>
        <v>0</v>
      </c>
      <c r="H153" s="215">
        <v>4.9000000000000004</v>
      </c>
    </row>
    <row r="154" spans="1:8" ht="15" thickBot="1" x14ac:dyDescent="0.35">
      <c r="A154" s="281" t="s">
        <v>755</v>
      </c>
      <c r="B154" s="259" t="s">
        <v>43</v>
      </c>
      <c r="C154" s="315" t="s">
        <v>666</v>
      </c>
      <c r="D154" s="261">
        <v>2</v>
      </c>
      <c r="E154" s="262">
        <v>1</v>
      </c>
      <c r="F154" s="26">
        <v>0</v>
      </c>
      <c r="G154" s="216">
        <f t="shared" si="17"/>
        <v>0</v>
      </c>
      <c r="H154" s="215">
        <v>4.9000000000000004</v>
      </c>
    </row>
    <row r="155" spans="1:8" ht="15" thickBot="1" x14ac:dyDescent="0.35">
      <c r="A155" s="609" t="s">
        <v>758</v>
      </c>
      <c r="B155" s="610"/>
      <c r="C155" s="610"/>
      <c r="D155" s="610"/>
      <c r="E155" s="610"/>
      <c r="F155" s="610"/>
      <c r="G155" s="610"/>
      <c r="H155" s="611"/>
    </row>
    <row r="156" spans="1:8" ht="28.8" x14ac:dyDescent="0.3">
      <c r="A156" s="316" t="s">
        <v>757</v>
      </c>
      <c r="B156" s="317" t="s">
        <v>856</v>
      </c>
      <c r="C156" s="318" t="s">
        <v>255</v>
      </c>
      <c r="D156" s="257">
        <v>2</v>
      </c>
      <c r="E156" s="258">
        <v>5</v>
      </c>
      <c r="F156" s="25">
        <v>0</v>
      </c>
      <c r="G156" s="364">
        <f>D156*E156*ROUND(F156,2)</f>
        <v>0</v>
      </c>
      <c r="H156" s="239">
        <v>4.9000000000000004</v>
      </c>
    </row>
    <row r="157" spans="1:8" ht="28.8" x14ac:dyDescent="0.3">
      <c r="A157" s="296" t="s">
        <v>759</v>
      </c>
      <c r="B157" s="528" t="s">
        <v>856</v>
      </c>
      <c r="C157" s="305" t="s">
        <v>762</v>
      </c>
      <c r="D157" s="528">
        <v>2</v>
      </c>
      <c r="E157" s="306">
        <v>5</v>
      </c>
      <c r="F157" s="26">
        <v>0</v>
      </c>
      <c r="G157" s="216">
        <f t="shared" ref="G157:G170" si="18">D157*E157*ROUND(F157,2)</f>
        <v>0</v>
      </c>
      <c r="H157" s="307">
        <v>4.9000000000000004</v>
      </c>
    </row>
    <row r="158" spans="1:8" x14ac:dyDescent="0.3">
      <c r="A158" s="296" t="s">
        <v>761</v>
      </c>
      <c r="B158" s="528" t="s">
        <v>856</v>
      </c>
      <c r="C158" s="305" t="s">
        <v>192</v>
      </c>
      <c r="D158" s="528">
        <v>2</v>
      </c>
      <c r="E158" s="306">
        <v>5</v>
      </c>
      <c r="F158" s="26">
        <v>0</v>
      </c>
      <c r="G158" s="216">
        <f t="shared" si="18"/>
        <v>0</v>
      </c>
      <c r="H158" s="307">
        <v>4.9000000000000004</v>
      </c>
    </row>
    <row r="159" spans="1:8" x14ac:dyDescent="0.3">
      <c r="A159" s="296" t="s">
        <v>763</v>
      </c>
      <c r="B159" s="528" t="s">
        <v>856</v>
      </c>
      <c r="C159" s="305" t="s">
        <v>272</v>
      </c>
      <c r="D159" s="528">
        <v>2</v>
      </c>
      <c r="E159" s="306">
        <v>5</v>
      </c>
      <c r="F159" s="26">
        <v>0</v>
      </c>
      <c r="G159" s="216">
        <f t="shared" si="18"/>
        <v>0</v>
      </c>
      <c r="H159" s="307">
        <v>4.9000000000000004</v>
      </c>
    </row>
    <row r="160" spans="1:8" x14ac:dyDescent="0.3">
      <c r="A160" s="296" t="s">
        <v>764</v>
      </c>
      <c r="B160" s="528" t="s">
        <v>856</v>
      </c>
      <c r="C160" s="305" t="s">
        <v>274</v>
      </c>
      <c r="D160" s="528">
        <v>2</v>
      </c>
      <c r="E160" s="306">
        <v>5</v>
      </c>
      <c r="F160" s="26">
        <v>0</v>
      </c>
      <c r="G160" s="216">
        <f t="shared" si="18"/>
        <v>0</v>
      </c>
      <c r="H160" s="307">
        <v>4.9000000000000004</v>
      </c>
    </row>
    <row r="161" spans="1:8" x14ac:dyDescent="0.3">
      <c r="A161" s="296" t="s">
        <v>765</v>
      </c>
      <c r="B161" s="528" t="s">
        <v>856</v>
      </c>
      <c r="C161" s="305" t="s">
        <v>197</v>
      </c>
      <c r="D161" s="528">
        <v>2</v>
      </c>
      <c r="E161" s="306">
        <v>5</v>
      </c>
      <c r="F161" s="26">
        <v>0</v>
      </c>
      <c r="G161" s="216">
        <f t="shared" si="18"/>
        <v>0</v>
      </c>
      <c r="H161" s="307">
        <v>4.9000000000000004</v>
      </c>
    </row>
    <row r="162" spans="1:8" x14ac:dyDescent="0.3">
      <c r="A162" s="296" t="s">
        <v>766</v>
      </c>
      <c r="B162" s="528" t="s">
        <v>856</v>
      </c>
      <c r="C162" s="305" t="s">
        <v>277</v>
      </c>
      <c r="D162" s="528">
        <v>2</v>
      </c>
      <c r="E162" s="306">
        <v>5</v>
      </c>
      <c r="F162" s="26">
        <v>0</v>
      </c>
      <c r="G162" s="216">
        <f t="shared" si="18"/>
        <v>0</v>
      </c>
      <c r="H162" s="307">
        <v>4.9000000000000004</v>
      </c>
    </row>
    <row r="163" spans="1:8" x14ac:dyDescent="0.3">
      <c r="A163" s="296" t="s">
        <v>767</v>
      </c>
      <c r="B163" s="528" t="s">
        <v>856</v>
      </c>
      <c r="C163" s="305" t="s">
        <v>201</v>
      </c>
      <c r="D163" s="528">
        <v>2</v>
      </c>
      <c r="E163" s="306">
        <v>5</v>
      </c>
      <c r="F163" s="26">
        <v>0</v>
      </c>
      <c r="G163" s="216">
        <f t="shared" si="18"/>
        <v>0</v>
      </c>
      <c r="H163" s="307">
        <v>4.9000000000000004</v>
      </c>
    </row>
    <row r="164" spans="1:8" x14ac:dyDescent="0.3">
      <c r="A164" s="296" t="s">
        <v>768</v>
      </c>
      <c r="B164" s="528" t="s">
        <v>856</v>
      </c>
      <c r="C164" s="305" t="s">
        <v>203</v>
      </c>
      <c r="D164" s="528">
        <v>2</v>
      </c>
      <c r="E164" s="306">
        <v>5</v>
      </c>
      <c r="F164" s="26">
        <v>0</v>
      </c>
      <c r="G164" s="216">
        <f t="shared" si="18"/>
        <v>0</v>
      </c>
      <c r="H164" s="307">
        <v>4.9000000000000004</v>
      </c>
    </row>
    <row r="165" spans="1:8" x14ac:dyDescent="0.3">
      <c r="A165" s="296" t="s">
        <v>769</v>
      </c>
      <c r="B165" s="528" t="s">
        <v>856</v>
      </c>
      <c r="C165" s="305" t="s">
        <v>171</v>
      </c>
      <c r="D165" s="528">
        <v>2</v>
      </c>
      <c r="E165" s="306">
        <v>5</v>
      </c>
      <c r="F165" s="26">
        <v>0</v>
      </c>
      <c r="G165" s="216">
        <f t="shared" si="18"/>
        <v>0</v>
      </c>
      <c r="H165" s="307">
        <v>4.9000000000000004</v>
      </c>
    </row>
    <row r="166" spans="1:8" x14ac:dyDescent="0.3">
      <c r="A166" s="296" t="s">
        <v>770</v>
      </c>
      <c r="B166" s="528" t="s">
        <v>856</v>
      </c>
      <c r="C166" s="305" t="s">
        <v>11</v>
      </c>
      <c r="D166" s="528">
        <v>2</v>
      </c>
      <c r="E166" s="306">
        <v>5</v>
      </c>
      <c r="F166" s="26">
        <v>0</v>
      </c>
      <c r="G166" s="216">
        <f t="shared" si="18"/>
        <v>0</v>
      </c>
      <c r="H166" s="307">
        <v>4.9000000000000004</v>
      </c>
    </row>
    <row r="167" spans="1:8" x14ac:dyDescent="0.3">
      <c r="A167" s="296" t="s">
        <v>771</v>
      </c>
      <c r="B167" s="528" t="s">
        <v>856</v>
      </c>
      <c r="C167" s="305" t="s">
        <v>176</v>
      </c>
      <c r="D167" s="528">
        <v>2</v>
      </c>
      <c r="E167" s="306">
        <v>5</v>
      </c>
      <c r="F167" s="26">
        <v>0</v>
      </c>
      <c r="G167" s="216">
        <f t="shared" si="18"/>
        <v>0</v>
      </c>
      <c r="H167" s="307">
        <v>4.9000000000000004</v>
      </c>
    </row>
    <row r="168" spans="1:8" x14ac:dyDescent="0.3">
      <c r="A168" s="296" t="s">
        <v>772</v>
      </c>
      <c r="B168" s="528" t="s">
        <v>856</v>
      </c>
      <c r="C168" s="305" t="s">
        <v>224</v>
      </c>
      <c r="D168" s="528">
        <v>2</v>
      </c>
      <c r="E168" s="319">
        <v>5</v>
      </c>
      <c r="F168" s="26">
        <v>0</v>
      </c>
      <c r="G168" s="216">
        <f t="shared" si="18"/>
        <v>0</v>
      </c>
      <c r="H168" s="307">
        <v>4.9000000000000004</v>
      </c>
    </row>
    <row r="169" spans="1:8" x14ac:dyDescent="0.3">
      <c r="A169" s="296" t="s">
        <v>773</v>
      </c>
      <c r="B169" s="528" t="s">
        <v>856</v>
      </c>
      <c r="C169" s="305" t="s">
        <v>775</v>
      </c>
      <c r="D169" s="528">
        <v>2</v>
      </c>
      <c r="E169" s="319">
        <v>5</v>
      </c>
      <c r="F169" s="26">
        <v>0</v>
      </c>
      <c r="G169" s="216">
        <f t="shared" si="18"/>
        <v>0</v>
      </c>
      <c r="H169" s="307">
        <v>4.9000000000000004</v>
      </c>
    </row>
    <row r="170" spans="1:8" x14ac:dyDescent="0.3">
      <c r="A170" s="296" t="s">
        <v>774</v>
      </c>
      <c r="B170" s="528" t="s">
        <v>856</v>
      </c>
      <c r="C170" s="305" t="s">
        <v>205</v>
      </c>
      <c r="D170" s="528">
        <v>2</v>
      </c>
      <c r="E170" s="319">
        <v>5</v>
      </c>
      <c r="F170" s="26">
        <v>0</v>
      </c>
      <c r="G170" s="216">
        <f t="shared" si="18"/>
        <v>0</v>
      </c>
      <c r="H170" s="307">
        <v>4.9000000000000004</v>
      </c>
    </row>
    <row r="171" spans="1:8" x14ac:dyDescent="0.3">
      <c r="A171" s="296" t="s">
        <v>776</v>
      </c>
      <c r="B171" s="528" t="s">
        <v>856</v>
      </c>
      <c r="C171" s="305" t="s">
        <v>164</v>
      </c>
      <c r="D171" s="528">
        <v>2</v>
      </c>
      <c r="E171" s="319">
        <v>5</v>
      </c>
      <c r="F171" s="26">
        <v>0</v>
      </c>
      <c r="G171" s="320">
        <f>D171*E171*ROUND(F171,2)</f>
        <v>0</v>
      </c>
      <c r="H171" s="307">
        <v>4.9000000000000004</v>
      </c>
    </row>
    <row r="172" spans="1:8" x14ac:dyDescent="0.3">
      <c r="A172" s="296" t="s">
        <v>777</v>
      </c>
      <c r="B172" s="528" t="s">
        <v>856</v>
      </c>
      <c r="C172" s="305" t="s">
        <v>857</v>
      </c>
      <c r="D172" s="528">
        <v>2</v>
      </c>
      <c r="E172" s="319">
        <v>5</v>
      </c>
      <c r="F172" s="26">
        <v>0</v>
      </c>
      <c r="G172" s="320">
        <f t="shared" ref="G172:G176" si="19">D172*E172*ROUND(F172,2)</f>
        <v>0</v>
      </c>
      <c r="H172" s="307">
        <v>4.9000000000000004</v>
      </c>
    </row>
    <row r="173" spans="1:8" x14ac:dyDescent="0.3">
      <c r="A173" s="296" t="s">
        <v>778</v>
      </c>
      <c r="B173" s="528" t="s">
        <v>856</v>
      </c>
      <c r="C173" s="305" t="s">
        <v>779</v>
      </c>
      <c r="D173" s="528">
        <v>2</v>
      </c>
      <c r="E173" s="319">
        <v>5</v>
      </c>
      <c r="F173" s="26">
        <v>0</v>
      </c>
      <c r="G173" s="320">
        <f t="shared" si="19"/>
        <v>0</v>
      </c>
      <c r="H173" s="307">
        <v>4.9000000000000004</v>
      </c>
    </row>
    <row r="174" spans="1:8" x14ac:dyDescent="0.3">
      <c r="A174" s="296" t="s">
        <v>780</v>
      </c>
      <c r="B174" s="528" t="s">
        <v>856</v>
      </c>
      <c r="C174" s="305" t="s">
        <v>781</v>
      </c>
      <c r="D174" s="528">
        <v>2</v>
      </c>
      <c r="E174" s="319">
        <v>5</v>
      </c>
      <c r="F174" s="26">
        <v>0</v>
      </c>
      <c r="G174" s="320">
        <f t="shared" si="19"/>
        <v>0</v>
      </c>
      <c r="H174" s="307">
        <v>4.9000000000000004</v>
      </c>
    </row>
    <row r="175" spans="1:8" ht="29.4" thickBot="1" x14ac:dyDescent="0.35">
      <c r="A175" s="264" t="s">
        <v>782</v>
      </c>
      <c r="B175" s="338" t="s">
        <v>856</v>
      </c>
      <c r="C175" s="430" t="s">
        <v>725</v>
      </c>
      <c r="D175" s="467">
        <v>0.25</v>
      </c>
      <c r="E175" s="468">
        <v>5</v>
      </c>
      <c r="F175" s="197">
        <v>0</v>
      </c>
      <c r="G175" s="469">
        <f t="shared" si="19"/>
        <v>0</v>
      </c>
      <c r="H175" s="386">
        <v>4</v>
      </c>
    </row>
    <row r="176" spans="1:8" ht="15" thickBot="1" x14ac:dyDescent="0.35">
      <c r="A176" s="461" t="s">
        <v>783</v>
      </c>
      <c r="B176" s="461" t="s">
        <v>43</v>
      </c>
      <c r="C176" s="462" t="s">
        <v>666</v>
      </c>
      <c r="D176" s="463">
        <v>2</v>
      </c>
      <c r="E176" s="464">
        <v>5</v>
      </c>
      <c r="F176" s="29">
        <v>0</v>
      </c>
      <c r="G176" s="465">
        <f t="shared" si="19"/>
        <v>0</v>
      </c>
      <c r="H176" s="466">
        <v>4.9000000000000004</v>
      </c>
    </row>
    <row r="177" spans="1:9" ht="15" thickBot="1" x14ac:dyDescent="0.35">
      <c r="A177" s="324"/>
      <c r="B177" s="324"/>
      <c r="C177" s="325"/>
      <c r="D177" s="325"/>
      <c r="E177" s="326"/>
      <c r="F177" s="327" t="s">
        <v>12</v>
      </c>
      <c r="G177" s="328">
        <f>SUM(G106:G129,G135:G154,G156:G176)</f>
        <v>0</v>
      </c>
      <c r="H177" s="99"/>
    </row>
    <row r="178" spans="1:9" x14ac:dyDescent="0.3">
      <c r="A178" s="95"/>
      <c r="B178" s="95"/>
      <c r="C178" s="95"/>
      <c r="D178" s="95"/>
      <c r="E178" s="95"/>
      <c r="F178" s="95"/>
      <c r="G178" s="95"/>
      <c r="H178" s="95"/>
    </row>
    <row r="179" spans="1:9" x14ac:dyDescent="0.3">
      <c r="A179" s="206" t="s">
        <v>0</v>
      </c>
      <c r="B179" s="207"/>
      <c r="C179" s="206" t="s">
        <v>858</v>
      </c>
      <c r="D179" s="208"/>
      <c r="E179" s="207"/>
      <c r="F179" s="207"/>
      <c r="G179" s="207"/>
      <c r="H179" s="207"/>
    </row>
    <row r="180" spans="1:9" ht="15" thickBot="1" x14ac:dyDescent="0.35">
      <c r="A180" s="575" t="s">
        <v>838</v>
      </c>
      <c r="B180" s="576"/>
      <c r="C180" s="576"/>
      <c r="D180" s="576"/>
      <c r="E180" s="576"/>
      <c r="F180" s="576"/>
      <c r="G180" s="576"/>
      <c r="H180" s="577"/>
    </row>
    <row r="181" spans="1:9" ht="40.200000000000003" thickBot="1" x14ac:dyDescent="0.35">
      <c r="A181" s="329" t="s">
        <v>1</v>
      </c>
      <c r="B181" s="330" t="s">
        <v>2</v>
      </c>
      <c r="C181" s="330" t="s">
        <v>3</v>
      </c>
      <c r="D181" s="330" t="s">
        <v>4</v>
      </c>
      <c r="E181" s="330" t="s">
        <v>5</v>
      </c>
      <c r="F181" s="330" t="s">
        <v>6</v>
      </c>
      <c r="G181" s="330" t="s">
        <v>7</v>
      </c>
      <c r="H181" s="331" t="s">
        <v>8</v>
      </c>
    </row>
    <row r="182" spans="1:9" ht="15" thickBot="1" x14ac:dyDescent="0.35">
      <c r="A182" s="332" t="s">
        <v>865</v>
      </c>
      <c r="B182" s="333" t="s">
        <v>866</v>
      </c>
      <c r="C182" s="231" t="s">
        <v>989</v>
      </c>
      <c r="D182" s="334">
        <v>1</v>
      </c>
      <c r="E182" s="335">
        <v>12</v>
      </c>
      <c r="F182" s="130">
        <v>0</v>
      </c>
      <c r="G182" s="240">
        <f>D182*E182*ROUND(F182,2)</f>
        <v>0</v>
      </c>
      <c r="H182" s="235">
        <v>9</v>
      </c>
    </row>
    <row r="183" spans="1:9" ht="15" thickBot="1" x14ac:dyDescent="0.35">
      <c r="F183" s="100" t="s">
        <v>12</v>
      </c>
      <c r="G183" s="336">
        <f>SUM(G182:G182)</f>
        <v>0</v>
      </c>
      <c r="H183" s="99"/>
      <c r="I183" s="98"/>
    </row>
    <row r="184" spans="1:9" x14ac:dyDescent="0.3">
      <c r="A184" s="205"/>
      <c r="B184" s="205"/>
      <c r="C184" s="205"/>
      <c r="D184" s="205"/>
      <c r="E184" s="205"/>
      <c r="F184" s="205"/>
      <c r="G184" s="205"/>
      <c r="H184" s="205"/>
    </row>
    <row r="185" spans="1:9" x14ac:dyDescent="0.3">
      <c r="A185" s="206" t="s">
        <v>0</v>
      </c>
      <c r="B185" s="207"/>
      <c r="C185" s="206" t="s">
        <v>9</v>
      </c>
      <c r="D185" s="208"/>
      <c r="E185" s="207"/>
      <c r="F185" s="207"/>
      <c r="G185" s="207"/>
      <c r="H185" s="207"/>
    </row>
    <row r="186" spans="1:9" ht="15" thickBot="1" x14ac:dyDescent="0.35">
      <c r="A186" s="575" t="s">
        <v>991</v>
      </c>
      <c r="B186" s="576"/>
      <c r="C186" s="576"/>
      <c r="D186" s="576"/>
      <c r="E186" s="576"/>
      <c r="F186" s="576"/>
      <c r="G186" s="576"/>
      <c r="H186" s="577"/>
    </row>
    <row r="187" spans="1:9" ht="40.200000000000003" thickBot="1" x14ac:dyDescent="0.35">
      <c r="A187" s="209" t="s">
        <v>1</v>
      </c>
      <c r="B187" s="210" t="s">
        <v>2</v>
      </c>
      <c r="C187" s="210" t="s">
        <v>3</v>
      </c>
      <c r="D187" s="210" t="s">
        <v>4</v>
      </c>
      <c r="E187" s="210" t="s">
        <v>5</v>
      </c>
      <c r="F187" s="210" t="s">
        <v>6</v>
      </c>
      <c r="G187" s="210" t="s">
        <v>7</v>
      </c>
      <c r="H187" s="211" t="s">
        <v>8</v>
      </c>
    </row>
    <row r="188" spans="1:9" ht="15" thickBot="1" x14ac:dyDescent="0.35">
      <c r="A188" s="584" t="s">
        <v>845</v>
      </c>
      <c r="B188" s="585"/>
      <c r="C188" s="585"/>
      <c r="D188" s="585"/>
      <c r="E188" s="585"/>
      <c r="F188" s="585"/>
      <c r="G188" s="585"/>
      <c r="H188" s="586"/>
    </row>
    <row r="189" spans="1:9" x14ac:dyDescent="0.3">
      <c r="A189" s="337" t="s">
        <v>282</v>
      </c>
      <c r="B189" s="337" t="s">
        <v>678</v>
      </c>
      <c r="C189" s="298" t="s">
        <v>607</v>
      </c>
      <c r="D189" s="299">
        <v>2</v>
      </c>
      <c r="E189" s="299">
        <v>5</v>
      </c>
      <c r="F189" s="29">
        <v>0</v>
      </c>
      <c r="G189" s="224">
        <f>D189*E189*ROUND(F189,2)</f>
        <v>0</v>
      </c>
      <c r="H189" s="301">
        <v>4.9000000000000004</v>
      </c>
    </row>
    <row r="190" spans="1:9" x14ac:dyDescent="0.3">
      <c r="A190" s="528" t="s">
        <v>283</v>
      </c>
      <c r="B190" s="528" t="s">
        <v>678</v>
      </c>
      <c r="C190" s="260" t="s">
        <v>609</v>
      </c>
      <c r="D190" s="261">
        <v>2</v>
      </c>
      <c r="E190" s="261">
        <v>5</v>
      </c>
      <c r="F190" s="29">
        <v>0</v>
      </c>
      <c r="G190" s="224">
        <f t="shared" ref="G190:G198" si="20">D190*E190*ROUND(F190,2)</f>
        <v>0</v>
      </c>
      <c r="H190" s="215">
        <v>4.9000000000000004</v>
      </c>
    </row>
    <row r="191" spans="1:9" x14ac:dyDescent="0.3">
      <c r="A191" s="528" t="s">
        <v>284</v>
      </c>
      <c r="B191" s="528" t="s">
        <v>678</v>
      </c>
      <c r="C191" s="260" t="s">
        <v>210</v>
      </c>
      <c r="D191" s="261">
        <v>2</v>
      </c>
      <c r="E191" s="261">
        <v>5</v>
      </c>
      <c r="F191" s="29">
        <v>0</v>
      </c>
      <c r="G191" s="224">
        <f t="shared" si="20"/>
        <v>0</v>
      </c>
      <c r="H191" s="215">
        <v>4.9000000000000004</v>
      </c>
    </row>
    <row r="192" spans="1:9" x14ac:dyDescent="0.3">
      <c r="A192" s="528" t="s">
        <v>285</v>
      </c>
      <c r="B192" s="528" t="s">
        <v>678</v>
      </c>
      <c r="C192" s="260" t="s">
        <v>155</v>
      </c>
      <c r="D192" s="261">
        <v>2</v>
      </c>
      <c r="E192" s="261">
        <v>5</v>
      </c>
      <c r="F192" s="29">
        <v>0</v>
      </c>
      <c r="G192" s="224">
        <f t="shared" si="20"/>
        <v>0</v>
      </c>
      <c r="H192" s="215">
        <v>4.9000000000000004</v>
      </c>
    </row>
    <row r="193" spans="1:8" x14ac:dyDescent="0.3">
      <c r="A193" s="528" t="s">
        <v>286</v>
      </c>
      <c r="B193" s="528" t="s">
        <v>678</v>
      </c>
      <c r="C193" s="260" t="s">
        <v>230</v>
      </c>
      <c r="D193" s="261">
        <v>2</v>
      </c>
      <c r="E193" s="261">
        <v>5</v>
      </c>
      <c r="F193" s="29">
        <v>0</v>
      </c>
      <c r="G193" s="224">
        <f t="shared" si="20"/>
        <v>0</v>
      </c>
      <c r="H193" s="215">
        <v>4.9000000000000004</v>
      </c>
    </row>
    <row r="194" spans="1:8" x14ac:dyDescent="0.3">
      <c r="A194" s="528" t="s">
        <v>287</v>
      </c>
      <c r="B194" s="528" t="s">
        <v>678</v>
      </c>
      <c r="C194" s="260" t="s">
        <v>68</v>
      </c>
      <c r="D194" s="261">
        <v>2</v>
      </c>
      <c r="E194" s="261">
        <v>5</v>
      </c>
      <c r="F194" s="29">
        <v>0</v>
      </c>
      <c r="G194" s="224">
        <f t="shared" si="20"/>
        <v>0</v>
      </c>
      <c r="H194" s="215">
        <v>4.9000000000000004</v>
      </c>
    </row>
    <row r="195" spans="1:8" x14ac:dyDescent="0.3">
      <c r="A195" s="528" t="s">
        <v>288</v>
      </c>
      <c r="B195" s="528" t="s">
        <v>678</v>
      </c>
      <c r="C195" s="260" t="s">
        <v>618</v>
      </c>
      <c r="D195" s="261">
        <v>2</v>
      </c>
      <c r="E195" s="261">
        <v>5</v>
      </c>
      <c r="F195" s="29">
        <v>0</v>
      </c>
      <c r="G195" s="224">
        <f t="shared" si="20"/>
        <v>0</v>
      </c>
      <c r="H195" s="215">
        <v>4.9000000000000004</v>
      </c>
    </row>
    <row r="196" spans="1:8" x14ac:dyDescent="0.3">
      <c r="A196" s="528" t="s">
        <v>289</v>
      </c>
      <c r="B196" s="528" t="s">
        <v>678</v>
      </c>
      <c r="C196" s="260" t="s">
        <v>679</v>
      </c>
      <c r="D196" s="261">
        <v>2</v>
      </c>
      <c r="E196" s="261">
        <v>5</v>
      </c>
      <c r="F196" s="29">
        <v>0</v>
      </c>
      <c r="G196" s="224">
        <f t="shared" si="20"/>
        <v>0</v>
      </c>
      <c r="H196" s="215">
        <v>4.9000000000000004</v>
      </c>
    </row>
    <row r="197" spans="1:8" x14ac:dyDescent="0.3">
      <c r="A197" s="528" t="s">
        <v>290</v>
      </c>
      <c r="B197" s="528" t="s">
        <v>678</v>
      </c>
      <c r="C197" s="260" t="s">
        <v>620</v>
      </c>
      <c r="D197" s="261">
        <v>2</v>
      </c>
      <c r="E197" s="261">
        <v>5</v>
      </c>
      <c r="F197" s="29">
        <v>0</v>
      </c>
      <c r="G197" s="224">
        <f t="shared" si="20"/>
        <v>0</v>
      </c>
      <c r="H197" s="215">
        <v>4.9000000000000004</v>
      </c>
    </row>
    <row r="198" spans="1:8" x14ac:dyDescent="0.3">
      <c r="A198" s="528" t="s">
        <v>291</v>
      </c>
      <c r="B198" s="528" t="s">
        <v>678</v>
      </c>
      <c r="C198" s="260" t="s">
        <v>11</v>
      </c>
      <c r="D198" s="261">
        <v>2</v>
      </c>
      <c r="E198" s="261">
        <v>5</v>
      </c>
      <c r="F198" s="29">
        <v>0</v>
      </c>
      <c r="G198" s="224">
        <f t="shared" si="20"/>
        <v>0</v>
      </c>
      <c r="H198" s="215">
        <v>4.9000000000000004</v>
      </c>
    </row>
    <row r="199" spans="1:8" ht="15.6" customHeight="1" x14ac:dyDescent="0.3">
      <c r="A199" s="528" t="s">
        <v>292</v>
      </c>
      <c r="B199" s="528" t="s">
        <v>678</v>
      </c>
      <c r="C199" s="260" t="s">
        <v>680</v>
      </c>
      <c r="D199" s="261">
        <v>2</v>
      </c>
      <c r="E199" s="261">
        <v>5</v>
      </c>
      <c r="F199" s="29">
        <v>0</v>
      </c>
      <c r="G199" s="216">
        <f>D199*E199*ROUND(F199,2)</f>
        <v>0</v>
      </c>
      <c r="H199" s="215">
        <v>4.9000000000000004</v>
      </c>
    </row>
    <row r="200" spans="1:8" x14ac:dyDescent="0.3">
      <c r="A200" s="528" t="s">
        <v>293</v>
      </c>
      <c r="B200" s="528" t="s">
        <v>678</v>
      </c>
      <c r="C200" s="260" t="s">
        <v>171</v>
      </c>
      <c r="D200" s="261">
        <v>2</v>
      </c>
      <c r="E200" s="261">
        <v>5</v>
      </c>
      <c r="F200" s="29">
        <v>0</v>
      </c>
      <c r="G200" s="216">
        <f t="shared" ref="G200:G204" si="21">D200*E200*ROUND(F200,2)</f>
        <v>0</v>
      </c>
      <c r="H200" s="215">
        <v>4.9000000000000004</v>
      </c>
    </row>
    <row r="201" spans="1:8" x14ac:dyDescent="0.3">
      <c r="A201" s="528" t="s">
        <v>295</v>
      </c>
      <c r="B201" s="528" t="s">
        <v>678</v>
      </c>
      <c r="C201" s="260" t="s">
        <v>681</v>
      </c>
      <c r="D201" s="261">
        <v>2</v>
      </c>
      <c r="E201" s="261">
        <v>5</v>
      </c>
      <c r="F201" s="29">
        <v>0</v>
      </c>
      <c r="G201" s="216">
        <f t="shared" si="21"/>
        <v>0</v>
      </c>
      <c r="H201" s="215">
        <v>4.9000000000000004</v>
      </c>
    </row>
    <row r="202" spans="1:8" x14ac:dyDescent="0.3">
      <c r="A202" s="528" t="s">
        <v>296</v>
      </c>
      <c r="B202" s="528" t="s">
        <v>678</v>
      </c>
      <c r="C202" s="260" t="s">
        <v>224</v>
      </c>
      <c r="D202" s="261">
        <v>2</v>
      </c>
      <c r="E202" s="261">
        <v>5</v>
      </c>
      <c r="F202" s="29">
        <v>0</v>
      </c>
      <c r="G202" s="216">
        <f t="shared" si="21"/>
        <v>0</v>
      </c>
      <c r="H202" s="215">
        <v>4.9000000000000004</v>
      </c>
    </row>
    <row r="203" spans="1:8" x14ac:dyDescent="0.3">
      <c r="A203" s="528" t="s">
        <v>297</v>
      </c>
      <c r="B203" s="528" t="s">
        <v>678</v>
      </c>
      <c r="C203" s="213" t="s">
        <v>682</v>
      </c>
      <c r="D203" s="263">
        <v>0.25</v>
      </c>
      <c r="E203" s="261">
        <v>5</v>
      </c>
      <c r="F203" s="29">
        <v>0</v>
      </c>
      <c r="G203" s="216">
        <f t="shared" si="21"/>
        <v>0</v>
      </c>
      <c r="H203" s="215">
        <v>4</v>
      </c>
    </row>
    <row r="204" spans="1:8" ht="15" thickBot="1" x14ac:dyDescent="0.35">
      <c r="A204" s="338" t="s">
        <v>298</v>
      </c>
      <c r="B204" s="528" t="s">
        <v>678</v>
      </c>
      <c r="C204" s="260" t="s">
        <v>666</v>
      </c>
      <c r="D204" s="261">
        <v>2</v>
      </c>
      <c r="E204" s="261">
        <v>1</v>
      </c>
      <c r="F204" s="29">
        <v>0</v>
      </c>
      <c r="G204" s="216">
        <f t="shared" si="21"/>
        <v>0</v>
      </c>
      <c r="H204" s="215">
        <v>4.9000000000000004</v>
      </c>
    </row>
    <row r="205" spans="1:8" ht="15" thickBot="1" x14ac:dyDescent="0.35">
      <c r="A205" s="616" t="s">
        <v>684</v>
      </c>
      <c r="B205" s="588"/>
      <c r="C205" s="588"/>
      <c r="D205" s="588"/>
      <c r="E205" s="588"/>
      <c r="F205" s="588"/>
      <c r="G205" s="588"/>
      <c r="H205" s="589"/>
    </row>
    <row r="206" spans="1:8" ht="28.8" customHeight="1" x14ac:dyDescent="0.3">
      <c r="A206" s="316" t="s">
        <v>683</v>
      </c>
      <c r="B206" s="598" t="s">
        <v>686</v>
      </c>
      <c r="C206" s="318" t="s">
        <v>687</v>
      </c>
      <c r="D206" s="317">
        <v>2</v>
      </c>
      <c r="E206" s="317">
        <v>9</v>
      </c>
      <c r="F206" s="27">
        <v>0</v>
      </c>
      <c r="G206" s="396">
        <f>D206*E206*ROUND(F206,2)</f>
        <v>0</v>
      </c>
      <c r="H206" s="384">
        <v>4.9000000000000004</v>
      </c>
    </row>
    <row r="207" spans="1:8" x14ac:dyDescent="0.3">
      <c r="A207" s="281" t="s">
        <v>685</v>
      </c>
      <c r="B207" s="599"/>
      <c r="C207" s="260" t="s">
        <v>227</v>
      </c>
      <c r="D207" s="261">
        <v>2</v>
      </c>
      <c r="E207" s="262">
        <v>9</v>
      </c>
      <c r="F207" s="48">
        <v>0</v>
      </c>
      <c r="G207" s="340">
        <f t="shared" ref="G207:G211" si="22">D207*E207*ROUND(F207,2)</f>
        <v>0</v>
      </c>
      <c r="H207" s="215">
        <v>4.9000000000000004</v>
      </c>
    </row>
    <row r="208" spans="1:8" x14ac:dyDescent="0.3">
      <c r="A208" s="281" t="s">
        <v>688</v>
      </c>
      <c r="B208" s="599"/>
      <c r="C208" s="260" t="s">
        <v>228</v>
      </c>
      <c r="D208" s="261">
        <v>2</v>
      </c>
      <c r="E208" s="262">
        <v>9</v>
      </c>
      <c r="F208" s="48">
        <v>0</v>
      </c>
      <c r="G208" s="340">
        <f t="shared" si="22"/>
        <v>0</v>
      </c>
      <c r="H208" s="215">
        <v>4.9000000000000004</v>
      </c>
    </row>
    <row r="209" spans="1:8" x14ac:dyDescent="0.3">
      <c r="A209" s="281" t="s">
        <v>689</v>
      </c>
      <c r="B209" s="599"/>
      <c r="C209" s="260" t="s">
        <v>615</v>
      </c>
      <c r="D209" s="261">
        <v>2</v>
      </c>
      <c r="E209" s="262">
        <v>9</v>
      </c>
      <c r="F209" s="48">
        <v>0</v>
      </c>
      <c r="G209" s="340">
        <f t="shared" si="22"/>
        <v>0</v>
      </c>
      <c r="H209" s="215">
        <v>4.9000000000000004</v>
      </c>
    </row>
    <row r="210" spans="1:8" x14ac:dyDescent="0.3">
      <c r="A210" s="281" t="s">
        <v>690</v>
      </c>
      <c r="B210" s="599"/>
      <c r="C210" s="260" t="s">
        <v>692</v>
      </c>
      <c r="D210" s="261">
        <v>2</v>
      </c>
      <c r="E210" s="262">
        <v>9</v>
      </c>
      <c r="F210" s="48">
        <v>0</v>
      </c>
      <c r="G210" s="340">
        <f t="shared" si="22"/>
        <v>0</v>
      </c>
      <c r="H210" s="215">
        <v>4.9000000000000004</v>
      </c>
    </row>
    <row r="211" spans="1:8" ht="15" thickBot="1" x14ac:dyDescent="0.35">
      <c r="A211" s="302" t="s">
        <v>691</v>
      </c>
      <c r="B211" s="600"/>
      <c r="C211" s="218" t="s">
        <v>666</v>
      </c>
      <c r="D211" s="266">
        <v>2</v>
      </c>
      <c r="E211" s="267">
        <v>1</v>
      </c>
      <c r="F211" s="470">
        <v>0</v>
      </c>
      <c r="G211" s="471">
        <f t="shared" si="22"/>
        <v>0</v>
      </c>
      <c r="H211" s="235">
        <v>4.9000000000000004</v>
      </c>
    </row>
    <row r="212" spans="1:8" ht="15" thickBot="1" x14ac:dyDescent="0.35">
      <c r="A212" s="57"/>
      <c r="B212" s="57"/>
      <c r="D212" s="94"/>
      <c r="E212" s="94"/>
      <c r="F212" s="101" t="s">
        <v>12</v>
      </c>
      <c r="G212" s="102">
        <f>SUM(G206:G211)+SUM(G189:G204)</f>
        <v>0</v>
      </c>
      <c r="H212" s="342"/>
    </row>
    <row r="213" spans="1:8" x14ac:dyDescent="0.3">
      <c r="A213" s="205"/>
      <c r="B213" s="205"/>
      <c r="C213" s="205"/>
      <c r="D213" s="205"/>
      <c r="E213" s="205"/>
      <c r="F213" s="205"/>
      <c r="G213" s="205"/>
      <c r="H213" s="205"/>
    </row>
    <row r="214" spans="1:8" x14ac:dyDescent="0.3">
      <c r="A214" s="206" t="s">
        <v>0</v>
      </c>
      <c r="B214" s="207"/>
      <c r="C214" s="206" t="s">
        <v>42</v>
      </c>
      <c r="D214" s="208"/>
      <c r="E214" s="207"/>
      <c r="F214" s="207"/>
      <c r="G214" s="207"/>
      <c r="H214" s="207"/>
    </row>
    <row r="215" spans="1:8" ht="15" thickBot="1" x14ac:dyDescent="0.35">
      <c r="A215" s="575" t="s">
        <v>991</v>
      </c>
      <c r="B215" s="576"/>
      <c r="C215" s="576"/>
      <c r="D215" s="576"/>
      <c r="E215" s="576"/>
      <c r="F215" s="576"/>
      <c r="G215" s="576"/>
      <c r="H215" s="577"/>
    </row>
    <row r="216" spans="1:8" ht="40.200000000000003" thickBot="1" x14ac:dyDescent="0.35">
      <c r="A216" s="209" t="s">
        <v>1</v>
      </c>
      <c r="B216" s="210" t="s">
        <v>2</v>
      </c>
      <c r="C216" s="210" t="s">
        <v>3</v>
      </c>
      <c r="D216" s="210" t="s">
        <v>4</v>
      </c>
      <c r="E216" s="210" t="s">
        <v>5</v>
      </c>
      <c r="F216" s="210" t="s">
        <v>6</v>
      </c>
      <c r="G216" s="210" t="s">
        <v>7</v>
      </c>
      <c r="H216" s="211" t="s">
        <v>8</v>
      </c>
    </row>
    <row r="217" spans="1:8" ht="15" thickBot="1" x14ac:dyDescent="0.35">
      <c r="A217" s="587" t="s">
        <v>13</v>
      </c>
      <c r="B217" s="588"/>
      <c r="C217" s="588"/>
      <c r="D217" s="588"/>
      <c r="E217" s="588"/>
      <c r="F217" s="588"/>
      <c r="G217" s="588"/>
      <c r="H217" s="589"/>
    </row>
    <row r="218" spans="1:8" x14ac:dyDescent="0.3">
      <c r="A218" s="343" t="s">
        <v>693</v>
      </c>
      <c r="B218" s="344" t="s">
        <v>14</v>
      </c>
      <c r="C218" s="345" t="s">
        <v>15</v>
      </c>
      <c r="D218" s="308">
        <v>2</v>
      </c>
      <c r="E218" s="308">
        <v>5</v>
      </c>
      <c r="F218" s="26">
        <v>0</v>
      </c>
      <c r="G218" s="216">
        <f>D218*E218*ROUND(F218,2)</f>
        <v>0</v>
      </c>
      <c r="H218" s="215">
        <v>4.9000000000000004</v>
      </c>
    </row>
    <row r="219" spans="1:8" x14ac:dyDescent="0.3">
      <c r="A219" s="343" t="s">
        <v>694</v>
      </c>
      <c r="B219" s="344" t="s">
        <v>14</v>
      </c>
      <c r="C219" s="213" t="s">
        <v>16</v>
      </c>
      <c r="D219" s="308">
        <v>2</v>
      </c>
      <c r="E219" s="308">
        <v>5</v>
      </c>
      <c r="F219" s="26">
        <v>0</v>
      </c>
      <c r="G219" s="216">
        <f t="shared" ref="G219:G226" si="23">D219*E219*ROUND(F219,2)</f>
        <v>0</v>
      </c>
      <c r="H219" s="215">
        <v>4.9000000000000004</v>
      </c>
    </row>
    <row r="220" spans="1:8" x14ac:dyDescent="0.3">
      <c r="A220" s="343" t="s">
        <v>695</v>
      </c>
      <c r="B220" s="344" t="s">
        <v>14</v>
      </c>
      <c r="C220" s="213" t="s">
        <v>17</v>
      </c>
      <c r="D220" s="308">
        <v>2</v>
      </c>
      <c r="E220" s="308">
        <v>8</v>
      </c>
      <c r="F220" s="26">
        <v>0</v>
      </c>
      <c r="G220" s="216">
        <f t="shared" si="23"/>
        <v>0</v>
      </c>
      <c r="H220" s="215">
        <v>4.9000000000000004</v>
      </c>
    </row>
    <row r="221" spans="1:8" x14ac:dyDescent="0.3">
      <c r="A221" s="343" t="s">
        <v>696</v>
      </c>
      <c r="B221" s="344" t="s">
        <v>14</v>
      </c>
      <c r="C221" s="213" t="s">
        <v>18</v>
      </c>
      <c r="D221" s="308">
        <v>2</v>
      </c>
      <c r="E221" s="308">
        <v>8</v>
      </c>
      <c r="F221" s="26">
        <v>0</v>
      </c>
      <c r="G221" s="216">
        <f t="shared" si="23"/>
        <v>0</v>
      </c>
      <c r="H221" s="215">
        <v>4.9000000000000004</v>
      </c>
    </row>
    <row r="222" spans="1:8" x14ac:dyDescent="0.3">
      <c r="A222" s="343" t="s">
        <v>697</v>
      </c>
      <c r="B222" s="344" t="s">
        <v>14</v>
      </c>
      <c r="C222" s="213" t="s">
        <v>19</v>
      </c>
      <c r="D222" s="308">
        <v>2</v>
      </c>
      <c r="E222" s="308">
        <v>48</v>
      </c>
      <c r="F222" s="26">
        <v>0</v>
      </c>
      <c r="G222" s="216">
        <f t="shared" si="23"/>
        <v>0</v>
      </c>
      <c r="H222" s="215">
        <v>4.9000000000000004</v>
      </c>
    </row>
    <row r="223" spans="1:8" ht="28.8" x14ac:dyDescent="0.3">
      <c r="A223" s="343" t="s">
        <v>698</v>
      </c>
      <c r="B223" s="344" t="s">
        <v>14</v>
      </c>
      <c r="C223" s="213" t="s">
        <v>20</v>
      </c>
      <c r="D223" s="308">
        <v>2</v>
      </c>
      <c r="E223" s="308">
        <v>8</v>
      </c>
      <c r="F223" s="26">
        <v>0</v>
      </c>
      <c r="G223" s="216">
        <f t="shared" si="23"/>
        <v>0</v>
      </c>
      <c r="H223" s="215">
        <v>4.9000000000000004</v>
      </c>
    </row>
    <row r="224" spans="1:8" x14ac:dyDescent="0.3">
      <c r="A224" s="343" t="s">
        <v>699</v>
      </c>
      <c r="B224" s="344" t="s">
        <v>14</v>
      </c>
      <c r="C224" s="213" t="s">
        <v>21</v>
      </c>
      <c r="D224" s="308">
        <v>2</v>
      </c>
      <c r="E224" s="308">
        <v>8</v>
      </c>
      <c r="F224" s="26">
        <v>0</v>
      </c>
      <c r="G224" s="216">
        <f t="shared" si="23"/>
        <v>0</v>
      </c>
      <c r="H224" s="215">
        <v>4.9000000000000004</v>
      </c>
    </row>
    <row r="225" spans="1:8" ht="28.8" x14ac:dyDescent="0.3">
      <c r="A225" s="343" t="s">
        <v>700</v>
      </c>
      <c r="B225" s="344" t="s">
        <v>14</v>
      </c>
      <c r="C225" s="213" t="s">
        <v>22</v>
      </c>
      <c r="D225" s="308">
        <v>2</v>
      </c>
      <c r="E225" s="308">
        <v>8</v>
      </c>
      <c r="F225" s="26">
        <v>0</v>
      </c>
      <c r="G225" s="216">
        <f t="shared" si="23"/>
        <v>0</v>
      </c>
      <c r="H225" s="215">
        <v>4.9000000000000004</v>
      </c>
    </row>
    <row r="226" spans="1:8" ht="15" thickBot="1" x14ac:dyDescent="0.35">
      <c r="A226" s="343" t="s">
        <v>701</v>
      </c>
      <c r="B226" s="344" t="s">
        <v>14</v>
      </c>
      <c r="C226" s="213" t="s">
        <v>23</v>
      </c>
      <c r="D226" s="308">
        <v>2</v>
      </c>
      <c r="E226" s="308">
        <v>8</v>
      </c>
      <c r="F226" s="26">
        <v>0</v>
      </c>
      <c r="G226" s="216">
        <f t="shared" si="23"/>
        <v>0</v>
      </c>
      <c r="H226" s="215">
        <v>4.9000000000000004</v>
      </c>
    </row>
    <row r="227" spans="1:8" ht="15" thickBot="1" x14ac:dyDescent="0.35">
      <c r="A227" s="587" t="s">
        <v>24</v>
      </c>
      <c r="B227" s="588"/>
      <c r="C227" s="588"/>
      <c r="D227" s="588"/>
      <c r="E227" s="588"/>
      <c r="F227" s="588"/>
      <c r="G227" s="588"/>
      <c r="H227" s="589"/>
    </row>
    <row r="228" spans="1:8" x14ac:dyDescent="0.3">
      <c r="A228" s="343" t="s">
        <v>702</v>
      </c>
      <c r="B228" s="344" t="s">
        <v>14</v>
      </c>
      <c r="C228" s="213" t="s">
        <v>25</v>
      </c>
      <c r="D228" s="308">
        <v>2</v>
      </c>
      <c r="E228" s="308">
        <v>21</v>
      </c>
      <c r="F228" s="26">
        <v>0</v>
      </c>
      <c r="G228" s="216">
        <f>D228*E228*ROUND(F228,2)</f>
        <v>0</v>
      </c>
      <c r="H228" s="215">
        <v>4.9000000000000004</v>
      </c>
    </row>
    <row r="229" spans="1:8" x14ac:dyDescent="0.3">
      <c r="A229" s="343" t="s">
        <v>703</v>
      </c>
      <c r="B229" s="344" t="s">
        <v>14</v>
      </c>
      <c r="C229" s="213" t="s">
        <v>26</v>
      </c>
      <c r="D229" s="308">
        <v>2</v>
      </c>
      <c r="E229" s="308">
        <v>21</v>
      </c>
      <c r="F229" s="26">
        <v>0</v>
      </c>
      <c r="G229" s="216">
        <f t="shared" ref="G229:G232" si="24">D229*E229*ROUND(F229,2)</f>
        <v>0</v>
      </c>
      <c r="H229" s="215">
        <v>4.9000000000000004</v>
      </c>
    </row>
    <row r="230" spans="1:8" x14ac:dyDescent="0.3">
      <c r="A230" s="343" t="s">
        <v>704</v>
      </c>
      <c r="B230" s="344" t="s">
        <v>14</v>
      </c>
      <c r="C230" s="213" t="s">
        <v>27</v>
      </c>
      <c r="D230" s="308">
        <v>2</v>
      </c>
      <c r="E230" s="308">
        <v>21</v>
      </c>
      <c r="F230" s="26">
        <v>0</v>
      </c>
      <c r="G230" s="216">
        <f t="shared" si="24"/>
        <v>0</v>
      </c>
      <c r="H230" s="215">
        <v>4.9000000000000004</v>
      </c>
    </row>
    <row r="231" spans="1:8" x14ac:dyDescent="0.3">
      <c r="A231" s="343" t="s">
        <v>705</v>
      </c>
      <c r="B231" s="344" t="s">
        <v>14</v>
      </c>
      <c r="C231" s="213" t="s">
        <v>28</v>
      </c>
      <c r="D231" s="308">
        <v>2</v>
      </c>
      <c r="E231" s="308">
        <v>21</v>
      </c>
      <c r="F231" s="26">
        <v>0</v>
      </c>
      <c r="G231" s="216">
        <f t="shared" si="24"/>
        <v>0</v>
      </c>
      <c r="H231" s="215">
        <v>4.9000000000000004</v>
      </c>
    </row>
    <row r="232" spans="1:8" ht="15" thickBot="1" x14ac:dyDescent="0.35">
      <c r="A232" s="343" t="s">
        <v>706</v>
      </c>
      <c r="B232" s="344" t="s">
        <v>14</v>
      </c>
      <c r="C232" s="213" t="s">
        <v>29</v>
      </c>
      <c r="D232" s="308">
        <v>2</v>
      </c>
      <c r="E232" s="308">
        <v>21</v>
      </c>
      <c r="F232" s="26">
        <v>0</v>
      </c>
      <c r="G232" s="216">
        <f t="shared" si="24"/>
        <v>0</v>
      </c>
      <c r="H232" s="215">
        <v>4.9000000000000004</v>
      </c>
    </row>
    <row r="233" spans="1:8" ht="15" thickBot="1" x14ac:dyDescent="0.35">
      <c r="A233" s="587" t="s">
        <v>30</v>
      </c>
      <c r="B233" s="588"/>
      <c r="C233" s="588"/>
      <c r="D233" s="588"/>
      <c r="E233" s="588"/>
      <c r="F233" s="588"/>
      <c r="G233" s="588"/>
      <c r="H233" s="589"/>
    </row>
    <row r="234" spans="1:8" ht="15.6" customHeight="1" x14ac:dyDescent="0.3">
      <c r="A234" s="347" t="s">
        <v>707</v>
      </c>
      <c r="B234" s="348" t="s">
        <v>14</v>
      </c>
      <c r="C234" s="238" t="s">
        <v>708</v>
      </c>
      <c r="D234" s="349">
        <v>2</v>
      </c>
      <c r="E234" s="349">
        <v>48</v>
      </c>
      <c r="F234" s="25">
        <v>0</v>
      </c>
      <c r="G234" s="364">
        <f>D234*E234*ROUND(F234,2)</f>
        <v>0</v>
      </c>
      <c r="H234" s="239">
        <v>4.9000000000000004</v>
      </c>
    </row>
    <row r="235" spans="1:8" ht="28.8" x14ac:dyDescent="0.3">
      <c r="A235" s="343" t="s">
        <v>709</v>
      </c>
      <c r="B235" s="344" t="s">
        <v>14</v>
      </c>
      <c r="C235" s="225" t="s">
        <v>31</v>
      </c>
      <c r="D235" s="346">
        <v>2</v>
      </c>
      <c r="E235" s="346">
        <v>48</v>
      </c>
      <c r="F235" s="26">
        <v>0</v>
      </c>
      <c r="G235" s="216">
        <f t="shared" ref="G235:G239" si="25">D235*E235*ROUND(F235,2)</f>
        <v>0</v>
      </c>
      <c r="H235" s="307">
        <v>4.9000000000000004</v>
      </c>
    </row>
    <row r="236" spans="1:8" x14ac:dyDescent="0.3">
      <c r="A236" s="343" t="s">
        <v>710</v>
      </c>
      <c r="B236" s="344" t="s">
        <v>14</v>
      </c>
      <c r="C236" s="213" t="s">
        <v>32</v>
      </c>
      <c r="D236" s="308">
        <v>2</v>
      </c>
      <c r="E236" s="308">
        <v>32</v>
      </c>
      <c r="F236" s="26">
        <v>0</v>
      </c>
      <c r="G236" s="216">
        <f t="shared" si="25"/>
        <v>0</v>
      </c>
      <c r="H236" s="215">
        <v>4.9000000000000004</v>
      </c>
    </row>
    <row r="237" spans="1:8" x14ac:dyDescent="0.3">
      <c r="A237" s="343" t="s">
        <v>711</v>
      </c>
      <c r="B237" s="344" t="s">
        <v>14</v>
      </c>
      <c r="C237" s="213" t="s">
        <v>33</v>
      </c>
      <c r="D237" s="308">
        <v>2</v>
      </c>
      <c r="E237" s="308">
        <v>48</v>
      </c>
      <c r="F237" s="26">
        <v>0</v>
      </c>
      <c r="G237" s="216">
        <f t="shared" si="25"/>
        <v>0</v>
      </c>
      <c r="H237" s="215">
        <v>4.9000000000000004</v>
      </c>
    </row>
    <row r="238" spans="1:8" x14ac:dyDescent="0.3">
      <c r="A238" s="343" t="s">
        <v>712</v>
      </c>
      <c r="B238" s="344" t="s">
        <v>14</v>
      </c>
      <c r="C238" s="213" t="s">
        <v>34</v>
      </c>
      <c r="D238" s="308">
        <v>2</v>
      </c>
      <c r="E238" s="308">
        <v>32</v>
      </c>
      <c r="F238" s="26">
        <v>0</v>
      </c>
      <c r="G238" s="216">
        <f t="shared" si="25"/>
        <v>0</v>
      </c>
      <c r="H238" s="215">
        <v>4.9000000000000004</v>
      </c>
    </row>
    <row r="239" spans="1:8" ht="29.4" thickBot="1" x14ac:dyDescent="0.35">
      <c r="A239" s="354" t="s">
        <v>713</v>
      </c>
      <c r="B239" s="355" t="s">
        <v>14</v>
      </c>
      <c r="C239" s="231" t="s">
        <v>35</v>
      </c>
      <c r="D239" s="356">
        <v>2</v>
      </c>
      <c r="E239" s="356">
        <v>32</v>
      </c>
      <c r="F239" s="197">
        <v>0</v>
      </c>
      <c r="G239" s="240">
        <f t="shared" si="25"/>
        <v>0</v>
      </c>
      <c r="H239" s="235">
        <v>4.9000000000000004</v>
      </c>
    </row>
    <row r="240" spans="1:8" ht="15" thickBot="1" x14ac:dyDescent="0.35">
      <c r="A240" s="590" t="s">
        <v>36</v>
      </c>
      <c r="B240" s="591"/>
      <c r="C240" s="591"/>
      <c r="D240" s="591"/>
      <c r="E240" s="591"/>
      <c r="F240" s="591"/>
      <c r="G240" s="591"/>
      <c r="H240" s="592"/>
    </row>
    <row r="241" spans="1:8" x14ac:dyDescent="0.3">
      <c r="A241" s="347" t="s">
        <v>714</v>
      </c>
      <c r="B241" s="348" t="s">
        <v>14</v>
      </c>
      <c r="C241" s="238" t="s">
        <v>37</v>
      </c>
      <c r="D241" s="349">
        <v>2</v>
      </c>
      <c r="E241" s="349">
        <v>48</v>
      </c>
      <c r="F241" s="25">
        <v>0</v>
      </c>
      <c r="G241" s="364">
        <f>D241*E241*ROUND(F241,2)</f>
        <v>0</v>
      </c>
      <c r="H241" s="239">
        <v>4.9000000000000004</v>
      </c>
    </row>
    <row r="242" spans="1:8" x14ac:dyDescent="0.3">
      <c r="A242" s="343" t="s">
        <v>715</v>
      </c>
      <c r="B242" s="344" t="s">
        <v>14</v>
      </c>
      <c r="C242" s="213" t="s">
        <v>38</v>
      </c>
      <c r="D242" s="308">
        <v>2</v>
      </c>
      <c r="E242" s="308">
        <v>48</v>
      </c>
      <c r="F242" s="26">
        <v>0</v>
      </c>
      <c r="G242" s="216">
        <f t="shared" ref="G242:G247" si="26">D242*E242*ROUND(F242,2)</f>
        <v>0</v>
      </c>
      <c r="H242" s="215">
        <v>4.9000000000000004</v>
      </c>
    </row>
    <row r="243" spans="1:8" x14ac:dyDescent="0.3">
      <c r="A243" s="343" t="s">
        <v>716</v>
      </c>
      <c r="B243" s="344" t="s">
        <v>14</v>
      </c>
      <c r="C243" s="213" t="s">
        <v>39</v>
      </c>
      <c r="D243" s="308">
        <v>2</v>
      </c>
      <c r="E243" s="308">
        <v>5</v>
      </c>
      <c r="F243" s="26">
        <v>0</v>
      </c>
      <c r="G243" s="216">
        <f t="shared" si="26"/>
        <v>0</v>
      </c>
      <c r="H243" s="215">
        <v>4.9000000000000004</v>
      </c>
    </row>
    <row r="244" spans="1:8" x14ac:dyDescent="0.3">
      <c r="A244" s="343" t="s">
        <v>717</v>
      </c>
      <c r="B244" s="344" t="s">
        <v>14</v>
      </c>
      <c r="C244" s="213" t="s">
        <v>40</v>
      </c>
      <c r="D244" s="308">
        <v>2</v>
      </c>
      <c r="E244" s="308">
        <v>5</v>
      </c>
      <c r="F244" s="26">
        <v>0</v>
      </c>
      <c r="G244" s="216">
        <f t="shared" si="26"/>
        <v>0</v>
      </c>
      <c r="H244" s="215">
        <v>4.9000000000000004</v>
      </c>
    </row>
    <row r="245" spans="1:8" x14ac:dyDescent="0.3">
      <c r="A245" s="343" t="s">
        <v>718</v>
      </c>
      <c r="B245" s="344" t="s">
        <v>14</v>
      </c>
      <c r="C245" s="213" t="s">
        <v>41</v>
      </c>
      <c r="D245" s="308">
        <v>2</v>
      </c>
      <c r="E245" s="308">
        <v>72</v>
      </c>
      <c r="F245" s="26">
        <v>0</v>
      </c>
      <c r="G245" s="216">
        <f t="shared" si="26"/>
        <v>0</v>
      </c>
      <c r="H245" s="215">
        <v>4.9000000000000004</v>
      </c>
    </row>
    <row r="246" spans="1:8" x14ac:dyDescent="0.3">
      <c r="A246" s="350" t="s">
        <v>719</v>
      </c>
      <c r="B246" s="351" t="str">
        <f t="shared" ref="B246:B247" si="27">B245</f>
        <v>EZS</v>
      </c>
      <c r="C246" s="221" t="s">
        <v>682</v>
      </c>
      <c r="D246" s="352">
        <v>0.25</v>
      </c>
      <c r="E246" s="353">
        <v>8</v>
      </c>
      <c r="F246" s="26">
        <v>0</v>
      </c>
      <c r="G246" s="216">
        <f t="shared" si="26"/>
        <v>0</v>
      </c>
      <c r="H246" s="301">
        <v>4</v>
      </c>
    </row>
    <row r="247" spans="1:8" ht="15" thickBot="1" x14ac:dyDescent="0.35">
      <c r="A247" s="354" t="s">
        <v>720</v>
      </c>
      <c r="B247" s="355" t="str">
        <f t="shared" si="27"/>
        <v>EZS</v>
      </c>
      <c r="C247" s="231" t="s">
        <v>666</v>
      </c>
      <c r="D247" s="356">
        <v>2</v>
      </c>
      <c r="E247" s="356">
        <v>1</v>
      </c>
      <c r="F247" s="197">
        <v>0</v>
      </c>
      <c r="G247" s="240">
        <f t="shared" si="26"/>
        <v>0</v>
      </c>
      <c r="H247" s="235">
        <v>4.9000000000000004</v>
      </c>
    </row>
    <row r="248" spans="1:8" ht="15" thickBot="1" x14ac:dyDescent="0.35">
      <c r="A248" s="57"/>
      <c r="B248" s="57"/>
      <c r="D248" s="94"/>
      <c r="E248" s="94"/>
      <c r="F248" s="101" t="s">
        <v>12</v>
      </c>
      <c r="G248" s="102">
        <f>SUM(G241:G247,G234:G239,G228:G232,G218:G226)</f>
        <v>0</v>
      </c>
      <c r="H248" s="342"/>
    </row>
    <row r="249" spans="1:8" x14ac:dyDescent="0.3">
      <c r="A249" s="205"/>
      <c r="B249" s="205"/>
      <c r="C249" s="205"/>
      <c r="D249" s="205"/>
      <c r="E249" s="205"/>
      <c r="F249" s="205"/>
      <c r="G249" s="205"/>
      <c r="H249" s="205"/>
    </row>
    <row r="250" spans="1:8" x14ac:dyDescent="0.3">
      <c r="A250" s="206" t="s">
        <v>0</v>
      </c>
      <c r="B250" s="207"/>
      <c r="C250" s="206" t="s">
        <v>850</v>
      </c>
      <c r="D250" s="208"/>
      <c r="E250" s="207"/>
      <c r="F250" s="207"/>
      <c r="G250" s="207"/>
      <c r="H250" s="207"/>
    </row>
    <row r="251" spans="1:8" ht="15" thickBot="1" x14ac:dyDescent="0.35">
      <c r="A251" s="575" t="s">
        <v>991</v>
      </c>
      <c r="B251" s="576"/>
      <c r="C251" s="576"/>
      <c r="D251" s="576"/>
      <c r="E251" s="576"/>
      <c r="F251" s="576"/>
      <c r="G251" s="576"/>
      <c r="H251" s="577"/>
    </row>
    <row r="252" spans="1:8" ht="40.200000000000003" thickBot="1" x14ac:dyDescent="0.35">
      <c r="A252" s="209" t="s">
        <v>1</v>
      </c>
      <c r="B252" s="210" t="s">
        <v>2</v>
      </c>
      <c r="C252" s="210" t="s">
        <v>3</v>
      </c>
      <c r="D252" s="210" t="s">
        <v>4</v>
      </c>
      <c r="E252" s="210" t="s">
        <v>5</v>
      </c>
      <c r="F252" s="210" t="s">
        <v>6</v>
      </c>
      <c r="G252" s="210" t="s">
        <v>7</v>
      </c>
      <c r="H252" s="211" t="s">
        <v>8</v>
      </c>
    </row>
    <row r="253" spans="1:8" x14ac:dyDescent="0.3">
      <c r="A253" s="347" t="s">
        <v>126</v>
      </c>
      <c r="B253" s="357" t="s">
        <v>721</v>
      </c>
      <c r="C253" s="358" t="s">
        <v>44</v>
      </c>
      <c r="D253" s="349">
        <v>2</v>
      </c>
      <c r="E253" s="349">
        <v>5</v>
      </c>
      <c r="F253" s="25">
        <v>0</v>
      </c>
      <c r="G253" s="364">
        <f>D253*E253*ROUND(F253,2)</f>
        <v>0</v>
      </c>
      <c r="H253" s="239">
        <v>4.9000000000000004</v>
      </c>
    </row>
    <row r="254" spans="1:8" x14ac:dyDescent="0.3">
      <c r="A254" s="343" t="s">
        <v>127</v>
      </c>
      <c r="B254" s="359" t="s">
        <v>721</v>
      </c>
      <c r="C254" s="213" t="s">
        <v>45</v>
      </c>
      <c r="D254" s="308">
        <v>2</v>
      </c>
      <c r="E254" s="308">
        <v>5</v>
      </c>
      <c r="F254" s="26">
        <v>0</v>
      </c>
      <c r="G254" s="216">
        <f t="shared" ref="G254:G255" si="28">D254*E254*ROUND(F254,2)</f>
        <v>0</v>
      </c>
      <c r="H254" s="215">
        <v>4.9000000000000004</v>
      </c>
    </row>
    <row r="255" spans="1:8" x14ac:dyDescent="0.3">
      <c r="A255" s="343" t="s">
        <v>128</v>
      </c>
      <c r="B255" s="359" t="s">
        <v>721</v>
      </c>
      <c r="C255" s="213" t="s">
        <v>46</v>
      </c>
      <c r="D255" s="308">
        <v>2</v>
      </c>
      <c r="E255" s="308">
        <v>5</v>
      </c>
      <c r="F255" s="26">
        <v>0</v>
      </c>
      <c r="G255" s="216">
        <f t="shared" si="28"/>
        <v>0</v>
      </c>
      <c r="H255" s="215">
        <v>4.9000000000000004</v>
      </c>
    </row>
    <row r="256" spans="1:8" x14ac:dyDescent="0.3">
      <c r="A256" s="343" t="s">
        <v>129</v>
      </c>
      <c r="B256" s="359" t="s">
        <v>721</v>
      </c>
      <c r="C256" s="213" t="s">
        <v>47</v>
      </c>
      <c r="D256" s="308">
        <v>2</v>
      </c>
      <c r="E256" s="308">
        <v>5</v>
      </c>
      <c r="F256" s="26">
        <v>0</v>
      </c>
      <c r="G256" s="216">
        <f>D256*E256*ROUND(F256,2)</f>
        <v>0</v>
      </c>
      <c r="H256" s="215">
        <v>4.9000000000000004</v>
      </c>
    </row>
    <row r="257" spans="1:8" x14ac:dyDescent="0.3">
      <c r="A257" s="343" t="s">
        <v>130</v>
      </c>
      <c r="B257" s="359" t="s">
        <v>721</v>
      </c>
      <c r="C257" s="213" t="s">
        <v>48</v>
      </c>
      <c r="D257" s="308">
        <v>2</v>
      </c>
      <c r="E257" s="308">
        <v>5</v>
      </c>
      <c r="F257" s="26">
        <v>0</v>
      </c>
      <c r="G257" s="216">
        <f t="shared" ref="G257:G277" si="29">D257*E257*ROUND(F257,2)</f>
        <v>0</v>
      </c>
      <c r="H257" s="215">
        <v>4.9000000000000004</v>
      </c>
    </row>
    <row r="258" spans="1:8" x14ac:dyDescent="0.3">
      <c r="A258" s="343" t="s">
        <v>131</v>
      </c>
      <c r="B258" s="359" t="s">
        <v>721</v>
      </c>
      <c r="C258" s="213" t="s">
        <v>49</v>
      </c>
      <c r="D258" s="308">
        <v>2</v>
      </c>
      <c r="E258" s="308">
        <v>5</v>
      </c>
      <c r="F258" s="26">
        <v>0</v>
      </c>
      <c r="G258" s="216">
        <f t="shared" si="29"/>
        <v>0</v>
      </c>
      <c r="H258" s="215">
        <v>4.9000000000000004</v>
      </c>
    </row>
    <row r="259" spans="1:8" x14ac:dyDescent="0.3">
      <c r="A259" s="343" t="s">
        <v>132</v>
      </c>
      <c r="B259" s="359" t="s">
        <v>721</v>
      </c>
      <c r="C259" s="213" t="s">
        <v>50</v>
      </c>
      <c r="D259" s="308">
        <v>2</v>
      </c>
      <c r="E259" s="308">
        <v>5</v>
      </c>
      <c r="F259" s="26">
        <v>0</v>
      </c>
      <c r="G259" s="216">
        <f t="shared" si="29"/>
        <v>0</v>
      </c>
      <c r="H259" s="215">
        <v>4.9000000000000004</v>
      </c>
    </row>
    <row r="260" spans="1:8" x14ac:dyDescent="0.3">
      <c r="A260" s="343" t="s">
        <v>133</v>
      </c>
      <c r="B260" s="359" t="s">
        <v>721</v>
      </c>
      <c r="C260" s="213" t="s">
        <v>51</v>
      </c>
      <c r="D260" s="308">
        <v>2</v>
      </c>
      <c r="E260" s="308">
        <v>5</v>
      </c>
      <c r="F260" s="26">
        <v>0</v>
      </c>
      <c r="G260" s="216">
        <f t="shared" si="29"/>
        <v>0</v>
      </c>
      <c r="H260" s="215">
        <v>4.9000000000000004</v>
      </c>
    </row>
    <row r="261" spans="1:8" x14ac:dyDescent="0.3">
      <c r="A261" s="343" t="s">
        <v>134</v>
      </c>
      <c r="B261" s="359" t="s">
        <v>721</v>
      </c>
      <c r="C261" s="213" t="s">
        <v>251</v>
      </c>
      <c r="D261" s="308">
        <v>2</v>
      </c>
      <c r="E261" s="308">
        <v>5</v>
      </c>
      <c r="F261" s="26">
        <v>0</v>
      </c>
      <c r="G261" s="216">
        <f t="shared" si="29"/>
        <v>0</v>
      </c>
      <c r="H261" s="215">
        <v>4.9000000000000004</v>
      </c>
    </row>
    <row r="262" spans="1:8" x14ac:dyDescent="0.3">
      <c r="A262" s="343" t="s">
        <v>135</v>
      </c>
      <c r="B262" s="359" t="s">
        <v>721</v>
      </c>
      <c r="C262" s="213" t="s">
        <v>52</v>
      </c>
      <c r="D262" s="308">
        <v>2</v>
      </c>
      <c r="E262" s="308">
        <v>5</v>
      </c>
      <c r="F262" s="26">
        <v>0</v>
      </c>
      <c r="G262" s="216">
        <f t="shared" si="29"/>
        <v>0</v>
      </c>
      <c r="H262" s="215">
        <v>4.9000000000000004</v>
      </c>
    </row>
    <row r="263" spans="1:8" ht="15.6" customHeight="1" x14ac:dyDescent="0.3">
      <c r="A263" s="343" t="s">
        <v>136</v>
      </c>
      <c r="B263" s="359" t="s">
        <v>721</v>
      </c>
      <c r="C263" s="213" t="s">
        <v>53</v>
      </c>
      <c r="D263" s="308">
        <v>2</v>
      </c>
      <c r="E263" s="308">
        <v>5</v>
      </c>
      <c r="F263" s="26">
        <v>0</v>
      </c>
      <c r="G263" s="216">
        <f t="shared" si="29"/>
        <v>0</v>
      </c>
      <c r="H263" s="215">
        <v>4.9000000000000004</v>
      </c>
    </row>
    <row r="264" spans="1:8" x14ac:dyDescent="0.3">
      <c r="A264" s="343" t="s">
        <v>137</v>
      </c>
      <c r="B264" s="359" t="s">
        <v>721</v>
      </c>
      <c r="C264" s="213" t="s">
        <v>54</v>
      </c>
      <c r="D264" s="308">
        <v>2</v>
      </c>
      <c r="E264" s="308">
        <v>5</v>
      </c>
      <c r="F264" s="26">
        <v>0</v>
      </c>
      <c r="G264" s="216">
        <f t="shared" si="29"/>
        <v>0</v>
      </c>
      <c r="H264" s="215">
        <v>4.9000000000000004</v>
      </c>
    </row>
    <row r="265" spans="1:8" x14ac:dyDescent="0.3">
      <c r="A265" s="343" t="s">
        <v>138</v>
      </c>
      <c r="B265" s="359" t="s">
        <v>721</v>
      </c>
      <c r="C265" s="213" t="s">
        <v>55</v>
      </c>
      <c r="D265" s="308">
        <v>2</v>
      </c>
      <c r="E265" s="308">
        <v>5</v>
      </c>
      <c r="F265" s="26">
        <v>0</v>
      </c>
      <c r="G265" s="216">
        <f t="shared" si="29"/>
        <v>0</v>
      </c>
      <c r="H265" s="215">
        <v>4.9000000000000004</v>
      </c>
    </row>
    <row r="266" spans="1:8" x14ac:dyDescent="0.3">
      <c r="A266" s="343" t="s">
        <v>139</v>
      </c>
      <c r="B266" s="359" t="s">
        <v>721</v>
      </c>
      <c r="C266" s="213" t="s">
        <v>56</v>
      </c>
      <c r="D266" s="308">
        <v>2</v>
      </c>
      <c r="E266" s="308">
        <v>5</v>
      </c>
      <c r="F266" s="26">
        <v>0</v>
      </c>
      <c r="G266" s="216">
        <f t="shared" si="29"/>
        <v>0</v>
      </c>
      <c r="H266" s="215">
        <v>4.9000000000000004</v>
      </c>
    </row>
    <row r="267" spans="1:8" x14ac:dyDescent="0.3">
      <c r="A267" s="343" t="s">
        <v>140</v>
      </c>
      <c r="B267" s="359" t="s">
        <v>721</v>
      </c>
      <c r="C267" s="213" t="s">
        <v>57</v>
      </c>
      <c r="D267" s="308">
        <v>2</v>
      </c>
      <c r="E267" s="308">
        <v>5</v>
      </c>
      <c r="F267" s="26">
        <v>0</v>
      </c>
      <c r="G267" s="216">
        <f t="shared" si="29"/>
        <v>0</v>
      </c>
      <c r="H267" s="215">
        <v>4.9000000000000004</v>
      </c>
    </row>
    <row r="268" spans="1:8" x14ac:dyDescent="0.3">
      <c r="A268" s="343" t="s">
        <v>141</v>
      </c>
      <c r="B268" s="359" t="s">
        <v>721</v>
      </c>
      <c r="C268" s="213" t="s">
        <v>58</v>
      </c>
      <c r="D268" s="308">
        <v>2</v>
      </c>
      <c r="E268" s="308">
        <v>5</v>
      </c>
      <c r="F268" s="26">
        <v>0</v>
      </c>
      <c r="G268" s="216">
        <f t="shared" si="29"/>
        <v>0</v>
      </c>
      <c r="H268" s="215">
        <v>4.9000000000000004</v>
      </c>
    </row>
    <row r="269" spans="1:8" x14ac:dyDescent="0.3">
      <c r="A269" s="343" t="s">
        <v>142</v>
      </c>
      <c r="B269" s="359" t="s">
        <v>721</v>
      </c>
      <c r="C269" s="213" t="s">
        <v>59</v>
      </c>
      <c r="D269" s="308">
        <v>2</v>
      </c>
      <c r="E269" s="308">
        <v>5</v>
      </c>
      <c r="F269" s="26">
        <v>0</v>
      </c>
      <c r="G269" s="216">
        <f t="shared" si="29"/>
        <v>0</v>
      </c>
      <c r="H269" s="215">
        <v>4.9000000000000004</v>
      </c>
    </row>
    <row r="270" spans="1:8" x14ac:dyDescent="0.3">
      <c r="A270" s="343" t="s">
        <v>143</v>
      </c>
      <c r="B270" s="359" t="s">
        <v>721</v>
      </c>
      <c r="C270" s="213" t="s">
        <v>60</v>
      </c>
      <c r="D270" s="308">
        <v>2</v>
      </c>
      <c r="E270" s="308">
        <v>5</v>
      </c>
      <c r="F270" s="26">
        <v>0</v>
      </c>
      <c r="G270" s="216">
        <f t="shared" si="29"/>
        <v>0</v>
      </c>
      <c r="H270" s="215">
        <v>4.9000000000000004</v>
      </c>
    </row>
    <row r="271" spans="1:8" x14ac:dyDescent="0.3">
      <c r="A271" s="343" t="s">
        <v>144</v>
      </c>
      <c r="B271" s="359" t="s">
        <v>721</v>
      </c>
      <c r="C271" s="213" t="s">
        <v>61</v>
      </c>
      <c r="D271" s="308">
        <v>2</v>
      </c>
      <c r="E271" s="308">
        <v>5</v>
      </c>
      <c r="F271" s="26">
        <v>0</v>
      </c>
      <c r="G271" s="216">
        <f t="shared" si="29"/>
        <v>0</v>
      </c>
      <c r="H271" s="215">
        <v>4.9000000000000004</v>
      </c>
    </row>
    <row r="272" spans="1:8" x14ac:dyDescent="0.3">
      <c r="A272" s="343" t="s">
        <v>145</v>
      </c>
      <c r="B272" s="359" t="s">
        <v>721</v>
      </c>
      <c r="C272" s="213" t="s">
        <v>62</v>
      </c>
      <c r="D272" s="308">
        <v>2</v>
      </c>
      <c r="E272" s="308">
        <v>5</v>
      </c>
      <c r="F272" s="26">
        <v>0</v>
      </c>
      <c r="G272" s="216">
        <f t="shared" si="29"/>
        <v>0</v>
      </c>
      <c r="H272" s="215">
        <v>4.9000000000000004</v>
      </c>
    </row>
    <row r="273" spans="1:11" x14ac:dyDescent="0.3">
      <c r="A273" s="343" t="s">
        <v>146</v>
      </c>
      <c r="B273" s="359" t="s">
        <v>721</v>
      </c>
      <c r="C273" s="213" t="s">
        <v>63</v>
      </c>
      <c r="D273" s="308">
        <v>2</v>
      </c>
      <c r="E273" s="308">
        <v>5</v>
      </c>
      <c r="F273" s="26">
        <v>0</v>
      </c>
      <c r="G273" s="216">
        <f t="shared" si="29"/>
        <v>0</v>
      </c>
      <c r="H273" s="215">
        <v>4.9000000000000004</v>
      </c>
    </row>
    <row r="274" spans="1:11" x14ac:dyDescent="0.3">
      <c r="A274" s="343" t="s">
        <v>147</v>
      </c>
      <c r="B274" s="359" t="s">
        <v>721</v>
      </c>
      <c r="C274" s="213" t="s">
        <v>722</v>
      </c>
      <c r="D274" s="308">
        <v>2</v>
      </c>
      <c r="E274" s="308">
        <v>5</v>
      </c>
      <c r="F274" s="26">
        <v>0</v>
      </c>
      <c r="G274" s="216">
        <f t="shared" si="29"/>
        <v>0</v>
      </c>
      <c r="H274" s="215">
        <v>4.9000000000000004</v>
      </c>
    </row>
    <row r="275" spans="1:11" x14ac:dyDescent="0.3">
      <c r="A275" s="343" t="s">
        <v>723</v>
      </c>
      <c r="B275" s="359" t="str">
        <f t="shared" ref="B275:B276" si="30">B274</f>
        <v>KD11-14 a 16</v>
      </c>
      <c r="C275" s="213" t="s">
        <v>80</v>
      </c>
      <c r="D275" s="308">
        <v>2</v>
      </c>
      <c r="E275" s="308">
        <v>5</v>
      </c>
      <c r="F275" s="26">
        <v>0</v>
      </c>
      <c r="G275" s="216">
        <f t="shared" si="29"/>
        <v>0</v>
      </c>
      <c r="H275" s="215">
        <v>4.9000000000000004</v>
      </c>
    </row>
    <row r="276" spans="1:11" ht="28.8" x14ac:dyDescent="0.3">
      <c r="A276" s="343" t="s">
        <v>724</v>
      </c>
      <c r="B276" s="359" t="str">
        <f t="shared" si="30"/>
        <v>KD11-14 a 16</v>
      </c>
      <c r="C276" s="225" t="s">
        <v>725</v>
      </c>
      <c r="D276" s="360">
        <v>0.25</v>
      </c>
      <c r="E276" s="346">
        <v>5</v>
      </c>
      <c r="F276" s="26">
        <v>0</v>
      </c>
      <c r="G276" s="216">
        <f t="shared" si="29"/>
        <v>0</v>
      </c>
      <c r="H276" s="307">
        <v>4</v>
      </c>
      <c r="K276" s="361"/>
    </row>
    <row r="277" spans="1:11" ht="15" thickBot="1" x14ac:dyDescent="0.35">
      <c r="A277" s="354" t="s">
        <v>726</v>
      </c>
      <c r="B277" s="472" t="s">
        <v>43</v>
      </c>
      <c r="C277" s="231" t="s">
        <v>666</v>
      </c>
      <c r="D277" s="356">
        <v>2</v>
      </c>
      <c r="E277" s="356">
        <v>1</v>
      </c>
      <c r="F277" s="197">
        <v>0</v>
      </c>
      <c r="G277" s="240">
        <f t="shared" si="29"/>
        <v>0</v>
      </c>
      <c r="H277" s="235">
        <v>4.9000000000000004</v>
      </c>
    </row>
    <row r="278" spans="1:11" x14ac:dyDescent="0.3">
      <c r="A278" s="362"/>
      <c r="B278" s="362"/>
      <c r="C278" s="271"/>
      <c r="D278" s="363"/>
      <c r="E278" s="363"/>
      <c r="F278" s="271"/>
      <c r="G278" s="271"/>
      <c r="H278" s="363"/>
    </row>
    <row r="279" spans="1:11" x14ac:dyDescent="0.3">
      <c r="A279" s="246" t="s">
        <v>0</v>
      </c>
      <c r="B279" s="247"/>
      <c r="C279" s="248" t="s">
        <v>728</v>
      </c>
      <c r="D279" s="249"/>
      <c r="E279" s="250"/>
      <c r="F279" s="251"/>
      <c r="G279" s="251"/>
      <c r="H279" s="250"/>
    </row>
    <row r="280" spans="1:11" ht="15" thickBot="1" x14ac:dyDescent="0.35">
      <c r="A280" s="606" t="s">
        <v>991</v>
      </c>
      <c r="B280" s="607"/>
      <c r="C280" s="607"/>
      <c r="D280" s="607"/>
      <c r="E280" s="607"/>
      <c r="F280" s="607"/>
      <c r="G280" s="607"/>
      <c r="H280" s="608"/>
    </row>
    <row r="281" spans="1:11" ht="43.8" thickBot="1" x14ac:dyDescent="0.35">
      <c r="A281" s="252" t="s">
        <v>1</v>
      </c>
      <c r="B281" s="294" t="s">
        <v>2</v>
      </c>
      <c r="C281" s="294" t="s">
        <v>3</v>
      </c>
      <c r="D281" s="294" t="s">
        <v>4</v>
      </c>
      <c r="E281" s="294" t="s">
        <v>5</v>
      </c>
      <c r="F281" s="294" t="s">
        <v>6</v>
      </c>
      <c r="G281" s="294" t="s">
        <v>7</v>
      </c>
      <c r="H281" s="295" t="s">
        <v>8</v>
      </c>
    </row>
    <row r="282" spans="1:11" ht="15" thickBot="1" x14ac:dyDescent="0.35">
      <c r="A282" s="612" t="s">
        <v>729</v>
      </c>
      <c r="B282" s="613"/>
      <c r="C282" s="613"/>
      <c r="D282" s="613"/>
      <c r="E282" s="613"/>
      <c r="F282" s="613"/>
      <c r="G282" s="613"/>
      <c r="H282" s="614"/>
    </row>
    <row r="283" spans="1:11" x14ac:dyDescent="0.3">
      <c r="A283" s="316" t="s">
        <v>730</v>
      </c>
      <c r="B283" s="317" t="s">
        <v>731</v>
      </c>
      <c r="C283" s="256" t="s">
        <v>44</v>
      </c>
      <c r="D283" s="257">
        <v>2</v>
      </c>
      <c r="E283" s="258">
        <v>1</v>
      </c>
      <c r="F283" s="25">
        <v>0</v>
      </c>
      <c r="G283" s="364">
        <f>D283*E283*ROUND(F283,2)</f>
        <v>0</v>
      </c>
      <c r="H283" s="239">
        <v>4.9000000000000004</v>
      </c>
    </row>
    <row r="284" spans="1:11" x14ac:dyDescent="0.3">
      <c r="A284" s="281" t="s">
        <v>732</v>
      </c>
      <c r="B284" s="528" t="s">
        <v>731</v>
      </c>
      <c r="C284" s="260" t="s">
        <v>45</v>
      </c>
      <c r="D284" s="261">
        <v>2</v>
      </c>
      <c r="E284" s="262">
        <v>1</v>
      </c>
      <c r="F284" s="29">
        <v>0</v>
      </c>
      <c r="G284" s="224">
        <f>D284*E284*ROUND(F284,2)</f>
        <v>0</v>
      </c>
      <c r="H284" s="215">
        <v>4.9000000000000004</v>
      </c>
    </row>
    <row r="285" spans="1:11" x14ac:dyDescent="0.3">
      <c r="A285" s="281" t="s">
        <v>733</v>
      </c>
      <c r="B285" s="528" t="s">
        <v>731</v>
      </c>
      <c r="C285" s="260" t="s">
        <v>46</v>
      </c>
      <c r="D285" s="261">
        <v>2</v>
      </c>
      <c r="E285" s="262">
        <v>1</v>
      </c>
      <c r="F285" s="29">
        <v>0</v>
      </c>
      <c r="G285" s="216">
        <f>D285*E285*ROUND(F285,2)</f>
        <v>0</v>
      </c>
      <c r="H285" s="215">
        <v>4.9000000000000004</v>
      </c>
    </row>
    <row r="286" spans="1:11" x14ac:dyDescent="0.3">
      <c r="A286" s="281" t="s">
        <v>734</v>
      </c>
      <c r="B286" s="528" t="s">
        <v>731</v>
      </c>
      <c r="C286" s="260" t="s">
        <v>735</v>
      </c>
      <c r="D286" s="261">
        <v>2</v>
      </c>
      <c r="E286" s="262">
        <v>1</v>
      </c>
      <c r="F286" s="29">
        <v>0</v>
      </c>
      <c r="G286" s="216">
        <f t="shared" ref="G286:G302" si="31">D286*E286*ROUND(F286,2)</f>
        <v>0</v>
      </c>
      <c r="H286" s="215">
        <v>4.9000000000000004</v>
      </c>
    </row>
    <row r="287" spans="1:11" x14ac:dyDescent="0.3">
      <c r="A287" s="281" t="s">
        <v>736</v>
      </c>
      <c r="B287" s="528" t="s">
        <v>731</v>
      </c>
      <c r="C287" s="260" t="s">
        <v>48</v>
      </c>
      <c r="D287" s="261">
        <v>2</v>
      </c>
      <c r="E287" s="262">
        <v>1</v>
      </c>
      <c r="F287" s="29">
        <v>0</v>
      </c>
      <c r="G287" s="216">
        <f t="shared" si="31"/>
        <v>0</v>
      </c>
      <c r="H287" s="215">
        <v>4.9000000000000004</v>
      </c>
    </row>
    <row r="288" spans="1:11" ht="15" customHeight="1" x14ac:dyDescent="0.3">
      <c r="A288" s="281" t="s">
        <v>737</v>
      </c>
      <c r="B288" s="528" t="s">
        <v>731</v>
      </c>
      <c r="C288" s="260" t="s">
        <v>738</v>
      </c>
      <c r="D288" s="261">
        <v>2</v>
      </c>
      <c r="E288" s="262">
        <v>1</v>
      </c>
      <c r="F288" s="29">
        <v>0</v>
      </c>
      <c r="G288" s="216">
        <f t="shared" si="31"/>
        <v>0</v>
      </c>
      <c r="H288" s="215">
        <v>4.9000000000000004</v>
      </c>
    </row>
    <row r="289" spans="1:8" x14ac:dyDescent="0.3">
      <c r="A289" s="281" t="s">
        <v>739</v>
      </c>
      <c r="B289" s="528" t="s">
        <v>731</v>
      </c>
      <c r="C289" s="260" t="s">
        <v>116</v>
      </c>
      <c r="D289" s="261">
        <v>2</v>
      </c>
      <c r="E289" s="262">
        <v>1</v>
      </c>
      <c r="F289" s="29">
        <v>0</v>
      </c>
      <c r="G289" s="216">
        <f t="shared" si="31"/>
        <v>0</v>
      </c>
      <c r="H289" s="215">
        <v>4.9000000000000004</v>
      </c>
    </row>
    <row r="290" spans="1:8" x14ac:dyDescent="0.3">
      <c r="A290" s="281" t="s">
        <v>740</v>
      </c>
      <c r="B290" s="528" t="s">
        <v>731</v>
      </c>
      <c r="C290" s="260" t="s">
        <v>51</v>
      </c>
      <c r="D290" s="261">
        <v>2</v>
      </c>
      <c r="E290" s="262">
        <v>1</v>
      </c>
      <c r="F290" s="29">
        <v>0</v>
      </c>
      <c r="G290" s="216">
        <f t="shared" si="31"/>
        <v>0</v>
      </c>
      <c r="H290" s="215">
        <v>4.9000000000000004</v>
      </c>
    </row>
    <row r="291" spans="1:8" x14ac:dyDescent="0.3">
      <c r="A291" s="281" t="s">
        <v>741</v>
      </c>
      <c r="B291" s="528" t="s">
        <v>731</v>
      </c>
      <c r="C291" s="260" t="s">
        <v>251</v>
      </c>
      <c r="D291" s="261">
        <v>2</v>
      </c>
      <c r="E291" s="262">
        <v>1</v>
      </c>
      <c r="F291" s="29">
        <v>0</v>
      </c>
      <c r="G291" s="216">
        <f t="shared" si="31"/>
        <v>0</v>
      </c>
      <c r="H291" s="215">
        <v>4.9000000000000004</v>
      </c>
    </row>
    <row r="292" spans="1:8" x14ac:dyDescent="0.3">
      <c r="A292" s="281" t="s">
        <v>742</v>
      </c>
      <c r="B292" s="528" t="s">
        <v>731</v>
      </c>
      <c r="C292" s="260" t="s">
        <v>52</v>
      </c>
      <c r="D292" s="261">
        <v>2</v>
      </c>
      <c r="E292" s="262">
        <v>1</v>
      </c>
      <c r="F292" s="29">
        <v>0</v>
      </c>
      <c r="G292" s="216">
        <f t="shared" si="31"/>
        <v>0</v>
      </c>
      <c r="H292" s="215">
        <v>4.9000000000000004</v>
      </c>
    </row>
    <row r="293" spans="1:8" ht="28.8" x14ac:dyDescent="0.3">
      <c r="A293" s="281" t="s">
        <v>743</v>
      </c>
      <c r="B293" s="528" t="s">
        <v>731</v>
      </c>
      <c r="C293" s="260" t="s">
        <v>744</v>
      </c>
      <c r="D293" s="261">
        <v>2</v>
      </c>
      <c r="E293" s="262">
        <v>1</v>
      </c>
      <c r="F293" s="29">
        <v>0</v>
      </c>
      <c r="G293" s="216">
        <f t="shared" si="31"/>
        <v>0</v>
      </c>
      <c r="H293" s="215">
        <v>4.9000000000000004</v>
      </c>
    </row>
    <row r="294" spans="1:8" x14ac:dyDescent="0.3">
      <c r="A294" s="281" t="s">
        <v>745</v>
      </c>
      <c r="B294" s="528" t="s">
        <v>731</v>
      </c>
      <c r="C294" s="260" t="s">
        <v>746</v>
      </c>
      <c r="D294" s="261">
        <v>2</v>
      </c>
      <c r="E294" s="262">
        <v>1</v>
      </c>
      <c r="F294" s="29">
        <v>0</v>
      </c>
      <c r="G294" s="216">
        <f t="shared" si="31"/>
        <v>0</v>
      </c>
      <c r="H294" s="215">
        <v>4.9000000000000004</v>
      </c>
    </row>
    <row r="295" spans="1:8" ht="28.8" x14ac:dyDescent="0.3">
      <c r="A295" s="281" t="s">
        <v>747</v>
      </c>
      <c r="B295" s="528" t="s">
        <v>731</v>
      </c>
      <c r="C295" s="260" t="s">
        <v>748</v>
      </c>
      <c r="D295" s="261">
        <v>2</v>
      </c>
      <c r="E295" s="262">
        <v>1</v>
      </c>
      <c r="F295" s="29">
        <v>0</v>
      </c>
      <c r="G295" s="216">
        <f t="shared" si="31"/>
        <v>0</v>
      </c>
      <c r="H295" s="215">
        <v>4.9000000000000004</v>
      </c>
    </row>
    <row r="296" spans="1:8" x14ac:dyDescent="0.3">
      <c r="A296" s="281" t="s">
        <v>749</v>
      </c>
      <c r="B296" s="528" t="s">
        <v>731</v>
      </c>
      <c r="C296" s="260" t="s">
        <v>56</v>
      </c>
      <c r="D296" s="261">
        <v>2</v>
      </c>
      <c r="E296" s="262">
        <v>1</v>
      </c>
      <c r="F296" s="29">
        <v>0</v>
      </c>
      <c r="G296" s="216">
        <f t="shared" si="31"/>
        <v>0</v>
      </c>
      <c r="H296" s="215">
        <v>4.9000000000000004</v>
      </c>
    </row>
    <row r="297" spans="1:8" x14ac:dyDescent="0.3">
      <c r="A297" s="281" t="s">
        <v>750</v>
      </c>
      <c r="B297" s="528" t="s">
        <v>731</v>
      </c>
      <c r="C297" s="260" t="s">
        <v>57</v>
      </c>
      <c r="D297" s="261">
        <v>2</v>
      </c>
      <c r="E297" s="262">
        <v>1</v>
      </c>
      <c r="F297" s="29">
        <v>0</v>
      </c>
      <c r="G297" s="216">
        <f t="shared" si="31"/>
        <v>0</v>
      </c>
      <c r="H297" s="215">
        <v>4.9000000000000004</v>
      </c>
    </row>
    <row r="298" spans="1:8" x14ac:dyDescent="0.3">
      <c r="A298" s="281" t="s">
        <v>751</v>
      </c>
      <c r="B298" s="528" t="s">
        <v>731</v>
      </c>
      <c r="C298" s="260" t="s">
        <v>58</v>
      </c>
      <c r="D298" s="261">
        <v>2</v>
      </c>
      <c r="E298" s="262">
        <v>1</v>
      </c>
      <c r="F298" s="29">
        <v>0</v>
      </c>
      <c r="G298" s="216">
        <f t="shared" si="31"/>
        <v>0</v>
      </c>
      <c r="H298" s="215">
        <v>4.9000000000000004</v>
      </c>
    </row>
    <row r="299" spans="1:8" x14ac:dyDescent="0.3">
      <c r="A299" s="281" t="s">
        <v>752</v>
      </c>
      <c r="B299" s="528" t="s">
        <v>731</v>
      </c>
      <c r="C299" s="260" t="s">
        <v>59</v>
      </c>
      <c r="D299" s="261">
        <v>2</v>
      </c>
      <c r="E299" s="262">
        <v>1</v>
      </c>
      <c r="F299" s="29">
        <v>0</v>
      </c>
      <c r="G299" s="216">
        <f t="shared" si="31"/>
        <v>0</v>
      </c>
      <c r="H299" s="215">
        <v>4.9000000000000004</v>
      </c>
    </row>
    <row r="300" spans="1:8" x14ac:dyDescent="0.3">
      <c r="A300" s="281" t="s">
        <v>753</v>
      </c>
      <c r="B300" s="528" t="s">
        <v>731</v>
      </c>
      <c r="C300" s="260" t="s">
        <v>754</v>
      </c>
      <c r="D300" s="261">
        <v>2</v>
      </c>
      <c r="E300" s="262">
        <v>1</v>
      </c>
      <c r="F300" s="29">
        <v>0</v>
      </c>
      <c r="G300" s="216">
        <f t="shared" si="31"/>
        <v>0</v>
      </c>
      <c r="H300" s="215">
        <v>4.9000000000000004</v>
      </c>
    </row>
    <row r="301" spans="1:8" x14ac:dyDescent="0.3">
      <c r="A301" s="281" t="s">
        <v>755</v>
      </c>
      <c r="B301" s="528" t="s">
        <v>731</v>
      </c>
      <c r="C301" s="260" t="s">
        <v>61</v>
      </c>
      <c r="D301" s="261">
        <v>2</v>
      </c>
      <c r="E301" s="262">
        <v>1</v>
      </c>
      <c r="F301" s="29">
        <v>0</v>
      </c>
      <c r="G301" s="216">
        <f t="shared" si="31"/>
        <v>0</v>
      </c>
      <c r="H301" s="215">
        <v>4.9000000000000004</v>
      </c>
    </row>
    <row r="302" spans="1:8" ht="15" thickBot="1" x14ac:dyDescent="0.35">
      <c r="A302" s="281" t="s">
        <v>756</v>
      </c>
      <c r="B302" s="528" t="s">
        <v>731</v>
      </c>
      <c r="C302" s="315" t="s">
        <v>666</v>
      </c>
      <c r="D302" s="261">
        <v>2</v>
      </c>
      <c r="E302" s="262">
        <v>1</v>
      </c>
      <c r="F302" s="29">
        <v>0</v>
      </c>
      <c r="G302" s="216">
        <f t="shared" si="31"/>
        <v>0</v>
      </c>
      <c r="H302" s="215">
        <v>4.9000000000000004</v>
      </c>
    </row>
    <row r="303" spans="1:8" ht="15" thickBot="1" x14ac:dyDescent="0.35">
      <c r="A303" s="609" t="s">
        <v>758</v>
      </c>
      <c r="B303" s="610"/>
      <c r="C303" s="610"/>
      <c r="D303" s="610"/>
      <c r="E303" s="610"/>
      <c r="F303" s="610"/>
      <c r="G303" s="610"/>
      <c r="H303" s="611"/>
    </row>
    <row r="304" spans="1:8" ht="28.8" x14ac:dyDescent="0.3">
      <c r="A304" s="316" t="s">
        <v>759</v>
      </c>
      <c r="B304" s="317" t="s">
        <v>760</v>
      </c>
      <c r="C304" s="318" t="s">
        <v>255</v>
      </c>
      <c r="D304" s="257">
        <v>2</v>
      </c>
      <c r="E304" s="258">
        <v>1</v>
      </c>
      <c r="F304" s="25">
        <v>0</v>
      </c>
      <c r="G304" s="364">
        <f>D304*E304*ROUND(F304,2)</f>
        <v>0</v>
      </c>
      <c r="H304" s="239">
        <v>4.9000000000000004</v>
      </c>
    </row>
    <row r="305" spans="1:8" ht="28.8" x14ac:dyDescent="0.3">
      <c r="A305" s="296" t="s">
        <v>761</v>
      </c>
      <c r="B305" s="528" t="s">
        <v>760</v>
      </c>
      <c r="C305" s="305" t="s">
        <v>762</v>
      </c>
      <c r="D305" s="528">
        <v>2</v>
      </c>
      <c r="E305" s="306">
        <v>1</v>
      </c>
      <c r="F305" s="26">
        <v>0</v>
      </c>
      <c r="G305" s="216">
        <f t="shared" ref="G305:G312" si="32">D305*E305*ROUND(F305,2)</f>
        <v>0</v>
      </c>
      <c r="H305" s="307">
        <v>4.9000000000000004</v>
      </c>
    </row>
    <row r="306" spans="1:8" ht="15" customHeight="1" x14ac:dyDescent="0.3">
      <c r="A306" s="296" t="s">
        <v>763</v>
      </c>
      <c r="B306" s="528" t="s">
        <v>760</v>
      </c>
      <c r="C306" s="305" t="s">
        <v>192</v>
      </c>
      <c r="D306" s="528">
        <v>2</v>
      </c>
      <c r="E306" s="306">
        <v>1</v>
      </c>
      <c r="F306" s="26">
        <v>0</v>
      </c>
      <c r="G306" s="216">
        <f t="shared" si="32"/>
        <v>0</v>
      </c>
      <c r="H306" s="307">
        <v>4.9000000000000004</v>
      </c>
    </row>
    <row r="307" spans="1:8" x14ac:dyDescent="0.3">
      <c r="A307" s="296" t="s">
        <v>764</v>
      </c>
      <c r="B307" s="528" t="s">
        <v>760</v>
      </c>
      <c r="C307" s="305" t="s">
        <v>272</v>
      </c>
      <c r="D307" s="528">
        <v>2</v>
      </c>
      <c r="E307" s="306">
        <v>1</v>
      </c>
      <c r="F307" s="26">
        <v>0</v>
      </c>
      <c r="G307" s="216">
        <f t="shared" si="32"/>
        <v>0</v>
      </c>
      <c r="H307" s="307">
        <v>4.9000000000000004</v>
      </c>
    </row>
    <row r="308" spans="1:8" x14ac:dyDescent="0.3">
      <c r="A308" s="296" t="s">
        <v>765</v>
      </c>
      <c r="B308" s="528" t="s">
        <v>760</v>
      </c>
      <c r="C308" s="305" t="s">
        <v>274</v>
      </c>
      <c r="D308" s="528">
        <v>2</v>
      </c>
      <c r="E308" s="306">
        <v>1</v>
      </c>
      <c r="F308" s="26">
        <v>0</v>
      </c>
      <c r="G308" s="216">
        <f t="shared" si="32"/>
        <v>0</v>
      </c>
      <c r="H308" s="307">
        <v>4.9000000000000004</v>
      </c>
    </row>
    <row r="309" spans="1:8" x14ac:dyDescent="0.3">
      <c r="A309" s="296" t="s">
        <v>766</v>
      </c>
      <c r="B309" s="528" t="s">
        <v>760</v>
      </c>
      <c r="C309" s="305" t="s">
        <v>197</v>
      </c>
      <c r="D309" s="528">
        <v>2</v>
      </c>
      <c r="E309" s="306">
        <v>1</v>
      </c>
      <c r="F309" s="26">
        <v>0</v>
      </c>
      <c r="G309" s="216">
        <f t="shared" si="32"/>
        <v>0</v>
      </c>
      <c r="H309" s="307">
        <v>4.9000000000000004</v>
      </c>
    </row>
    <row r="310" spans="1:8" x14ac:dyDescent="0.3">
      <c r="A310" s="296" t="s">
        <v>767</v>
      </c>
      <c r="B310" s="528" t="s">
        <v>760</v>
      </c>
      <c r="C310" s="305" t="s">
        <v>277</v>
      </c>
      <c r="D310" s="528">
        <v>2</v>
      </c>
      <c r="E310" s="306">
        <v>1</v>
      </c>
      <c r="F310" s="26">
        <v>0</v>
      </c>
      <c r="G310" s="216">
        <f t="shared" si="32"/>
        <v>0</v>
      </c>
      <c r="H310" s="307">
        <v>4.9000000000000004</v>
      </c>
    </row>
    <row r="311" spans="1:8" ht="15.6" customHeight="1" x14ac:dyDescent="0.3">
      <c r="A311" s="296" t="s">
        <v>768</v>
      </c>
      <c r="B311" s="528" t="s">
        <v>760</v>
      </c>
      <c r="C311" s="305" t="s">
        <v>201</v>
      </c>
      <c r="D311" s="528">
        <v>2</v>
      </c>
      <c r="E311" s="306">
        <v>1</v>
      </c>
      <c r="F311" s="26">
        <v>0</v>
      </c>
      <c r="G311" s="216">
        <f t="shared" si="32"/>
        <v>0</v>
      </c>
      <c r="H311" s="307">
        <v>4.9000000000000004</v>
      </c>
    </row>
    <row r="312" spans="1:8" x14ac:dyDescent="0.3">
      <c r="A312" s="296" t="s">
        <v>769</v>
      </c>
      <c r="B312" s="528" t="s">
        <v>760</v>
      </c>
      <c r="C312" s="305" t="s">
        <v>203</v>
      </c>
      <c r="D312" s="528">
        <v>2</v>
      </c>
      <c r="E312" s="306">
        <v>1</v>
      </c>
      <c r="F312" s="26">
        <v>0</v>
      </c>
      <c r="G312" s="216">
        <f t="shared" si="32"/>
        <v>0</v>
      </c>
      <c r="H312" s="307">
        <v>4.9000000000000004</v>
      </c>
    </row>
    <row r="313" spans="1:8" x14ac:dyDescent="0.3">
      <c r="A313" s="296" t="s">
        <v>770</v>
      </c>
      <c r="B313" s="528" t="s">
        <v>760</v>
      </c>
      <c r="C313" s="305" t="s">
        <v>171</v>
      </c>
      <c r="D313" s="528">
        <v>2</v>
      </c>
      <c r="E313" s="306">
        <v>1</v>
      </c>
      <c r="F313" s="26">
        <v>0</v>
      </c>
      <c r="G313" s="365">
        <f>D313*E313*ROUND(F313,2)</f>
        <v>0</v>
      </c>
      <c r="H313" s="307">
        <v>4.9000000000000004</v>
      </c>
    </row>
    <row r="314" spans="1:8" x14ac:dyDescent="0.3">
      <c r="A314" s="296" t="s">
        <v>771</v>
      </c>
      <c r="B314" s="528" t="s">
        <v>760</v>
      </c>
      <c r="C314" s="305" t="s">
        <v>11</v>
      </c>
      <c r="D314" s="528">
        <v>2</v>
      </c>
      <c r="E314" s="306">
        <v>1</v>
      </c>
      <c r="F314" s="26">
        <v>0</v>
      </c>
      <c r="G314" s="365">
        <f t="shared" ref="G314:G323" si="33">D314*E314*ROUND(F314,2)</f>
        <v>0</v>
      </c>
      <c r="H314" s="307">
        <v>4.9000000000000004</v>
      </c>
    </row>
    <row r="315" spans="1:8" x14ac:dyDescent="0.3">
      <c r="A315" s="296" t="s">
        <v>772</v>
      </c>
      <c r="B315" s="528" t="s">
        <v>760</v>
      </c>
      <c r="C315" s="305" t="s">
        <v>176</v>
      </c>
      <c r="D315" s="528">
        <v>2</v>
      </c>
      <c r="E315" s="306">
        <v>1</v>
      </c>
      <c r="F315" s="26">
        <v>0</v>
      </c>
      <c r="G315" s="365">
        <f t="shared" si="33"/>
        <v>0</v>
      </c>
      <c r="H315" s="307">
        <v>4.9000000000000004</v>
      </c>
    </row>
    <row r="316" spans="1:8" x14ac:dyDescent="0.3">
      <c r="A316" s="296" t="s">
        <v>773</v>
      </c>
      <c r="B316" s="528" t="s">
        <v>760</v>
      </c>
      <c r="C316" s="305" t="s">
        <v>224</v>
      </c>
      <c r="D316" s="528">
        <v>2</v>
      </c>
      <c r="E316" s="306">
        <v>1</v>
      </c>
      <c r="F316" s="26">
        <v>0</v>
      </c>
      <c r="G316" s="365">
        <f t="shared" si="33"/>
        <v>0</v>
      </c>
      <c r="H316" s="307">
        <v>4.9000000000000004</v>
      </c>
    </row>
    <row r="317" spans="1:8" x14ac:dyDescent="0.3">
      <c r="A317" s="296" t="s">
        <v>774</v>
      </c>
      <c r="B317" s="528" t="s">
        <v>760</v>
      </c>
      <c r="C317" s="305" t="s">
        <v>775</v>
      </c>
      <c r="D317" s="528">
        <v>2</v>
      </c>
      <c r="E317" s="306">
        <v>1</v>
      </c>
      <c r="F317" s="26">
        <v>0</v>
      </c>
      <c r="G317" s="365">
        <f t="shared" si="33"/>
        <v>0</v>
      </c>
      <c r="H317" s="307">
        <v>4.9000000000000004</v>
      </c>
    </row>
    <row r="318" spans="1:8" x14ac:dyDescent="0.3">
      <c r="A318" s="296" t="s">
        <v>776</v>
      </c>
      <c r="B318" s="528" t="s">
        <v>760</v>
      </c>
      <c r="C318" s="305" t="s">
        <v>205</v>
      </c>
      <c r="D318" s="528">
        <v>2</v>
      </c>
      <c r="E318" s="306">
        <v>1</v>
      </c>
      <c r="F318" s="26">
        <v>0</v>
      </c>
      <c r="G318" s="365">
        <f t="shared" si="33"/>
        <v>0</v>
      </c>
      <c r="H318" s="307">
        <v>4.9000000000000004</v>
      </c>
    </row>
    <row r="319" spans="1:8" x14ac:dyDescent="0.3">
      <c r="A319" s="296" t="s">
        <v>777</v>
      </c>
      <c r="B319" s="528" t="s">
        <v>760</v>
      </c>
      <c r="C319" s="305" t="s">
        <v>164</v>
      </c>
      <c r="D319" s="528">
        <v>2</v>
      </c>
      <c r="E319" s="306">
        <v>1</v>
      </c>
      <c r="F319" s="26">
        <v>0</v>
      </c>
      <c r="G319" s="365">
        <f t="shared" si="33"/>
        <v>0</v>
      </c>
      <c r="H319" s="307">
        <v>4.9000000000000004</v>
      </c>
    </row>
    <row r="320" spans="1:8" x14ac:dyDescent="0.3">
      <c r="A320" s="296" t="s">
        <v>778</v>
      </c>
      <c r="B320" s="528" t="s">
        <v>760</v>
      </c>
      <c r="C320" s="305" t="s">
        <v>779</v>
      </c>
      <c r="D320" s="528">
        <v>2</v>
      </c>
      <c r="E320" s="306">
        <v>1</v>
      </c>
      <c r="F320" s="26">
        <v>0</v>
      </c>
      <c r="G320" s="365">
        <f t="shared" si="33"/>
        <v>0</v>
      </c>
      <c r="H320" s="307">
        <v>4.9000000000000004</v>
      </c>
    </row>
    <row r="321" spans="1:11" x14ac:dyDescent="0.3">
      <c r="A321" s="296" t="s">
        <v>780</v>
      </c>
      <c r="B321" s="528" t="s">
        <v>760</v>
      </c>
      <c r="C321" s="305" t="s">
        <v>781</v>
      </c>
      <c r="D321" s="528">
        <v>2</v>
      </c>
      <c r="E321" s="306">
        <v>1</v>
      </c>
      <c r="F321" s="26">
        <v>0</v>
      </c>
      <c r="G321" s="365">
        <f t="shared" si="33"/>
        <v>0</v>
      </c>
      <c r="H321" s="307">
        <v>4.9000000000000004</v>
      </c>
    </row>
    <row r="322" spans="1:11" ht="28.8" x14ac:dyDescent="0.3">
      <c r="A322" s="296" t="s">
        <v>782</v>
      </c>
      <c r="B322" s="528" t="s">
        <v>760</v>
      </c>
      <c r="C322" s="305" t="s">
        <v>725</v>
      </c>
      <c r="D322" s="286">
        <v>0.25</v>
      </c>
      <c r="E322" s="306">
        <v>1</v>
      </c>
      <c r="F322" s="26">
        <v>0</v>
      </c>
      <c r="G322" s="365">
        <f t="shared" si="33"/>
        <v>0</v>
      </c>
      <c r="H322" s="307">
        <v>4</v>
      </c>
      <c r="K322" s="361"/>
    </row>
    <row r="323" spans="1:11" ht="15" thickBot="1" x14ac:dyDescent="0.35">
      <c r="A323" s="264" t="s">
        <v>783</v>
      </c>
      <c r="B323" s="338" t="s">
        <v>760</v>
      </c>
      <c r="C323" s="218" t="s">
        <v>666</v>
      </c>
      <c r="D323" s="266">
        <v>2</v>
      </c>
      <c r="E323" s="267">
        <v>1</v>
      </c>
      <c r="F323" s="197">
        <v>0</v>
      </c>
      <c r="G323" s="431">
        <f t="shared" si="33"/>
        <v>0</v>
      </c>
      <c r="H323" s="235">
        <v>4.9000000000000004</v>
      </c>
    </row>
    <row r="324" spans="1:11" ht="15" thickBot="1" x14ac:dyDescent="0.35">
      <c r="A324" s="57"/>
      <c r="B324" s="57"/>
      <c r="D324" s="94"/>
      <c r="E324" s="94"/>
      <c r="F324" s="101" t="s">
        <v>12</v>
      </c>
      <c r="G324" s="102">
        <f>SUM(G253:G277,G283:G302,G304:G323)</f>
        <v>0</v>
      </c>
      <c r="H324" s="342"/>
    </row>
    <row r="326" spans="1:11" x14ac:dyDescent="0.3">
      <c r="A326" s="206" t="s">
        <v>0</v>
      </c>
      <c r="B326" s="207"/>
      <c r="C326" s="206" t="s">
        <v>74</v>
      </c>
      <c r="D326" s="208"/>
      <c r="E326" s="207"/>
      <c r="F326" s="207"/>
      <c r="G326" s="207"/>
      <c r="H326" s="207"/>
    </row>
    <row r="327" spans="1:11" ht="15" thickBot="1" x14ac:dyDescent="0.35">
      <c r="A327" s="575" t="s">
        <v>992</v>
      </c>
      <c r="B327" s="576"/>
      <c r="C327" s="576"/>
      <c r="D327" s="576"/>
      <c r="E327" s="576"/>
      <c r="F327" s="576"/>
      <c r="G327" s="576"/>
      <c r="H327" s="577"/>
    </row>
    <row r="328" spans="1:11" ht="40.200000000000003" thickBot="1" x14ac:dyDescent="0.35">
      <c r="A328" s="329" t="s">
        <v>1</v>
      </c>
      <c r="B328" s="330" t="s">
        <v>2</v>
      </c>
      <c r="C328" s="330" t="s">
        <v>3</v>
      </c>
      <c r="D328" s="330" t="s">
        <v>4</v>
      </c>
      <c r="E328" s="330" t="s">
        <v>5</v>
      </c>
      <c r="F328" s="330" t="s">
        <v>6</v>
      </c>
      <c r="G328" s="330" t="s">
        <v>7</v>
      </c>
      <c r="H328" s="331" t="s">
        <v>8</v>
      </c>
    </row>
    <row r="329" spans="1:11" x14ac:dyDescent="0.3">
      <c r="A329" s="347" t="s">
        <v>606</v>
      </c>
      <c r="B329" s="416" t="s">
        <v>65</v>
      </c>
      <c r="C329" s="473" t="s">
        <v>607</v>
      </c>
      <c r="D329" s="474">
        <v>2</v>
      </c>
      <c r="E329" s="474">
        <v>1</v>
      </c>
      <c r="F329" s="25">
        <v>0</v>
      </c>
      <c r="G329" s="364">
        <f>D329*E329*ROUND(F329,2)</f>
        <v>0</v>
      </c>
      <c r="H329" s="239">
        <v>4.9000000000000004</v>
      </c>
    </row>
    <row r="330" spans="1:11" x14ac:dyDescent="0.3">
      <c r="A330" s="343" t="s">
        <v>608</v>
      </c>
      <c r="B330" s="367" t="s">
        <v>65</v>
      </c>
      <c r="C330" s="368" t="s">
        <v>609</v>
      </c>
      <c r="D330" s="369">
        <v>2</v>
      </c>
      <c r="E330" s="369">
        <v>1</v>
      </c>
      <c r="F330" s="29">
        <v>0</v>
      </c>
      <c r="G330" s="224">
        <f t="shared" ref="G330:G342" si="34">D330*E330*ROUND(F330,2)</f>
        <v>0</v>
      </c>
      <c r="H330" s="215">
        <v>4.9000000000000004</v>
      </c>
    </row>
    <row r="331" spans="1:11" x14ac:dyDescent="0.3">
      <c r="A331" s="343" t="s">
        <v>610</v>
      </c>
      <c r="B331" s="367" t="s">
        <v>65</v>
      </c>
      <c r="C331" s="368" t="s">
        <v>153</v>
      </c>
      <c r="D331" s="369">
        <v>2</v>
      </c>
      <c r="E331" s="369">
        <v>1</v>
      </c>
      <c r="F331" s="29">
        <v>0</v>
      </c>
      <c r="G331" s="224">
        <f t="shared" si="34"/>
        <v>0</v>
      </c>
      <c r="H331" s="215">
        <v>4.9000000000000004</v>
      </c>
    </row>
    <row r="332" spans="1:11" x14ac:dyDescent="0.3">
      <c r="A332" s="343" t="s">
        <v>611</v>
      </c>
      <c r="B332" s="367" t="s">
        <v>65</v>
      </c>
      <c r="C332" s="368" t="s">
        <v>210</v>
      </c>
      <c r="D332" s="369">
        <v>2</v>
      </c>
      <c r="E332" s="369">
        <v>1</v>
      </c>
      <c r="F332" s="29">
        <v>0</v>
      </c>
      <c r="G332" s="224">
        <f t="shared" si="34"/>
        <v>0</v>
      </c>
      <c r="H332" s="215">
        <v>4.9000000000000004</v>
      </c>
    </row>
    <row r="333" spans="1:11" x14ac:dyDescent="0.3">
      <c r="A333" s="370" t="s">
        <v>612</v>
      </c>
      <c r="B333" s="367" t="s">
        <v>65</v>
      </c>
      <c r="C333" s="371" t="s">
        <v>613</v>
      </c>
      <c r="D333" s="369">
        <v>2</v>
      </c>
      <c r="E333" s="369">
        <v>1</v>
      </c>
      <c r="F333" s="29">
        <v>0</v>
      </c>
      <c r="G333" s="224">
        <f t="shared" si="34"/>
        <v>0</v>
      </c>
      <c r="H333" s="215">
        <v>4.9000000000000004</v>
      </c>
    </row>
    <row r="334" spans="1:11" x14ac:dyDescent="0.3">
      <c r="A334" s="370" t="s">
        <v>614</v>
      </c>
      <c r="B334" s="367" t="s">
        <v>65</v>
      </c>
      <c r="C334" s="372" t="s">
        <v>615</v>
      </c>
      <c r="D334" s="369">
        <v>2</v>
      </c>
      <c r="E334" s="369">
        <v>1</v>
      </c>
      <c r="F334" s="29">
        <v>0</v>
      </c>
      <c r="G334" s="224">
        <f t="shared" si="34"/>
        <v>0</v>
      </c>
      <c r="H334" s="215">
        <v>4.9000000000000004</v>
      </c>
    </row>
    <row r="335" spans="1:11" x14ac:dyDescent="0.3">
      <c r="A335" s="370" t="s">
        <v>616</v>
      </c>
      <c r="B335" s="367" t="s">
        <v>65</v>
      </c>
      <c r="C335" s="372" t="s">
        <v>173</v>
      </c>
      <c r="D335" s="369">
        <v>2</v>
      </c>
      <c r="E335" s="369">
        <v>1</v>
      </c>
      <c r="F335" s="29">
        <v>0</v>
      </c>
      <c r="G335" s="224">
        <f t="shared" si="34"/>
        <v>0</v>
      </c>
      <c r="H335" s="215">
        <v>4.9000000000000004</v>
      </c>
    </row>
    <row r="336" spans="1:11" x14ac:dyDescent="0.3">
      <c r="A336" s="370" t="s">
        <v>617</v>
      </c>
      <c r="B336" s="367" t="s">
        <v>65</v>
      </c>
      <c r="C336" s="372" t="s">
        <v>618</v>
      </c>
      <c r="D336" s="369">
        <v>2</v>
      </c>
      <c r="E336" s="369">
        <v>1</v>
      </c>
      <c r="F336" s="29">
        <v>0</v>
      </c>
      <c r="G336" s="224">
        <f t="shared" si="34"/>
        <v>0</v>
      </c>
      <c r="H336" s="215">
        <v>4.9000000000000004</v>
      </c>
    </row>
    <row r="337" spans="1:8" x14ac:dyDescent="0.3">
      <c r="A337" s="370" t="s">
        <v>619</v>
      </c>
      <c r="B337" s="367" t="s">
        <v>65</v>
      </c>
      <c r="C337" s="372" t="s">
        <v>620</v>
      </c>
      <c r="D337" s="369">
        <v>2</v>
      </c>
      <c r="E337" s="369">
        <v>1</v>
      </c>
      <c r="F337" s="29">
        <v>0</v>
      </c>
      <c r="G337" s="224">
        <f t="shared" si="34"/>
        <v>0</v>
      </c>
      <c r="H337" s="215">
        <v>4.9000000000000004</v>
      </c>
    </row>
    <row r="338" spans="1:8" x14ac:dyDescent="0.3">
      <c r="A338" s="370" t="s">
        <v>621</v>
      </c>
      <c r="B338" s="367" t="s">
        <v>65</v>
      </c>
      <c r="C338" s="372" t="s">
        <v>11</v>
      </c>
      <c r="D338" s="369">
        <v>2</v>
      </c>
      <c r="E338" s="369">
        <v>1</v>
      </c>
      <c r="F338" s="29">
        <v>0</v>
      </c>
      <c r="G338" s="224">
        <f t="shared" si="34"/>
        <v>0</v>
      </c>
      <c r="H338" s="215">
        <v>4.9000000000000004</v>
      </c>
    </row>
    <row r="339" spans="1:8" x14ac:dyDescent="0.3">
      <c r="A339" s="343" t="s">
        <v>622</v>
      </c>
      <c r="B339" s="367" t="s">
        <v>65</v>
      </c>
      <c r="C339" s="372" t="s">
        <v>623</v>
      </c>
      <c r="D339" s="369">
        <v>2</v>
      </c>
      <c r="E339" s="369">
        <v>1</v>
      </c>
      <c r="F339" s="29">
        <v>0</v>
      </c>
      <c r="G339" s="224">
        <f t="shared" si="34"/>
        <v>0</v>
      </c>
      <c r="H339" s="215">
        <v>4.9000000000000004</v>
      </c>
    </row>
    <row r="340" spans="1:8" x14ac:dyDescent="0.3">
      <c r="A340" s="343" t="s">
        <v>624</v>
      </c>
      <c r="B340" s="367" t="s">
        <v>65</v>
      </c>
      <c r="C340" s="372" t="s">
        <v>171</v>
      </c>
      <c r="D340" s="369">
        <v>2</v>
      </c>
      <c r="E340" s="369">
        <v>1</v>
      </c>
      <c r="F340" s="29">
        <v>0</v>
      </c>
      <c r="G340" s="224">
        <f t="shared" si="34"/>
        <v>0</v>
      </c>
      <c r="H340" s="215">
        <v>4.9000000000000004</v>
      </c>
    </row>
    <row r="341" spans="1:8" x14ac:dyDescent="0.3">
      <c r="A341" s="343" t="s">
        <v>625</v>
      </c>
      <c r="B341" s="367" t="s">
        <v>65</v>
      </c>
      <c r="C341" s="372" t="s">
        <v>231</v>
      </c>
      <c r="D341" s="369">
        <v>2</v>
      </c>
      <c r="E341" s="369">
        <v>1</v>
      </c>
      <c r="F341" s="29">
        <v>0</v>
      </c>
      <c r="G341" s="224">
        <f t="shared" si="34"/>
        <v>0</v>
      </c>
      <c r="H341" s="215">
        <v>4.9000000000000004</v>
      </c>
    </row>
    <row r="342" spans="1:8" x14ac:dyDescent="0.3">
      <c r="A342" s="343" t="s">
        <v>626</v>
      </c>
      <c r="B342" s="367" t="s">
        <v>65</v>
      </c>
      <c r="C342" s="372" t="s">
        <v>224</v>
      </c>
      <c r="D342" s="369">
        <v>2</v>
      </c>
      <c r="E342" s="369">
        <v>1</v>
      </c>
      <c r="F342" s="29">
        <v>0</v>
      </c>
      <c r="G342" s="224">
        <f t="shared" si="34"/>
        <v>0</v>
      </c>
      <c r="H342" s="215">
        <v>4.9000000000000004</v>
      </c>
    </row>
    <row r="343" spans="1:8" x14ac:dyDescent="0.3">
      <c r="A343" s="343" t="s">
        <v>627</v>
      </c>
      <c r="B343" s="367" t="s">
        <v>65</v>
      </c>
      <c r="C343" s="372" t="s">
        <v>628</v>
      </c>
      <c r="D343" s="369">
        <v>2</v>
      </c>
      <c r="E343" s="369">
        <v>1</v>
      </c>
      <c r="F343" s="29">
        <v>0</v>
      </c>
      <c r="G343" s="216">
        <f>D343*E343*ROUND(F343,2)</f>
        <v>0</v>
      </c>
      <c r="H343" s="215">
        <v>4.9000000000000004</v>
      </c>
    </row>
    <row r="344" spans="1:8" x14ac:dyDescent="0.3">
      <c r="A344" s="343" t="s">
        <v>629</v>
      </c>
      <c r="B344" s="367" t="s">
        <v>65</v>
      </c>
      <c r="C344" s="372" t="s">
        <v>232</v>
      </c>
      <c r="D344" s="369">
        <v>2</v>
      </c>
      <c r="E344" s="369">
        <v>1</v>
      </c>
      <c r="F344" s="29">
        <v>0</v>
      </c>
      <c r="G344" s="216">
        <f t="shared" ref="G344:G367" si="35">D344*E344*ROUND(F344,2)</f>
        <v>0</v>
      </c>
      <c r="H344" s="215">
        <v>4.9000000000000004</v>
      </c>
    </row>
    <row r="345" spans="1:8" x14ac:dyDescent="0.3">
      <c r="A345" s="343" t="s">
        <v>630</v>
      </c>
      <c r="B345" s="367" t="s">
        <v>65</v>
      </c>
      <c r="C345" s="372" t="s">
        <v>233</v>
      </c>
      <c r="D345" s="369">
        <v>2</v>
      </c>
      <c r="E345" s="369">
        <v>1</v>
      </c>
      <c r="F345" s="29">
        <v>0</v>
      </c>
      <c r="G345" s="216">
        <f t="shared" si="35"/>
        <v>0</v>
      </c>
      <c r="H345" s="215">
        <v>4.9000000000000004</v>
      </c>
    </row>
    <row r="346" spans="1:8" x14ac:dyDescent="0.3">
      <c r="A346" s="343" t="s">
        <v>631</v>
      </c>
      <c r="B346" s="367" t="s">
        <v>65</v>
      </c>
      <c r="C346" s="372" t="s">
        <v>234</v>
      </c>
      <c r="D346" s="369">
        <v>2</v>
      </c>
      <c r="E346" s="369">
        <v>1</v>
      </c>
      <c r="F346" s="29">
        <v>0</v>
      </c>
      <c r="G346" s="216">
        <f t="shared" si="35"/>
        <v>0</v>
      </c>
      <c r="H346" s="215">
        <v>4.9000000000000004</v>
      </c>
    </row>
    <row r="347" spans="1:8" x14ac:dyDescent="0.3">
      <c r="A347" s="343" t="s">
        <v>632</v>
      </c>
      <c r="B347" s="367" t="s">
        <v>65</v>
      </c>
      <c r="C347" s="372" t="s">
        <v>633</v>
      </c>
      <c r="D347" s="369">
        <v>2</v>
      </c>
      <c r="E347" s="369">
        <v>1</v>
      </c>
      <c r="F347" s="29">
        <v>0</v>
      </c>
      <c r="G347" s="216">
        <f t="shared" si="35"/>
        <v>0</v>
      </c>
      <c r="H347" s="215">
        <v>4.9000000000000004</v>
      </c>
    </row>
    <row r="348" spans="1:8" x14ac:dyDescent="0.3">
      <c r="A348" s="370" t="s">
        <v>634</v>
      </c>
      <c r="B348" s="367" t="s">
        <v>65</v>
      </c>
      <c r="C348" s="372" t="s">
        <v>635</v>
      </c>
      <c r="D348" s="369">
        <v>2</v>
      </c>
      <c r="E348" s="369">
        <v>10</v>
      </c>
      <c r="F348" s="29">
        <v>0</v>
      </c>
      <c r="G348" s="216">
        <f t="shared" si="35"/>
        <v>0</v>
      </c>
      <c r="H348" s="215">
        <v>4.9000000000000004</v>
      </c>
    </row>
    <row r="349" spans="1:8" x14ac:dyDescent="0.3">
      <c r="A349" s="370" t="s">
        <v>636</v>
      </c>
      <c r="B349" s="367" t="s">
        <v>65</v>
      </c>
      <c r="C349" s="372" t="s">
        <v>235</v>
      </c>
      <c r="D349" s="369">
        <v>2</v>
      </c>
      <c r="E349" s="369">
        <v>4</v>
      </c>
      <c r="F349" s="29">
        <v>0</v>
      </c>
      <c r="G349" s="216">
        <f t="shared" si="35"/>
        <v>0</v>
      </c>
      <c r="H349" s="215">
        <v>4.9000000000000004</v>
      </c>
    </row>
    <row r="350" spans="1:8" x14ac:dyDescent="0.3">
      <c r="A350" s="370" t="s">
        <v>637</v>
      </c>
      <c r="B350" s="367" t="s">
        <v>65</v>
      </c>
      <c r="C350" s="372" t="s">
        <v>236</v>
      </c>
      <c r="D350" s="369">
        <v>2</v>
      </c>
      <c r="E350" s="369">
        <v>4</v>
      </c>
      <c r="F350" s="29">
        <v>0</v>
      </c>
      <c r="G350" s="216">
        <f t="shared" si="35"/>
        <v>0</v>
      </c>
      <c r="H350" s="215">
        <v>4.9000000000000004</v>
      </c>
    </row>
    <row r="351" spans="1:8" x14ac:dyDescent="0.3">
      <c r="A351" s="370" t="s">
        <v>638</v>
      </c>
      <c r="B351" s="367" t="s">
        <v>65</v>
      </c>
      <c r="C351" s="372" t="s">
        <v>237</v>
      </c>
      <c r="D351" s="369">
        <v>2</v>
      </c>
      <c r="E351" s="369">
        <v>1</v>
      </c>
      <c r="F351" s="29">
        <v>0</v>
      </c>
      <c r="G351" s="216">
        <f t="shared" si="35"/>
        <v>0</v>
      </c>
      <c r="H351" s="215">
        <v>4.9000000000000004</v>
      </c>
    </row>
    <row r="352" spans="1:8" x14ac:dyDescent="0.3">
      <c r="A352" s="370" t="s">
        <v>639</v>
      </c>
      <c r="B352" s="367" t="s">
        <v>65</v>
      </c>
      <c r="C352" s="372" t="s">
        <v>640</v>
      </c>
      <c r="D352" s="369">
        <v>2</v>
      </c>
      <c r="E352" s="369">
        <v>1</v>
      </c>
      <c r="F352" s="29">
        <v>0</v>
      </c>
      <c r="G352" s="216">
        <f t="shared" si="35"/>
        <v>0</v>
      </c>
      <c r="H352" s="215">
        <v>4.9000000000000004</v>
      </c>
    </row>
    <row r="353" spans="1:8" x14ac:dyDescent="0.3">
      <c r="A353" s="370" t="s">
        <v>641</v>
      </c>
      <c r="B353" s="367" t="s">
        <v>65</v>
      </c>
      <c r="C353" s="372" t="s">
        <v>238</v>
      </c>
      <c r="D353" s="369">
        <v>2</v>
      </c>
      <c r="E353" s="369">
        <v>1</v>
      </c>
      <c r="F353" s="29">
        <v>0</v>
      </c>
      <c r="G353" s="216">
        <f t="shared" si="35"/>
        <v>0</v>
      </c>
      <c r="H353" s="215">
        <v>4.9000000000000004</v>
      </c>
    </row>
    <row r="354" spans="1:8" ht="15.6" customHeight="1" x14ac:dyDescent="0.3">
      <c r="A354" s="370" t="s">
        <v>642</v>
      </c>
      <c r="B354" s="367" t="s">
        <v>65</v>
      </c>
      <c r="C354" s="372" t="s">
        <v>643</v>
      </c>
      <c r="D354" s="369">
        <v>2</v>
      </c>
      <c r="E354" s="369">
        <v>1</v>
      </c>
      <c r="F354" s="29">
        <v>0</v>
      </c>
      <c r="G354" s="216">
        <f t="shared" si="35"/>
        <v>0</v>
      </c>
      <c r="H354" s="215">
        <v>4.9000000000000004</v>
      </c>
    </row>
    <row r="355" spans="1:8" x14ac:dyDescent="0.3">
      <c r="A355" s="370" t="s">
        <v>644</v>
      </c>
      <c r="B355" s="367" t="s">
        <v>65</v>
      </c>
      <c r="C355" s="372" t="s">
        <v>645</v>
      </c>
      <c r="D355" s="369">
        <v>2</v>
      </c>
      <c r="E355" s="369">
        <v>1</v>
      </c>
      <c r="F355" s="29">
        <v>0</v>
      </c>
      <c r="G355" s="216">
        <f t="shared" si="35"/>
        <v>0</v>
      </c>
      <c r="H355" s="215">
        <v>4.9000000000000004</v>
      </c>
    </row>
    <row r="356" spans="1:8" x14ac:dyDescent="0.3">
      <c r="A356" s="370" t="s">
        <v>646</v>
      </c>
      <c r="B356" s="367" t="s">
        <v>65</v>
      </c>
      <c r="C356" s="372" t="s">
        <v>647</v>
      </c>
      <c r="D356" s="369">
        <v>2</v>
      </c>
      <c r="E356" s="369">
        <v>1</v>
      </c>
      <c r="F356" s="29">
        <v>0</v>
      </c>
      <c r="G356" s="216">
        <f t="shared" si="35"/>
        <v>0</v>
      </c>
      <c r="H356" s="215">
        <v>4.9000000000000004</v>
      </c>
    </row>
    <row r="357" spans="1:8" x14ac:dyDescent="0.3">
      <c r="A357" s="370" t="s">
        <v>648</v>
      </c>
      <c r="B357" s="367" t="s">
        <v>65</v>
      </c>
      <c r="C357" s="372" t="s">
        <v>649</v>
      </c>
      <c r="D357" s="369">
        <v>2</v>
      </c>
      <c r="E357" s="369">
        <v>1</v>
      </c>
      <c r="F357" s="29">
        <v>0</v>
      </c>
      <c r="G357" s="216">
        <f t="shared" si="35"/>
        <v>0</v>
      </c>
      <c r="H357" s="215">
        <v>4.9000000000000004</v>
      </c>
    </row>
    <row r="358" spans="1:8" x14ac:dyDescent="0.3">
      <c r="A358" s="370" t="s">
        <v>650</v>
      </c>
      <c r="B358" s="367" t="s">
        <v>65</v>
      </c>
      <c r="C358" s="372" t="s">
        <v>651</v>
      </c>
      <c r="D358" s="369">
        <v>2</v>
      </c>
      <c r="E358" s="369">
        <v>1</v>
      </c>
      <c r="F358" s="29">
        <v>0</v>
      </c>
      <c r="G358" s="216">
        <f t="shared" si="35"/>
        <v>0</v>
      </c>
      <c r="H358" s="215">
        <v>4.9000000000000004</v>
      </c>
    </row>
    <row r="359" spans="1:8" x14ac:dyDescent="0.3">
      <c r="A359" s="370" t="s">
        <v>652</v>
      </c>
      <c r="B359" s="367" t="s">
        <v>65</v>
      </c>
      <c r="C359" s="372" t="s">
        <v>653</v>
      </c>
      <c r="D359" s="369">
        <v>2</v>
      </c>
      <c r="E359" s="369">
        <v>1</v>
      </c>
      <c r="F359" s="29">
        <v>0</v>
      </c>
      <c r="G359" s="216">
        <f t="shared" si="35"/>
        <v>0</v>
      </c>
      <c r="H359" s="215">
        <v>4.9000000000000004</v>
      </c>
    </row>
    <row r="360" spans="1:8" x14ac:dyDescent="0.3">
      <c r="A360" s="370" t="s">
        <v>990</v>
      </c>
      <c r="B360" s="367" t="s">
        <v>65</v>
      </c>
      <c r="C360" s="372" t="s">
        <v>654</v>
      </c>
      <c r="D360" s="369">
        <v>2</v>
      </c>
      <c r="E360" s="369">
        <v>1</v>
      </c>
      <c r="F360" s="29">
        <v>0</v>
      </c>
      <c r="G360" s="216">
        <f t="shared" si="35"/>
        <v>0</v>
      </c>
      <c r="H360" s="215">
        <v>4.9000000000000004</v>
      </c>
    </row>
    <row r="361" spans="1:8" x14ac:dyDescent="0.3">
      <c r="A361" s="370" t="s">
        <v>655</v>
      </c>
      <c r="B361" s="367" t="s">
        <v>65</v>
      </c>
      <c r="C361" s="372" t="s">
        <v>656</v>
      </c>
      <c r="D361" s="369">
        <v>2</v>
      </c>
      <c r="E361" s="369">
        <v>1</v>
      </c>
      <c r="F361" s="29">
        <v>0</v>
      </c>
      <c r="G361" s="216">
        <f t="shared" si="35"/>
        <v>0</v>
      </c>
      <c r="H361" s="215">
        <v>4.9000000000000004</v>
      </c>
    </row>
    <row r="362" spans="1:8" x14ac:dyDescent="0.3">
      <c r="A362" s="370" t="s">
        <v>657</v>
      </c>
      <c r="B362" s="367" t="s">
        <v>65</v>
      </c>
      <c r="C362" s="372" t="s">
        <v>658</v>
      </c>
      <c r="D362" s="369">
        <v>2</v>
      </c>
      <c r="E362" s="369">
        <v>1</v>
      </c>
      <c r="F362" s="29">
        <v>0</v>
      </c>
      <c r="G362" s="216">
        <f t="shared" si="35"/>
        <v>0</v>
      </c>
      <c r="H362" s="215">
        <v>4.9000000000000004</v>
      </c>
    </row>
    <row r="363" spans="1:8" x14ac:dyDescent="0.3">
      <c r="A363" s="370" t="s">
        <v>659</v>
      </c>
      <c r="B363" s="367" t="s">
        <v>65</v>
      </c>
      <c r="C363" s="372" t="s">
        <v>660</v>
      </c>
      <c r="D363" s="369">
        <v>2</v>
      </c>
      <c r="E363" s="369">
        <v>1</v>
      </c>
      <c r="F363" s="29">
        <v>0</v>
      </c>
      <c r="G363" s="216">
        <f t="shared" si="35"/>
        <v>0</v>
      </c>
      <c r="H363" s="215">
        <v>4.9000000000000004</v>
      </c>
    </row>
    <row r="364" spans="1:8" x14ac:dyDescent="0.3">
      <c r="A364" s="370" t="s">
        <v>661</v>
      </c>
      <c r="B364" s="367" t="s">
        <v>65</v>
      </c>
      <c r="C364" s="372" t="s">
        <v>662</v>
      </c>
      <c r="D364" s="369">
        <v>2</v>
      </c>
      <c r="E364" s="369">
        <v>1</v>
      </c>
      <c r="F364" s="29">
        <v>0</v>
      </c>
      <c r="G364" s="216">
        <f t="shared" si="35"/>
        <v>0</v>
      </c>
      <c r="H364" s="215">
        <v>4.9000000000000004</v>
      </c>
    </row>
    <row r="365" spans="1:8" x14ac:dyDescent="0.3">
      <c r="A365" s="370" t="s">
        <v>663</v>
      </c>
      <c r="B365" s="367" t="s">
        <v>65</v>
      </c>
      <c r="C365" s="372" t="s">
        <v>664</v>
      </c>
      <c r="D365" s="369">
        <v>2</v>
      </c>
      <c r="E365" s="369">
        <v>1</v>
      </c>
      <c r="F365" s="29">
        <v>0</v>
      </c>
      <c r="G365" s="216">
        <f t="shared" si="35"/>
        <v>0</v>
      </c>
      <c r="H365" s="215">
        <v>4.9000000000000004</v>
      </c>
    </row>
    <row r="366" spans="1:8" x14ac:dyDescent="0.3">
      <c r="A366" s="370" t="s">
        <v>665</v>
      </c>
      <c r="B366" s="367" t="s">
        <v>65</v>
      </c>
      <c r="C366" s="372" t="s">
        <v>823</v>
      </c>
      <c r="D366" s="369">
        <v>2</v>
      </c>
      <c r="E366" s="369">
        <v>1</v>
      </c>
      <c r="F366" s="29">
        <v>0</v>
      </c>
      <c r="G366" s="216">
        <f t="shared" si="35"/>
        <v>0</v>
      </c>
      <c r="H366" s="215">
        <v>4.9000000000000004</v>
      </c>
    </row>
    <row r="367" spans="1:8" ht="15" thickBot="1" x14ac:dyDescent="0.35">
      <c r="A367" s="373" t="s">
        <v>824</v>
      </c>
      <c r="B367" s="374" t="s">
        <v>825</v>
      </c>
      <c r="C367" s="375" t="s">
        <v>666</v>
      </c>
      <c r="D367" s="374">
        <v>2</v>
      </c>
      <c r="E367" s="374">
        <v>1</v>
      </c>
      <c r="F367" s="475">
        <v>0</v>
      </c>
      <c r="G367" s="240">
        <f t="shared" si="35"/>
        <v>0</v>
      </c>
      <c r="H367" s="235">
        <v>4.9000000000000004</v>
      </c>
    </row>
    <row r="368" spans="1:8" ht="15" thickBot="1" x14ac:dyDescent="0.35">
      <c r="A368" s="57"/>
      <c r="B368" s="57"/>
      <c r="D368" s="94"/>
      <c r="E368" s="94"/>
      <c r="F368" s="101" t="s">
        <v>12</v>
      </c>
      <c r="G368" s="102">
        <f>SUM(G329:G367)</f>
        <v>0</v>
      </c>
      <c r="H368" s="342"/>
    </row>
    <row r="370" spans="1:8" x14ac:dyDescent="0.3">
      <c r="A370" s="206" t="s">
        <v>0</v>
      </c>
      <c r="B370" s="207"/>
      <c r="C370" s="206" t="s">
        <v>73</v>
      </c>
      <c r="D370" s="208"/>
      <c r="E370" s="207"/>
      <c r="F370" s="207"/>
      <c r="G370" s="207"/>
      <c r="H370" s="207"/>
    </row>
    <row r="371" spans="1:8" ht="15" thickBot="1" x14ac:dyDescent="0.35">
      <c r="A371" s="575" t="s">
        <v>991</v>
      </c>
      <c r="B371" s="576"/>
      <c r="C371" s="576"/>
      <c r="D371" s="576"/>
      <c r="E371" s="576"/>
      <c r="F371" s="576"/>
      <c r="G371" s="576"/>
      <c r="H371" s="577"/>
    </row>
    <row r="372" spans="1:8" ht="40.200000000000003" thickBot="1" x14ac:dyDescent="0.35">
      <c r="A372" s="209" t="s">
        <v>1</v>
      </c>
      <c r="B372" s="210" t="s">
        <v>2</v>
      </c>
      <c r="C372" s="210" t="s">
        <v>3</v>
      </c>
      <c r="D372" s="210" t="s">
        <v>4</v>
      </c>
      <c r="E372" s="210" t="s">
        <v>5</v>
      </c>
      <c r="F372" s="210" t="s">
        <v>6</v>
      </c>
      <c r="G372" s="210" t="s">
        <v>7</v>
      </c>
      <c r="H372" s="211" t="s">
        <v>8</v>
      </c>
    </row>
    <row r="373" spans="1:8" ht="28.8" x14ac:dyDescent="0.3">
      <c r="A373" s="347" t="s">
        <v>150</v>
      </c>
      <c r="B373" s="416" t="s">
        <v>66</v>
      </c>
      <c r="C373" s="238" t="s">
        <v>10</v>
      </c>
      <c r="D373" s="349">
        <v>2</v>
      </c>
      <c r="E373" s="349">
        <v>4</v>
      </c>
      <c r="F373" s="25">
        <v>0</v>
      </c>
      <c r="G373" s="364">
        <f>D373*E373*ROUND(F373,2)</f>
        <v>0</v>
      </c>
      <c r="H373" s="239">
        <v>4.9000000000000004</v>
      </c>
    </row>
    <row r="374" spans="1:8" ht="15.6" customHeight="1" x14ac:dyDescent="0.3">
      <c r="A374" s="343" t="s">
        <v>151</v>
      </c>
      <c r="B374" s="367" t="s">
        <v>66</v>
      </c>
      <c r="C374" s="213" t="s">
        <v>67</v>
      </c>
      <c r="D374" s="308">
        <v>2</v>
      </c>
      <c r="E374" s="308">
        <v>4</v>
      </c>
      <c r="F374" s="26">
        <v>0</v>
      </c>
      <c r="G374" s="216">
        <f t="shared" ref="G374:G387" si="36">D374*E374*ROUND(F374,2)</f>
        <v>0</v>
      </c>
      <c r="H374" s="215">
        <v>4.9000000000000004</v>
      </c>
    </row>
    <row r="375" spans="1:8" x14ac:dyDescent="0.3">
      <c r="A375" s="343" t="s">
        <v>152</v>
      </c>
      <c r="B375" s="367" t="s">
        <v>66</v>
      </c>
      <c r="C375" s="260" t="s">
        <v>155</v>
      </c>
      <c r="D375" s="308">
        <v>2</v>
      </c>
      <c r="E375" s="308">
        <v>4</v>
      </c>
      <c r="F375" s="26">
        <v>0</v>
      </c>
      <c r="G375" s="216">
        <f t="shared" si="36"/>
        <v>0</v>
      </c>
      <c r="H375" s="215">
        <v>4.9000000000000004</v>
      </c>
    </row>
    <row r="376" spans="1:8" ht="28.8" x14ac:dyDescent="0.3">
      <c r="A376" s="343" t="s">
        <v>154</v>
      </c>
      <c r="B376" s="367" t="s">
        <v>66</v>
      </c>
      <c r="C376" s="213" t="s">
        <v>680</v>
      </c>
      <c r="D376" s="308">
        <v>2</v>
      </c>
      <c r="E376" s="308">
        <v>4</v>
      </c>
      <c r="F376" s="26">
        <v>0</v>
      </c>
      <c r="G376" s="216">
        <f t="shared" si="36"/>
        <v>0</v>
      </c>
      <c r="H376" s="215">
        <v>4.9000000000000004</v>
      </c>
    </row>
    <row r="377" spans="1:8" x14ac:dyDescent="0.3">
      <c r="A377" s="343" t="s">
        <v>156</v>
      </c>
      <c r="B377" s="367" t="s">
        <v>66</v>
      </c>
      <c r="C377" s="213" t="s">
        <v>68</v>
      </c>
      <c r="D377" s="308">
        <v>2</v>
      </c>
      <c r="E377" s="308">
        <v>4</v>
      </c>
      <c r="F377" s="26">
        <v>0</v>
      </c>
      <c r="G377" s="216">
        <f t="shared" si="36"/>
        <v>0</v>
      </c>
      <c r="H377" s="215">
        <v>4.9000000000000004</v>
      </c>
    </row>
    <row r="378" spans="1:8" x14ac:dyDescent="0.3">
      <c r="A378" s="343" t="s">
        <v>158</v>
      </c>
      <c r="B378" s="367" t="s">
        <v>66</v>
      </c>
      <c r="C378" s="213" t="s">
        <v>69</v>
      </c>
      <c r="D378" s="308">
        <v>2</v>
      </c>
      <c r="E378" s="308">
        <v>4</v>
      </c>
      <c r="F378" s="26">
        <v>0</v>
      </c>
      <c r="G378" s="216">
        <f t="shared" si="36"/>
        <v>0</v>
      </c>
      <c r="H378" s="215">
        <v>4.9000000000000004</v>
      </c>
    </row>
    <row r="379" spans="1:8" x14ac:dyDescent="0.3">
      <c r="A379" s="343" t="s">
        <v>160</v>
      </c>
      <c r="B379" s="367" t="s">
        <v>66</v>
      </c>
      <c r="C379" s="213" t="s">
        <v>70</v>
      </c>
      <c r="D379" s="308">
        <v>2</v>
      </c>
      <c r="E379" s="308">
        <v>4</v>
      </c>
      <c r="F379" s="26">
        <v>0</v>
      </c>
      <c r="G379" s="216">
        <f t="shared" si="36"/>
        <v>0</v>
      </c>
      <c r="H379" s="215">
        <v>4.9000000000000004</v>
      </c>
    </row>
    <row r="380" spans="1:8" x14ac:dyDescent="0.3">
      <c r="A380" s="343" t="s">
        <v>161</v>
      </c>
      <c r="B380" s="367" t="s">
        <v>66</v>
      </c>
      <c r="C380" s="213" t="s">
        <v>71</v>
      </c>
      <c r="D380" s="308">
        <v>2</v>
      </c>
      <c r="E380" s="308">
        <v>4</v>
      </c>
      <c r="F380" s="26">
        <v>0</v>
      </c>
      <c r="G380" s="216">
        <f t="shared" si="36"/>
        <v>0</v>
      </c>
      <c r="H380" s="215">
        <v>4.9000000000000004</v>
      </c>
    </row>
    <row r="381" spans="1:8" ht="14.4" customHeight="1" x14ac:dyDescent="0.3">
      <c r="A381" s="343" t="s">
        <v>163</v>
      </c>
      <c r="B381" s="367" t="s">
        <v>66</v>
      </c>
      <c r="C381" s="213" t="s">
        <v>784</v>
      </c>
      <c r="D381" s="308">
        <v>2</v>
      </c>
      <c r="E381" s="308">
        <v>4</v>
      </c>
      <c r="F381" s="26">
        <v>0</v>
      </c>
      <c r="G381" s="216">
        <f t="shared" si="36"/>
        <v>0</v>
      </c>
      <c r="H381" s="215">
        <v>4.9000000000000004</v>
      </c>
    </row>
    <row r="382" spans="1:8" x14ac:dyDescent="0.3">
      <c r="A382" s="343" t="s">
        <v>165</v>
      </c>
      <c r="B382" s="367" t="s">
        <v>66</v>
      </c>
      <c r="C382" s="260" t="s">
        <v>11</v>
      </c>
      <c r="D382" s="308">
        <v>2</v>
      </c>
      <c r="E382" s="308">
        <v>4</v>
      </c>
      <c r="F382" s="26">
        <v>0</v>
      </c>
      <c r="G382" s="216">
        <f t="shared" si="36"/>
        <v>0</v>
      </c>
      <c r="H382" s="215">
        <v>4.9000000000000004</v>
      </c>
    </row>
    <row r="383" spans="1:8" ht="28.8" x14ac:dyDescent="0.3">
      <c r="A383" s="343" t="s">
        <v>166</v>
      </c>
      <c r="B383" s="367" t="s">
        <v>66</v>
      </c>
      <c r="C383" s="260" t="s">
        <v>785</v>
      </c>
      <c r="D383" s="376">
        <v>2</v>
      </c>
      <c r="E383" s="376">
        <v>4</v>
      </c>
      <c r="F383" s="26">
        <v>0</v>
      </c>
      <c r="G383" s="216">
        <f t="shared" si="36"/>
        <v>0</v>
      </c>
      <c r="H383" s="215">
        <v>4.9000000000000004</v>
      </c>
    </row>
    <row r="384" spans="1:8" x14ac:dyDescent="0.3">
      <c r="A384" s="343" t="s">
        <v>168</v>
      </c>
      <c r="B384" s="367" t="s">
        <v>66</v>
      </c>
      <c r="C384" s="192" t="s">
        <v>72</v>
      </c>
      <c r="D384" s="376">
        <v>2</v>
      </c>
      <c r="E384" s="376">
        <v>4</v>
      </c>
      <c r="F384" s="26">
        <v>0</v>
      </c>
      <c r="G384" s="216">
        <f t="shared" si="36"/>
        <v>0</v>
      </c>
      <c r="H384" s="215">
        <v>4.9000000000000004</v>
      </c>
    </row>
    <row r="385" spans="1:8" x14ac:dyDescent="0.3">
      <c r="A385" s="343" t="s">
        <v>170</v>
      </c>
      <c r="B385" s="367" t="s">
        <v>66</v>
      </c>
      <c r="C385" s="213" t="s">
        <v>682</v>
      </c>
      <c r="D385" s="377">
        <v>0.25</v>
      </c>
      <c r="E385" s="376">
        <v>4</v>
      </c>
      <c r="F385" s="26">
        <v>0</v>
      </c>
      <c r="G385" s="216">
        <f t="shared" si="36"/>
        <v>0</v>
      </c>
      <c r="H385" s="215">
        <v>4</v>
      </c>
    </row>
    <row r="386" spans="1:8" x14ac:dyDescent="0.3">
      <c r="A386" s="343" t="s">
        <v>172</v>
      </c>
      <c r="B386" s="367" t="s">
        <v>786</v>
      </c>
      <c r="C386" s="260" t="s">
        <v>787</v>
      </c>
      <c r="D386" s="376">
        <v>2</v>
      </c>
      <c r="E386" s="376">
        <v>3</v>
      </c>
      <c r="F386" s="26">
        <v>0</v>
      </c>
      <c r="G386" s="216">
        <f t="shared" si="36"/>
        <v>0</v>
      </c>
      <c r="H386" s="215">
        <v>4.9000000000000004</v>
      </c>
    </row>
    <row r="387" spans="1:8" ht="15" thickBot="1" x14ac:dyDescent="0.35">
      <c r="A387" s="354" t="s">
        <v>174</v>
      </c>
      <c r="B387" s="378" t="s">
        <v>66</v>
      </c>
      <c r="C387" s="218" t="s">
        <v>666</v>
      </c>
      <c r="D387" s="356">
        <v>2</v>
      </c>
      <c r="E387" s="356">
        <v>1</v>
      </c>
      <c r="F387" s="197">
        <v>0</v>
      </c>
      <c r="G387" s="240">
        <f t="shared" si="36"/>
        <v>0</v>
      </c>
      <c r="H387" s="379">
        <v>4.9000000000000004</v>
      </c>
    </row>
    <row r="388" spans="1:8" ht="15" thickBot="1" x14ac:dyDescent="0.35">
      <c r="A388" s="57"/>
      <c r="B388" s="57"/>
      <c r="D388" s="94"/>
      <c r="E388" s="94"/>
      <c r="F388" s="101" t="s">
        <v>12</v>
      </c>
      <c r="G388" s="102">
        <f>SUM(G373:G387)</f>
        <v>0</v>
      </c>
      <c r="H388" s="342"/>
    </row>
    <row r="389" spans="1:8" x14ac:dyDescent="0.3">
      <c r="A389" s="205"/>
      <c r="B389" s="205"/>
      <c r="C389" s="205"/>
      <c r="D389" s="205"/>
      <c r="E389" s="205"/>
      <c r="F389" s="205"/>
      <c r="G389" s="205"/>
      <c r="H389" s="205"/>
    </row>
    <row r="390" spans="1:8" ht="14.4" customHeight="1" x14ac:dyDescent="0.3">
      <c r="A390" s="206" t="s">
        <v>0</v>
      </c>
      <c r="B390" s="207"/>
      <c r="C390" s="206" t="s">
        <v>105</v>
      </c>
      <c r="D390" s="208"/>
      <c r="E390" s="207"/>
      <c r="F390" s="207"/>
      <c r="G390" s="207"/>
      <c r="H390" s="207"/>
    </row>
    <row r="391" spans="1:8" ht="15" thickBot="1" x14ac:dyDescent="0.35">
      <c r="A391" s="575" t="s">
        <v>993</v>
      </c>
      <c r="B391" s="576"/>
      <c r="C391" s="576"/>
      <c r="D391" s="576"/>
      <c r="E391" s="576"/>
      <c r="F391" s="576"/>
      <c r="G391" s="576"/>
      <c r="H391" s="577"/>
    </row>
    <row r="392" spans="1:8" ht="40.200000000000003" thickBot="1" x14ac:dyDescent="0.35">
      <c r="A392" s="209" t="s">
        <v>1</v>
      </c>
      <c r="B392" s="210" t="s">
        <v>2</v>
      </c>
      <c r="C392" s="210" t="s">
        <v>3</v>
      </c>
      <c r="D392" s="210" t="s">
        <v>4</v>
      </c>
      <c r="E392" s="210" t="s">
        <v>5</v>
      </c>
      <c r="F392" s="210" t="s">
        <v>6</v>
      </c>
      <c r="G392" s="210" t="s">
        <v>7</v>
      </c>
      <c r="H392" s="211" t="s">
        <v>8</v>
      </c>
    </row>
    <row r="393" spans="1:8" ht="15" thickBot="1" x14ac:dyDescent="0.35">
      <c r="A393" s="590" t="s">
        <v>839</v>
      </c>
      <c r="B393" s="591"/>
      <c r="C393" s="591"/>
      <c r="D393" s="591"/>
      <c r="E393" s="591"/>
      <c r="F393" s="591"/>
      <c r="G393" s="591"/>
      <c r="H393" s="592"/>
    </row>
    <row r="394" spans="1:8" x14ac:dyDescent="0.3">
      <c r="A394" s="236" t="s">
        <v>75</v>
      </c>
      <c r="B394" s="598" t="s">
        <v>788</v>
      </c>
      <c r="C394" s="238" t="s">
        <v>76</v>
      </c>
      <c r="D394" s="537">
        <v>12</v>
      </c>
      <c r="E394" s="537">
        <f>16+8+6+1</f>
        <v>31</v>
      </c>
      <c r="F394" s="25">
        <v>0</v>
      </c>
      <c r="G394" s="364">
        <f>D394*E394*ROUND(F394,2)</f>
        <v>0</v>
      </c>
      <c r="H394" s="380" t="s">
        <v>106</v>
      </c>
    </row>
    <row r="395" spans="1:8" x14ac:dyDescent="0.3">
      <c r="A395" s="212" t="s">
        <v>77</v>
      </c>
      <c r="B395" s="599"/>
      <c r="C395" s="213" t="s">
        <v>78</v>
      </c>
      <c r="D395" s="538">
        <v>2</v>
      </c>
      <c r="E395" s="538">
        <f t="shared" ref="E395:E396" si="37">16+8+6+1</f>
        <v>31</v>
      </c>
      <c r="F395" s="26">
        <v>0</v>
      </c>
      <c r="G395" s="216">
        <f t="shared" ref="G395:G400" si="38">D395*E395*ROUND(F395,2)</f>
        <v>0</v>
      </c>
      <c r="H395" s="215">
        <v>4.9000000000000004</v>
      </c>
    </row>
    <row r="396" spans="1:8" x14ac:dyDescent="0.3">
      <c r="A396" s="212" t="s">
        <v>79</v>
      </c>
      <c r="B396" s="599"/>
      <c r="C396" s="213" t="s">
        <v>80</v>
      </c>
      <c r="D396" s="538">
        <v>2</v>
      </c>
      <c r="E396" s="538">
        <f t="shared" si="37"/>
        <v>31</v>
      </c>
      <c r="F396" s="26">
        <v>0</v>
      </c>
      <c r="G396" s="216">
        <f t="shared" si="38"/>
        <v>0</v>
      </c>
      <c r="H396" s="215">
        <v>4.9000000000000004</v>
      </c>
    </row>
    <row r="397" spans="1:8" x14ac:dyDescent="0.3">
      <c r="A397" s="212" t="s">
        <v>81</v>
      </c>
      <c r="B397" s="599"/>
      <c r="C397" s="213" t="s">
        <v>82</v>
      </c>
      <c r="D397" s="538">
        <v>2</v>
      </c>
      <c r="E397" s="538">
        <f>16+6+1</f>
        <v>23</v>
      </c>
      <c r="F397" s="26">
        <v>0</v>
      </c>
      <c r="G397" s="216">
        <f t="shared" si="38"/>
        <v>0</v>
      </c>
      <c r="H397" s="215">
        <v>4.9000000000000004</v>
      </c>
    </row>
    <row r="398" spans="1:8" x14ac:dyDescent="0.3">
      <c r="A398" s="212" t="s">
        <v>83</v>
      </c>
      <c r="B398" s="599"/>
      <c r="C398" s="213" t="s">
        <v>84</v>
      </c>
      <c r="D398" s="538">
        <v>2</v>
      </c>
      <c r="E398" s="538">
        <f t="shared" ref="E398:E399" si="39">16+6+1</f>
        <v>23</v>
      </c>
      <c r="F398" s="26">
        <v>0</v>
      </c>
      <c r="G398" s="216">
        <f t="shared" si="38"/>
        <v>0</v>
      </c>
      <c r="H398" s="215">
        <v>4.9000000000000004</v>
      </c>
    </row>
    <row r="399" spans="1:8" x14ac:dyDescent="0.3">
      <c r="A399" s="212" t="s">
        <v>85</v>
      </c>
      <c r="B399" s="599"/>
      <c r="C399" s="213" t="s">
        <v>86</v>
      </c>
      <c r="D399" s="538">
        <v>2</v>
      </c>
      <c r="E399" s="538">
        <f t="shared" si="39"/>
        <v>23</v>
      </c>
      <c r="F399" s="26">
        <v>0</v>
      </c>
      <c r="G399" s="216">
        <f t="shared" si="38"/>
        <v>0</v>
      </c>
      <c r="H399" s="215">
        <v>4.9000000000000004</v>
      </c>
    </row>
    <row r="400" spans="1:8" x14ac:dyDescent="0.3">
      <c r="A400" s="212" t="s">
        <v>600</v>
      </c>
      <c r="B400" s="599"/>
      <c r="C400" s="213" t="s">
        <v>682</v>
      </c>
      <c r="D400" s="217">
        <v>0.25</v>
      </c>
      <c r="E400" s="538">
        <v>31</v>
      </c>
      <c r="F400" s="26">
        <v>0</v>
      </c>
      <c r="G400" s="216">
        <f t="shared" si="38"/>
        <v>0</v>
      </c>
      <c r="H400" s="215">
        <v>4</v>
      </c>
    </row>
    <row r="401" spans="1:8" ht="15" thickBot="1" x14ac:dyDescent="0.35">
      <c r="A401" s="229" t="s">
        <v>789</v>
      </c>
      <c r="B401" s="600"/>
      <c r="C401" s="231" t="s">
        <v>666</v>
      </c>
      <c r="D401" s="232">
        <v>12</v>
      </c>
      <c r="E401" s="232">
        <v>1</v>
      </c>
      <c r="F401" s="197">
        <v>0</v>
      </c>
      <c r="G401" s="240">
        <f t="shared" ref="G401" si="40">D401*E401*F401</f>
        <v>0</v>
      </c>
      <c r="H401" s="381" t="s">
        <v>106</v>
      </c>
    </row>
    <row r="402" spans="1:8" ht="15" thickBot="1" x14ac:dyDescent="0.35">
      <c r="A402" s="595" t="s">
        <v>87</v>
      </c>
      <c r="B402" s="596"/>
      <c r="C402" s="596"/>
      <c r="D402" s="596"/>
      <c r="E402" s="596"/>
      <c r="F402" s="596"/>
      <c r="G402" s="596"/>
      <c r="H402" s="597"/>
    </row>
    <row r="403" spans="1:8" ht="28.8" x14ac:dyDescent="0.3">
      <c r="A403" s="236" t="s">
        <v>790</v>
      </c>
      <c r="B403" s="601" t="s">
        <v>791</v>
      </c>
      <c r="C403" s="382" t="s">
        <v>88</v>
      </c>
      <c r="D403" s="537">
        <v>2</v>
      </c>
      <c r="E403" s="383">
        <v>260</v>
      </c>
      <c r="F403" s="27">
        <v>0</v>
      </c>
      <c r="G403" s="396">
        <f>D403*E403*ROUND(F403,2)</f>
        <v>0</v>
      </c>
      <c r="H403" s="384">
        <v>4.9000000000000004</v>
      </c>
    </row>
    <row r="404" spans="1:8" ht="28.8" x14ac:dyDescent="0.3">
      <c r="A404" s="212" t="s">
        <v>792</v>
      </c>
      <c r="B404" s="602"/>
      <c r="C404" s="225" t="s">
        <v>89</v>
      </c>
      <c r="D404" s="538">
        <v>2</v>
      </c>
      <c r="E404" s="226">
        <v>120</v>
      </c>
      <c r="F404" s="28">
        <v>0</v>
      </c>
      <c r="G404" s="365">
        <f t="shared" ref="G404:G409" si="41">D404*E404*ROUND(F404,2)</f>
        <v>0</v>
      </c>
      <c r="H404" s="307">
        <v>4.9000000000000004</v>
      </c>
    </row>
    <row r="405" spans="1:8" x14ac:dyDescent="0.3">
      <c r="A405" s="212" t="s">
        <v>793</v>
      </c>
      <c r="B405" s="602"/>
      <c r="C405" s="225" t="s">
        <v>86</v>
      </c>
      <c r="D405" s="538">
        <v>2</v>
      </c>
      <c r="E405" s="226">
        <f>SUM(E403:E404)</f>
        <v>380</v>
      </c>
      <c r="F405" s="28">
        <v>0</v>
      </c>
      <c r="G405" s="365">
        <f t="shared" si="41"/>
        <v>0</v>
      </c>
      <c r="H405" s="307">
        <v>4.9000000000000004</v>
      </c>
    </row>
    <row r="406" spans="1:8" x14ac:dyDescent="0.3">
      <c r="A406" s="212" t="s">
        <v>794</v>
      </c>
      <c r="B406" s="593" t="s">
        <v>795</v>
      </c>
      <c r="C406" s="225" t="s">
        <v>601</v>
      </c>
      <c r="D406" s="538">
        <v>2</v>
      </c>
      <c r="E406" s="226">
        <v>128</v>
      </c>
      <c r="F406" s="28">
        <v>0</v>
      </c>
      <c r="G406" s="365">
        <f t="shared" si="41"/>
        <v>0</v>
      </c>
      <c r="H406" s="307">
        <v>4.9000000000000004</v>
      </c>
    </row>
    <row r="407" spans="1:8" ht="28.8" x14ac:dyDescent="0.3">
      <c r="A407" s="212" t="s">
        <v>796</v>
      </c>
      <c r="B407" s="593"/>
      <c r="C407" s="225" t="s">
        <v>91</v>
      </c>
      <c r="D407" s="538">
        <v>2</v>
      </c>
      <c r="E407" s="226">
        <v>88</v>
      </c>
      <c r="F407" s="28">
        <v>0</v>
      </c>
      <c r="G407" s="365">
        <f t="shared" si="41"/>
        <v>0</v>
      </c>
      <c r="H407" s="307">
        <v>4.9000000000000004</v>
      </c>
    </row>
    <row r="408" spans="1:8" x14ac:dyDescent="0.3">
      <c r="A408" s="212" t="s">
        <v>797</v>
      </c>
      <c r="B408" s="593"/>
      <c r="C408" s="225" t="s">
        <v>86</v>
      </c>
      <c r="D408" s="538">
        <v>2</v>
      </c>
      <c r="E408" s="226">
        <f>SUM(E406:E407)</f>
        <v>216</v>
      </c>
      <c r="F408" s="28">
        <v>0</v>
      </c>
      <c r="G408" s="365">
        <f t="shared" si="41"/>
        <v>0</v>
      </c>
      <c r="H408" s="307">
        <v>4.9000000000000004</v>
      </c>
    </row>
    <row r="409" spans="1:8" ht="15" thickBot="1" x14ac:dyDescent="0.35">
      <c r="A409" s="229" t="s">
        <v>798</v>
      </c>
      <c r="B409" s="338" t="s">
        <v>799</v>
      </c>
      <c r="C409" s="385" t="s">
        <v>666</v>
      </c>
      <c r="D409" s="232">
        <v>2</v>
      </c>
      <c r="E409" s="233">
        <v>1</v>
      </c>
      <c r="F409" s="199">
        <v>0</v>
      </c>
      <c r="G409" s="431">
        <f t="shared" si="41"/>
        <v>0</v>
      </c>
      <c r="H409" s="386">
        <v>4.9000000000000004</v>
      </c>
    </row>
    <row r="410" spans="1:8" ht="15.6" customHeight="1" thickBot="1" x14ac:dyDescent="0.35">
      <c r="A410" s="595" t="s">
        <v>92</v>
      </c>
      <c r="B410" s="596"/>
      <c r="C410" s="596"/>
      <c r="D410" s="596"/>
      <c r="E410" s="596"/>
      <c r="F410" s="596"/>
      <c r="G410" s="596"/>
      <c r="H410" s="597"/>
    </row>
    <row r="411" spans="1:8" x14ac:dyDescent="0.3">
      <c r="A411" s="236" t="s">
        <v>93</v>
      </c>
      <c r="B411" s="537" t="s">
        <v>94</v>
      </c>
      <c r="C411" s="238" t="s">
        <v>95</v>
      </c>
      <c r="D411" s="537">
        <v>1</v>
      </c>
      <c r="E411" s="537">
        <v>11</v>
      </c>
      <c r="F411" s="25">
        <v>0</v>
      </c>
      <c r="G411" s="364">
        <f>D411*E411*ROUND(F411,2)</f>
        <v>0</v>
      </c>
      <c r="H411" s="239">
        <v>9</v>
      </c>
    </row>
    <row r="412" spans="1:8" ht="14.4" customHeight="1" x14ac:dyDescent="0.3">
      <c r="A412" s="212" t="s">
        <v>96</v>
      </c>
      <c r="B412" s="538" t="s">
        <v>94</v>
      </c>
      <c r="C412" s="213" t="s">
        <v>602</v>
      </c>
      <c r="D412" s="538">
        <v>1</v>
      </c>
      <c r="E412" s="538">
        <v>96</v>
      </c>
      <c r="F412" s="26">
        <v>0</v>
      </c>
      <c r="G412" s="216">
        <f t="shared" ref="G412:G417" si="42">D412*E412*ROUND(F412,2)</f>
        <v>0</v>
      </c>
      <c r="H412" s="215">
        <v>9</v>
      </c>
    </row>
    <row r="413" spans="1:8" x14ac:dyDescent="0.3">
      <c r="A413" s="212" t="s">
        <v>98</v>
      </c>
      <c r="B413" s="538" t="s">
        <v>94</v>
      </c>
      <c r="C413" s="213" t="s">
        <v>603</v>
      </c>
      <c r="D413" s="538">
        <v>1</v>
      </c>
      <c r="E413" s="538">
        <v>24</v>
      </c>
      <c r="F413" s="26">
        <v>0</v>
      </c>
      <c r="G413" s="216">
        <f t="shared" si="42"/>
        <v>0</v>
      </c>
      <c r="H413" s="215">
        <v>9</v>
      </c>
    </row>
    <row r="414" spans="1:8" x14ac:dyDescent="0.3">
      <c r="A414" s="212" t="s">
        <v>100</v>
      </c>
      <c r="B414" s="538" t="s">
        <v>94</v>
      </c>
      <c r="C414" s="213" t="s">
        <v>604</v>
      </c>
      <c r="D414" s="538">
        <v>1</v>
      </c>
      <c r="E414" s="538">
        <v>96</v>
      </c>
      <c r="F414" s="26">
        <v>0</v>
      </c>
      <c r="G414" s="216">
        <f t="shared" si="42"/>
        <v>0</v>
      </c>
      <c r="H414" s="215">
        <v>9</v>
      </c>
    </row>
    <row r="415" spans="1:8" x14ac:dyDescent="0.3">
      <c r="A415" s="212" t="s">
        <v>102</v>
      </c>
      <c r="B415" s="538" t="s">
        <v>94</v>
      </c>
      <c r="C415" s="213" t="s">
        <v>605</v>
      </c>
      <c r="D415" s="538">
        <v>1</v>
      </c>
      <c r="E415" s="538">
        <v>24</v>
      </c>
      <c r="F415" s="26">
        <v>0</v>
      </c>
      <c r="G415" s="216">
        <f t="shared" si="42"/>
        <v>0</v>
      </c>
      <c r="H415" s="215">
        <v>9</v>
      </c>
    </row>
    <row r="416" spans="1:8" x14ac:dyDescent="0.3">
      <c r="A416" s="212" t="s">
        <v>103</v>
      </c>
      <c r="B416" s="538" t="s">
        <v>94</v>
      </c>
      <c r="C416" s="213" t="s">
        <v>86</v>
      </c>
      <c r="D416" s="538">
        <v>1</v>
      </c>
      <c r="E416" s="538">
        <v>240</v>
      </c>
      <c r="F416" s="26">
        <v>0</v>
      </c>
      <c r="G416" s="216">
        <f t="shared" si="42"/>
        <v>0</v>
      </c>
      <c r="H416" s="215">
        <v>9</v>
      </c>
    </row>
    <row r="417" spans="1:9" ht="15" thickBot="1" x14ac:dyDescent="0.35">
      <c r="A417" s="229" t="s">
        <v>800</v>
      </c>
      <c r="B417" s="232" t="s">
        <v>94</v>
      </c>
      <c r="C417" s="231" t="s">
        <v>666</v>
      </c>
      <c r="D417" s="232">
        <v>1</v>
      </c>
      <c r="E417" s="232">
        <v>1</v>
      </c>
      <c r="F417" s="197">
        <v>0</v>
      </c>
      <c r="G417" s="240">
        <f t="shared" si="42"/>
        <v>0</v>
      </c>
      <c r="H417" s="235">
        <v>9</v>
      </c>
    </row>
    <row r="418" spans="1:9" ht="15" thickBot="1" x14ac:dyDescent="0.35">
      <c r="A418" s="57"/>
      <c r="B418" s="57"/>
      <c r="D418" s="94"/>
      <c r="E418" s="94"/>
      <c r="F418" s="101" t="s">
        <v>12</v>
      </c>
      <c r="G418" s="102">
        <f>SUM(G394:G401,G403:G409,G411:G417)</f>
        <v>0</v>
      </c>
      <c r="H418" s="342"/>
    </row>
    <row r="419" spans="1:9" x14ac:dyDescent="0.3">
      <c r="A419" s="387"/>
      <c r="B419" s="387"/>
      <c r="C419" s="387"/>
      <c r="D419" s="387"/>
      <c r="E419" s="387"/>
      <c r="F419" s="387"/>
      <c r="G419" s="387"/>
      <c r="H419" s="387"/>
    </row>
    <row r="420" spans="1:9" x14ac:dyDescent="0.3">
      <c r="A420" s="206" t="s">
        <v>0</v>
      </c>
      <c r="B420" s="207"/>
      <c r="C420" s="206" t="s">
        <v>858</v>
      </c>
      <c r="D420" s="208"/>
      <c r="E420" s="207"/>
      <c r="F420" s="207"/>
      <c r="G420" s="207"/>
      <c r="H420" s="207"/>
    </row>
    <row r="421" spans="1:9" ht="15" thickBot="1" x14ac:dyDescent="0.35">
      <c r="A421" s="575" t="s">
        <v>991</v>
      </c>
      <c r="B421" s="576"/>
      <c r="C421" s="576"/>
      <c r="D421" s="576"/>
      <c r="E421" s="576"/>
      <c r="F421" s="576"/>
      <c r="G421" s="576"/>
      <c r="H421" s="577"/>
    </row>
    <row r="422" spans="1:9" ht="37.950000000000003" customHeight="1" thickBot="1" x14ac:dyDescent="0.35">
      <c r="A422" s="209" t="s">
        <v>1</v>
      </c>
      <c r="B422" s="210" t="s">
        <v>2</v>
      </c>
      <c r="C422" s="210" t="s">
        <v>3</v>
      </c>
      <c r="D422" s="210" t="s">
        <v>4</v>
      </c>
      <c r="E422" s="210" t="s">
        <v>5</v>
      </c>
      <c r="F422" s="210" t="s">
        <v>6</v>
      </c>
      <c r="G422" s="210" t="s">
        <v>7</v>
      </c>
      <c r="H422" s="211" t="s">
        <v>8</v>
      </c>
    </row>
    <row r="423" spans="1:9" ht="15" thickBot="1" x14ac:dyDescent="0.35">
      <c r="A423" s="476" t="s">
        <v>861</v>
      </c>
      <c r="B423" s="477" t="s">
        <v>862</v>
      </c>
      <c r="C423" s="478" t="s">
        <v>989</v>
      </c>
      <c r="D423" s="479">
        <v>1</v>
      </c>
      <c r="E423" s="480">
        <v>12</v>
      </c>
      <c r="F423" s="481">
        <v>0</v>
      </c>
      <c r="G423" s="482">
        <f>D423*E423*ROUND(F423,2)</f>
        <v>0</v>
      </c>
      <c r="H423" s="483">
        <v>9</v>
      </c>
    </row>
    <row r="424" spans="1:9" ht="15" thickBot="1" x14ac:dyDescent="0.35">
      <c r="F424" s="101" t="s">
        <v>12</v>
      </c>
      <c r="G424" s="102">
        <f>SUM(G423:G423)</f>
        <v>0</v>
      </c>
      <c r="H424" s="103"/>
      <c r="I424" s="98"/>
    </row>
    <row r="425" spans="1:9" x14ac:dyDescent="0.3">
      <c r="A425" s="205"/>
      <c r="B425" s="205"/>
      <c r="C425" s="205"/>
      <c r="D425" s="205"/>
      <c r="E425" s="205"/>
      <c r="F425" s="205"/>
      <c r="G425" s="205"/>
      <c r="H425" s="205"/>
    </row>
    <row r="426" spans="1:9" x14ac:dyDescent="0.3">
      <c r="A426" s="206" t="s">
        <v>0</v>
      </c>
      <c r="B426" s="207"/>
      <c r="C426" s="206" t="s">
        <v>105</v>
      </c>
      <c r="D426" s="208"/>
      <c r="E426" s="207"/>
      <c r="F426" s="207"/>
      <c r="G426" s="207"/>
      <c r="H426" s="207"/>
    </row>
    <row r="427" spans="1:9" ht="15" thickBot="1" x14ac:dyDescent="0.35">
      <c r="A427" s="603" t="s">
        <v>104</v>
      </c>
      <c r="B427" s="604"/>
      <c r="C427" s="604"/>
      <c r="D427" s="604"/>
      <c r="E427" s="604"/>
      <c r="F427" s="604"/>
      <c r="G427" s="604"/>
      <c r="H427" s="605"/>
    </row>
    <row r="428" spans="1:9" ht="40.200000000000003" thickBot="1" x14ac:dyDescent="0.35">
      <c r="A428" s="388" t="s">
        <v>1</v>
      </c>
      <c r="B428" s="389" t="s">
        <v>2</v>
      </c>
      <c r="C428" s="389" t="s">
        <v>3</v>
      </c>
      <c r="D428" s="389" t="s">
        <v>4</v>
      </c>
      <c r="E428" s="389" t="s">
        <v>5</v>
      </c>
      <c r="F428" s="389" t="s">
        <v>6</v>
      </c>
      <c r="G428" s="389" t="s">
        <v>7</v>
      </c>
      <c r="H428" s="390" t="s">
        <v>8</v>
      </c>
    </row>
    <row r="429" spans="1:9" ht="15" thickBot="1" x14ac:dyDescent="0.35">
      <c r="A429" s="590" t="s">
        <v>839</v>
      </c>
      <c r="B429" s="591"/>
      <c r="C429" s="591"/>
      <c r="D429" s="591"/>
      <c r="E429" s="591"/>
      <c r="F429" s="591"/>
      <c r="G429" s="591"/>
      <c r="H429" s="592"/>
    </row>
    <row r="430" spans="1:9" x14ac:dyDescent="0.3">
      <c r="A430" s="236" t="s">
        <v>75</v>
      </c>
      <c r="B430" s="598" t="s">
        <v>801</v>
      </c>
      <c r="C430" s="318" t="s">
        <v>76</v>
      </c>
      <c r="D430" s="391">
        <v>12</v>
      </c>
      <c r="E430" s="537">
        <f>14+5+5</f>
        <v>24</v>
      </c>
      <c r="F430" s="25">
        <v>0</v>
      </c>
      <c r="G430" s="364">
        <f>D430*E430*ROUND(F430,2)</f>
        <v>0</v>
      </c>
      <c r="H430" s="380" t="s">
        <v>106</v>
      </c>
    </row>
    <row r="431" spans="1:9" x14ac:dyDescent="0.3">
      <c r="A431" s="212" t="s">
        <v>77</v>
      </c>
      <c r="B431" s="599"/>
      <c r="C431" s="260" t="s">
        <v>78</v>
      </c>
      <c r="D431" s="392">
        <v>2</v>
      </c>
      <c r="E431" s="538">
        <v>24</v>
      </c>
      <c r="F431" s="26">
        <v>0</v>
      </c>
      <c r="G431" s="216">
        <f t="shared" ref="G431:G437" si="43">D431*E431*ROUND(F431,2)</f>
        <v>0</v>
      </c>
      <c r="H431" s="215">
        <v>4.9000000000000004</v>
      </c>
    </row>
    <row r="432" spans="1:9" x14ac:dyDescent="0.3">
      <c r="A432" s="212" t="s">
        <v>79</v>
      </c>
      <c r="B432" s="599"/>
      <c r="C432" s="260" t="s">
        <v>80</v>
      </c>
      <c r="D432" s="392">
        <v>2</v>
      </c>
      <c r="E432" s="538">
        <v>24</v>
      </c>
      <c r="F432" s="26">
        <v>0</v>
      </c>
      <c r="G432" s="216">
        <f t="shared" si="43"/>
        <v>0</v>
      </c>
      <c r="H432" s="215">
        <v>4.9000000000000004</v>
      </c>
    </row>
    <row r="433" spans="1:8" x14ac:dyDescent="0.3">
      <c r="A433" s="212" t="s">
        <v>81</v>
      </c>
      <c r="B433" s="599"/>
      <c r="C433" s="260" t="s">
        <v>82</v>
      </c>
      <c r="D433" s="392">
        <v>2</v>
      </c>
      <c r="E433" s="538">
        <f>14+5+3</f>
        <v>22</v>
      </c>
      <c r="F433" s="26">
        <v>0</v>
      </c>
      <c r="G433" s="216">
        <f t="shared" si="43"/>
        <v>0</v>
      </c>
      <c r="H433" s="215">
        <v>4.9000000000000004</v>
      </c>
    </row>
    <row r="434" spans="1:8" ht="15.6" customHeight="1" x14ac:dyDescent="0.3">
      <c r="A434" s="212" t="s">
        <v>83</v>
      </c>
      <c r="B434" s="599"/>
      <c r="C434" s="260" t="s">
        <v>84</v>
      </c>
      <c r="D434" s="392">
        <v>2</v>
      </c>
      <c r="E434" s="538">
        <f t="shared" ref="E434:E435" si="44">14+5+3</f>
        <v>22</v>
      </c>
      <c r="F434" s="26">
        <v>0</v>
      </c>
      <c r="G434" s="216">
        <f t="shared" si="43"/>
        <v>0</v>
      </c>
      <c r="H434" s="215">
        <v>4.9000000000000004</v>
      </c>
    </row>
    <row r="435" spans="1:8" x14ac:dyDescent="0.3">
      <c r="A435" s="212" t="s">
        <v>85</v>
      </c>
      <c r="B435" s="599"/>
      <c r="C435" s="260" t="s">
        <v>86</v>
      </c>
      <c r="D435" s="392">
        <v>2</v>
      </c>
      <c r="E435" s="538">
        <f t="shared" si="44"/>
        <v>22</v>
      </c>
      <c r="F435" s="26">
        <v>0</v>
      </c>
      <c r="G435" s="216">
        <f t="shared" si="43"/>
        <v>0</v>
      </c>
      <c r="H435" s="215">
        <v>4.9000000000000004</v>
      </c>
    </row>
    <row r="436" spans="1:8" x14ac:dyDescent="0.3">
      <c r="A436" s="212" t="s">
        <v>600</v>
      </c>
      <c r="B436" s="599"/>
      <c r="C436" s="213" t="s">
        <v>682</v>
      </c>
      <c r="D436" s="393">
        <v>0.25</v>
      </c>
      <c r="E436" s="538">
        <v>24</v>
      </c>
      <c r="F436" s="26">
        <v>0</v>
      </c>
      <c r="G436" s="216">
        <f t="shared" si="43"/>
        <v>0</v>
      </c>
      <c r="H436" s="215">
        <v>4</v>
      </c>
    </row>
    <row r="437" spans="1:8" ht="15" thickBot="1" x14ac:dyDescent="0.35">
      <c r="A437" s="229" t="s">
        <v>789</v>
      </c>
      <c r="B437" s="600"/>
      <c r="C437" s="218" t="s">
        <v>666</v>
      </c>
      <c r="D437" s="394">
        <v>12</v>
      </c>
      <c r="E437" s="232">
        <v>1</v>
      </c>
      <c r="F437" s="197">
        <v>0</v>
      </c>
      <c r="G437" s="240">
        <f t="shared" si="43"/>
        <v>0</v>
      </c>
      <c r="H437" s="235" t="s">
        <v>106</v>
      </c>
    </row>
    <row r="438" spans="1:8" ht="15" thickBot="1" x14ac:dyDescent="0.35">
      <c r="A438" s="595" t="s">
        <v>87</v>
      </c>
      <c r="B438" s="596"/>
      <c r="C438" s="596"/>
      <c r="D438" s="596"/>
      <c r="E438" s="596"/>
      <c r="F438" s="596"/>
      <c r="G438" s="596"/>
      <c r="H438" s="597"/>
    </row>
    <row r="439" spans="1:8" ht="28.8" x14ac:dyDescent="0.3">
      <c r="A439" s="236" t="s">
        <v>790</v>
      </c>
      <c r="B439" s="601" t="s">
        <v>791</v>
      </c>
      <c r="C439" s="395" t="s">
        <v>88</v>
      </c>
      <c r="D439" s="537">
        <v>2</v>
      </c>
      <c r="E439" s="383">
        <v>170</v>
      </c>
      <c r="F439" s="27">
        <v>0</v>
      </c>
      <c r="G439" s="396">
        <f>D439*E439*ROUND(F439,2)</f>
        <v>0</v>
      </c>
      <c r="H439" s="384">
        <v>4.9000000000000004</v>
      </c>
    </row>
    <row r="440" spans="1:8" ht="28.8" x14ac:dyDescent="0.3">
      <c r="A440" s="212" t="s">
        <v>792</v>
      </c>
      <c r="B440" s="602"/>
      <c r="C440" s="305" t="s">
        <v>89</v>
      </c>
      <c r="D440" s="538">
        <v>2</v>
      </c>
      <c r="E440" s="226">
        <v>63</v>
      </c>
      <c r="F440" s="28">
        <v>0</v>
      </c>
      <c r="G440" s="365">
        <f t="shared" ref="G440:G445" si="45">D440*E440*ROUND(F440,2)</f>
        <v>0</v>
      </c>
      <c r="H440" s="307">
        <v>4.9000000000000004</v>
      </c>
    </row>
    <row r="441" spans="1:8" x14ac:dyDescent="0.3">
      <c r="A441" s="212" t="s">
        <v>793</v>
      </c>
      <c r="B441" s="602"/>
      <c r="C441" s="305" t="s">
        <v>86</v>
      </c>
      <c r="D441" s="538">
        <v>2</v>
      </c>
      <c r="E441" s="226">
        <f>E439+E440</f>
        <v>233</v>
      </c>
      <c r="F441" s="28">
        <v>0</v>
      </c>
      <c r="G441" s="365">
        <f t="shared" si="45"/>
        <v>0</v>
      </c>
      <c r="H441" s="307">
        <v>4.9000000000000004</v>
      </c>
    </row>
    <row r="442" spans="1:8" x14ac:dyDescent="0.3">
      <c r="A442" s="212" t="s">
        <v>794</v>
      </c>
      <c r="B442" s="593" t="s">
        <v>795</v>
      </c>
      <c r="C442" s="305" t="s">
        <v>90</v>
      </c>
      <c r="D442" s="538">
        <v>2</v>
      </c>
      <c r="E442" s="226">
        <v>176</v>
      </c>
      <c r="F442" s="28">
        <v>0</v>
      </c>
      <c r="G442" s="365">
        <f t="shared" si="45"/>
        <v>0</v>
      </c>
      <c r="H442" s="307">
        <v>4.9000000000000004</v>
      </c>
    </row>
    <row r="443" spans="1:8" ht="28.8" x14ac:dyDescent="0.3">
      <c r="A443" s="212" t="s">
        <v>796</v>
      </c>
      <c r="B443" s="593"/>
      <c r="C443" s="305" t="s">
        <v>91</v>
      </c>
      <c r="D443" s="538">
        <v>2</v>
      </c>
      <c r="E443" s="226">
        <v>120</v>
      </c>
      <c r="F443" s="28">
        <v>0</v>
      </c>
      <c r="G443" s="365">
        <f t="shared" si="45"/>
        <v>0</v>
      </c>
      <c r="H443" s="307">
        <v>4.9000000000000004</v>
      </c>
    </row>
    <row r="444" spans="1:8" x14ac:dyDescent="0.3">
      <c r="A444" s="212" t="s">
        <v>797</v>
      </c>
      <c r="B444" s="593"/>
      <c r="C444" s="305" t="s">
        <v>86</v>
      </c>
      <c r="D444" s="538">
        <v>2</v>
      </c>
      <c r="E444" s="226">
        <f>SUM(E442:E443)</f>
        <v>296</v>
      </c>
      <c r="F444" s="28">
        <v>0</v>
      </c>
      <c r="G444" s="365">
        <f t="shared" si="45"/>
        <v>0</v>
      </c>
      <c r="H444" s="307">
        <v>4.9000000000000004</v>
      </c>
    </row>
    <row r="445" spans="1:8" ht="15" thickBot="1" x14ac:dyDescent="0.35">
      <c r="A445" s="397" t="s">
        <v>798</v>
      </c>
      <c r="B445" s="321" t="s">
        <v>799</v>
      </c>
      <c r="C445" s="322" t="s">
        <v>666</v>
      </c>
      <c r="D445" s="398">
        <v>2</v>
      </c>
      <c r="E445" s="399">
        <v>1</v>
      </c>
      <c r="F445" s="198">
        <v>0</v>
      </c>
      <c r="G445" s="400">
        <f t="shared" si="45"/>
        <v>0</v>
      </c>
      <c r="H445" s="323">
        <v>4.9000000000000004</v>
      </c>
    </row>
    <row r="446" spans="1:8" ht="15" thickBot="1" x14ac:dyDescent="0.35">
      <c r="A446" s="590" t="s">
        <v>92</v>
      </c>
      <c r="B446" s="591"/>
      <c r="C446" s="591"/>
      <c r="D446" s="591"/>
      <c r="E446" s="591"/>
      <c r="F446" s="591"/>
      <c r="G446" s="591"/>
      <c r="H446" s="592"/>
    </row>
    <row r="447" spans="1:8" x14ac:dyDescent="0.3">
      <c r="A447" s="236" t="s">
        <v>802</v>
      </c>
      <c r="B447" s="537" t="s">
        <v>94</v>
      </c>
      <c r="C447" s="318" t="s">
        <v>95</v>
      </c>
      <c r="D447" s="391">
        <v>1</v>
      </c>
      <c r="E447" s="537">
        <v>11</v>
      </c>
      <c r="F447" s="25">
        <v>0</v>
      </c>
      <c r="G447" s="364">
        <f>D447*E447*ROUND(F447,2)</f>
        <v>0</v>
      </c>
      <c r="H447" s="239">
        <v>9</v>
      </c>
    </row>
    <row r="448" spans="1:8" x14ac:dyDescent="0.3">
      <c r="A448" s="212" t="s">
        <v>803</v>
      </c>
      <c r="B448" s="538" t="s">
        <v>94</v>
      </c>
      <c r="C448" s="260" t="s">
        <v>97</v>
      </c>
      <c r="D448" s="392">
        <v>1</v>
      </c>
      <c r="E448" s="538">
        <v>60</v>
      </c>
      <c r="F448" s="26">
        <v>0</v>
      </c>
      <c r="G448" s="216">
        <f t="shared" ref="G448:G453" si="46">D448*E448*ROUND(F448,2)</f>
        <v>0</v>
      </c>
      <c r="H448" s="215">
        <v>9</v>
      </c>
    </row>
    <row r="449" spans="1:8" x14ac:dyDescent="0.3">
      <c r="A449" s="212" t="s">
        <v>804</v>
      </c>
      <c r="B449" s="538" t="s">
        <v>94</v>
      </c>
      <c r="C449" s="260" t="s">
        <v>99</v>
      </c>
      <c r="D449" s="392">
        <v>1</v>
      </c>
      <c r="E449" s="538">
        <v>20</v>
      </c>
      <c r="F449" s="26">
        <v>0</v>
      </c>
      <c r="G449" s="216">
        <f t="shared" si="46"/>
        <v>0</v>
      </c>
      <c r="H449" s="215">
        <v>9</v>
      </c>
    </row>
    <row r="450" spans="1:8" x14ac:dyDescent="0.3">
      <c r="A450" s="212" t="s">
        <v>805</v>
      </c>
      <c r="B450" s="538" t="s">
        <v>94</v>
      </c>
      <c r="C450" s="260" t="s">
        <v>101</v>
      </c>
      <c r="D450" s="392">
        <v>1</v>
      </c>
      <c r="E450" s="538">
        <v>60</v>
      </c>
      <c r="F450" s="26">
        <v>0</v>
      </c>
      <c r="G450" s="216">
        <f t="shared" si="46"/>
        <v>0</v>
      </c>
      <c r="H450" s="215">
        <v>9</v>
      </c>
    </row>
    <row r="451" spans="1:8" ht="15.6" customHeight="1" x14ac:dyDescent="0.3">
      <c r="A451" s="212" t="s">
        <v>806</v>
      </c>
      <c r="B451" s="538" t="s">
        <v>94</v>
      </c>
      <c r="C451" s="260" t="s">
        <v>807</v>
      </c>
      <c r="D451" s="392">
        <v>1</v>
      </c>
      <c r="E451" s="538">
        <v>20</v>
      </c>
      <c r="F451" s="26">
        <v>0</v>
      </c>
      <c r="G451" s="216">
        <f t="shared" si="46"/>
        <v>0</v>
      </c>
      <c r="H451" s="215">
        <v>9</v>
      </c>
    </row>
    <row r="452" spans="1:8" x14ac:dyDescent="0.3">
      <c r="A452" s="212" t="s">
        <v>808</v>
      </c>
      <c r="B452" s="538" t="s">
        <v>94</v>
      </c>
      <c r="C452" s="260" t="s">
        <v>86</v>
      </c>
      <c r="D452" s="392">
        <v>1</v>
      </c>
      <c r="E452" s="538">
        <v>160</v>
      </c>
      <c r="F452" s="26">
        <v>0</v>
      </c>
      <c r="G452" s="216">
        <f t="shared" si="46"/>
        <v>0</v>
      </c>
      <c r="H452" s="215">
        <v>9</v>
      </c>
    </row>
    <row r="453" spans="1:8" ht="15" thickBot="1" x14ac:dyDescent="0.35">
      <c r="A453" s="229" t="s">
        <v>809</v>
      </c>
      <c r="B453" s="232" t="s">
        <v>94</v>
      </c>
      <c r="C453" s="218" t="s">
        <v>666</v>
      </c>
      <c r="D453" s="394">
        <v>2</v>
      </c>
      <c r="E453" s="232">
        <v>1</v>
      </c>
      <c r="F453" s="197">
        <v>0</v>
      </c>
      <c r="G453" s="240">
        <f t="shared" si="46"/>
        <v>0</v>
      </c>
      <c r="H453" s="235">
        <v>9</v>
      </c>
    </row>
    <row r="454" spans="1:8" ht="15" thickBot="1" x14ac:dyDescent="0.35">
      <c r="A454" s="57"/>
      <c r="B454" s="57"/>
      <c r="D454" s="94"/>
      <c r="E454" s="94"/>
      <c r="F454" s="101" t="s">
        <v>12</v>
      </c>
      <c r="G454" s="102">
        <f>SUM(G430:G437,G439:G445,G447:G453)</f>
        <v>0</v>
      </c>
      <c r="H454" s="401"/>
    </row>
    <row r="455" spans="1:8" x14ac:dyDescent="0.3">
      <c r="A455" s="205"/>
      <c r="B455" s="205"/>
      <c r="C455" s="205"/>
      <c r="D455" s="205"/>
      <c r="E455" s="205"/>
      <c r="F455" s="205"/>
      <c r="G455" s="205"/>
      <c r="H455" s="205"/>
    </row>
    <row r="456" spans="1:8" x14ac:dyDescent="0.3">
      <c r="A456" s="206" t="s">
        <v>0</v>
      </c>
      <c r="B456" s="207"/>
      <c r="C456" s="206" t="s">
        <v>850</v>
      </c>
      <c r="D456" s="208"/>
      <c r="E456" s="207"/>
      <c r="F456" s="207"/>
      <c r="G456" s="207"/>
      <c r="H456" s="207"/>
    </row>
    <row r="457" spans="1:8" ht="15" thickBot="1" x14ac:dyDescent="0.35">
      <c r="A457" s="575" t="s">
        <v>104</v>
      </c>
      <c r="B457" s="576"/>
      <c r="C457" s="576"/>
      <c r="D457" s="576"/>
      <c r="E457" s="576"/>
      <c r="F457" s="576"/>
      <c r="G457" s="576"/>
      <c r="H457" s="577"/>
    </row>
    <row r="458" spans="1:8" ht="40.200000000000003" thickBot="1" x14ac:dyDescent="0.35">
      <c r="A458" s="329" t="s">
        <v>1</v>
      </c>
      <c r="B458" s="330" t="s">
        <v>2</v>
      </c>
      <c r="C458" s="330" t="s">
        <v>3</v>
      </c>
      <c r="D458" s="330" t="s">
        <v>4</v>
      </c>
      <c r="E458" s="330" t="s">
        <v>5</v>
      </c>
      <c r="F458" s="330" t="s">
        <v>6</v>
      </c>
      <c r="G458" s="330" t="s">
        <v>7</v>
      </c>
      <c r="H458" s="331" t="s">
        <v>8</v>
      </c>
    </row>
    <row r="459" spans="1:8" x14ac:dyDescent="0.3">
      <c r="A459" s="220" t="s">
        <v>126</v>
      </c>
      <c r="B459" s="529" t="s">
        <v>814</v>
      </c>
      <c r="C459" s="402" t="s">
        <v>107</v>
      </c>
      <c r="D459" s="222">
        <v>2</v>
      </c>
      <c r="E459" s="223">
        <v>4</v>
      </c>
      <c r="F459" s="48">
        <v>0</v>
      </c>
      <c r="G459" s="340">
        <f>D459*E459*ROUND(F459,2)</f>
        <v>0</v>
      </c>
      <c r="H459" s="341">
        <v>4.9000000000000004</v>
      </c>
    </row>
    <row r="460" spans="1:8" x14ac:dyDescent="0.3">
      <c r="A460" s="212" t="s">
        <v>127</v>
      </c>
      <c r="B460" s="530" t="s">
        <v>814</v>
      </c>
      <c r="C460" s="403" t="s">
        <v>108</v>
      </c>
      <c r="D460" s="538">
        <v>2</v>
      </c>
      <c r="E460" s="226">
        <v>4</v>
      </c>
      <c r="F460" s="28">
        <v>0</v>
      </c>
      <c r="G460" s="365">
        <f t="shared" ref="G460:G479" si="47">D460*E460*ROUND(F460,2)</f>
        <v>0</v>
      </c>
      <c r="H460" s="307">
        <v>4.9000000000000004</v>
      </c>
    </row>
    <row r="461" spans="1:8" x14ac:dyDescent="0.3">
      <c r="A461" s="212" t="s">
        <v>128</v>
      </c>
      <c r="B461" s="530" t="s">
        <v>814</v>
      </c>
      <c r="C461" s="403" t="s">
        <v>109</v>
      </c>
      <c r="D461" s="538">
        <v>2</v>
      </c>
      <c r="E461" s="226">
        <v>4</v>
      </c>
      <c r="F461" s="28">
        <v>0</v>
      </c>
      <c r="G461" s="365">
        <f t="shared" si="47"/>
        <v>0</v>
      </c>
      <c r="H461" s="307">
        <v>4.9000000000000004</v>
      </c>
    </row>
    <row r="462" spans="1:8" x14ac:dyDescent="0.3">
      <c r="A462" s="212" t="s">
        <v>129</v>
      </c>
      <c r="B462" s="530" t="s">
        <v>814</v>
      </c>
      <c r="C462" s="403" t="s">
        <v>815</v>
      </c>
      <c r="D462" s="538">
        <v>2</v>
      </c>
      <c r="E462" s="226">
        <v>4</v>
      </c>
      <c r="F462" s="28">
        <v>0</v>
      </c>
      <c r="G462" s="365">
        <f t="shared" si="47"/>
        <v>0</v>
      </c>
      <c r="H462" s="307">
        <v>4.9000000000000004</v>
      </c>
    </row>
    <row r="463" spans="1:8" ht="28.8" x14ac:dyDescent="0.3">
      <c r="A463" s="212" t="s">
        <v>130</v>
      </c>
      <c r="B463" s="530" t="s">
        <v>814</v>
      </c>
      <c r="C463" s="403" t="s">
        <v>110</v>
      </c>
      <c r="D463" s="538">
        <v>2</v>
      </c>
      <c r="E463" s="226">
        <v>4</v>
      </c>
      <c r="F463" s="28">
        <v>0</v>
      </c>
      <c r="G463" s="365">
        <f t="shared" si="47"/>
        <v>0</v>
      </c>
      <c r="H463" s="307">
        <v>4.9000000000000004</v>
      </c>
    </row>
    <row r="464" spans="1:8" ht="14.4" customHeight="1" x14ac:dyDescent="0.3">
      <c r="A464" s="212" t="s">
        <v>131</v>
      </c>
      <c r="B464" s="530" t="s">
        <v>814</v>
      </c>
      <c r="C464" s="403" t="s">
        <v>111</v>
      </c>
      <c r="D464" s="538">
        <v>2</v>
      </c>
      <c r="E464" s="226">
        <v>4</v>
      </c>
      <c r="F464" s="28">
        <v>0</v>
      </c>
      <c r="G464" s="365">
        <f t="shared" si="47"/>
        <v>0</v>
      </c>
      <c r="H464" s="307">
        <v>4.9000000000000004</v>
      </c>
    </row>
    <row r="465" spans="1:8" x14ac:dyDescent="0.3">
      <c r="A465" s="212" t="s">
        <v>132</v>
      </c>
      <c r="B465" s="530" t="s">
        <v>814</v>
      </c>
      <c r="C465" s="403" t="s">
        <v>112</v>
      </c>
      <c r="D465" s="538">
        <v>2</v>
      </c>
      <c r="E465" s="226">
        <v>4</v>
      </c>
      <c r="F465" s="28">
        <v>0</v>
      </c>
      <c r="G465" s="365">
        <f t="shared" si="47"/>
        <v>0</v>
      </c>
      <c r="H465" s="307">
        <v>4.9000000000000004</v>
      </c>
    </row>
    <row r="466" spans="1:8" ht="28.8" x14ac:dyDescent="0.3">
      <c r="A466" s="212" t="s">
        <v>133</v>
      </c>
      <c r="B466" s="530" t="s">
        <v>814</v>
      </c>
      <c r="C466" s="403" t="s">
        <v>816</v>
      </c>
      <c r="D466" s="538">
        <v>2</v>
      </c>
      <c r="E466" s="226">
        <v>4</v>
      </c>
      <c r="F466" s="28">
        <v>0</v>
      </c>
      <c r="G466" s="365">
        <f t="shared" si="47"/>
        <v>0</v>
      </c>
      <c r="H466" s="307">
        <v>4.9000000000000004</v>
      </c>
    </row>
    <row r="467" spans="1:8" x14ac:dyDescent="0.3">
      <c r="A467" s="212" t="s">
        <v>134</v>
      </c>
      <c r="B467" s="530" t="s">
        <v>814</v>
      </c>
      <c r="C467" s="403" t="s">
        <v>113</v>
      </c>
      <c r="D467" s="538">
        <v>2</v>
      </c>
      <c r="E467" s="226">
        <v>4</v>
      </c>
      <c r="F467" s="28">
        <v>0</v>
      </c>
      <c r="G467" s="365">
        <f t="shared" si="47"/>
        <v>0</v>
      </c>
      <c r="H467" s="307">
        <v>4.9000000000000004</v>
      </c>
    </row>
    <row r="468" spans="1:8" x14ac:dyDescent="0.3">
      <c r="A468" s="212" t="s">
        <v>135</v>
      </c>
      <c r="B468" s="530" t="s">
        <v>814</v>
      </c>
      <c r="C468" s="403" t="s">
        <v>48</v>
      </c>
      <c r="D468" s="538">
        <v>2</v>
      </c>
      <c r="E468" s="226">
        <v>4</v>
      </c>
      <c r="F468" s="28">
        <v>0</v>
      </c>
      <c r="G468" s="365">
        <f t="shared" si="47"/>
        <v>0</v>
      </c>
      <c r="H468" s="307">
        <v>4.9000000000000004</v>
      </c>
    </row>
    <row r="469" spans="1:8" x14ac:dyDescent="0.3">
      <c r="A469" s="212" t="s">
        <v>136</v>
      </c>
      <c r="B469" s="530" t="s">
        <v>814</v>
      </c>
      <c r="C469" s="403" t="s">
        <v>114</v>
      </c>
      <c r="D469" s="538">
        <v>2</v>
      </c>
      <c r="E469" s="226">
        <v>4</v>
      </c>
      <c r="F469" s="28">
        <v>0</v>
      </c>
      <c r="G469" s="365">
        <f t="shared" si="47"/>
        <v>0</v>
      </c>
      <c r="H469" s="307">
        <v>4.9000000000000004</v>
      </c>
    </row>
    <row r="470" spans="1:8" ht="28.8" x14ac:dyDescent="0.3">
      <c r="A470" s="212" t="s">
        <v>137</v>
      </c>
      <c r="B470" s="530" t="s">
        <v>814</v>
      </c>
      <c r="C470" s="403" t="s">
        <v>115</v>
      </c>
      <c r="D470" s="538">
        <v>2</v>
      </c>
      <c r="E470" s="226">
        <v>4</v>
      </c>
      <c r="F470" s="28">
        <v>0</v>
      </c>
      <c r="G470" s="365">
        <f t="shared" si="47"/>
        <v>0</v>
      </c>
      <c r="H470" s="307">
        <v>4.9000000000000004</v>
      </c>
    </row>
    <row r="471" spans="1:8" x14ac:dyDescent="0.3">
      <c r="A471" s="212" t="s">
        <v>138</v>
      </c>
      <c r="B471" s="530" t="s">
        <v>814</v>
      </c>
      <c r="C471" s="403" t="s">
        <v>116</v>
      </c>
      <c r="D471" s="538">
        <v>2</v>
      </c>
      <c r="E471" s="226">
        <v>4</v>
      </c>
      <c r="F471" s="28">
        <v>0</v>
      </c>
      <c r="G471" s="365">
        <f t="shared" si="47"/>
        <v>0</v>
      </c>
      <c r="H471" s="307">
        <v>4.9000000000000004</v>
      </c>
    </row>
    <row r="472" spans="1:8" ht="28.8" x14ac:dyDescent="0.3">
      <c r="A472" s="212" t="s">
        <v>139</v>
      </c>
      <c r="B472" s="530" t="s">
        <v>814</v>
      </c>
      <c r="C472" s="403" t="s">
        <v>117</v>
      </c>
      <c r="D472" s="538">
        <v>2</v>
      </c>
      <c r="E472" s="226">
        <v>4</v>
      </c>
      <c r="F472" s="28">
        <v>0</v>
      </c>
      <c r="G472" s="365">
        <f t="shared" si="47"/>
        <v>0</v>
      </c>
      <c r="H472" s="307">
        <v>4.9000000000000004</v>
      </c>
    </row>
    <row r="473" spans="1:8" x14ac:dyDescent="0.3">
      <c r="A473" s="212" t="s">
        <v>140</v>
      </c>
      <c r="B473" s="530" t="s">
        <v>814</v>
      </c>
      <c r="C473" s="403" t="s">
        <v>118</v>
      </c>
      <c r="D473" s="538">
        <v>2</v>
      </c>
      <c r="E473" s="226">
        <v>4</v>
      </c>
      <c r="F473" s="28">
        <v>0</v>
      </c>
      <c r="G473" s="365">
        <f t="shared" si="47"/>
        <v>0</v>
      </c>
      <c r="H473" s="307">
        <v>4.9000000000000004</v>
      </c>
    </row>
    <row r="474" spans="1:8" x14ac:dyDescent="0.3">
      <c r="A474" s="212" t="s">
        <v>141</v>
      </c>
      <c r="B474" s="530" t="s">
        <v>814</v>
      </c>
      <c r="C474" s="403" t="s">
        <v>119</v>
      </c>
      <c r="D474" s="538">
        <v>2</v>
      </c>
      <c r="E474" s="226">
        <v>4</v>
      </c>
      <c r="F474" s="28">
        <v>0</v>
      </c>
      <c r="G474" s="365">
        <f t="shared" si="47"/>
        <v>0</v>
      </c>
      <c r="H474" s="307">
        <v>4.9000000000000004</v>
      </c>
    </row>
    <row r="475" spans="1:8" x14ac:dyDescent="0.3">
      <c r="A475" s="212" t="s">
        <v>142</v>
      </c>
      <c r="B475" s="530" t="s">
        <v>814</v>
      </c>
      <c r="C475" s="403" t="s">
        <v>120</v>
      </c>
      <c r="D475" s="538">
        <v>2</v>
      </c>
      <c r="E475" s="226">
        <v>4</v>
      </c>
      <c r="F475" s="28">
        <v>0</v>
      </c>
      <c r="G475" s="365">
        <f t="shared" si="47"/>
        <v>0</v>
      </c>
      <c r="H475" s="307">
        <v>4.9000000000000004</v>
      </c>
    </row>
    <row r="476" spans="1:8" x14ac:dyDescent="0.3">
      <c r="A476" s="212" t="s">
        <v>143</v>
      </c>
      <c r="B476" s="530" t="s">
        <v>814</v>
      </c>
      <c r="C476" s="403" t="s">
        <v>121</v>
      </c>
      <c r="D476" s="538">
        <v>2</v>
      </c>
      <c r="E476" s="226">
        <v>4</v>
      </c>
      <c r="F476" s="28">
        <v>0</v>
      </c>
      <c r="G476" s="365">
        <f t="shared" si="47"/>
        <v>0</v>
      </c>
      <c r="H476" s="307">
        <v>4.9000000000000004</v>
      </c>
    </row>
    <row r="477" spans="1:8" ht="28.8" x14ac:dyDescent="0.3">
      <c r="A477" s="212" t="s">
        <v>144</v>
      </c>
      <c r="B477" s="530" t="s">
        <v>814</v>
      </c>
      <c r="C477" s="403" t="s">
        <v>122</v>
      </c>
      <c r="D477" s="538">
        <v>2</v>
      </c>
      <c r="E477" s="226">
        <v>4</v>
      </c>
      <c r="F477" s="28">
        <v>0</v>
      </c>
      <c r="G477" s="365">
        <f t="shared" si="47"/>
        <v>0</v>
      </c>
      <c r="H477" s="307">
        <v>4.9000000000000004</v>
      </c>
    </row>
    <row r="478" spans="1:8" ht="28.8" x14ac:dyDescent="0.3">
      <c r="A478" s="212" t="s">
        <v>145</v>
      </c>
      <c r="B478" s="530" t="s">
        <v>814</v>
      </c>
      <c r="C478" s="403" t="s">
        <v>123</v>
      </c>
      <c r="D478" s="538">
        <v>2</v>
      </c>
      <c r="E478" s="226">
        <v>4</v>
      </c>
      <c r="F478" s="28">
        <v>0</v>
      </c>
      <c r="G478" s="365">
        <f t="shared" si="47"/>
        <v>0</v>
      </c>
      <c r="H478" s="307">
        <v>4.9000000000000004</v>
      </c>
    </row>
    <row r="479" spans="1:8" x14ac:dyDescent="0.3">
      <c r="A479" s="212" t="s">
        <v>146</v>
      </c>
      <c r="B479" s="530" t="s">
        <v>814</v>
      </c>
      <c r="C479" s="403" t="s">
        <v>124</v>
      </c>
      <c r="D479" s="538">
        <v>2</v>
      </c>
      <c r="E479" s="226">
        <v>4</v>
      </c>
      <c r="F479" s="28">
        <v>0</v>
      </c>
      <c r="G479" s="365">
        <f t="shared" si="47"/>
        <v>0</v>
      </c>
      <c r="H479" s="307">
        <v>4.9000000000000004</v>
      </c>
    </row>
    <row r="480" spans="1:8" x14ac:dyDescent="0.3">
      <c r="A480" s="212" t="s">
        <v>147</v>
      </c>
      <c r="B480" s="530" t="s">
        <v>814</v>
      </c>
      <c r="C480" s="403" t="s">
        <v>125</v>
      </c>
      <c r="D480" s="538">
        <v>2</v>
      </c>
      <c r="E480" s="226">
        <v>4</v>
      </c>
      <c r="F480" s="28">
        <v>0</v>
      </c>
      <c r="G480" s="340">
        <f t="shared" ref="G480" si="48">D480*E480*ROUND(F480,2)</f>
        <v>0</v>
      </c>
      <c r="H480" s="307">
        <v>4.9000000000000004</v>
      </c>
    </row>
    <row r="481" spans="1:11" x14ac:dyDescent="0.3">
      <c r="A481" s="212" t="s">
        <v>723</v>
      </c>
      <c r="B481" s="530" t="s">
        <v>814</v>
      </c>
      <c r="C481" s="403" t="s">
        <v>80</v>
      </c>
      <c r="D481" s="538">
        <v>2</v>
      </c>
      <c r="E481" s="226">
        <v>4</v>
      </c>
      <c r="F481" s="28">
        <v>0</v>
      </c>
      <c r="G481" s="365">
        <f>D481*E481*ROUND(F481,2)</f>
        <v>0</v>
      </c>
      <c r="H481" s="307">
        <v>4.9000000000000004</v>
      </c>
    </row>
    <row r="482" spans="1:11" ht="28.8" x14ac:dyDescent="0.3">
      <c r="A482" s="212" t="s">
        <v>724</v>
      </c>
      <c r="B482" s="530" t="s">
        <v>814</v>
      </c>
      <c r="C482" s="403" t="s">
        <v>725</v>
      </c>
      <c r="D482" s="217">
        <v>0.25</v>
      </c>
      <c r="E482" s="226">
        <v>4</v>
      </c>
      <c r="F482" s="28">
        <v>0</v>
      </c>
      <c r="G482" s="365">
        <f t="shared" ref="G482:G483" si="49">D482*E482*ROUND(F482,2)</f>
        <v>0</v>
      </c>
      <c r="H482" s="307">
        <v>4</v>
      </c>
      <c r="K482" s="361"/>
    </row>
    <row r="483" spans="1:11" x14ac:dyDescent="0.3">
      <c r="A483" s="212" t="s">
        <v>726</v>
      </c>
      <c r="B483" s="530" t="s">
        <v>43</v>
      </c>
      <c r="C483" s="403" t="s">
        <v>666</v>
      </c>
      <c r="D483" s="538">
        <v>2</v>
      </c>
      <c r="E483" s="226">
        <v>1</v>
      </c>
      <c r="F483" s="28">
        <v>0</v>
      </c>
      <c r="G483" s="365">
        <f t="shared" si="49"/>
        <v>0</v>
      </c>
      <c r="H483" s="307">
        <v>4.9000000000000004</v>
      </c>
    </row>
    <row r="484" spans="1:11" x14ac:dyDescent="0.3">
      <c r="A484" s="57"/>
      <c r="B484" s="57"/>
      <c r="D484" s="94"/>
      <c r="E484" s="94"/>
      <c r="H484" s="94"/>
    </row>
    <row r="485" spans="1:11" x14ac:dyDescent="0.3">
      <c r="A485" s="246" t="s">
        <v>0</v>
      </c>
      <c r="B485" s="247"/>
      <c r="C485" s="248" t="s">
        <v>728</v>
      </c>
      <c r="D485" s="249"/>
      <c r="E485" s="250"/>
      <c r="F485" s="251"/>
      <c r="G485" s="251"/>
      <c r="H485" s="250"/>
    </row>
    <row r="486" spans="1:11" ht="15" customHeight="1" thickBot="1" x14ac:dyDescent="0.35">
      <c r="A486" s="606" t="s">
        <v>104</v>
      </c>
      <c r="B486" s="607"/>
      <c r="C486" s="607"/>
      <c r="D486" s="607"/>
      <c r="E486" s="607"/>
      <c r="F486" s="607"/>
      <c r="G486" s="607"/>
      <c r="H486" s="608"/>
    </row>
    <row r="487" spans="1:11" ht="43.8" thickBot="1" x14ac:dyDescent="0.35">
      <c r="A487" s="252" t="s">
        <v>1</v>
      </c>
      <c r="B487" s="294" t="s">
        <v>2</v>
      </c>
      <c r="C487" s="294" t="s">
        <v>3</v>
      </c>
      <c r="D487" s="294" t="s">
        <v>4</v>
      </c>
      <c r="E487" s="294" t="s">
        <v>5</v>
      </c>
      <c r="F487" s="294" t="s">
        <v>6</v>
      </c>
      <c r="G487" s="294" t="s">
        <v>7</v>
      </c>
      <c r="H487" s="295" t="s">
        <v>8</v>
      </c>
    </row>
    <row r="488" spans="1:11" ht="15" thickBot="1" x14ac:dyDescent="0.35">
      <c r="A488" s="609" t="s">
        <v>729</v>
      </c>
      <c r="B488" s="610"/>
      <c r="C488" s="610"/>
      <c r="D488" s="610"/>
      <c r="E488" s="610"/>
      <c r="F488" s="610"/>
      <c r="G488" s="610"/>
      <c r="H488" s="611"/>
    </row>
    <row r="489" spans="1:11" x14ac:dyDescent="0.3">
      <c r="A489" s="316" t="s">
        <v>730</v>
      </c>
      <c r="B489" s="317" t="s">
        <v>817</v>
      </c>
      <c r="C489" s="256" t="s">
        <v>44</v>
      </c>
      <c r="D489" s="257">
        <v>2</v>
      </c>
      <c r="E489" s="258">
        <v>1</v>
      </c>
      <c r="F489" s="25">
        <v>0</v>
      </c>
      <c r="G489" s="364">
        <f>D489*E489*ROUND(F489,2)</f>
        <v>0</v>
      </c>
      <c r="H489" s="239">
        <v>4.9000000000000004</v>
      </c>
    </row>
    <row r="490" spans="1:11" x14ac:dyDescent="0.3">
      <c r="A490" s="281" t="s">
        <v>732</v>
      </c>
      <c r="B490" s="528" t="s">
        <v>817</v>
      </c>
      <c r="C490" s="260" t="s">
        <v>45</v>
      </c>
      <c r="D490" s="261">
        <v>2</v>
      </c>
      <c r="E490" s="262">
        <v>1</v>
      </c>
      <c r="F490" s="26">
        <v>0</v>
      </c>
      <c r="G490" s="216">
        <f t="shared" ref="G490:G506" si="50">D490*E490*ROUND(F490,2)</f>
        <v>0</v>
      </c>
      <c r="H490" s="215">
        <v>4.9000000000000004</v>
      </c>
    </row>
    <row r="491" spans="1:11" x14ac:dyDescent="0.3">
      <c r="A491" s="281" t="s">
        <v>733</v>
      </c>
      <c r="B491" s="528" t="s">
        <v>817</v>
      </c>
      <c r="C491" s="260" t="s">
        <v>46</v>
      </c>
      <c r="D491" s="261">
        <v>2</v>
      </c>
      <c r="E491" s="262">
        <v>1</v>
      </c>
      <c r="F491" s="26">
        <v>0</v>
      </c>
      <c r="G491" s="216">
        <f t="shared" si="50"/>
        <v>0</v>
      </c>
      <c r="H491" s="215">
        <v>4.9000000000000004</v>
      </c>
    </row>
    <row r="492" spans="1:11" x14ac:dyDescent="0.3">
      <c r="A492" s="281" t="s">
        <v>734</v>
      </c>
      <c r="B492" s="528" t="s">
        <v>817</v>
      </c>
      <c r="C492" s="260" t="s">
        <v>735</v>
      </c>
      <c r="D492" s="261">
        <v>2</v>
      </c>
      <c r="E492" s="262">
        <v>1</v>
      </c>
      <c r="F492" s="26">
        <v>0</v>
      </c>
      <c r="G492" s="216">
        <f t="shared" si="50"/>
        <v>0</v>
      </c>
      <c r="H492" s="215">
        <v>4.9000000000000004</v>
      </c>
    </row>
    <row r="493" spans="1:11" x14ac:dyDescent="0.3">
      <c r="A493" s="281" t="s">
        <v>736</v>
      </c>
      <c r="B493" s="528" t="s">
        <v>817</v>
      </c>
      <c r="C493" s="260" t="s">
        <v>48</v>
      </c>
      <c r="D493" s="261">
        <v>2</v>
      </c>
      <c r="E493" s="262">
        <v>1</v>
      </c>
      <c r="F493" s="26">
        <v>0</v>
      </c>
      <c r="G493" s="216">
        <f t="shared" si="50"/>
        <v>0</v>
      </c>
      <c r="H493" s="215">
        <v>4.9000000000000004</v>
      </c>
    </row>
    <row r="494" spans="1:11" x14ac:dyDescent="0.3">
      <c r="A494" s="281" t="s">
        <v>737</v>
      </c>
      <c r="B494" s="528" t="s">
        <v>817</v>
      </c>
      <c r="C494" s="260" t="s">
        <v>738</v>
      </c>
      <c r="D494" s="261">
        <v>2</v>
      </c>
      <c r="E494" s="262">
        <v>1</v>
      </c>
      <c r="F494" s="26">
        <v>0</v>
      </c>
      <c r="G494" s="216">
        <f t="shared" si="50"/>
        <v>0</v>
      </c>
      <c r="H494" s="215">
        <v>4.9000000000000004</v>
      </c>
    </row>
    <row r="495" spans="1:11" x14ac:dyDescent="0.3">
      <c r="A495" s="281" t="s">
        <v>739</v>
      </c>
      <c r="B495" s="528" t="s">
        <v>817</v>
      </c>
      <c r="C495" s="260" t="s">
        <v>116</v>
      </c>
      <c r="D495" s="261">
        <v>2</v>
      </c>
      <c r="E495" s="262">
        <v>1</v>
      </c>
      <c r="F495" s="26">
        <v>0</v>
      </c>
      <c r="G495" s="216">
        <f t="shared" si="50"/>
        <v>0</v>
      </c>
      <c r="H495" s="215">
        <v>4.9000000000000004</v>
      </c>
    </row>
    <row r="496" spans="1:11" x14ac:dyDescent="0.3">
      <c r="A496" s="281" t="s">
        <v>740</v>
      </c>
      <c r="B496" s="528" t="s">
        <v>817</v>
      </c>
      <c r="C496" s="260" t="s">
        <v>51</v>
      </c>
      <c r="D496" s="261">
        <v>2</v>
      </c>
      <c r="E496" s="262">
        <v>1</v>
      </c>
      <c r="F496" s="26">
        <v>0</v>
      </c>
      <c r="G496" s="216">
        <f t="shared" si="50"/>
        <v>0</v>
      </c>
      <c r="H496" s="215">
        <v>4.9000000000000004</v>
      </c>
    </row>
    <row r="497" spans="1:8" x14ac:dyDescent="0.3">
      <c r="A497" s="281" t="s">
        <v>741</v>
      </c>
      <c r="B497" s="528" t="s">
        <v>817</v>
      </c>
      <c r="C497" s="260" t="s">
        <v>251</v>
      </c>
      <c r="D497" s="261">
        <v>2</v>
      </c>
      <c r="E497" s="262">
        <v>1</v>
      </c>
      <c r="F497" s="26">
        <v>0</v>
      </c>
      <c r="G497" s="216">
        <f t="shared" si="50"/>
        <v>0</v>
      </c>
      <c r="H497" s="215">
        <v>4.9000000000000004</v>
      </c>
    </row>
    <row r="498" spans="1:8" x14ac:dyDescent="0.3">
      <c r="A498" s="281" t="s">
        <v>742</v>
      </c>
      <c r="B498" s="528" t="s">
        <v>817</v>
      </c>
      <c r="C498" s="260" t="s">
        <v>52</v>
      </c>
      <c r="D498" s="261">
        <v>2</v>
      </c>
      <c r="E498" s="262">
        <v>1</v>
      </c>
      <c r="F498" s="26">
        <v>0</v>
      </c>
      <c r="G498" s="216">
        <f t="shared" si="50"/>
        <v>0</v>
      </c>
      <c r="H498" s="215">
        <v>4.9000000000000004</v>
      </c>
    </row>
    <row r="499" spans="1:8" ht="28.8" x14ac:dyDescent="0.3">
      <c r="A499" s="281" t="s">
        <v>743</v>
      </c>
      <c r="B499" s="528" t="s">
        <v>817</v>
      </c>
      <c r="C499" s="260" t="s">
        <v>744</v>
      </c>
      <c r="D499" s="261">
        <v>2</v>
      </c>
      <c r="E499" s="262">
        <v>1</v>
      </c>
      <c r="F499" s="26">
        <v>0</v>
      </c>
      <c r="G499" s="216">
        <f t="shared" si="50"/>
        <v>0</v>
      </c>
      <c r="H499" s="215">
        <v>4.9000000000000004</v>
      </c>
    </row>
    <row r="500" spans="1:8" x14ac:dyDescent="0.3">
      <c r="A500" s="281" t="s">
        <v>745</v>
      </c>
      <c r="B500" s="528" t="s">
        <v>817</v>
      </c>
      <c r="C500" s="260" t="s">
        <v>746</v>
      </c>
      <c r="D500" s="261">
        <v>2</v>
      </c>
      <c r="E500" s="262">
        <v>1</v>
      </c>
      <c r="F500" s="26">
        <v>0</v>
      </c>
      <c r="G500" s="216">
        <f t="shared" si="50"/>
        <v>0</v>
      </c>
      <c r="H500" s="215">
        <v>4.9000000000000004</v>
      </c>
    </row>
    <row r="501" spans="1:8" ht="28.8" x14ac:dyDescent="0.3">
      <c r="A501" s="281" t="s">
        <v>747</v>
      </c>
      <c r="B501" s="528" t="s">
        <v>817</v>
      </c>
      <c r="C501" s="260" t="s">
        <v>748</v>
      </c>
      <c r="D501" s="261">
        <v>2</v>
      </c>
      <c r="E501" s="262">
        <v>1</v>
      </c>
      <c r="F501" s="26">
        <v>0</v>
      </c>
      <c r="G501" s="216">
        <f t="shared" si="50"/>
        <v>0</v>
      </c>
      <c r="H501" s="215">
        <v>4.9000000000000004</v>
      </c>
    </row>
    <row r="502" spans="1:8" x14ac:dyDescent="0.3">
      <c r="A502" s="281" t="s">
        <v>749</v>
      </c>
      <c r="B502" s="528" t="s">
        <v>817</v>
      </c>
      <c r="C502" s="260" t="s">
        <v>56</v>
      </c>
      <c r="D502" s="261">
        <v>2</v>
      </c>
      <c r="E502" s="262">
        <v>1</v>
      </c>
      <c r="F502" s="26">
        <v>0</v>
      </c>
      <c r="G502" s="216">
        <f t="shared" si="50"/>
        <v>0</v>
      </c>
      <c r="H502" s="215">
        <v>4.9000000000000004</v>
      </c>
    </row>
    <row r="503" spans="1:8" x14ac:dyDescent="0.3">
      <c r="A503" s="281" t="s">
        <v>750</v>
      </c>
      <c r="B503" s="528" t="s">
        <v>817</v>
      </c>
      <c r="C503" s="260" t="s">
        <v>57</v>
      </c>
      <c r="D503" s="261">
        <v>2</v>
      </c>
      <c r="E503" s="262">
        <v>1</v>
      </c>
      <c r="F503" s="26">
        <v>0</v>
      </c>
      <c r="G503" s="216">
        <f t="shared" si="50"/>
        <v>0</v>
      </c>
      <c r="H503" s="215">
        <v>4.9000000000000004</v>
      </c>
    </row>
    <row r="504" spans="1:8" x14ac:dyDescent="0.3">
      <c r="A504" s="281" t="s">
        <v>751</v>
      </c>
      <c r="B504" s="528" t="s">
        <v>817</v>
      </c>
      <c r="C504" s="260" t="s">
        <v>58</v>
      </c>
      <c r="D504" s="261">
        <v>2</v>
      </c>
      <c r="E504" s="262">
        <v>1</v>
      </c>
      <c r="F504" s="26">
        <v>0</v>
      </c>
      <c r="G504" s="216">
        <f t="shared" si="50"/>
        <v>0</v>
      </c>
      <c r="H504" s="215">
        <v>4.9000000000000004</v>
      </c>
    </row>
    <row r="505" spans="1:8" x14ac:dyDescent="0.3">
      <c r="A505" s="281" t="s">
        <v>752</v>
      </c>
      <c r="B505" s="528" t="s">
        <v>817</v>
      </c>
      <c r="C505" s="260" t="s">
        <v>59</v>
      </c>
      <c r="D505" s="261">
        <v>2</v>
      </c>
      <c r="E505" s="262">
        <v>1</v>
      </c>
      <c r="F505" s="26">
        <v>0</v>
      </c>
      <c r="G505" s="404">
        <f t="shared" si="50"/>
        <v>0</v>
      </c>
      <c r="H505" s="215">
        <v>4.9000000000000004</v>
      </c>
    </row>
    <row r="506" spans="1:8" x14ac:dyDescent="0.3">
      <c r="A506" s="281" t="s">
        <v>753</v>
      </c>
      <c r="B506" s="528" t="s">
        <v>817</v>
      </c>
      <c r="C506" s="260" t="s">
        <v>754</v>
      </c>
      <c r="D506" s="261">
        <v>2</v>
      </c>
      <c r="E506" s="262">
        <v>1</v>
      </c>
      <c r="F506" s="26">
        <v>0</v>
      </c>
      <c r="G506" s="216">
        <f t="shared" si="50"/>
        <v>0</v>
      </c>
      <c r="H506" s="228">
        <v>4.9000000000000004</v>
      </c>
    </row>
    <row r="507" spans="1:8" x14ac:dyDescent="0.3">
      <c r="A507" s="281" t="s">
        <v>755</v>
      </c>
      <c r="B507" s="528" t="s">
        <v>817</v>
      </c>
      <c r="C507" s="260" t="s">
        <v>61</v>
      </c>
      <c r="D507" s="261">
        <v>2</v>
      </c>
      <c r="E507" s="262">
        <v>1</v>
      </c>
      <c r="F507" s="26">
        <v>0</v>
      </c>
      <c r="G507" s="224">
        <f t="shared" ref="G507" si="51">D507*E507*ROUND(F507,2)</f>
        <v>0</v>
      </c>
      <c r="H507" s="215">
        <v>4.9000000000000004</v>
      </c>
    </row>
    <row r="508" spans="1:8" ht="15" thickBot="1" x14ac:dyDescent="0.35">
      <c r="A508" s="302" t="s">
        <v>756</v>
      </c>
      <c r="B508" s="338" t="s">
        <v>817</v>
      </c>
      <c r="C508" s="218" t="s">
        <v>666</v>
      </c>
      <c r="D508" s="266">
        <v>2</v>
      </c>
      <c r="E508" s="267">
        <v>1</v>
      </c>
      <c r="F508" s="197">
        <v>0</v>
      </c>
      <c r="G508" s="240">
        <f>D508*E508*ROUND(F508,2)</f>
        <v>0</v>
      </c>
      <c r="H508" s="235">
        <v>4.9000000000000004</v>
      </c>
    </row>
    <row r="509" spans="1:8" ht="15" thickBot="1" x14ac:dyDescent="0.35">
      <c r="A509" s="609" t="s">
        <v>758</v>
      </c>
      <c r="B509" s="610"/>
      <c r="C509" s="610"/>
      <c r="D509" s="610"/>
      <c r="E509" s="610"/>
      <c r="F509" s="610"/>
      <c r="G509" s="610"/>
      <c r="H509" s="611"/>
    </row>
    <row r="510" spans="1:8" ht="28.8" x14ac:dyDescent="0.3">
      <c r="A510" s="316" t="s">
        <v>759</v>
      </c>
      <c r="B510" s="317" t="s">
        <v>818</v>
      </c>
      <c r="C510" s="318" t="s">
        <v>255</v>
      </c>
      <c r="D510" s="257">
        <v>2</v>
      </c>
      <c r="E510" s="258">
        <v>1</v>
      </c>
      <c r="F510" s="25">
        <v>0</v>
      </c>
      <c r="G510" s="364">
        <f>D510*E510*ROUND(F510,2)</f>
        <v>0</v>
      </c>
      <c r="H510" s="239">
        <v>4.9000000000000004</v>
      </c>
    </row>
    <row r="511" spans="1:8" ht="28.8" x14ac:dyDescent="0.3">
      <c r="A511" s="296" t="s">
        <v>761</v>
      </c>
      <c r="B511" s="528" t="s">
        <v>818</v>
      </c>
      <c r="C511" s="305" t="s">
        <v>762</v>
      </c>
      <c r="D511" s="528">
        <v>2</v>
      </c>
      <c r="E511" s="306">
        <v>1</v>
      </c>
      <c r="F511" s="26">
        <v>0</v>
      </c>
      <c r="G511" s="216">
        <f t="shared" ref="G511:G529" si="52">D511*E511*ROUND(F511,2)</f>
        <v>0</v>
      </c>
      <c r="H511" s="307">
        <v>4.9000000000000004</v>
      </c>
    </row>
    <row r="512" spans="1:8" x14ac:dyDescent="0.3">
      <c r="A512" s="296" t="s">
        <v>763</v>
      </c>
      <c r="B512" s="528" t="s">
        <v>818</v>
      </c>
      <c r="C512" s="305" t="s">
        <v>192</v>
      </c>
      <c r="D512" s="528">
        <v>2</v>
      </c>
      <c r="E512" s="306">
        <v>1</v>
      </c>
      <c r="F512" s="26">
        <v>0</v>
      </c>
      <c r="G512" s="216">
        <f t="shared" si="52"/>
        <v>0</v>
      </c>
      <c r="H512" s="307">
        <v>4.9000000000000004</v>
      </c>
    </row>
    <row r="513" spans="1:11" x14ac:dyDescent="0.3">
      <c r="A513" s="296" t="s">
        <v>764</v>
      </c>
      <c r="B513" s="528" t="s">
        <v>818</v>
      </c>
      <c r="C513" s="305" t="s">
        <v>272</v>
      </c>
      <c r="D513" s="528">
        <v>2</v>
      </c>
      <c r="E513" s="306">
        <v>1</v>
      </c>
      <c r="F513" s="26">
        <v>0</v>
      </c>
      <c r="G513" s="216">
        <f t="shared" si="52"/>
        <v>0</v>
      </c>
      <c r="H513" s="307">
        <v>4.9000000000000004</v>
      </c>
    </row>
    <row r="514" spans="1:11" x14ac:dyDescent="0.3">
      <c r="A514" s="296" t="s">
        <v>765</v>
      </c>
      <c r="B514" s="528" t="s">
        <v>818</v>
      </c>
      <c r="C514" s="305" t="s">
        <v>274</v>
      </c>
      <c r="D514" s="528">
        <v>2</v>
      </c>
      <c r="E514" s="306">
        <v>1</v>
      </c>
      <c r="F514" s="26">
        <v>0</v>
      </c>
      <c r="G514" s="216">
        <f t="shared" si="52"/>
        <v>0</v>
      </c>
      <c r="H514" s="307">
        <v>4.9000000000000004</v>
      </c>
    </row>
    <row r="515" spans="1:11" x14ac:dyDescent="0.3">
      <c r="A515" s="296" t="s">
        <v>766</v>
      </c>
      <c r="B515" s="528" t="s">
        <v>818</v>
      </c>
      <c r="C515" s="305" t="s">
        <v>197</v>
      </c>
      <c r="D515" s="528">
        <v>2</v>
      </c>
      <c r="E515" s="306">
        <v>1</v>
      </c>
      <c r="F515" s="26">
        <v>0</v>
      </c>
      <c r="G515" s="216">
        <f t="shared" si="52"/>
        <v>0</v>
      </c>
      <c r="H515" s="307">
        <v>4.9000000000000004</v>
      </c>
    </row>
    <row r="516" spans="1:11" x14ac:dyDescent="0.3">
      <c r="A516" s="296" t="s">
        <v>767</v>
      </c>
      <c r="B516" s="528" t="s">
        <v>818</v>
      </c>
      <c r="C516" s="305" t="s">
        <v>277</v>
      </c>
      <c r="D516" s="528">
        <v>2</v>
      </c>
      <c r="E516" s="306">
        <v>1</v>
      </c>
      <c r="F516" s="26">
        <v>0</v>
      </c>
      <c r="G516" s="216">
        <f t="shared" si="52"/>
        <v>0</v>
      </c>
      <c r="H516" s="307">
        <v>4.9000000000000004</v>
      </c>
    </row>
    <row r="517" spans="1:11" x14ac:dyDescent="0.3">
      <c r="A517" s="296" t="s">
        <v>768</v>
      </c>
      <c r="B517" s="528" t="s">
        <v>818</v>
      </c>
      <c r="C517" s="305" t="s">
        <v>201</v>
      </c>
      <c r="D517" s="528">
        <v>2</v>
      </c>
      <c r="E517" s="306">
        <v>1</v>
      </c>
      <c r="F517" s="26">
        <v>0</v>
      </c>
      <c r="G517" s="216">
        <f t="shared" si="52"/>
        <v>0</v>
      </c>
      <c r="H517" s="307">
        <v>4.9000000000000004</v>
      </c>
    </row>
    <row r="518" spans="1:11" x14ac:dyDescent="0.3">
      <c r="A518" s="296" t="s">
        <v>769</v>
      </c>
      <c r="B518" s="528" t="s">
        <v>818</v>
      </c>
      <c r="C518" s="305" t="s">
        <v>203</v>
      </c>
      <c r="D518" s="528">
        <v>2</v>
      </c>
      <c r="E518" s="306">
        <v>1</v>
      </c>
      <c r="F518" s="26">
        <v>0</v>
      </c>
      <c r="G518" s="216">
        <f t="shared" si="52"/>
        <v>0</v>
      </c>
      <c r="H518" s="307">
        <v>4.9000000000000004</v>
      </c>
    </row>
    <row r="519" spans="1:11" x14ac:dyDescent="0.3">
      <c r="A519" s="296" t="s">
        <v>770</v>
      </c>
      <c r="B519" s="528" t="s">
        <v>818</v>
      </c>
      <c r="C519" s="305" t="s">
        <v>171</v>
      </c>
      <c r="D519" s="528">
        <v>2</v>
      </c>
      <c r="E519" s="306">
        <v>1</v>
      </c>
      <c r="F519" s="26">
        <v>0</v>
      </c>
      <c r="G519" s="216">
        <f t="shared" si="52"/>
        <v>0</v>
      </c>
      <c r="H519" s="307">
        <v>4.9000000000000004</v>
      </c>
    </row>
    <row r="520" spans="1:11" x14ac:dyDescent="0.3">
      <c r="A520" s="296" t="s">
        <v>771</v>
      </c>
      <c r="B520" s="528" t="s">
        <v>818</v>
      </c>
      <c r="C520" s="305" t="s">
        <v>11</v>
      </c>
      <c r="D520" s="528">
        <v>2</v>
      </c>
      <c r="E520" s="306">
        <v>1</v>
      </c>
      <c r="F520" s="26">
        <v>0</v>
      </c>
      <c r="G520" s="216">
        <f t="shared" si="52"/>
        <v>0</v>
      </c>
      <c r="H520" s="307">
        <v>4.9000000000000004</v>
      </c>
    </row>
    <row r="521" spans="1:11" x14ac:dyDescent="0.3">
      <c r="A521" s="296" t="s">
        <v>772</v>
      </c>
      <c r="B521" s="528" t="s">
        <v>818</v>
      </c>
      <c r="C521" s="305" t="s">
        <v>176</v>
      </c>
      <c r="D521" s="528">
        <v>2</v>
      </c>
      <c r="E521" s="306">
        <v>1</v>
      </c>
      <c r="F521" s="26">
        <v>0</v>
      </c>
      <c r="G521" s="216">
        <f t="shared" si="52"/>
        <v>0</v>
      </c>
      <c r="H521" s="307">
        <v>4.9000000000000004</v>
      </c>
    </row>
    <row r="522" spans="1:11" x14ac:dyDescent="0.3">
      <c r="A522" s="296" t="s">
        <v>773</v>
      </c>
      <c r="B522" s="528" t="s">
        <v>818</v>
      </c>
      <c r="C522" s="305" t="s">
        <v>224</v>
      </c>
      <c r="D522" s="528">
        <v>2</v>
      </c>
      <c r="E522" s="306">
        <v>1</v>
      </c>
      <c r="F522" s="26">
        <v>0</v>
      </c>
      <c r="G522" s="216">
        <f t="shared" si="52"/>
        <v>0</v>
      </c>
      <c r="H522" s="307">
        <v>4.9000000000000004</v>
      </c>
    </row>
    <row r="523" spans="1:11" x14ac:dyDescent="0.3">
      <c r="A523" s="296" t="s">
        <v>774</v>
      </c>
      <c r="B523" s="528" t="s">
        <v>818</v>
      </c>
      <c r="C523" s="305" t="s">
        <v>775</v>
      </c>
      <c r="D523" s="528">
        <v>2</v>
      </c>
      <c r="E523" s="306">
        <v>1</v>
      </c>
      <c r="F523" s="26">
        <v>0</v>
      </c>
      <c r="G523" s="216">
        <f t="shared" si="52"/>
        <v>0</v>
      </c>
      <c r="H523" s="307">
        <v>4.9000000000000004</v>
      </c>
    </row>
    <row r="524" spans="1:11" x14ac:dyDescent="0.3">
      <c r="A524" s="296" t="s">
        <v>776</v>
      </c>
      <c r="B524" s="528" t="s">
        <v>818</v>
      </c>
      <c r="C524" s="305" t="s">
        <v>205</v>
      </c>
      <c r="D524" s="528">
        <v>2</v>
      </c>
      <c r="E524" s="306">
        <v>1</v>
      </c>
      <c r="F524" s="26">
        <v>0</v>
      </c>
      <c r="G524" s="216">
        <f t="shared" si="52"/>
        <v>0</v>
      </c>
      <c r="H524" s="307">
        <v>4.9000000000000004</v>
      </c>
    </row>
    <row r="525" spans="1:11" x14ac:dyDescent="0.3">
      <c r="A525" s="296" t="s">
        <v>777</v>
      </c>
      <c r="B525" s="528" t="s">
        <v>818</v>
      </c>
      <c r="C525" s="305" t="s">
        <v>164</v>
      </c>
      <c r="D525" s="528">
        <v>2</v>
      </c>
      <c r="E525" s="306">
        <v>1</v>
      </c>
      <c r="F525" s="26">
        <v>0</v>
      </c>
      <c r="G525" s="216">
        <f t="shared" si="52"/>
        <v>0</v>
      </c>
      <c r="H525" s="307">
        <v>4.9000000000000004</v>
      </c>
    </row>
    <row r="526" spans="1:11" x14ac:dyDescent="0.3">
      <c r="A526" s="296" t="s">
        <v>778</v>
      </c>
      <c r="B526" s="528" t="s">
        <v>818</v>
      </c>
      <c r="C526" s="305" t="s">
        <v>779</v>
      </c>
      <c r="D526" s="528">
        <v>2</v>
      </c>
      <c r="E526" s="306">
        <v>1</v>
      </c>
      <c r="F526" s="26">
        <v>0</v>
      </c>
      <c r="G526" s="216">
        <f t="shared" si="52"/>
        <v>0</v>
      </c>
      <c r="H526" s="307">
        <v>4.9000000000000004</v>
      </c>
    </row>
    <row r="527" spans="1:11" x14ac:dyDescent="0.3">
      <c r="A527" s="296" t="s">
        <v>780</v>
      </c>
      <c r="B527" s="528" t="s">
        <v>818</v>
      </c>
      <c r="C527" s="305" t="s">
        <v>781</v>
      </c>
      <c r="D527" s="528">
        <v>2</v>
      </c>
      <c r="E527" s="306">
        <v>1</v>
      </c>
      <c r="F527" s="26">
        <v>0</v>
      </c>
      <c r="G527" s="216">
        <f t="shared" si="52"/>
        <v>0</v>
      </c>
      <c r="H527" s="307">
        <v>4.9000000000000004</v>
      </c>
    </row>
    <row r="528" spans="1:11" ht="28.8" x14ac:dyDescent="0.3">
      <c r="A528" s="296" t="s">
        <v>782</v>
      </c>
      <c r="B528" s="528" t="s">
        <v>818</v>
      </c>
      <c r="C528" s="305" t="s">
        <v>725</v>
      </c>
      <c r="D528" s="286">
        <v>0.25</v>
      </c>
      <c r="E528" s="306">
        <v>1</v>
      </c>
      <c r="F528" s="26">
        <v>0</v>
      </c>
      <c r="G528" s="216">
        <f t="shared" si="52"/>
        <v>0</v>
      </c>
      <c r="H528" s="307">
        <v>4</v>
      </c>
      <c r="K528" s="361"/>
    </row>
    <row r="529" spans="1:8" ht="15" thickBot="1" x14ac:dyDescent="0.35">
      <c r="A529" s="264" t="s">
        <v>783</v>
      </c>
      <c r="B529" s="338" t="s">
        <v>818</v>
      </c>
      <c r="C529" s="218" t="s">
        <v>666</v>
      </c>
      <c r="D529" s="266">
        <v>2</v>
      </c>
      <c r="E529" s="267">
        <v>1</v>
      </c>
      <c r="F529" s="197">
        <v>0</v>
      </c>
      <c r="G529" s="240">
        <f t="shared" si="52"/>
        <v>0</v>
      </c>
      <c r="H529" s="235">
        <v>4.9000000000000004</v>
      </c>
    </row>
    <row r="530" spans="1:8" ht="15" thickBot="1" x14ac:dyDescent="0.35">
      <c r="A530" s="57"/>
      <c r="B530" s="57"/>
      <c r="D530" s="94"/>
      <c r="E530" s="94"/>
      <c r="F530" s="101" t="s">
        <v>12</v>
      </c>
      <c r="G530" s="102">
        <f>SUM(G459:G483,G489:G508,G510:G529)</f>
        <v>0</v>
      </c>
      <c r="H530" s="401"/>
    </row>
    <row r="531" spans="1:8" x14ac:dyDescent="0.3">
      <c r="A531" s="205"/>
      <c r="B531" s="205"/>
      <c r="C531" s="205"/>
      <c r="D531" s="205"/>
      <c r="E531" s="205"/>
      <c r="F531" s="205"/>
      <c r="G531" s="205"/>
      <c r="H531" s="205"/>
    </row>
    <row r="532" spans="1:8" x14ac:dyDescent="0.3">
      <c r="A532" s="206" t="s">
        <v>0</v>
      </c>
      <c r="B532" s="207"/>
      <c r="C532" s="206" t="s">
        <v>73</v>
      </c>
      <c r="D532" s="208"/>
      <c r="E532" s="207"/>
      <c r="F532" s="207"/>
      <c r="G532" s="207"/>
      <c r="H532" s="207"/>
    </row>
    <row r="533" spans="1:8" ht="15" thickBot="1" x14ac:dyDescent="0.35">
      <c r="A533" s="575" t="s">
        <v>104</v>
      </c>
      <c r="B533" s="576"/>
      <c r="C533" s="576"/>
      <c r="D533" s="576"/>
      <c r="E533" s="576"/>
      <c r="F533" s="576"/>
      <c r="G533" s="576"/>
      <c r="H533" s="577"/>
    </row>
    <row r="534" spans="1:8" ht="40.200000000000003" thickBot="1" x14ac:dyDescent="0.35">
      <c r="A534" s="209" t="s">
        <v>1</v>
      </c>
      <c r="B534" s="210" t="s">
        <v>2</v>
      </c>
      <c r="C534" s="210" t="s">
        <v>3</v>
      </c>
      <c r="D534" s="210" t="s">
        <v>4</v>
      </c>
      <c r="E534" s="210" t="s">
        <v>5</v>
      </c>
      <c r="F534" s="210" t="s">
        <v>6</v>
      </c>
      <c r="G534" s="210" t="s">
        <v>7</v>
      </c>
      <c r="H534" s="211" t="s">
        <v>8</v>
      </c>
    </row>
    <row r="535" spans="1:8" ht="15" thickBot="1" x14ac:dyDescent="0.35">
      <c r="A535" s="587" t="s">
        <v>149</v>
      </c>
      <c r="B535" s="588"/>
      <c r="C535" s="588"/>
      <c r="D535" s="588"/>
      <c r="E535" s="588"/>
      <c r="F535" s="588"/>
      <c r="G535" s="588"/>
      <c r="H535" s="589"/>
    </row>
    <row r="536" spans="1:8" x14ac:dyDescent="0.3">
      <c r="A536" s="337" t="s">
        <v>150</v>
      </c>
      <c r="B536" s="337" t="s">
        <v>810</v>
      </c>
      <c r="C536" s="339" t="s">
        <v>155</v>
      </c>
      <c r="D536" s="299">
        <v>2</v>
      </c>
      <c r="E536" s="300">
        <v>5</v>
      </c>
      <c r="F536" s="29">
        <v>0</v>
      </c>
      <c r="G536" s="224">
        <f>D536*E536*ROUND(F536,2)</f>
        <v>0</v>
      </c>
      <c r="H536" s="301">
        <v>4.9000000000000004</v>
      </c>
    </row>
    <row r="537" spans="1:8" x14ac:dyDescent="0.3">
      <c r="A537" s="528" t="s">
        <v>151</v>
      </c>
      <c r="B537" s="528" t="s">
        <v>810</v>
      </c>
      <c r="C537" s="260" t="s">
        <v>157</v>
      </c>
      <c r="D537" s="261">
        <v>2</v>
      </c>
      <c r="E537" s="262">
        <v>5</v>
      </c>
      <c r="F537" s="29">
        <v>0</v>
      </c>
      <c r="G537" s="224">
        <f t="shared" ref="G537:G553" si="53">D537*E537*ROUND(F537,2)</f>
        <v>0</v>
      </c>
      <c r="H537" s="215">
        <v>4.9000000000000004</v>
      </c>
    </row>
    <row r="538" spans="1:8" x14ac:dyDescent="0.3">
      <c r="A538" s="528" t="s">
        <v>152</v>
      </c>
      <c r="B538" s="528" t="s">
        <v>810</v>
      </c>
      <c r="C538" s="260" t="s">
        <v>159</v>
      </c>
      <c r="D538" s="261">
        <v>2</v>
      </c>
      <c r="E538" s="262">
        <v>5</v>
      </c>
      <c r="F538" s="29">
        <v>0</v>
      </c>
      <c r="G538" s="224">
        <f t="shared" si="53"/>
        <v>0</v>
      </c>
      <c r="H538" s="215">
        <v>4.9000000000000004</v>
      </c>
    </row>
    <row r="539" spans="1:8" x14ac:dyDescent="0.3">
      <c r="A539" s="528" t="s">
        <v>154</v>
      </c>
      <c r="B539" s="528" t="s">
        <v>810</v>
      </c>
      <c r="C539" s="260" t="s">
        <v>68</v>
      </c>
      <c r="D539" s="261">
        <v>2</v>
      </c>
      <c r="E539" s="262">
        <v>5</v>
      </c>
      <c r="F539" s="29">
        <v>0</v>
      </c>
      <c r="G539" s="224">
        <f t="shared" si="53"/>
        <v>0</v>
      </c>
      <c r="H539" s="215">
        <v>4.9000000000000004</v>
      </c>
    </row>
    <row r="540" spans="1:8" x14ac:dyDescent="0.3">
      <c r="A540" s="528" t="s">
        <v>156</v>
      </c>
      <c r="B540" s="528" t="s">
        <v>810</v>
      </c>
      <c r="C540" s="260" t="s">
        <v>162</v>
      </c>
      <c r="D540" s="261">
        <v>2</v>
      </c>
      <c r="E540" s="262">
        <v>5</v>
      </c>
      <c r="F540" s="29">
        <v>0</v>
      </c>
      <c r="G540" s="224">
        <f t="shared" si="53"/>
        <v>0</v>
      </c>
      <c r="H540" s="215">
        <v>4.9000000000000004</v>
      </c>
    </row>
    <row r="541" spans="1:8" x14ac:dyDescent="0.3">
      <c r="A541" s="528" t="s">
        <v>158</v>
      </c>
      <c r="B541" s="528" t="s">
        <v>810</v>
      </c>
      <c r="C541" s="260" t="s">
        <v>164</v>
      </c>
      <c r="D541" s="261">
        <v>2</v>
      </c>
      <c r="E541" s="262">
        <v>5</v>
      </c>
      <c r="F541" s="29">
        <v>0</v>
      </c>
      <c r="G541" s="224">
        <f t="shared" si="53"/>
        <v>0</v>
      </c>
      <c r="H541" s="215">
        <v>4.9000000000000004</v>
      </c>
    </row>
    <row r="542" spans="1:8" x14ac:dyDescent="0.3">
      <c r="A542" s="528" t="s">
        <v>160</v>
      </c>
      <c r="B542" s="528" t="s">
        <v>810</v>
      </c>
      <c r="C542" s="260" t="s">
        <v>257</v>
      </c>
      <c r="D542" s="261">
        <v>2</v>
      </c>
      <c r="E542" s="262">
        <v>5</v>
      </c>
      <c r="F542" s="29">
        <v>0</v>
      </c>
      <c r="G542" s="224">
        <f t="shared" si="53"/>
        <v>0</v>
      </c>
      <c r="H542" s="215">
        <v>4.9000000000000004</v>
      </c>
    </row>
    <row r="543" spans="1:8" x14ac:dyDescent="0.3">
      <c r="A543" s="528" t="s">
        <v>161</v>
      </c>
      <c r="B543" s="528" t="s">
        <v>810</v>
      </c>
      <c r="C543" s="260" t="s">
        <v>167</v>
      </c>
      <c r="D543" s="261">
        <v>2</v>
      </c>
      <c r="E543" s="262">
        <v>5</v>
      </c>
      <c r="F543" s="29">
        <v>0</v>
      </c>
      <c r="G543" s="224">
        <f t="shared" si="53"/>
        <v>0</v>
      </c>
      <c r="H543" s="215">
        <v>4.9000000000000004</v>
      </c>
    </row>
    <row r="544" spans="1:8" x14ac:dyDescent="0.3">
      <c r="A544" s="528" t="s">
        <v>163</v>
      </c>
      <c r="B544" s="528" t="s">
        <v>810</v>
      </c>
      <c r="C544" s="260" t="s">
        <v>169</v>
      </c>
      <c r="D544" s="261">
        <v>2</v>
      </c>
      <c r="E544" s="262">
        <v>4</v>
      </c>
      <c r="F544" s="29">
        <v>0</v>
      </c>
      <c r="G544" s="224">
        <f t="shared" si="53"/>
        <v>0</v>
      </c>
      <c r="H544" s="215">
        <v>4.9000000000000004</v>
      </c>
    </row>
    <row r="545" spans="1:8" ht="15.6" customHeight="1" x14ac:dyDescent="0.3">
      <c r="A545" s="528" t="s">
        <v>165</v>
      </c>
      <c r="B545" s="528" t="s">
        <v>810</v>
      </c>
      <c r="C545" s="260" t="s">
        <v>171</v>
      </c>
      <c r="D545" s="261">
        <v>2</v>
      </c>
      <c r="E545" s="262">
        <v>5</v>
      </c>
      <c r="F545" s="29">
        <v>0</v>
      </c>
      <c r="G545" s="224">
        <f t="shared" si="53"/>
        <v>0</v>
      </c>
      <c r="H545" s="215">
        <v>4.9000000000000004</v>
      </c>
    </row>
    <row r="546" spans="1:8" x14ac:dyDescent="0.3">
      <c r="A546" s="528" t="s">
        <v>166</v>
      </c>
      <c r="B546" s="528" t="s">
        <v>810</v>
      </c>
      <c r="C546" s="260" t="s">
        <v>173</v>
      </c>
      <c r="D546" s="261">
        <v>2</v>
      </c>
      <c r="E546" s="262">
        <v>5</v>
      </c>
      <c r="F546" s="29">
        <v>0</v>
      </c>
      <c r="G546" s="224">
        <f t="shared" si="53"/>
        <v>0</v>
      </c>
      <c r="H546" s="215">
        <v>4.9000000000000004</v>
      </c>
    </row>
    <row r="547" spans="1:8" x14ac:dyDescent="0.3">
      <c r="A547" s="528" t="s">
        <v>168</v>
      </c>
      <c r="B547" s="528" t="s">
        <v>810</v>
      </c>
      <c r="C547" s="260" t="s">
        <v>11</v>
      </c>
      <c r="D547" s="261">
        <v>2</v>
      </c>
      <c r="E547" s="262">
        <v>5</v>
      </c>
      <c r="F547" s="29">
        <v>0</v>
      </c>
      <c r="G547" s="224">
        <f t="shared" si="53"/>
        <v>0</v>
      </c>
      <c r="H547" s="215">
        <v>4.9000000000000004</v>
      </c>
    </row>
    <row r="548" spans="1:8" x14ac:dyDescent="0.3">
      <c r="A548" s="528" t="s">
        <v>170</v>
      </c>
      <c r="B548" s="528" t="s">
        <v>810</v>
      </c>
      <c r="C548" s="260" t="s">
        <v>176</v>
      </c>
      <c r="D548" s="261">
        <v>2</v>
      </c>
      <c r="E548" s="262">
        <v>5</v>
      </c>
      <c r="F548" s="29">
        <v>0</v>
      </c>
      <c r="G548" s="224">
        <f t="shared" si="53"/>
        <v>0</v>
      </c>
      <c r="H548" s="215">
        <v>4.9000000000000004</v>
      </c>
    </row>
    <row r="549" spans="1:8" ht="28.8" x14ac:dyDescent="0.3">
      <c r="A549" s="528" t="s">
        <v>172</v>
      </c>
      <c r="B549" s="528" t="s">
        <v>810</v>
      </c>
      <c r="C549" s="260" t="s">
        <v>178</v>
      </c>
      <c r="D549" s="261">
        <v>2</v>
      </c>
      <c r="E549" s="262">
        <v>5</v>
      </c>
      <c r="F549" s="29">
        <v>0</v>
      </c>
      <c r="G549" s="224">
        <f t="shared" si="53"/>
        <v>0</v>
      </c>
      <c r="H549" s="215">
        <v>4.9000000000000004</v>
      </c>
    </row>
    <row r="550" spans="1:8" ht="28.8" x14ac:dyDescent="0.3">
      <c r="A550" s="528" t="s">
        <v>174</v>
      </c>
      <c r="B550" s="528" t="s">
        <v>810</v>
      </c>
      <c r="C550" s="260" t="s">
        <v>680</v>
      </c>
      <c r="D550" s="261">
        <v>2</v>
      </c>
      <c r="E550" s="262">
        <v>5</v>
      </c>
      <c r="F550" s="29">
        <v>0</v>
      </c>
      <c r="G550" s="224">
        <f t="shared" si="53"/>
        <v>0</v>
      </c>
      <c r="H550" s="215">
        <v>4.9000000000000004</v>
      </c>
    </row>
    <row r="551" spans="1:8" x14ac:dyDescent="0.3">
      <c r="A551" s="528" t="s">
        <v>175</v>
      </c>
      <c r="B551" s="528" t="s">
        <v>810</v>
      </c>
      <c r="C551" s="260" t="s">
        <v>181</v>
      </c>
      <c r="D551" s="261">
        <v>2</v>
      </c>
      <c r="E551" s="262">
        <v>5</v>
      </c>
      <c r="F551" s="29">
        <v>0</v>
      </c>
      <c r="G551" s="224">
        <f t="shared" si="53"/>
        <v>0</v>
      </c>
      <c r="H551" s="215">
        <v>4.9000000000000004</v>
      </c>
    </row>
    <row r="552" spans="1:8" x14ac:dyDescent="0.3">
      <c r="A552" s="528" t="s">
        <v>177</v>
      </c>
      <c r="B552" s="528" t="s">
        <v>810</v>
      </c>
      <c r="C552" s="213" t="s">
        <v>682</v>
      </c>
      <c r="D552" s="263">
        <v>0.25</v>
      </c>
      <c r="E552" s="262">
        <v>5</v>
      </c>
      <c r="F552" s="29">
        <v>0</v>
      </c>
      <c r="G552" s="224">
        <f t="shared" si="53"/>
        <v>0</v>
      </c>
      <c r="H552" s="215">
        <v>4</v>
      </c>
    </row>
    <row r="553" spans="1:8" ht="15" thickBot="1" x14ac:dyDescent="0.35">
      <c r="A553" s="338" t="s">
        <v>179</v>
      </c>
      <c r="B553" s="528" t="s">
        <v>810</v>
      </c>
      <c r="C553" s="260" t="s">
        <v>666</v>
      </c>
      <c r="D553" s="261">
        <v>2</v>
      </c>
      <c r="E553" s="262">
        <v>1</v>
      </c>
      <c r="F553" s="29">
        <v>0</v>
      </c>
      <c r="G553" s="224">
        <f t="shared" si="53"/>
        <v>0</v>
      </c>
      <c r="H553" s="215">
        <v>4.9000000000000004</v>
      </c>
    </row>
    <row r="554" spans="1:8" ht="15" thickBot="1" x14ac:dyDescent="0.35">
      <c r="A554" s="616" t="s">
        <v>182</v>
      </c>
      <c r="B554" s="588"/>
      <c r="C554" s="588"/>
      <c r="D554" s="588"/>
      <c r="E554" s="588"/>
      <c r="F554" s="588"/>
      <c r="G554" s="588"/>
      <c r="H554" s="589"/>
    </row>
    <row r="555" spans="1:8" x14ac:dyDescent="0.3">
      <c r="A555" s="281" t="s">
        <v>183</v>
      </c>
      <c r="B555" s="528" t="s">
        <v>812</v>
      </c>
      <c r="C555" s="260" t="s">
        <v>184</v>
      </c>
      <c r="D555" s="261">
        <v>2</v>
      </c>
      <c r="E555" s="261">
        <v>3</v>
      </c>
      <c r="F555" s="26">
        <v>0</v>
      </c>
      <c r="G555" s="216">
        <f>D555*E555*ROUND(F555,2)</f>
        <v>0</v>
      </c>
      <c r="H555" s="215">
        <v>4.9000000000000004</v>
      </c>
    </row>
    <row r="556" spans="1:8" x14ac:dyDescent="0.3">
      <c r="A556" s="281" t="s">
        <v>185</v>
      </c>
      <c r="B556" s="528" t="s">
        <v>812</v>
      </c>
      <c r="C556" s="260" t="s">
        <v>186</v>
      </c>
      <c r="D556" s="261">
        <v>2</v>
      </c>
      <c r="E556" s="261">
        <v>3</v>
      </c>
      <c r="F556" s="26">
        <v>0</v>
      </c>
      <c r="G556" s="216">
        <f t="shared" ref="G556:G564" si="54">D556*E556*ROUND(F556,2)</f>
        <v>0</v>
      </c>
      <c r="H556" s="215">
        <v>4.9000000000000004</v>
      </c>
    </row>
    <row r="557" spans="1:8" ht="28.8" x14ac:dyDescent="0.3">
      <c r="A557" s="281" t="s">
        <v>187</v>
      </c>
      <c r="B557" s="528" t="s">
        <v>812</v>
      </c>
      <c r="C557" s="260" t="s">
        <v>188</v>
      </c>
      <c r="D557" s="261">
        <v>2</v>
      </c>
      <c r="E557" s="261">
        <v>3</v>
      </c>
      <c r="F557" s="26">
        <v>0</v>
      </c>
      <c r="G557" s="216">
        <f t="shared" si="54"/>
        <v>0</v>
      </c>
      <c r="H557" s="215">
        <v>4.9000000000000004</v>
      </c>
    </row>
    <row r="558" spans="1:8" x14ac:dyDescent="0.3">
      <c r="A558" s="281" t="s">
        <v>189</v>
      </c>
      <c r="B558" s="528" t="s">
        <v>812</v>
      </c>
      <c r="C558" s="260" t="s">
        <v>190</v>
      </c>
      <c r="D558" s="261">
        <v>2</v>
      </c>
      <c r="E558" s="261">
        <v>3</v>
      </c>
      <c r="F558" s="26">
        <v>0</v>
      </c>
      <c r="G558" s="216">
        <f t="shared" si="54"/>
        <v>0</v>
      </c>
      <c r="H558" s="215">
        <v>4.9000000000000004</v>
      </c>
    </row>
    <row r="559" spans="1:8" x14ac:dyDescent="0.3">
      <c r="A559" s="281" t="s">
        <v>191</v>
      </c>
      <c r="B559" s="528" t="s">
        <v>812</v>
      </c>
      <c r="C559" s="260" t="s">
        <v>192</v>
      </c>
      <c r="D559" s="261">
        <v>2</v>
      </c>
      <c r="E559" s="261">
        <v>3</v>
      </c>
      <c r="F559" s="26">
        <v>0</v>
      </c>
      <c r="G559" s="216">
        <f t="shared" si="54"/>
        <v>0</v>
      </c>
      <c r="H559" s="215">
        <v>4.9000000000000004</v>
      </c>
    </row>
    <row r="560" spans="1:8" x14ac:dyDescent="0.3">
      <c r="A560" s="281" t="s">
        <v>193</v>
      </c>
      <c r="B560" s="528" t="s">
        <v>812</v>
      </c>
      <c r="C560" s="260" t="s">
        <v>813</v>
      </c>
      <c r="D560" s="261">
        <v>2</v>
      </c>
      <c r="E560" s="261">
        <v>3</v>
      </c>
      <c r="F560" s="26">
        <v>0</v>
      </c>
      <c r="G560" s="216">
        <f t="shared" si="54"/>
        <v>0</v>
      </c>
      <c r="H560" s="215">
        <v>4.9000000000000004</v>
      </c>
    </row>
    <row r="561" spans="1:8" x14ac:dyDescent="0.3">
      <c r="A561" s="281" t="s">
        <v>194</v>
      </c>
      <c r="B561" s="528" t="s">
        <v>812</v>
      </c>
      <c r="C561" s="260" t="s">
        <v>195</v>
      </c>
      <c r="D561" s="261">
        <v>2</v>
      </c>
      <c r="E561" s="261">
        <v>3</v>
      </c>
      <c r="F561" s="26">
        <v>0</v>
      </c>
      <c r="G561" s="216">
        <f t="shared" si="54"/>
        <v>0</v>
      </c>
      <c r="H561" s="215">
        <v>4.9000000000000004</v>
      </c>
    </row>
    <row r="562" spans="1:8" x14ac:dyDescent="0.3">
      <c r="A562" s="281" t="s">
        <v>196</v>
      </c>
      <c r="B562" s="528" t="s">
        <v>812</v>
      </c>
      <c r="C562" s="260" t="s">
        <v>197</v>
      </c>
      <c r="D562" s="261">
        <v>2</v>
      </c>
      <c r="E562" s="261">
        <v>3</v>
      </c>
      <c r="F562" s="26">
        <v>0</v>
      </c>
      <c r="G562" s="216">
        <f t="shared" si="54"/>
        <v>0</v>
      </c>
      <c r="H562" s="215">
        <v>4.9000000000000004</v>
      </c>
    </row>
    <row r="563" spans="1:8" x14ac:dyDescent="0.3">
      <c r="A563" s="281" t="s">
        <v>198</v>
      </c>
      <c r="B563" s="528" t="s">
        <v>812</v>
      </c>
      <c r="C563" s="260" t="s">
        <v>199</v>
      </c>
      <c r="D563" s="261">
        <v>2</v>
      </c>
      <c r="E563" s="261">
        <v>3</v>
      </c>
      <c r="F563" s="26">
        <v>0</v>
      </c>
      <c r="G563" s="216">
        <f t="shared" si="54"/>
        <v>0</v>
      </c>
      <c r="H563" s="215">
        <v>4.9000000000000004</v>
      </c>
    </row>
    <row r="564" spans="1:8" x14ac:dyDescent="0.3">
      <c r="A564" s="281" t="s">
        <v>200</v>
      </c>
      <c r="B564" s="528" t="s">
        <v>812</v>
      </c>
      <c r="C564" s="260" t="s">
        <v>201</v>
      </c>
      <c r="D564" s="261">
        <v>2</v>
      </c>
      <c r="E564" s="261">
        <v>3</v>
      </c>
      <c r="F564" s="26">
        <v>0</v>
      </c>
      <c r="G564" s="216">
        <f t="shared" si="54"/>
        <v>0</v>
      </c>
      <c r="H564" s="215">
        <v>4.9000000000000004</v>
      </c>
    </row>
    <row r="565" spans="1:8" x14ac:dyDescent="0.3">
      <c r="A565" s="281" t="s">
        <v>202</v>
      </c>
      <c r="B565" s="528" t="s">
        <v>812</v>
      </c>
      <c r="C565" s="260" t="s">
        <v>203</v>
      </c>
      <c r="D565" s="261">
        <v>2</v>
      </c>
      <c r="E565" s="261">
        <v>3</v>
      </c>
      <c r="F565" s="26">
        <v>0</v>
      </c>
      <c r="G565" s="216">
        <f>D565*E565*ROUND(F565,2)</f>
        <v>0</v>
      </c>
      <c r="H565" s="215">
        <v>4.9000000000000004</v>
      </c>
    </row>
    <row r="566" spans="1:8" ht="15" thickBot="1" x14ac:dyDescent="0.35">
      <c r="A566" s="302" t="s">
        <v>204</v>
      </c>
      <c r="B566" s="338" t="s">
        <v>812</v>
      </c>
      <c r="C566" s="218" t="s">
        <v>205</v>
      </c>
      <c r="D566" s="266">
        <v>2</v>
      </c>
      <c r="E566" s="266">
        <v>3</v>
      </c>
      <c r="F566" s="26">
        <v>0</v>
      </c>
      <c r="G566" s="216">
        <f>D566*E566*ROUND(F566,2)</f>
        <v>0</v>
      </c>
      <c r="H566" s="235">
        <v>4.9000000000000004</v>
      </c>
    </row>
    <row r="567" spans="1:8" ht="15" thickBot="1" x14ac:dyDescent="0.35">
      <c r="A567" s="57"/>
      <c r="B567" s="57"/>
      <c r="D567" s="94"/>
      <c r="E567" s="94"/>
      <c r="F567" s="100" t="s">
        <v>12</v>
      </c>
      <c r="G567" s="336">
        <f>SUM(G555:G566,G536:G553)</f>
        <v>0</v>
      </c>
      <c r="H567" s="401"/>
    </row>
    <row r="568" spans="1:8" x14ac:dyDescent="0.3">
      <c r="A568" s="57"/>
      <c r="B568" s="57"/>
      <c r="D568" s="94"/>
      <c r="E568" s="94"/>
      <c r="F568" s="192"/>
      <c r="G568" s="405"/>
      <c r="H568" s="406"/>
    </row>
    <row r="569" spans="1:8" x14ac:dyDescent="0.3">
      <c r="A569" s="206" t="s">
        <v>0</v>
      </c>
      <c r="B569" s="207"/>
      <c r="C569" s="206" t="s">
        <v>9</v>
      </c>
      <c r="D569" s="208"/>
      <c r="E569" s="207"/>
      <c r="F569" s="207"/>
      <c r="G569" s="207"/>
      <c r="H569" s="207"/>
    </row>
    <row r="570" spans="1:8" ht="15" thickBot="1" x14ac:dyDescent="0.35">
      <c r="A570" s="575" t="s">
        <v>104</v>
      </c>
      <c r="B570" s="576"/>
      <c r="C570" s="576"/>
      <c r="D570" s="576"/>
      <c r="E570" s="576"/>
      <c r="F570" s="576"/>
      <c r="G570" s="576"/>
      <c r="H570" s="577"/>
    </row>
    <row r="571" spans="1:8" ht="40.200000000000003" thickBot="1" x14ac:dyDescent="0.35">
      <c r="A571" s="209" t="s">
        <v>1</v>
      </c>
      <c r="B571" s="210" t="s">
        <v>2</v>
      </c>
      <c r="C571" s="210" t="s">
        <v>3</v>
      </c>
      <c r="D571" s="210" t="s">
        <v>4</v>
      </c>
      <c r="E571" s="210" t="s">
        <v>5</v>
      </c>
      <c r="F571" s="210" t="s">
        <v>6</v>
      </c>
      <c r="G571" s="210" t="s">
        <v>7</v>
      </c>
      <c r="H571" s="211" t="s">
        <v>8</v>
      </c>
    </row>
    <row r="572" spans="1:8" ht="15" thickBot="1" x14ac:dyDescent="0.35">
      <c r="A572" s="584" t="s">
        <v>845</v>
      </c>
      <c r="B572" s="585"/>
      <c r="C572" s="585"/>
      <c r="D572" s="585"/>
      <c r="E572" s="585"/>
      <c r="F572" s="585"/>
      <c r="G572" s="585"/>
      <c r="H572" s="586"/>
    </row>
    <row r="573" spans="1:8" x14ac:dyDescent="0.3">
      <c r="A573" s="407" t="s">
        <v>206</v>
      </c>
      <c r="B573" s="346" t="s">
        <v>819</v>
      </c>
      <c r="C573" s="260" t="s">
        <v>210</v>
      </c>
      <c r="D573" s="308">
        <v>2</v>
      </c>
      <c r="E573" s="308">
        <v>6</v>
      </c>
      <c r="F573" s="26">
        <v>0</v>
      </c>
      <c r="G573" s="216">
        <f>D573*E573*ROUND(F573,2)</f>
        <v>0</v>
      </c>
      <c r="H573" s="215">
        <v>4.9000000000000004</v>
      </c>
    </row>
    <row r="574" spans="1:8" x14ac:dyDescent="0.3">
      <c r="A574" s="407" t="s">
        <v>207</v>
      </c>
      <c r="B574" s="346" t="s">
        <v>819</v>
      </c>
      <c r="C574" s="260" t="s">
        <v>212</v>
      </c>
      <c r="D574" s="308">
        <v>2</v>
      </c>
      <c r="E574" s="308">
        <v>6</v>
      </c>
      <c r="F574" s="26">
        <v>0</v>
      </c>
      <c r="G574" s="216">
        <f t="shared" ref="G574:G587" si="55">D574*E574*ROUND(F574,2)</f>
        <v>0</v>
      </c>
      <c r="H574" s="215">
        <v>4.9000000000000004</v>
      </c>
    </row>
    <row r="575" spans="1:8" x14ac:dyDescent="0.3">
      <c r="A575" s="407" t="s">
        <v>208</v>
      </c>
      <c r="B575" s="346" t="s">
        <v>819</v>
      </c>
      <c r="C575" s="260" t="s">
        <v>155</v>
      </c>
      <c r="D575" s="308">
        <v>2</v>
      </c>
      <c r="E575" s="308">
        <v>6</v>
      </c>
      <c r="F575" s="26">
        <v>0</v>
      </c>
      <c r="G575" s="216">
        <f t="shared" si="55"/>
        <v>0</v>
      </c>
      <c r="H575" s="215">
        <v>4.9000000000000004</v>
      </c>
    </row>
    <row r="576" spans="1:8" x14ac:dyDescent="0.3">
      <c r="A576" s="407" t="s">
        <v>209</v>
      </c>
      <c r="B576" s="346" t="s">
        <v>819</v>
      </c>
      <c r="C576" s="260" t="s">
        <v>157</v>
      </c>
      <c r="D576" s="308">
        <v>2</v>
      </c>
      <c r="E576" s="308">
        <v>6</v>
      </c>
      <c r="F576" s="26">
        <v>0</v>
      </c>
      <c r="G576" s="216">
        <f t="shared" si="55"/>
        <v>0</v>
      </c>
      <c r="H576" s="215">
        <v>4.9000000000000004</v>
      </c>
    </row>
    <row r="577" spans="1:8" x14ac:dyDescent="0.3">
      <c r="A577" s="407" t="s">
        <v>211</v>
      </c>
      <c r="B577" s="346" t="s">
        <v>819</v>
      </c>
      <c r="C577" s="260" t="s">
        <v>159</v>
      </c>
      <c r="D577" s="308">
        <v>2</v>
      </c>
      <c r="E577" s="308">
        <v>6</v>
      </c>
      <c r="F577" s="26">
        <v>0</v>
      </c>
      <c r="G577" s="216">
        <f t="shared" si="55"/>
        <v>0</v>
      </c>
      <c r="H577" s="215">
        <v>4.9000000000000004</v>
      </c>
    </row>
    <row r="578" spans="1:8" x14ac:dyDescent="0.3">
      <c r="A578" s="407" t="s">
        <v>213</v>
      </c>
      <c r="B578" s="346" t="s">
        <v>819</v>
      </c>
      <c r="C578" s="260" t="s">
        <v>68</v>
      </c>
      <c r="D578" s="308">
        <v>2</v>
      </c>
      <c r="E578" s="308">
        <v>6</v>
      </c>
      <c r="F578" s="26">
        <v>0</v>
      </c>
      <c r="G578" s="216">
        <f t="shared" si="55"/>
        <v>0</v>
      </c>
      <c r="H578" s="215">
        <v>4.9000000000000004</v>
      </c>
    </row>
    <row r="579" spans="1:8" x14ac:dyDescent="0.3">
      <c r="A579" s="407" t="s">
        <v>214</v>
      </c>
      <c r="B579" s="346" t="s">
        <v>819</v>
      </c>
      <c r="C579" s="260" t="s">
        <v>218</v>
      </c>
      <c r="D579" s="308">
        <v>2</v>
      </c>
      <c r="E579" s="308">
        <v>6</v>
      </c>
      <c r="F579" s="26">
        <v>0</v>
      </c>
      <c r="G579" s="216">
        <f t="shared" si="55"/>
        <v>0</v>
      </c>
      <c r="H579" s="215">
        <v>4.9000000000000004</v>
      </c>
    </row>
    <row r="580" spans="1:8" x14ac:dyDescent="0.3">
      <c r="A580" s="407" t="s">
        <v>215</v>
      </c>
      <c r="B580" s="346" t="s">
        <v>819</v>
      </c>
      <c r="C580" s="260" t="s">
        <v>169</v>
      </c>
      <c r="D580" s="308">
        <v>2</v>
      </c>
      <c r="E580" s="308">
        <v>6</v>
      </c>
      <c r="F580" s="26">
        <v>0</v>
      </c>
      <c r="G580" s="216">
        <f t="shared" si="55"/>
        <v>0</v>
      </c>
      <c r="H580" s="215">
        <v>4.9000000000000004</v>
      </c>
    </row>
    <row r="581" spans="1:8" x14ac:dyDescent="0.3">
      <c r="A581" s="407" t="s">
        <v>216</v>
      </c>
      <c r="B581" s="346" t="s">
        <v>819</v>
      </c>
      <c r="C581" s="260" t="s">
        <v>171</v>
      </c>
      <c r="D581" s="308">
        <v>2</v>
      </c>
      <c r="E581" s="308">
        <v>6</v>
      </c>
      <c r="F581" s="26">
        <v>0</v>
      </c>
      <c r="G581" s="216">
        <f t="shared" si="55"/>
        <v>0</v>
      </c>
      <c r="H581" s="215">
        <v>4.9000000000000004</v>
      </c>
    </row>
    <row r="582" spans="1:8" x14ac:dyDescent="0.3">
      <c r="A582" s="407" t="s">
        <v>217</v>
      </c>
      <c r="B582" s="346" t="s">
        <v>819</v>
      </c>
      <c r="C582" s="260" t="s">
        <v>11</v>
      </c>
      <c r="D582" s="308">
        <v>2</v>
      </c>
      <c r="E582" s="308">
        <v>6</v>
      </c>
      <c r="F582" s="26">
        <v>0</v>
      </c>
      <c r="G582" s="216">
        <f t="shared" si="55"/>
        <v>0</v>
      </c>
      <c r="H582" s="215">
        <v>4.9000000000000004</v>
      </c>
    </row>
    <row r="583" spans="1:8" x14ac:dyDescent="0.3">
      <c r="A583" s="407" t="s">
        <v>219</v>
      </c>
      <c r="B583" s="346" t="s">
        <v>819</v>
      </c>
      <c r="C583" s="260" t="s">
        <v>176</v>
      </c>
      <c r="D583" s="308">
        <v>2</v>
      </c>
      <c r="E583" s="308">
        <v>6</v>
      </c>
      <c r="F583" s="26">
        <v>0</v>
      </c>
      <c r="G583" s="216">
        <f t="shared" si="55"/>
        <v>0</v>
      </c>
      <c r="H583" s="215">
        <v>4.9000000000000004</v>
      </c>
    </row>
    <row r="584" spans="1:8" x14ac:dyDescent="0.3">
      <c r="A584" s="407" t="s">
        <v>220</v>
      </c>
      <c r="B584" s="346" t="s">
        <v>819</v>
      </c>
      <c r="C584" s="260" t="s">
        <v>224</v>
      </c>
      <c r="D584" s="308">
        <v>2</v>
      </c>
      <c r="E584" s="308">
        <v>6</v>
      </c>
      <c r="F584" s="26">
        <v>0</v>
      </c>
      <c r="G584" s="216">
        <f t="shared" si="55"/>
        <v>0</v>
      </c>
      <c r="H584" s="215">
        <v>4.9000000000000004</v>
      </c>
    </row>
    <row r="585" spans="1:8" ht="28.8" x14ac:dyDescent="0.3">
      <c r="A585" s="407" t="s">
        <v>221</v>
      </c>
      <c r="B585" s="346" t="s">
        <v>819</v>
      </c>
      <c r="C585" s="260" t="s">
        <v>820</v>
      </c>
      <c r="D585" s="308">
        <v>2</v>
      </c>
      <c r="E585" s="308">
        <v>6</v>
      </c>
      <c r="F585" s="26">
        <v>0</v>
      </c>
      <c r="G585" s="216">
        <f t="shared" si="55"/>
        <v>0</v>
      </c>
      <c r="H585" s="215">
        <v>4.9000000000000004</v>
      </c>
    </row>
    <row r="586" spans="1:8" x14ac:dyDescent="0.3">
      <c r="A586" s="407" t="s">
        <v>222</v>
      </c>
      <c r="B586" s="346" t="s">
        <v>819</v>
      </c>
      <c r="C586" s="213" t="s">
        <v>682</v>
      </c>
      <c r="D586" s="408">
        <v>0.25</v>
      </c>
      <c r="E586" s="308">
        <v>6</v>
      </c>
      <c r="F586" s="26">
        <v>0</v>
      </c>
      <c r="G586" s="216">
        <f t="shared" si="55"/>
        <v>0</v>
      </c>
      <c r="H586" s="215">
        <v>4</v>
      </c>
    </row>
    <row r="587" spans="1:8" ht="15" thickBot="1" x14ac:dyDescent="0.35">
      <c r="A587" s="407" t="s">
        <v>223</v>
      </c>
      <c r="B587" s="346" t="s">
        <v>819</v>
      </c>
      <c r="C587" s="260" t="s">
        <v>666</v>
      </c>
      <c r="D587" s="308">
        <v>2</v>
      </c>
      <c r="E587" s="308">
        <v>1</v>
      </c>
      <c r="F587" s="26">
        <v>0</v>
      </c>
      <c r="G587" s="216">
        <f t="shared" si="55"/>
        <v>0</v>
      </c>
      <c r="H587" s="215">
        <v>4.9000000000000004</v>
      </c>
    </row>
    <row r="588" spans="1:8" ht="17.399999999999999" customHeight="1" thickBot="1" x14ac:dyDescent="0.35">
      <c r="A588" s="578" t="s">
        <v>684</v>
      </c>
      <c r="B588" s="579"/>
      <c r="C588" s="579"/>
      <c r="D588" s="579"/>
      <c r="E588" s="579"/>
      <c r="F588" s="579"/>
      <c r="G588" s="579"/>
      <c r="H588" s="580"/>
    </row>
    <row r="589" spans="1:8" ht="28.8" x14ac:dyDescent="0.3">
      <c r="A589" s="484" t="s">
        <v>298</v>
      </c>
      <c r="B589" s="581" t="s">
        <v>821</v>
      </c>
      <c r="C589" s="395" t="s">
        <v>225</v>
      </c>
      <c r="D589" s="485">
        <v>2</v>
      </c>
      <c r="E589" s="485">
        <v>12</v>
      </c>
      <c r="F589" s="27">
        <v>0</v>
      </c>
      <c r="G589" s="396">
        <f>D589*E589*ROUND(F589,2)</f>
        <v>0</v>
      </c>
      <c r="H589" s="384">
        <v>4.9000000000000004</v>
      </c>
    </row>
    <row r="590" spans="1:8" x14ac:dyDescent="0.3">
      <c r="A590" s="407" t="s">
        <v>683</v>
      </c>
      <c r="B590" s="582"/>
      <c r="C590" s="305" t="s">
        <v>226</v>
      </c>
      <c r="D590" s="346">
        <v>2</v>
      </c>
      <c r="E590" s="346">
        <v>12</v>
      </c>
      <c r="F590" s="48">
        <v>0</v>
      </c>
      <c r="G590" s="340">
        <f t="shared" ref="G590:G592" si="56">D590*E590*ROUND(F590,2)</f>
        <v>0</v>
      </c>
      <c r="H590" s="307">
        <v>4.9000000000000004</v>
      </c>
    </row>
    <row r="591" spans="1:8" x14ac:dyDescent="0.3">
      <c r="A591" s="407" t="s">
        <v>685</v>
      </c>
      <c r="B591" s="582"/>
      <c r="C591" s="305" t="s">
        <v>227</v>
      </c>
      <c r="D591" s="346">
        <v>2</v>
      </c>
      <c r="E591" s="346">
        <v>12</v>
      </c>
      <c r="F591" s="48">
        <v>0</v>
      </c>
      <c r="G591" s="340">
        <f t="shared" si="56"/>
        <v>0</v>
      </c>
      <c r="H591" s="307">
        <v>4.9000000000000004</v>
      </c>
    </row>
    <row r="592" spans="1:8" x14ac:dyDescent="0.3">
      <c r="A592" s="407" t="s">
        <v>688</v>
      </c>
      <c r="B592" s="582"/>
      <c r="C592" s="305" t="s">
        <v>228</v>
      </c>
      <c r="D592" s="346">
        <v>2</v>
      </c>
      <c r="E592" s="346">
        <v>12</v>
      </c>
      <c r="F592" s="48">
        <v>0</v>
      </c>
      <c r="G592" s="340">
        <f t="shared" si="56"/>
        <v>0</v>
      </c>
      <c r="H592" s="307">
        <v>4.9000000000000004</v>
      </c>
    </row>
    <row r="593" spans="1:9" ht="28.8" x14ac:dyDescent="0.3">
      <c r="A593" s="407" t="s">
        <v>689</v>
      </c>
      <c r="B593" s="582"/>
      <c r="C593" s="305" t="s">
        <v>822</v>
      </c>
      <c r="D593" s="346">
        <v>2</v>
      </c>
      <c r="E593" s="346">
        <v>12</v>
      </c>
      <c r="F593" s="48">
        <v>0</v>
      </c>
      <c r="G593" s="365">
        <f>D593*E593*ROUND(F593,2)</f>
        <v>0</v>
      </c>
      <c r="H593" s="307">
        <v>4.9000000000000004</v>
      </c>
    </row>
    <row r="594" spans="1:9" x14ac:dyDescent="0.3">
      <c r="A594" s="407" t="s">
        <v>690</v>
      </c>
      <c r="B594" s="582"/>
      <c r="C594" s="305" t="s">
        <v>229</v>
      </c>
      <c r="D594" s="346">
        <v>2</v>
      </c>
      <c r="E594" s="346">
        <v>12</v>
      </c>
      <c r="F594" s="48">
        <v>0</v>
      </c>
      <c r="G594" s="365">
        <f t="shared" ref="G594:G595" si="57">D594*E594*ROUND(F594,2)</f>
        <v>0</v>
      </c>
      <c r="H594" s="307">
        <v>4.9000000000000004</v>
      </c>
    </row>
    <row r="595" spans="1:9" ht="15" thickBot="1" x14ac:dyDescent="0.35">
      <c r="A595" s="486" t="s">
        <v>691</v>
      </c>
      <c r="B595" s="583"/>
      <c r="C595" s="218" t="s">
        <v>666</v>
      </c>
      <c r="D595" s="266">
        <v>2</v>
      </c>
      <c r="E595" s="267">
        <v>1</v>
      </c>
      <c r="F595" s="470">
        <v>0</v>
      </c>
      <c r="G595" s="431">
        <f t="shared" si="57"/>
        <v>0</v>
      </c>
      <c r="H595" s="235">
        <v>4.9000000000000004</v>
      </c>
    </row>
    <row r="596" spans="1:9" ht="15" thickBot="1" x14ac:dyDescent="0.35">
      <c r="C596" s="412" t="s">
        <v>526</v>
      </c>
      <c r="D596" s="94"/>
      <c r="E596" s="94"/>
      <c r="F596" s="101" t="s">
        <v>12</v>
      </c>
      <c r="G596" s="102">
        <f>SUM(G589:G595,G573:G587)</f>
        <v>0</v>
      </c>
      <c r="H596" s="401"/>
    </row>
    <row r="597" spans="1:9" ht="15.6" customHeight="1" x14ac:dyDescent="0.3">
      <c r="A597" s="95"/>
      <c r="B597" s="95"/>
      <c r="C597" s="95"/>
      <c r="D597" s="95"/>
      <c r="E597" s="95"/>
      <c r="F597" s="95"/>
      <c r="G597" s="95"/>
      <c r="H597" s="95"/>
    </row>
    <row r="598" spans="1:9" x14ac:dyDescent="0.3">
      <c r="A598" s="206" t="s">
        <v>0</v>
      </c>
      <c r="B598" s="207"/>
      <c r="C598" s="206" t="s">
        <v>858</v>
      </c>
      <c r="D598" s="208"/>
      <c r="E598" s="207"/>
      <c r="F598" s="207"/>
      <c r="G598" s="207"/>
      <c r="H598" s="207"/>
    </row>
    <row r="599" spans="1:9" ht="15" thickBot="1" x14ac:dyDescent="0.35">
      <c r="A599" s="575" t="s">
        <v>104</v>
      </c>
      <c r="B599" s="576"/>
      <c r="C599" s="576"/>
      <c r="D599" s="576"/>
      <c r="E599" s="576"/>
      <c r="F599" s="576"/>
      <c r="G599" s="576"/>
      <c r="H599" s="577"/>
    </row>
    <row r="600" spans="1:9" ht="40.200000000000003" thickBot="1" x14ac:dyDescent="0.35">
      <c r="A600" s="209" t="s">
        <v>1</v>
      </c>
      <c r="B600" s="210" t="s">
        <v>2</v>
      </c>
      <c r="C600" s="210" t="s">
        <v>3</v>
      </c>
      <c r="D600" s="210" t="s">
        <v>4</v>
      </c>
      <c r="E600" s="210" t="s">
        <v>5</v>
      </c>
      <c r="F600" s="210" t="s">
        <v>6</v>
      </c>
      <c r="G600" s="210" t="s">
        <v>7</v>
      </c>
      <c r="H600" s="211" t="s">
        <v>8</v>
      </c>
    </row>
    <row r="601" spans="1:9" ht="15" thickBot="1" x14ac:dyDescent="0.35">
      <c r="A601" s="487" t="s">
        <v>863</v>
      </c>
      <c r="B601" s="488" t="s">
        <v>864</v>
      </c>
      <c r="C601" s="478" t="s">
        <v>989</v>
      </c>
      <c r="D601" s="479">
        <v>1</v>
      </c>
      <c r="E601" s="480">
        <v>12</v>
      </c>
      <c r="F601" s="481">
        <v>0</v>
      </c>
      <c r="G601" s="482">
        <f>D601*E601*ROUND(F601,2)</f>
        <v>0</v>
      </c>
      <c r="H601" s="483">
        <v>9</v>
      </c>
    </row>
    <row r="602" spans="1:9" ht="15" thickBot="1" x14ac:dyDescent="0.35">
      <c r="A602" s="413"/>
      <c r="B602" s="90"/>
      <c r="C602" s="90"/>
      <c r="D602" s="90"/>
      <c r="E602" s="90"/>
      <c r="F602" s="414" t="s">
        <v>12</v>
      </c>
      <c r="G602" s="244">
        <f>SUM(G601:G601)</f>
        <v>0</v>
      </c>
      <c r="H602" s="415"/>
      <c r="I602" s="98"/>
    </row>
    <row r="603" spans="1:9" x14ac:dyDescent="0.3">
      <c r="A603" s="95"/>
      <c r="B603" s="95"/>
      <c r="C603" s="95"/>
      <c r="D603" s="95"/>
      <c r="E603" s="95"/>
      <c r="F603" s="95"/>
      <c r="G603" s="95"/>
      <c r="H603" s="95"/>
    </row>
    <row r="604" spans="1:9" x14ac:dyDescent="0.3">
      <c r="A604" s="246" t="s">
        <v>0</v>
      </c>
      <c r="B604" s="247"/>
      <c r="C604" s="248" t="s">
        <v>42</v>
      </c>
      <c r="D604" s="249"/>
      <c r="E604" s="250"/>
      <c r="F604" s="251"/>
      <c r="G604" s="251"/>
      <c r="H604" s="250"/>
    </row>
    <row r="605" spans="1:9" ht="15" thickBot="1" x14ac:dyDescent="0.35">
      <c r="A605" s="606" t="s">
        <v>239</v>
      </c>
      <c r="B605" s="607"/>
      <c r="C605" s="607"/>
      <c r="D605" s="607"/>
      <c r="E605" s="607"/>
      <c r="F605" s="607"/>
      <c r="G605" s="607"/>
      <c r="H605" s="608"/>
    </row>
    <row r="606" spans="1:9" ht="43.8" thickBot="1" x14ac:dyDescent="0.35">
      <c r="A606" s="280" t="s">
        <v>1</v>
      </c>
      <c r="B606" s="253" t="s">
        <v>2</v>
      </c>
      <c r="C606" s="253" t="s">
        <v>3</v>
      </c>
      <c r="D606" s="253" t="s">
        <v>4</v>
      </c>
      <c r="E606" s="253" t="s">
        <v>5</v>
      </c>
      <c r="F606" s="253" t="s">
        <v>6</v>
      </c>
      <c r="G606" s="253" t="s">
        <v>7</v>
      </c>
      <c r="H606" s="254" t="s">
        <v>8</v>
      </c>
    </row>
    <row r="607" spans="1:9" x14ac:dyDescent="0.3">
      <c r="A607" s="347" t="s">
        <v>693</v>
      </c>
      <c r="B607" s="416" t="s">
        <v>14</v>
      </c>
      <c r="C607" s="358" t="s">
        <v>240</v>
      </c>
      <c r="D607" s="417">
        <v>4</v>
      </c>
      <c r="E607" s="349">
        <v>6</v>
      </c>
      <c r="F607" s="25">
        <v>0</v>
      </c>
      <c r="G607" s="364">
        <f>D607*E607*ROUND(F607,2)</f>
        <v>0</v>
      </c>
      <c r="H607" s="239" t="s">
        <v>148</v>
      </c>
    </row>
    <row r="608" spans="1:9" x14ac:dyDescent="0.3">
      <c r="A608" s="343" t="s">
        <v>694</v>
      </c>
      <c r="B608" s="367" t="s">
        <v>14</v>
      </c>
      <c r="C608" s="213" t="s">
        <v>210</v>
      </c>
      <c r="D608" s="418">
        <v>4</v>
      </c>
      <c r="E608" s="308">
        <v>6</v>
      </c>
      <c r="F608" s="26">
        <v>0</v>
      </c>
      <c r="G608" s="216">
        <f t="shared" ref="G608:G618" si="58">D608*E608*ROUND(F608,2)</f>
        <v>0</v>
      </c>
      <c r="H608" s="215" t="s">
        <v>148</v>
      </c>
    </row>
    <row r="609" spans="1:8" x14ac:dyDescent="0.3">
      <c r="A609" s="343" t="s">
        <v>695</v>
      </c>
      <c r="B609" s="367" t="s">
        <v>14</v>
      </c>
      <c r="C609" s="213" t="s">
        <v>241</v>
      </c>
      <c r="D609" s="418">
        <v>4</v>
      </c>
      <c r="E609" s="308">
        <v>6</v>
      </c>
      <c r="F609" s="26">
        <v>0</v>
      </c>
      <c r="G609" s="216">
        <f t="shared" si="58"/>
        <v>0</v>
      </c>
      <c r="H609" s="215" t="s">
        <v>148</v>
      </c>
    </row>
    <row r="610" spans="1:8" x14ac:dyDescent="0.3">
      <c r="A610" s="343" t="s">
        <v>696</v>
      </c>
      <c r="B610" s="367" t="s">
        <v>14</v>
      </c>
      <c r="C610" s="213" t="s">
        <v>230</v>
      </c>
      <c r="D610" s="418">
        <v>4</v>
      </c>
      <c r="E610" s="308">
        <v>6</v>
      </c>
      <c r="F610" s="26">
        <v>0</v>
      </c>
      <c r="G610" s="216">
        <f t="shared" si="58"/>
        <v>0</v>
      </c>
      <c r="H610" s="215" t="s">
        <v>148</v>
      </c>
    </row>
    <row r="611" spans="1:8" x14ac:dyDescent="0.3">
      <c r="A611" s="343" t="s">
        <v>697</v>
      </c>
      <c r="B611" s="367" t="s">
        <v>14</v>
      </c>
      <c r="C611" s="213" t="s">
        <v>242</v>
      </c>
      <c r="D611" s="418">
        <v>2</v>
      </c>
      <c r="E611" s="308">
        <v>6</v>
      </c>
      <c r="F611" s="26">
        <v>0</v>
      </c>
      <c r="G611" s="216">
        <f t="shared" si="58"/>
        <v>0</v>
      </c>
      <c r="H611" s="215">
        <v>4.9000000000000004</v>
      </c>
    </row>
    <row r="612" spans="1:8" x14ac:dyDescent="0.3">
      <c r="A612" s="343" t="s">
        <v>698</v>
      </c>
      <c r="B612" s="367" t="s">
        <v>14</v>
      </c>
      <c r="C612" s="213" t="s">
        <v>243</v>
      </c>
      <c r="D612" s="418">
        <v>2</v>
      </c>
      <c r="E612" s="308">
        <v>6</v>
      </c>
      <c r="F612" s="26">
        <v>0</v>
      </c>
      <c r="G612" s="216">
        <f t="shared" si="58"/>
        <v>0</v>
      </c>
      <c r="H612" s="215">
        <v>4.9000000000000004</v>
      </c>
    </row>
    <row r="613" spans="1:8" x14ac:dyDescent="0.3">
      <c r="A613" s="343" t="s">
        <v>699</v>
      </c>
      <c r="B613" s="367" t="s">
        <v>14</v>
      </c>
      <c r="C613" s="213" t="s">
        <v>244</v>
      </c>
      <c r="D613" s="418">
        <v>2</v>
      </c>
      <c r="E613" s="308">
        <v>6</v>
      </c>
      <c r="F613" s="26">
        <v>0</v>
      </c>
      <c r="G613" s="216">
        <f t="shared" si="58"/>
        <v>0</v>
      </c>
      <c r="H613" s="215">
        <v>4.9000000000000004</v>
      </c>
    </row>
    <row r="614" spans="1:8" x14ac:dyDescent="0.3">
      <c r="A614" s="343" t="s">
        <v>700</v>
      </c>
      <c r="B614" s="367" t="s">
        <v>14</v>
      </c>
      <c r="C614" s="213" t="s">
        <v>245</v>
      </c>
      <c r="D614" s="418">
        <v>2</v>
      </c>
      <c r="E614" s="308">
        <v>6</v>
      </c>
      <c r="F614" s="26">
        <v>0</v>
      </c>
      <c r="G614" s="216">
        <f t="shared" si="58"/>
        <v>0</v>
      </c>
      <c r="H614" s="215">
        <v>4.9000000000000004</v>
      </c>
    </row>
    <row r="615" spans="1:8" ht="28.8" x14ac:dyDescent="0.3">
      <c r="A615" s="343" t="s">
        <v>701</v>
      </c>
      <c r="B615" s="367" t="s">
        <v>14</v>
      </c>
      <c r="C615" s="213" t="s">
        <v>246</v>
      </c>
      <c r="D615" s="418">
        <v>4</v>
      </c>
      <c r="E615" s="308">
        <v>6</v>
      </c>
      <c r="F615" s="26">
        <v>0</v>
      </c>
      <c r="G615" s="216">
        <f t="shared" si="58"/>
        <v>0</v>
      </c>
      <c r="H615" s="215" t="s">
        <v>148</v>
      </c>
    </row>
    <row r="616" spans="1:8" x14ac:dyDescent="0.3">
      <c r="A616" s="343" t="s">
        <v>702</v>
      </c>
      <c r="B616" s="367" t="s">
        <v>14</v>
      </c>
      <c r="C616" s="213" t="s">
        <v>247</v>
      </c>
      <c r="D616" s="418">
        <v>4</v>
      </c>
      <c r="E616" s="308">
        <v>5</v>
      </c>
      <c r="F616" s="26">
        <v>0</v>
      </c>
      <c r="G616" s="216">
        <f t="shared" si="58"/>
        <v>0</v>
      </c>
      <c r="H616" s="215" t="s">
        <v>148</v>
      </c>
    </row>
    <row r="617" spans="1:8" x14ac:dyDescent="0.3">
      <c r="A617" s="343" t="s">
        <v>703</v>
      </c>
      <c r="B617" s="367" t="s">
        <v>14</v>
      </c>
      <c r="C617" s="213" t="s">
        <v>248</v>
      </c>
      <c r="D617" s="418">
        <v>4</v>
      </c>
      <c r="E617" s="308">
        <v>1</v>
      </c>
      <c r="F617" s="26">
        <v>0</v>
      </c>
      <c r="G617" s="216">
        <f t="shared" si="58"/>
        <v>0</v>
      </c>
      <c r="H617" s="215" t="s">
        <v>148</v>
      </c>
    </row>
    <row r="618" spans="1:8" x14ac:dyDescent="0.3">
      <c r="A618" s="343" t="s">
        <v>704</v>
      </c>
      <c r="B618" s="367" t="s">
        <v>14</v>
      </c>
      <c r="C618" s="213" t="s">
        <v>249</v>
      </c>
      <c r="D618" s="419">
        <v>4</v>
      </c>
      <c r="E618" s="308">
        <v>1</v>
      </c>
      <c r="F618" s="26">
        <v>0</v>
      </c>
      <c r="G618" s="216">
        <f t="shared" si="58"/>
        <v>0</v>
      </c>
      <c r="H618" s="215" t="s">
        <v>148</v>
      </c>
    </row>
    <row r="619" spans="1:8" x14ac:dyDescent="0.3">
      <c r="A619" s="343" t="s">
        <v>705</v>
      </c>
      <c r="B619" s="367" t="str">
        <f t="shared" ref="B619:B620" si="59">B618</f>
        <v>EZS</v>
      </c>
      <c r="C619" s="213" t="s">
        <v>682</v>
      </c>
      <c r="D619" s="419">
        <v>0.25</v>
      </c>
      <c r="E619" s="308">
        <v>6</v>
      </c>
      <c r="F619" s="26">
        <v>0</v>
      </c>
      <c r="G619" s="224">
        <f t="shared" ref="G619" si="60">D619*E619*ROUND(F619,2)</f>
        <v>0</v>
      </c>
      <c r="H619" s="215">
        <v>4</v>
      </c>
    </row>
    <row r="620" spans="1:8" ht="15" thickBot="1" x14ac:dyDescent="0.35">
      <c r="A620" s="354" t="s">
        <v>706</v>
      </c>
      <c r="B620" s="378" t="str">
        <f t="shared" si="59"/>
        <v>EZS</v>
      </c>
      <c r="C620" s="231" t="s">
        <v>666</v>
      </c>
      <c r="D620" s="420">
        <v>4</v>
      </c>
      <c r="E620" s="356">
        <v>1</v>
      </c>
      <c r="F620" s="197">
        <v>0</v>
      </c>
      <c r="G620" s="240">
        <f>D620*E620*ROUND(F620,2)</f>
        <v>0</v>
      </c>
      <c r="H620" s="235" t="s">
        <v>148</v>
      </c>
    </row>
    <row r="621" spans="1:8" ht="15" thickBot="1" x14ac:dyDescent="0.35">
      <c r="A621" s="57"/>
      <c r="B621" s="57"/>
      <c r="D621" s="94"/>
      <c r="E621" s="94"/>
      <c r="F621" s="101" t="s">
        <v>12</v>
      </c>
      <c r="G621" s="102">
        <f>SUM(G607:G620)</f>
        <v>0</v>
      </c>
      <c r="H621" s="421"/>
    </row>
    <row r="622" spans="1:8" x14ac:dyDescent="0.3">
      <c r="A622" s="57"/>
      <c r="B622" s="57"/>
      <c r="D622" s="94"/>
      <c r="E622" s="94"/>
      <c r="F622" s="192"/>
      <c r="G622" s="405"/>
      <c r="H622" s="406"/>
    </row>
    <row r="623" spans="1:8" x14ac:dyDescent="0.3">
      <c r="A623" s="206" t="s">
        <v>0</v>
      </c>
      <c r="B623" s="207"/>
      <c r="C623" s="206" t="s">
        <v>850</v>
      </c>
      <c r="D623" s="208"/>
      <c r="E623" s="207"/>
      <c r="F623" s="207"/>
      <c r="G623" s="207"/>
      <c r="H623" s="207"/>
    </row>
    <row r="624" spans="1:8" ht="15" thickBot="1" x14ac:dyDescent="0.35">
      <c r="A624" s="603" t="s">
        <v>239</v>
      </c>
      <c r="B624" s="604"/>
      <c r="C624" s="604"/>
      <c r="D624" s="604"/>
      <c r="E624" s="604"/>
      <c r="F624" s="604"/>
      <c r="G624" s="604"/>
      <c r="H624" s="605"/>
    </row>
    <row r="625" spans="1:8" ht="40.200000000000003" thickBot="1" x14ac:dyDescent="0.35">
      <c r="A625" s="209" t="s">
        <v>1</v>
      </c>
      <c r="B625" s="210" t="s">
        <v>2</v>
      </c>
      <c r="C625" s="210" t="s">
        <v>3</v>
      </c>
      <c r="D625" s="210" t="s">
        <v>4</v>
      </c>
      <c r="E625" s="210" t="s">
        <v>5</v>
      </c>
      <c r="F625" s="210" t="s">
        <v>6</v>
      </c>
      <c r="G625" s="210" t="s">
        <v>7</v>
      </c>
      <c r="H625" s="211" t="s">
        <v>8</v>
      </c>
    </row>
    <row r="626" spans="1:8" x14ac:dyDescent="0.3">
      <c r="A626" s="347" t="s">
        <v>126</v>
      </c>
      <c r="B626" s="416" t="s">
        <v>826</v>
      </c>
      <c r="C626" s="358" t="s">
        <v>44</v>
      </c>
      <c r="D626" s="417">
        <v>2</v>
      </c>
      <c r="E626" s="349">
        <v>2</v>
      </c>
      <c r="F626" s="25">
        <v>0</v>
      </c>
      <c r="G626" s="364">
        <f>D626*E626*ROUND(F626,2)</f>
        <v>0</v>
      </c>
      <c r="H626" s="239">
        <v>4.9000000000000004</v>
      </c>
    </row>
    <row r="627" spans="1:8" x14ac:dyDescent="0.3">
      <c r="A627" s="343" t="s">
        <v>127</v>
      </c>
      <c r="B627" s="367" t="s">
        <v>826</v>
      </c>
      <c r="C627" s="213" t="s">
        <v>45</v>
      </c>
      <c r="D627" s="418">
        <v>2</v>
      </c>
      <c r="E627" s="308">
        <v>2</v>
      </c>
      <c r="F627" s="26">
        <v>0</v>
      </c>
      <c r="G627" s="216">
        <f t="shared" ref="G627:G649" si="61">D627*E627*ROUND(F627,2)</f>
        <v>0</v>
      </c>
      <c r="H627" s="215">
        <v>4.9000000000000004</v>
      </c>
    </row>
    <row r="628" spans="1:8" x14ac:dyDescent="0.3">
      <c r="A628" s="343" t="s">
        <v>128</v>
      </c>
      <c r="B628" s="367" t="s">
        <v>826</v>
      </c>
      <c r="C628" s="213" t="s">
        <v>46</v>
      </c>
      <c r="D628" s="418">
        <v>2</v>
      </c>
      <c r="E628" s="308">
        <v>2</v>
      </c>
      <c r="F628" s="26">
        <v>0</v>
      </c>
      <c r="G628" s="216">
        <f t="shared" si="61"/>
        <v>0</v>
      </c>
      <c r="H628" s="215">
        <v>4.9000000000000004</v>
      </c>
    </row>
    <row r="629" spans="1:8" x14ac:dyDescent="0.3">
      <c r="A629" s="343" t="s">
        <v>129</v>
      </c>
      <c r="B629" s="367" t="s">
        <v>826</v>
      </c>
      <c r="C629" s="213" t="s">
        <v>47</v>
      </c>
      <c r="D629" s="418">
        <v>2</v>
      </c>
      <c r="E629" s="308">
        <v>2</v>
      </c>
      <c r="F629" s="26">
        <v>0</v>
      </c>
      <c r="G629" s="216">
        <f t="shared" si="61"/>
        <v>0</v>
      </c>
      <c r="H629" s="215">
        <v>4.9000000000000004</v>
      </c>
    </row>
    <row r="630" spans="1:8" x14ac:dyDescent="0.3">
      <c r="A630" s="343" t="s">
        <v>130</v>
      </c>
      <c r="B630" s="367" t="s">
        <v>826</v>
      </c>
      <c r="C630" s="213" t="s">
        <v>48</v>
      </c>
      <c r="D630" s="418">
        <v>2</v>
      </c>
      <c r="E630" s="308">
        <v>2</v>
      </c>
      <c r="F630" s="26">
        <v>0</v>
      </c>
      <c r="G630" s="216">
        <f t="shared" si="61"/>
        <v>0</v>
      </c>
      <c r="H630" s="215">
        <v>4.9000000000000004</v>
      </c>
    </row>
    <row r="631" spans="1:8" x14ac:dyDescent="0.3">
      <c r="A631" s="343" t="s">
        <v>131</v>
      </c>
      <c r="B631" s="367" t="s">
        <v>826</v>
      </c>
      <c r="C631" s="213" t="s">
        <v>250</v>
      </c>
      <c r="D631" s="418">
        <v>2</v>
      </c>
      <c r="E631" s="308">
        <v>2</v>
      </c>
      <c r="F631" s="26">
        <v>0</v>
      </c>
      <c r="G631" s="216">
        <f t="shared" si="61"/>
        <v>0</v>
      </c>
      <c r="H631" s="215">
        <v>4.9000000000000004</v>
      </c>
    </row>
    <row r="632" spans="1:8" x14ac:dyDescent="0.3">
      <c r="A632" s="343" t="s">
        <v>132</v>
      </c>
      <c r="B632" s="367" t="s">
        <v>826</v>
      </c>
      <c r="C632" s="213" t="s">
        <v>50</v>
      </c>
      <c r="D632" s="418">
        <v>2</v>
      </c>
      <c r="E632" s="308">
        <v>2</v>
      </c>
      <c r="F632" s="26">
        <v>0</v>
      </c>
      <c r="G632" s="216">
        <f t="shared" si="61"/>
        <v>0</v>
      </c>
      <c r="H632" s="215">
        <v>4.9000000000000004</v>
      </c>
    </row>
    <row r="633" spans="1:8" x14ac:dyDescent="0.3">
      <c r="A633" s="343" t="s">
        <v>133</v>
      </c>
      <c r="B633" s="367" t="s">
        <v>826</v>
      </c>
      <c r="C633" s="213" t="s">
        <v>51</v>
      </c>
      <c r="D633" s="418">
        <v>2</v>
      </c>
      <c r="E633" s="308">
        <v>2</v>
      </c>
      <c r="F633" s="26">
        <v>0</v>
      </c>
      <c r="G633" s="216">
        <f t="shared" si="61"/>
        <v>0</v>
      </c>
      <c r="H633" s="215">
        <v>4.9000000000000004</v>
      </c>
    </row>
    <row r="634" spans="1:8" x14ac:dyDescent="0.3">
      <c r="A634" s="343" t="s">
        <v>134</v>
      </c>
      <c r="B634" s="367" t="s">
        <v>826</v>
      </c>
      <c r="C634" s="213" t="s">
        <v>251</v>
      </c>
      <c r="D634" s="418">
        <v>2</v>
      </c>
      <c r="E634" s="308">
        <v>2</v>
      </c>
      <c r="F634" s="26">
        <v>0</v>
      </c>
      <c r="G634" s="216">
        <f t="shared" si="61"/>
        <v>0</v>
      </c>
      <c r="H634" s="215">
        <v>4.9000000000000004</v>
      </c>
    </row>
    <row r="635" spans="1:8" x14ac:dyDescent="0.3">
      <c r="A635" s="343" t="s">
        <v>135</v>
      </c>
      <c r="B635" s="367" t="s">
        <v>826</v>
      </c>
      <c r="C635" s="213" t="s">
        <v>52</v>
      </c>
      <c r="D635" s="418">
        <v>2</v>
      </c>
      <c r="E635" s="308">
        <v>2</v>
      </c>
      <c r="F635" s="26">
        <v>0</v>
      </c>
      <c r="G635" s="216">
        <f t="shared" si="61"/>
        <v>0</v>
      </c>
      <c r="H635" s="215">
        <v>4.9000000000000004</v>
      </c>
    </row>
    <row r="636" spans="1:8" x14ac:dyDescent="0.3">
      <c r="A636" s="343" t="s">
        <v>136</v>
      </c>
      <c r="B636" s="367" t="s">
        <v>826</v>
      </c>
      <c r="C636" s="213" t="s">
        <v>53</v>
      </c>
      <c r="D636" s="418">
        <v>2</v>
      </c>
      <c r="E636" s="308">
        <v>2</v>
      </c>
      <c r="F636" s="26">
        <v>0</v>
      </c>
      <c r="G636" s="216">
        <f t="shared" si="61"/>
        <v>0</v>
      </c>
      <c r="H636" s="215">
        <v>4.9000000000000004</v>
      </c>
    </row>
    <row r="637" spans="1:8" x14ac:dyDescent="0.3">
      <c r="A637" s="343" t="s">
        <v>137</v>
      </c>
      <c r="B637" s="367" t="s">
        <v>826</v>
      </c>
      <c r="C637" s="213" t="s">
        <v>252</v>
      </c>
      <c r="D637" s="418">
        <v>2</v>
      </c>
      <c r="E637" s="308">
        <v>2</v>
      </c>
      <c r="F637" s="26">
        <v>0</v>
      </c>
      <c r="G637" s="216">
        <f t="shared" si="61"/>
        <v>0</v>
      </c>
      <c r="H637" s="215">
        <v>4.9000000000000004</v>
      </c>
    </row>
    <row r="638" spans="1:8" x14ac:dyDescent="0.3">
      <c r="A638" s="343" t="s">
        <v>138</v>
      </c>
      <c r="B638" s="367" t="s">
        <v>826</v>
      </c>
      <c r="C638" s="213" t="s">
        <v>827</v>
      </c>
      <c r="D638" s="418">
        <v>2</v>
      </c>
      <c r="E638" s="308">
        <v>2</v>
      </c>
      <c r="F638" s="26">
        <v>0</v>
      </c>
      <c r="G638" s="216">
        <f t="shared" si="61"/>
        <v>0</v>
      </c>
      <c r="H638" s="215">
        <v>4.9000000000000004</v>
      </c>
    </row>
    <row r="639" spans="1:8" x14ac:dyDescent="0.3">
      <c r="A639" s="343" t="s">
        <v>139</v>
      </c>
      <c r="B639" s="367" t="s">
        <v>826</v>
      </c>
      <c r="C639" s="213" t="s">
        <v>56</v>
      </c>
      <c r="D639" s="418">
        <v>2</v>
      </c>
      <c r="E639" s="308">
        <v>2</v>
      </c>
      <c r="F639" s="26">
        <v>0</v>
      </c>
      <c r="G639" s="216">
        <f t="shared" si="61"/>
        <v>0</v>
      </c>
      <c r="H639" s="215">
        <v>4.9000000000000004</v>
      </c>
    </row>
    <row r="640" spans="1:8" x14ac:dyDescent="0.3">
      <c r="A640" s="343" t="s">
        <v>140</v>
      </c>
      <c r="B640" s="367" t="s">
        <v>826</v>
      </c>
      <c r="C640" s="213" t="s">
        <v>57</v>
      </c>
      <c r="D640" s="418">
        <v>2</v>
      </c>
      <c r="E640" s="308">
        <v>2</v>
      </c>
      <c r="F640" s="26">
        <v>0</v>
      </c>
      <c r="G640" s="216">
        <f t="shared" si="61"/>
        <v>0</v>
      </c>
      <c r="H640" s="215">
        <v>4.9000000000000004</v>
      </c>
    </row>
    <row r="641" spans="1:8" x14ac:dyDescent="0.3">
      <c r="A641" s="343" t="s">
        <v>141</v>
      </c>
      <c r="B641" s="367" t="s">
        <v>826</v>
      </c>
      <c r="C641" s="213" t="s">
        <v>58</v>
      </c>
      <c r="D641" s="418">
        <v>2</v>
      </c>
      <c r="E641" s="308">
        <v>2</v>
      </c>
      <c r="F641" s="26">
        <v>0</v>
      </c>
      <c r="G641" s="216">
        <f t="shared" si="61"/>
        <v>0</v>
      </c>
      <c r="H641" s="215">
        <v>4.9000000000000004</v>
      </c>
    </row>
    <row r="642" spans="1:8" x14ac:dyDescent="0.3">
      <c r="A642" s="343" t="s">
        <v>142</v>
      </c>
      <c r="B642" s="367" t="s">
        <v>826</v>
      </c>
      <c r="C642" s="213" t="s">
        <v>59</v>
      </c>
      <c r="D642" s="418">
        <v>2</v>
      </c>
      <c r="E642" s="308">
        <v>2</v>
      </c>
      <c r="F642" s="26">
        <v>0</v>
      </c>
      <c r="G642" s="216">
        <f t="shared" si="61"/>
        <v>0</v>
      </c>
      <c r="H642" s="215">
        <v>4.9000000000000004</v>
      </c>
    </row>
    <row r="643" spans="1:8" x14ac:dyDescent="0.3">
      <c r="A643" s="343" t="s">
        <v>143</v>
      </c>
      <c r="B643" s="367" t="s">
        <v>826</v>
      </c>
      <c r="C643" s="213" t="s">
        <v>828</v>
      </c>
      <c r="D643" s="418">
        <v>2</v>
      </c>
      <c r="E643" s="308">
        <v>2</v>
      </c>
      <c r="F643" s="26">
        <v>0</v>
      </c>
      <c r="G643" s="216">
        <f t="shared" si="61"/>
        <v>0</v>
      </c>
      <c r="H643" s="215">
        <v>4.9000000000000004</v>
      </c>
    </row>
    <row r="644" spans="1:8" x14ac:dyDescent="0.3">
      <c r="A644" s="343" t="s">
        <v>144</v>
      </c>
      <c r="B644" s="367" t="s">
        <v>826</v>
      </c>
      <c r="C644" s="213" t="s">
        <v>61</v>
      </c>
      <c r="D644" s="418">
        <v>2</v>
      </c>
      <c r="E644" s="308">
        <v>2</v>
      </c>
      <c r="F644" s="26">
        <v>0</v>
      </c>
      <c r="G644" s="216">
        <f t="shared" si="61"/>
        <v>0</v>
      </c>
      <c r="H644" s="215">
        <v>4.9000000000000004</v>
      </c>
    </row>
    <row r="645" spans="1:8" x14ac:dyDescent="0.3">
      <c r="A645" s="343" t="s">
        <v>145</v>
      </c>
      <c r="B645" s="367" t="s">
        <v>826</v>
      </c>
      <c r="C645" s="213" t="s">
        <v>62</v>
      </c>
      <c r="D645" s="418">
        <v>2</v>
      </c>
      <c r="E645" s="308">
        <v>2</v>
      </c>
      <c r="F645" s="26">
        <v>0</v>
      </c>
      <c r="G645" s="216">
        <f t="shared" si="61"/>
        <v>0</v>
      </c>
      <c r="H645" s="215">
        <v>4.9000000000000004</v>
      </c>
    </row>
    <row r="646" spans="1:8" x14ac:dyDescent="0.3">
      <c r="A646" s="343" t="s">
        <v>146</v>
      </c>
      <c r="B646" s="367" t="s">
        <v>826</v>
      </c>
      <c r="C646" s="213" t="s">
        <v>253</v>
      </c>
      <c r="D646" s="418">
        <v>2</v>
      </c>
      <c r="E646" s="308">
        <v>2</v>
      </c>
      <c r="F646" s="26">
        <v>0</v>
      </c>
      <c r="G646" s="216">
        <f t="shared" si="61"/>
        <v>0</v>
      </c>
      <c r="H646" s="215">
        <v>4.9000000000000004</v>
      </c>
    </row>
    <row r="647" spans="1:8" x14ac:dyDescent="0.3">
      <c r="A647" s="343" t="s">
        <v>147</v>
      </c>
      <c r="B647" s="367" t="s">
        <v>826</v>
      </c>
      <c r="C647" s="213" t="s">
        <v>254</v>
      </c>
      <c r="D647" s="418">
        <v>2</v>
      </c>
      <c r="E647" s="308">
        <v>2</v>
      </c>
      <c r="F647" s="26">
        <v>0</v>
      </c>
      <c r="G647" s="216">
        <f t="shared" si="61"/>
        <v>0</v>
      </c>
      <c r="H647" s="215">
        <v>4.9000000000000004</v>
      </c>
    </row>
    <row r="648" spans="1:8" x14ac:dyDescent="0.3">
      <c r="A648" s="343" t="s">
        <v>723</v>
      </c>
      <c r="B648" s="367" t="s">
        <v>826</v>
      </c>
      <c r="C648" s="213" t="s">
        <v>829</v>
      </c>
      <c r="D648" s="418">
        <v>2</v>
      </c>
      <c r="E648" s="308">
        <v>2</v>
      </c>
      <c r="F648" s="26">
        <v>0</v>
      </c>
      <c r="G648" s="216">
        <f t="shared" si="61"/>
        <v>0</v>
      </c>
      <c r="H648" s="215">
        <v>4.9000000000000004</v>
      </c>
    </row>
    <row r="649" spans="1:8" ht="15" customHeight="1" x14ac:dyDescent="0.3">
      <c r="A649" s="343" t="s">
        <v>724</v>
      </c>
      <c r="B649" s="367" t="s">
        <v>826</v>
      </c>
      <c r="C649" s="213" t="s">
        <v>80</v>
      </c>
      <c r="D649" s="418">
        <v>2</v>
      </c>
      <c r="E649" s="308">
        <v>2</v>
      </c>
      <c r="F649" s="26">
        <v>0</v>
      </c>
      <c r="G649" s="216">
        <f t="shared" si="61"/>
        <v>0</v>
      </c>
      <c r="H649" s="215">
        <v>4.9000000000000004</v>
      </c>
    </row>
    <row r="650" spans="1:8" ht="28.8" x14ac:dyDescent="0.3">
      <c r="A650" s="343" t="s">
        <v>726</v>
      </c>
      <c r="B650" s="367" t="s">
        <v>826</v>
      </c>
      <c r="C650" s="225" t="s">
        <v>725</v>
      </c>
      <c r="D650" s="422">
        <v>0.25</v>
      </c>
      <c r="E650" s="346">
        <v>2</v>
      </c>
      <c r="F650" s="26">
        <v>0</v>
      </c>
      <c r="G650" s="365">
        <f>D650*E650*ROUND(F650,2)</f>
        <v>0</v>
      </c>
      <c r="H650" s="307">
        <v>4</v>
      </c>
    </row>
    <row r="651" spans="1:8" ht="15" thickBot="1" x14ac:dyDescent="0.35">
      <c r="A651" s="354" t="s">
        <v>727</v>
      </c>
      <c r="B651" s="378" t="s">
        <v>43</v>
      </c>
      <c r="C651" s="231" t="s">
        <v>666</v>
      </c>
      <c r="D651" s="420">
        <v>2</v>
      </c>
      <c r="E651" s="356">
        <v>1</v>
      </c>
      <c r="F651" s="197">
        <v>0</v>
      </c>
      <c r="G651" s="431">
        <f t="shared" ref="G651" si="62">D651*E651*ROUND(F651,2)</f>
        <v>0</v>
      </c>
      <c r="H651" s="235">
        <v>4.9000000000000004</v>
      </c>
    </row>
    <row r="652" spans="1:8" x14ac:dyDescent="0.3">
      <c r="A652" s="57"/>
      <c r="B652" s="57"/>
      <c r="D652" s="94"/>
      <c r="E652" s="94"/>
      <c r="H652" s="94"/>
    </row>
    <row r="653" spans="1:8" x14ac:dyDescent="0.3">
      <c r="A653" s="246" t="s">
        <v>0</v>
      </c>
      <c r="B653" s="247"/>
      <c r="C653" s="248" t="s">
        <v>728</v>
      </c>
      <c r="D653" s="249"/>
      <c r="E653" s="250"/>
      <c r="F653" s="251"/>
      <c r="G653" s="251"/>
      <c r="H653" s="250"/>
    </row>
    <row r="654" spans="1:8" ht="15" thickBot="1" x14ac:dyDescent="0.35">
      <c r="A654" s="606" t="s">
        <v>239</v>
      </c>
      <c r="B654" s="607"/>
      <c r="C654" s="607"/>
      <c r="D654" s="607"/>
      <c r="E654" s="607"/>
      <c r="F654" s="607"/>
      <c r="G654" s="607"/>
      <c r="H654" s="608"/>
    </row>
    <row r="655" spans="1:8" ht="43.8" thickBot="1" x14ac:dyDescent="0.35">
      <c r="A655" s="252" t="s">
        <v>1</v>
      </c>
      <c r="B655" s="294" t="s">
        <v>2</v>
      </c>
      <c r="C655" s="294" t="s">
        <v>3</v>
      </c>
      <c r="D655" s="294" t="s">
        <v>4</v>
      </c>
      <c r="E655" s="294" t="s">
        <v>5</v>
      </c>
      <c r="F655" s="294" t="s">
        <v>6</v>
      </c>
      <c r="G655" s="294" t="s">
        <v>7</v>
      </c>
      <c r="H655" s="295" t="s">
        <v>8</v>
      </c>
    </row>
    <row r="656" spans="1:8" ht="15" thickBot="1" x14ac:dyDescent="0.35">
      <c r="A656" s="609" t="s">
        <v>729</v>
      </c>
      <c r="B656" s="610"/>
      <c r="C656" s="610"/>
      <c r="D656" s="610"/>
      <c r="E656" s="610"/>
      <c r="F656" s="610"/>
      <c r="G656" s="610"/>
      <c r="H656" s="611"/>
    </row>
    <row r="657" spans="1:8" x14ac:dyDescent="0.3">
      <c r="A657" s="316" t="s">
        <v>732</v>
      </c>
      <c r="B657" s="255" t="s">
        <v>830</v>
      </c>
      <c r="C657" s="256" t="s">
        <v>44</v>
      </c>
      <c r="D657" s="257">
        <v>2</v>
      </c>
      <c r="E657" s="258">
        <v>4</v>
      </c>
      <c r="F657" s="25">
        <v>0</v>
      </c>
      <c r="G657" s="364">
        <f>D657*E657*ROUND(F657,2)</f>
        <v>0</v>
      </c>
      <c r="H657" s="239">
        <v>4.9000000000000004</v>
      </c>
    </row>
    <row r="658" spans="1:8" x14ac:dyDescent="0.3">
      <c r="A658" s="281" t="s">
        <v>733</v>
      </c>
      <c r="B658" s="259" t="s">
        <v>830</v>
      </c>
      <c r="C658" s="260" t="s">
        <v>45</v>
      </c>
      <c r="D658" s="261">
        <v>2</v>
      </c>
      <c r="E658" s="262">
        <v>4</v>
      </c>
      <c r="F658" s="26">
        <v>0</v>
      </c>
      <c r="G658" s="216">
        <f t="shared" ref="G658:G675" si="63">D658*E658*ROUND(F658,2)</f>
        <v>0</v>
      </c>
      <c r="H658" s="215">
        <v>4.9000000000000004</v>
      </c>
    </row>
    <row r="659" spans="1:8" x14ac:dyDescent="0.3">
      <c r="A659" s="281" t="s">
        <v>734</v>
      </c>
      <c r="B659" s="259" t="s">
        <v>830</v>
      </c>
      <c r="C659" s="260" t="s">
        <v>46</v>
      </c>
      <c r="D659" s="261">
        <v>2</v>
      </c>
      <c r="E659" s="262">
        <v>4</v>
      </c>
      <c r="F659" s="26">
        <v>0</v>
      </c>
      <c r="G659" s="216">
        <f t="shared" si="63"/>
        <v>0</v>
      </c>
      <c r="H659" s="215">
        <v>4.9000000000000004</v>
      </c>
    </row>
    <row r="660" spans="1:8" x14ac:dyDescent="0.3">
      <c r="A660" s="281" t="s">
        <v>736</v>
      </c>
      <c r="B660" s="259" t="s">
        <v>830</v>
      </c>
      <c r="C660" s="260" t="s">
        <v>735</v>
      </c>
      <c r="D660" s="261">
        <v>2</v>
      </c>
      <c r="E660" s="262">
        <v>4</v>
      </c>
      <c r="F660" s="26">
        <v>0</v>
      </c>
      <c r="G660" s="216">
        <f t="shared" si="63"/>
        <v>0</v>
      </c>
      <c r="H660" s="215">
        <v>4.9000000000000004</v>
      </c>
    </row>
    <row r="661" spans="1:8" x14ac:dyDescent="0.3">
      <c r="A661" s="281" t="s">
        <v>737</v>
      </c>
      <c r="B661" s="259" t="s">
        <v>830</v>
      </c>
      <c r="C661" s="260" t="s">
        <v>48</v>
      </c>
      <c r="D661" s="261">
        <v>2</v>
      </c>
      <c r="E661" s="262">
        <v>4</v>
      </c>
      <c r="F661" s="26">
        <v>0</v>
      </c>
      <c r="G661" s="216">
        <f t="shared" si="63"/>
        <v>0</v>
      </c>
      <c r="H661" s="215">
        <v>4.9000000000000004</v>
      </c>
    </row>
    <row r="662" spans="1:8" x14ac:dyDescent="0.3">
      <c r="A662" s="281" t="s">
        <v>739</v>
      </c>
      <c r="B662" s="259" t="s">
        <v>830</v>
      </c>
      <c r="C662" s="260" t="s">
        <v>738</v>
      </c>
      <c r="D662" s="261">
        <v>2</v>
      </c>
      <c r="E662" s="262">
        <v>4</v>
      </c>
      <c r="F662" s="26">
        <v>0</v>
      </c>
      <c r="G662" s="216">
        <f t="shared" si="63"/>
        <v>0</v>
      </c>
      <c r="H662" s="215">
        <v>4.9000000000000004</v>
      </c>
    </row>
    <row r="663" spans="1:8" x14ac:dyDescent="0.3">
      <c r="A663" s="281" t="s">
        <v>740</v>
      </c>
      <c r="B663" s="259" t="s">
        <v>830</v>
      </c>
      <c r="C663" s="260" t="s">
        <v>116</v>
      </c>
      <c r="D663" s="261">
        <v>2</v>
      </c>
      <c r="E663" s="262">
        <v>4</v>
      </c>
      <c r="F663" s="26">
        <v>0</v>
      </c>
      <c r="G663" s="216">
        <f t="shared" si="63"/>
        <v>0</v>
      </c>
      <c r="H663" s="215">
        <v>4.9000000000000004</v>
      </c>
    </row>
    <row r="664" spans="1:8" x14ac:dyDescent="0.3">
      <c r="A664" s="281" t="s">
        <v>741</v>
      </c>
      <c r="B664" s="259" t="s">
        <v>830</v>
      </c>
      <c r="C664" s="260" t="s">
        <v>51</v>
      </c>
      <c r="D664" s="261">
        <v>2</v>
      </c>
      <c r="E664" s="262">
        <v>4</v>
      </c>
      <c r="F664" s="26">
        <v>0</v>
      </c>
      <c r="G664" s="216">
        <f t="shared" si="63"/>
        <v>0</v>
      </c>
      <c r="H664" s="215">
        <v>4.9000000000000004</v>
      </c>
    </row>
    <row r="665" spans="1:8" x14ac:dyDescent="0.3">
      <c r="A665" s="281" t="s">
        <v>742</v>
      </c>
      <c r="B665" s="259" t="s">
        <v>830</v>
      </c>
      <c r="C665" s="260" t="s">
        <v>251</v>
      </c>
      <c r="D665" s="261">
        <v>2</v>
      </c>
      <c r="E665" s="262">
        <v>4</v>
      </c>
      <c r="F665" s="26">
        <v>0</v>
      </c>
      <c r="G665" s="216">
        <f t="shared" si="63"/>
        <v>0</v>
      </c>
      <c r="H665" s="215">
        <v>4.9000000000000004</v>
      </c>
    </row>
    <row r="666" spans="1:8" x14ac:dyDescent="0.3">
      <c r="A666" s="281" t="s">
        <v>743</v>
      </c>
      <c r="B666" s="259" t="s">
        <v>830</v>
      </c>
      <c r="C666" s="260" t="s">
        <v>52</v>
      </c>
      <c r="D666" s="261">
        <v>2</v>
      </c>
      <c r="E666" s="262">
        <v>4</v>
      </c>
      <c r="F666" s="26">
        <v>0</v>
      </c>
      <c r="G666" s="216">
        <f t="shared" si="63"/>
        <v>0</v>
      </c>
      <c r="H666" s="215">
        <v>4.9000000000000004</v>
      </c>
    </row>
    <row r="667" spans="1:8" ht="28.8" x14ac:dyDescent="0.3">
      <c r="A667" s="281" t="s">
        <v>745</v>
      </c>
      <c r="B667" s="259" t="s">
        <v>830</v>
      </c>
      <c r="C667" s="260" t="s">
        <v>744</v>
      </c>
      <c r="D667" s="261">
        <v>2</v>
      </c>
      <c r="E667" s="262">
        <v>4</v>
      </c>
      <c r="F667" s="26">
        <v>0</v>
      </c>
      <c r="G667" s="216">
        <f t="shared" si="63"/>
        <v>0</v>
      </c>
      <c r="H667" s="215">
        <v>4.9000000000000004</v>
      </c>
    </row>
    <row r="668" spans="1:8" x14ac:dyDescent="0.3">
      <c r="A668" s="281" t="s">
        <v>747</v>
      </c>
      <c r="B668" s="259" t="s">
        <v>830</v>
      </c>
      <c r="C668" s="260" t="s">
        <v>746</v>
      </c>
      <c r="D668" s="261">
        <v>2</v>
      </c>
      <c r="E668" s="262">
        <v>4</v>
      </c>
      <c r="F668" s="26">
        <v>0</v>
      </c>
      <c r="G668" s="216">
        <f t="shared" si="63"/>
        <v>0</v>
      </c>
      <c r="H668" s="215">
        <v>4.9000000000000004</v>
      </c>
    </row>
    <row r="669" spans="1:8" ht="28.8" x14ac:dyDescent="0.3">
      <c r="A669" s="281" t="s">
        <v>749</v>
      </c>
      <c r="B669" s="259" t="s">
        <v>830</v>
      </c>
      <c r="C669" s="260" t="s">
        <v>748</v>
      </c>
      <c r="D669" s="261">
        <v>2</v>
      </c>
      <c r="E669" s="262">
        <v>4</v>
      </c>
      <c r="F669" s="26">
        <v>0</v>
      </c>
      <c r="G669" s="216">
        <f t="shared" si="63"/>
        <v>0</v>
      </c>
      <c r="H669" s="215">
        <v>4.9000000000000004</v>
      </c>
    </row>
    <row r="670" spans="1:8" x14ac:dyDescent="0.3">
      <c r="A670" s="281" t="s">
        <v>750</v>
      </c>
      <c r="B670" s="259" t="s">
        <v>830</v>
      </c>
      <c r="C670" s="260" t="s">
        <v>56</v>
      </c>
      <c r="D670" s="261">
        <v>2</v>
      </c>
      <c r="E670" s="262">
        <v>4</v>
      </c>
      <c r="F670" s="26">
        <v>0</v>
      </c>
      <c r="G670" s="216">
        <f t="shared" si="63"/>
        <v>0</v>
      </c>
      <c r="H670" s="215">
        <v>4.9000000000000004</v>
      </c>
    </row>
    <row r="671" spans="1:8" ht="15.6" customHeight="1" x14ac:dyDescent="0.3">
      <c r="A671" s="281" t="s">
        <v>751</v>
      </c>
      <c r="B671" s="259" t="s">
        <v>830</v>
      </c>
      <c r="C671" s="260" t="s">
        <v>57</v>
      </c>
      <c r="D671" s="261">
        <v>2</v>
      </c>
      <c r="E671" s="262">
        <v>4</v>
      </c>
      <c r="F671" s="26">
        <v>0</v>
      </c>
      <c r="G671" s="216">
        <f t="shared" si="63"/>
        <v>0</v>
      </c>
      <c r="H671" s="215">
        <v>4.9000000000000004</v>
      </c>
    </row>
    <row r="672" spans="1:8" x14ac:dyDescent="0.3">
      <c r="A672" s="281" t="s">
        <v>752</v>
      </c>
      <c r="B672" s="259" t="s">
        <v>830</v>
      </c>
      <c r="C672" s="260" t="s">
        <v>58</v>
      </c>
      <c r="D672" s="261">
        <v>2</v>
      </c>
      <c r="E672" s="262">
        <v>4</v>
      </c>
      <c r="F672" s="26">
        <v>0</v>
      </c>
      <c r="G672" s="216">
        <f t="shared" si="63"/>
        <v>0</v>
      </c>
      <c r="H672" s="215">
        <v>4.9000000000000004</v>
      </c>
    </row>
    <row r="673" spans="1:8" x14ac:dyDescent="0.3">
      <c r="A673" s="281" t="s">
        <v>753</v>
      </c>
      <c r="B673" s="259" t="s">
        <v>830</v>
      </c>
      <c r="C673" s="260" t="s">
        <v>59</v>
      </c>
      <c r="D673" s="261">
        <v>2</v>
      </c>
      <c r="E673" s="262">
        <v>4</v>
      </c>
      <c r="F673" s="26">
        <v>0</v>
      </c>
      <c r="G673" s="216">
        <f t="shared" si="63"/>
        <v>0</v>
      </c>
      <c r="H673" s="215">
        <v>4.9000000000000004</v>
      </c>
    </row>
    <row r="674" spans="1:8" x14ac:dyDescent="0.3">
      <c r="A674" s="281" t="s">
        <v>755</v>
      </c>
      <c r="B674" s="259" t="s">
        <v>830</v>
      </c>
      <c r="C674" s="260" t="s">
        <v>754</v>
      </c>
      <c r="D674" s="261">
        <v>2</v>
      </c>
      <c r="E674" s="262">
        <v>4</v>
      </c>
      <c r="F674" s="26">
        <v>0</v>
      </c>
      <c r="G674" s="216">
        <f t="shared" si="63"/>
        <v>0</v>
      </c>
      <c r="H674" s="215">
        <v>4.9000000000000004</v>
      </c>
    </row>
    <row r="675" spans="1:8" x14ac:dyDescent="0.3">
      <c r="A675" s="281" t="s">
        <v>756</v>
      </c>
      <c r="B675" s="259" t="s">
        <v>830</v>
      </c>
      <c r="C675" s="260" t="s">
        <v>61</v>
      </c>
      <c r="D675" s="261">
        <v>2</v>
      </c>
      <c r="E675" s="262">
        <v>4</v>
      </c>
      <c r="F675" s="26">
        <v>0</v>
      </c>
      <c r="G675" s="216">
        <f t="shared" si="63"/>
        <v>0</v>
      </c>
      <c r="H675" s="215">
        <v>4.9000000000000004</v>
      </c>
    </row>
    <row r="676" spans="1:8" ht="15" thickBot="1" x14ac:dyDescent="0.35">
      <c r="A676" s="302" t="s">
        <v>757</v>
      </c>
      <c r="B676" s="265" t="s">
        <v>830</v>
      </c>
      <c r="C676" s="218" t="s">
        <v>666</v>
      </c>
      <c r="D676" s="266">
        <v>2</v>
      </c>
      <c r="E676" s="267">
        <v>4</v>
      </c>
      <c r="F676" s="197">
        <v>0</v>
      </c>
      <c r="G676" s="234">
        <f t="shared" ref="G676" si="64">D676*E676*ROUND(F676,2)</f>
        <v>0</v>
      </c>
      <c r="H676" s="235">
        <v>4.9000000000000004</v>
      </c>
    </row>
    <row r="677" spans="1:8" ht="15" thickBot="1" x14ac:dyDescent="0.35">
      <c r="A677" s="612" t="s">
        <v>758</v>
      </c>
      <c r="B677" s="613"/>
      <c r="C677" s="613"/>
      <c r="D677" s="613"/>
      <c r="E677" s="613"/>
      <c r="F677" s="613"/>
      <c r="G677" s="613"/>
      <c r="H677" s="614"/>
    </row>
    <row r="678" spans="1:8" ht="28.8" x14ac:dyDescent="0.3">
      <c r="A678" s="316" t="s">
        <v>761</v>
      </c>
      <c r="B678" s="255" t="s">
        <v>831</v>
      </c>
      <c r="C678" s="318" t="s">
        <v>255</v>
      </c>
      <c r="D678" s="257">
        <v>2</v>
      </c>
      <c r="E678" s="258">
        <v>4</v>
      </c>
      <c r="F678" s="25">
        <v>0</v>
      </c>
      <c r="G678" s="364">
        <f>D678*E678*ROUND(F678,2)</f>
        <v>0</v>
      </c>
      <c r="H678" s="239">
        <v>4.9000000000000004</v>
      </c>
    </row>
    <row r="679" spans="1:8" ht="28.8" x14ac:dyDescent="0.3">
      <c r="A679" s="296" t="s">
        <v>763</v>
      </c>
      <c r="B679" s="259" t="s">
        <v>831</v>
      </c>
      <c r="C679" s="305" t="s">
        <v>762</v>
      </c>
      <c r="D679" s="528">
        <v>2</v>
      </c>
      <c r="E679" s="306">
        <v>4</v>
      </c>
      <c r="F679" s="26">
        <v>0</v>
      </c>
      <c r="G679" s="216">
        <f t="shared" ref="G679:G697" si="65">D679*E679*ROUND(F679,2)</f>
        <v>0</v>
      </c>
      <c r="H679" s="307">
        <v>4.9000000000000004</v>
      </c>
    </row>
    <row r="680" spans="1:8" x14ac:dyDescent="0.3">
      <c r="A680" s="296" t="s">
        <v>764</v>
      </c>
      <c r="B680" s="259" t="s">
        <v>831</v>
      </c>
      <c r="C680" s="305" t="s">
        <v>192</v>
      </c>
      <c r="D680" s="528">
        <v>2</v>
      </c>
      <c r="E680" s="306">
        <v>4</v>
      </c>
      <c r="F680" s="26">
        <v>0</v>
      </c>
      <c r="G680" s="216">
        <f t="shared" si="65"/>
        <v>0</v>
      </c>
      <c r="H680" s="307">
        <v>4.9000000000000004</v>
      </c>
    </row>
    <row r="681" spans="1:8" x14ac:dyDescent="0.3">
      <c r="A681" s="296" t="s">
        <v>765</v>
      </c>
      <c r="B681" s="259" t="s">
        <v>831</v>
      </c>
      <c r="C681" s="305" t="s">
        <v>272</v>
      </c>
      <c r="D681" s="528">
        <v>2</v>
      </c>
      <c r="E681" s="306">
        <v>4</v>
      </c>
      <c r="F681" s="26">
        <v>0</v>
      </c>
      <c r="G681" s="216">
        <f t="shared" si="65"/>
        <v>0</v>
      </c>
      <c r="H681" s="307">
        <v>4.9000000000000004</v>
      </c>
    </row>
    <row r="682" spans="1:8" x14ac:dyDescent="0.3">
      <c r="A682" s="296" t="s">
        <v>766</v>
      </c>
      <c r="B682" s="259" t="s">
        <v>831</v>
      </c>
      <c r="C682" s="305" t="s">
        <v>274</v>
      </c>
      <c r="D682" s="528">
        <v>2</v>
      </c>
      <c r="E682" s="306">
        <v>4</v>
      </c>
      <c r="F682" s="26">
        <v>0</v>
      </c>
      <c r="G682" s="216">
        <f t="shared" si="65"/>
        <v>0</v>
      </c>
      <c r="H682" s="307">
        <v>4.9000000000000004</v>
      </c>
    </row>
    <row r="683" spans="1:8" x14ac:dyDescent="0.3">
      <c r="A683" s="296" t="s">
        <v>767</v>
      </c>
      <c r="B683" s="259" t="s">
        <v>831</v>
      </c>
      <c r="C683" s="305" t="s">
        <v>197</v>
      </c>
      <c r="D683" s="528">
        <v>2</v>
      </c>
      <c r="E683" s="306">
        <v>4</v>
      </c>
      <c r="F683" s="26">
        <v>0</v>
      </c>
      <c r="G683" s="216">
        <f t="shared" si="65"/>
        <v>0</v>
      </c>
      <c r="H683" s="307">
        <v>4.9000000000000004</v>
      </c>
    </row>
    <row r="684" spans="1:8" x14ac:dyDescent="0.3">
      <c r="A684" s="296" t="s">
        <v>768</v>
      </c>
      <c r="B684" s="259" t="s">
        <v>831</v>
      </c>
      <c r="C684" s="305" t="s">
        <v>277</v>
      </c>
      <c r="D684" s="528">
        <v>2</v>
      </c>
      <c r="E684" s="306">
        <v>4</v>
      </c>
      <c r="F684" s="26">
        <v>0</v>
      </c>
      <c r="G684" s="216">
        <f t="shared" si="65"/>
        <v>0</v>
      </c>
      <c r="H684" s="307">
        <v>4.9000000000000004</v>
      </c>
    </row>
    <row r="685" spans="1:8" x14ac:dyDescent="0.3">
      <c r="A685" s="296" t="s">
        <v>769</v>
      </c>
      <c r="B685" s="259" t="s">
        <v>831</v>
      </c>
      <c r="C685" s="305" t="s">
        <v>201</v>
      </c>
      <c r="D685" s="528">
        <v>2</v>
      </c>
      <c r="E685" s="306">
        <v>4</v>
      </c>
      <c r="F685" s="26">
        <v>0</v>
      </c>
      <c r="G685" s="216">
        <f t="shared" si="65"/>
        <v>0</v>
      </c>
      <c r="H685" s="307">
        <v>4.9000000000000004</v>
      </c>
    </row>
    <row r="686" spans="1:8" x14ac:dyDescent="0.3">
      <c r="A686" s="296" t="s">
        <v>770</v>
      </c>
      <c r="B686" s="259" t="s">
        <v>831</v>
      </c>
      <c r="C686" s="305" t="s">
        <v>203</v>
      </c>
      <c r="D686" s="528">
        <v>2</v>
      </c>
      <c r="E686" s="306">
        <v>4</v>
      </c>
      <c r="F686" s="26">
        <v>0</v>
      </c>
      <c r="G686" s="216">
        <f t="shared" si="65"/>
        <v>0</v>
      </c>
      <c r="H686" s="307">
        <v>4.9000000000000004</v>
      </c>
    </row>
    <row r="687" spans="1:8" x14ac:dyDescent="0.3">
      <c r="A687" s="296" t="s">
        <v>771</v>
      </c>
      <c r="B687" s="259" t="s">
        <v>831</v>
      </c>
      <c r="C687" s="305" t="s">
        <v>171</v>
      </c>
      <c r="D687" s="528">
        <v>2</v>
      </c>
      <c r="E687" s="306">
        <v>4</v>
      </c>
      <c r="F687" s="26">
        <v>0</v>
      </c>
      <c r="G687" s="216">
        <f t="shared" si="65"/>
        <v>0</v>
      </c>
      <c r="H687" s="307">
        <v>4.9000000000000004</v>
      </c>
    </row>
    <row r="688" spans="1:8" x14ac:dyDescent="0.3">
      <c r="A688" s="296" t="s">
        <v>772</v>
      </c>
      <c r="B688" s="259" t="s">
        <v>831</v>
      </c>
      <c r="C688" s="305" t="s">
        <v>11</v>
      </c>
      <c r="D688" s="528">
        <v>2</v>
      </c>
      <c r="E688" s="306">
        <v>4</v>
      </c>
      <c r="F688" s="26">
        <v>0</v>
      </c>
      <c r="G688" s="216">
        <f t="shared" si="65"/>
        <v>0</v>
      </c>
      <c r="H688" s="307">
        <v>4.9000000000000004</v>
      </c>
    </row>
    <row r="689" spans="1:8" x14ac:dyDescent="0.3">
      <c r="A689" s="296" t="s">
        <v>773</v>
      </c>
      <c r="B689" s="259" t="s">
        <v>831</v>
      </c>
      <c r="C689" s="305" t="s">
        <v>176</v>
      </c>
      <c r="D689" s="528">
        <v>2</v>
      </c>
      <c r="E689" s="306">
        <v>4</v>
      </c>
      <c r="F689" s="26">
        <v>0</v>
      </c>
      <c r="G689" s="216">
        <f t="shared" si="65"/>
        <v>0</v>
      </c>
      <c r="H689" s="307">
        <v>4.9000000000000004</v>
      </c>
    </row>
    <row r="690" spans="1:8" x14ac:dyDescent="0.3">
      <c r="A690" s="296" t="s">
        <v>774</v>
      </c>
      <c r="B690" s="259" t="s">
        <v>831</v>
      </c>
      <c r="C690" s="305" t="s">
        <v>224</v>
      </c>
      <c r="D690" s="528">
        <v>2</v>
      </c>
      <c r="E690" s="306">
        <v>4</v>
      </c>
      <c r="F690" s="26">
        <v>0</v>
      </c>
      <c r="G690" s="216">
        <f t="shared" si="65"/>
        <v>0</v>
      </c>
      <c r="H690" s="307">
        <v>4.9000000000000004</v>
      </c>
    </row>
    <row r="691" spans="1:8" x14ac:dyDescent="0.3">
      <c r="A691" s="296" t="s">
        <v>776</v>
      </c>
      <c r="B691" s="259" t="s">
        <v>831</v>
      </c>
      <c r="C691" s="305" t="s">
        <v>775</v>
      </c>
      <c r="D691" s="528">
        <v>2</v>
      </c>
      <c r="E691" s="306">
        <v>4</v>
      </c>
      <c r="F691" s="26">
        <v>0</v>
      </c>
      <c r="G691" s="216">
        <f t="shared" si="65"/>
        <v>0</v>
      </c>
      <c r="H691" s="307">
        <v>4.9000000000000004</v>
      </c>
    </row>
    <row r="692" spans="1:8" x14ac:dyDescent="0.3">
      <c r="A692" s="296" t="s">
        <v>777</v>
      </c>
      <c r="B692" s="259" t="s">
        <v>831</v>
      </c>
      <c r="C692" s="305" t="s">
        <v>205</v>
      </c>
      <c r="D692" s="528">
        <v>2</v>
      </c>
      <c r="E692" s="306">
        <v>4</v>
      </c>
      <c r="F692" s="26">
        <v>0</v>
      </c>
      <c r="G692" s="216">
        <f t="shared" si="65"/>
        <v>0</v>
      </c>
      <c r="H692" s="307">
        <v>4.9000000000000004</v>
      </c>
    </row>
    <row r="693" spans="1:8" x14ac:dyDescent="0.3">
      <c r="A693" s="296" t="s">
        <v>778</v>
      </c>
      <c r="B693" s="259" t="s">
        <v>831</v>
      </c>
      <c r="C693" s="305" t="s">
        <v>164</v>
      </c>
      <c r="D693" s="528">
        <v>2</v>
      </c>
      <c r="E693" s="306">
        <v>4</v>
      </c>
      <c r="F693" s="26">
        <v>0</v>
      </c>
      <c r="G693" s="216">
        <f t="shared" si="65"/>
        <v>0</v>
      </c>
      <c r="H693" s="307">
        <v>4.9000000000000004</v>
      </c>
    </row>
    <row r="694" spans="1:8" x14ac:dyDescent="0.3">
      <c r="A694" s="296" t="s">
        <v>780</v>
      </c>
      <c r="B694" s="259" t="s">
        <v>831</v>
      </c>
      <c r="C694" s="305" t="s">
        <v>779</v>
      </c>
      <c r="D694" s="528">
        <v>2</v>
      </c>
      <c r="E694" s="306">
        <v>4</v>
      </c>
      <c r="F694" s="26">
        <v>0</v>
      </c>
      <c r="G694" s="216">
        <f t="shared" si="65"/>
        <v>0</v>
      </c>
      <c r="H694" s="307">
        <v>4.9000000000000004</v>
      </c>
    </row>
    <row r="695" spans="1:8" x14ac:dyDescent="0.3">
      <c r="A695" s="296" t="s">
        <v>782</v>
      </c>
      <c r="B695" s="259" t="s">
        <v>831</v>
      </c>
      <c r="C695" s="305" t="s">
        <v>781</v>
      </c>
      <c r="D695" s="286">
        <v>2</v>
      </c>
      <c r="E695" s="306">
        <v>4</v>
      </c>
      <c r="F695" s="26">
        <v>0</v>
      </c>
      <c r="G695" s="216">
        <f t="shared" si="65"/>
        <v>0</v>
      </c>
      <c r="H695" s="307">
        <v>4.9000000000000004</v>
      </c>
    </row>
    <row r="696" spans="1:8" ht="28.8" x14ac:dyDescent="0.3">
      <c r="A696" s="296" t="s">
        <v>783</v>
      </c>
      <c r="B696" s="259" t="s">
        <v>831</v>
      </c>
      <c r="C696" s="305" t="s">
        <v>725</v>
      </c>
      <c r="D696" s="286">
        <v>0.25</v>
      </c>
      <c r="E696" s="306">
        <v>4</v>
      </c>
      <c r="F696" s="26">
        <v>0</v>
      </c>
      <c r="G696" s="216">
        <f t="shared" si="65"/>
        <v>0</v>
      </c>
      <c r="H696" s="307">
        <v>4</v>
      </c>
    </row>
    <row r="697" spans="1:8" ht="15" thickBot="1" x14ac:dyDescent="0.35">
      <c r="A697" s="264" t="s">
        <v>832</v>
      </c>
      <c r="B697" s="265" t="s">
        <v>831</v>
      </c>
      <c r="C697" s="218" t="s">
        <v>666</v>
      </c>
      <c r="D697" s="266">
        <v>2</v>
      </c>
      <c r="E697" s="267">
        <v>4</v>
      </c>
      <c r="F697" s="197">
        <v>0</v>
      </c>
      <c r="G697" s="240">
        <f t="shared" si="65"/>
        <v>0</v>
      </c>
      <c r="H697" s="235">
        <v>4.9000000000000004</v>
      </c>
    </row>
    <row r="698" spans="1:8" ht="15" thickBot="1" x14ac:dyDescent="0.35">
      <c r="A698" s="57"/>
      <c r="B698" s="57"/>
      <c r="D698" s="94"/>
      <c r="E698" s="94"/>
      <c r="F698" s="101" t="s">
        <v>12</v>
      </c>
      <c r="G698" s="102">
        <f>SUM(G626:G651,G657:G676,G678:G697)</f>
        <v>0</v>
      </c>
      <c r="H698" s="421"/>
    </row>
    <row r="699" spans="1:8" x14ac:dyDescent="0.3">
      <c r="A699" s="205"/>
      <c r="B699" s="205"/>
      <c r="C699" s="205"/>
      <c r="D699" s="205"/>
      <c r="E699" s="205"/>
      <c r="F699" s="205"/>
      <c r="G699" s="205"/>
      <c r="H699" s="205"/>
    </row>
    <row r="700" spans="1:8" x14ac:dyDescent="0.3">
      <c r="A700" s="206" t="s">
        <v>0</v>
      </c>
      <c r="B700" s="207"/>
      <c r="C700" s="206" t="s">
        <v>73</v>
      </c>
      <c r="D700" s="208"/>
      <c r="E700" s="207"/>
      <c r="F700" s="207"/>
      <c r="G700" s="207"/>
      <c r="H700" s="207"/>
    </row>
    <row r="701" spans="1:8" ht="15" thickBot="1" x14ac:dyDescent="0.35">
      <c r="A701" s="603" t="s">
        <v>239</v>
      </c>
      <c r="B701" s="604"/>
      <c r="C701" s="604"/>
      <c r="D701" s="604"/>
      <c r="E701" s="604"/>
      <c r="F701" s="604"/>
      <c r="G701" s="604"/>
      <c r="H701" s="605"/>
    </row>
    <row r="702" spans="1:8" ht="40.200000000000003" thickBot="1" x14ac:dyDescent="0.35">
      <c r="A702" s="209" t="s">
        <v>1</v>
      </c>
      <c r="B702" s="210" t="s">
        <v>2</v>
      </c>
      <c r="C702" s="210" t="s">
        <v>3</v>
      </c>
      <c r="D702" s="210" t="s">
        <v>4</v>
      </c>
      <c r="E702" s="210" t="s">
        <v>5</v>
      </c>
      <c r="F702" s="210" t="s">
        <v>6</v>
      </c>
      <c r="G702" s="210" t="s">
        <v>7</v>
      </c>
      <c r="H702" s="211" t="s">
        <v>8</v>
      </c>
    </row>
    <row r="703" spans="1:8" ht="15" thickBot="1" x14ac:dyDescent="0.35">
      <c r="A703" s="587" t="s">
        <v>149</v>
      </c>
      <c r="B703" s="588"/>
      <c r="C703" s="588"/>
      <c r="D703" s="588"/>
      <c r="E703" s="588"/>
      <c r="F703" s="588"/>
      <c r="G703" s="588"/>
      <c r="H703" s="589"/>
    </row>
    <row r="704" spans="1:8" x14ac:dyDescent="0.3">
      <c r="A704" s="351" t="s">
        <v>150</v>
      </c>
      <c r="B704" s="366" t="s">
        <v>66</v>
      </c>
      <c r="C704" s="221" t="s">
        <v>256</v>
      </c>
      <c r="D704" s="423">
        <v>2</v>
      </c>
      <c r="E704" s="353">
        <v>4</v>
      </c>
      <c r="F704" s="29">
        <v>0</v>
      </c>
      <c r="G704" s="224">
        <f>D704*E704*ROUND(F704,2)</f>
        <v>0</v>
      </c>
      <c r="H704" s="301">
        <v>4.9000000000000004</v>
      </c>
    </row>
    <row r="705" spans="1:8" x14ac:dyDescent="0.3">
      <c r="A705" s="344" t="s">
        <v>151</v>
      </c>
      <c r="B705" s="367" t="s">
        <v>66</v>
      </c>
      <c r="C705" s="213" t="s">
        <v>67</v>
      </c>
      <c r="D705" s="418">
        <v>2</v>
      </c>
      <c r="E705" s="308">
        <v>4</v>
      </c>
      <c r="F705" s="29">
        <v>0</v>
      </c>
      <c r="G705" s="224">
        <f t="shared" ref="G705:G722" si="66">D705*E705*ROUND(F705,2)</f>
        <v>0</v>
      </c>
      <c r="H705" s="215">
        <v>4.9000000000000004</v>
      </c>
    </row>
    <row r="706" spans="1:8" x14ac:dyDescent="0.3">
      <c r="A706" s="344" t="s">
        <v>152</v>
      </c>
      <c r="B706" s="367" t="s">
        <v>66</v>
      </c>
      <c r="C706" s="213" t="s">
        <v>159</v>
      </c>
      <c r="D706" s="418">
        <v>2</v>
      </c>
      <c r="E706" s="308">
        <v>4</v>
      </c>
      <c r="F706" s="29">
        <v>0</v>
      </c>
      <c r="G706" s="224">
        <f t="shared" si="66"/>
        <v>0</v>
      </c>
      <c r="H706" s="215">
        <v>4.9000000000000004</v>
      </c>
    </row>
    <row r="707" spans="1:8" x14ac:dyDescent="0.3">
      <c r="A707" s="344" t="s">
        <v>154</v>
      </c>
      <c r="B707" s="367" t="s">
        <v>66</v>
      </c>
      <c r="C707" s="213" t="s">
        <v>68</v>
      </c>
      <c r="D707" s="418">
        <v>2</v>
      </c>
      <c r="E707" s="308">
        <v>4</v>
      </c>
      <c r="F707" s="29">
        <v>0</v>
      </c>
      <c r="G707" s="224">
        <f t="shared" si="66"/>
        <v>0</v>
      </c>
      <c r="H707" s="215">
        <v>4.9000000000000004</v>
      </c>
    </row>
    <row r="708" spans="1:8" ht="15.6" customHeight="1" x14ac:dyDescent="0.3">
      <c r="A708" s="344" t="s">
        <v>156</v>
      </c>
      <c r="B708" s="367" t="s">
        <v>66</v>
      </c>
      <c r="C708" s="213" t="s">
        <v>162</v>
      </c>
      <c r="D708" s="418">
        <v>2</v>
      </c>
      <c r="E708" s="308">
        <v>4</v>
      </c>
      <c r="F708" s="29">
        <v>0</v>
      </c>
      <c r="G708" s="224">
        <f t="shared" si="66"/>
        <v>0</v>
      </c>
      <c r="H708" s="215">
        <v>4.9000000000000004</v>
      </c>
    </row>
    <row r="709" spans="1:8" x14ac:dyDescent="0.3">
      <c r="A709" s="344" t="s">
        <v>158</v>
      </c>
      <c r="B709" s="367" t="s">
        <v>66</v>
      </c>
      <c r="C709" s="213" t="s">
        <v>164</v>
      </c>
      <c r="D709" s="418">
        <v>2</v>
      </c>
      <c r="E709" s="308">
        <v>4</v>
      </c>
      <c r="F709" s="29">
        <v>0</v>
      </c>
      <c r="G709" s="224">
        <f t="shared" si="66"/>
        <v>0</v>
      </c>
      <c r="H709" s="215">
        <v>4.9000000000000004</v>
      </c>
    </row>
    <row r="710" spans="1:8" x14ac:dyDescent="0.3">
      <c r="A710" s="344" t="s">
        <v>160</v>
      </c>
      <c r="B710" s="367" t="s">
        <v>66</v>
      </c>
      <c r="C710" s="213" t="s">
        <v>257</v>
      </c>
      <c r="D710" s="418">
        <v>2</v>
      </c>
      <c r="E710" s="308">
        <v>4</v>
      </c>
      <c r="F710" s="29">
        <v>0</v>
      </c>
      <c r="G710" s="224">
        <f t="shared" si="66"/>
        <v>0</v>
      </c>
      <c r="H710" s="215">
        <v>4.9000000000000004</v>
      </c>
    </row>
    <row r="711" spans="1:8" x14ac:dyDescent="0.3">
      <c r="A711" s="344" t="s">
        <v>161</v>
      </c>
      <c r="B711" s="367" t="s">
        <v>66</v>
      </c>
      <c r="C711" s="213" t="s">
        <v>258</v>
      </c>
      <c r="D711" s="418">
        <v>2</v>
      </c>
      <c r="E711" s="308">
        <v>4</v>
      </c>
      <c r="F711" s="29">
        <v>0</v>
      </c>
      <c r="G711" s="224">
        <f t="shared" si="66"/>
        <v>0</v>
      </c>
      <c r="H711" s="215">
        <v>4.9000000000000004</v>
      </c>
    </row>
    <row r="712" spans="1:8" x14ac:dyDescent="0.3">
      <c r="A712" s="344" t="s">
        <v>163</v>
      </c>
      <c r="B712" s="367" t="s">
        <v>66</v>
      </c>
      <c r="C712" s="213" t="s">
        <v>833</v>
      </c>
      <c r="D712" s="418">
        <v>2</v>
      </c>
      <c r="E712" s="308">
        <v>4</v>
      </c>
      <c r="F712" s="29">
        <v>0</v>
      </c>
      <c r="G712" s="224">
        <f t="shared" si="66"/>
        <v>0</v>
      </c>
      <c r="H712" s="215">
        <v>4.9000000000000004</v>
      </c>
    </row>
    <row r="713" spans="1:8" x14ac:dyDescent="0.3">
      <c r="A713" s="344" t="s">
        <v>165</v>
      </c>
      <c r="B713" s="367" t="s">
        <v>66</v>
      </c>
      <c r="C713" s="213" t="s">
        <v>171</v>
      </c>
      <c r="D713" s="418">
        <v>2</v>
      </c>
      <c r="E713" s="308">
        <v>4</v>
      </c>
      <c r="F713" s="29">
        <v>0</v>
      </c>
      <c r="G713" s="224">
        <f t="shared" si="66"/>
        <v>0</v>
      </c>
      <c r="H713" s="215">
        <v>4.9000000000000004</v>
      </c>
    </row>
    <row r="714" spans="1:8" x14ac:dyDescent="0.3">
      <c r="A714" s="344" t="s">
        <v>166</v>
      </c>
      <c r="B714" s="367" t="s">
        <v>66</v>
      </c>
      <c r="C714" s="213" t="s">
        <v>173</v>
      </c>
      <c r="D714" s="418">
        <v>2</v>
      </c>
      <c r="E714" s="308">
        <v>4</v>
      </c>
      <c r="F714" s="29">
        <v>0</v>
      </c>
      <c r="G714" s="224">
        <f t="shared" si="66"/>
        <v>0</v>
      </c>
      <c r="H714" s="215">
        <v>4.9000000000000004</v>
      </c>
    </row>
    <row r="715" spans="1:8" x14ac:dyDescent="0.3">
      <c r="A715" s="344" t="s">
        <v>168</v>
      </c>
      <c r="B715" s="367" t="s">
        <v>66</v>
      </c>
      <c r="C715" s="213" t="s">
        <v>11</v>
      </c>
      <c r="D715" s="418">
        <v>2</v>
      </c>
      <c r="E715" s="308">
        <v>4</v>
      </c>
      <c r="F715" s="29">
        <v>0</v>
      </c>
      <c r="G715" s="224">
        <f t="shared" si="66"/>
        <v>0</v>
      </c>
      <c r="H715" s="215">
        <v>4.9000000000000004</v>
      </c>
    </row>
    <row r="716" spans="1:8" x14ac:dyDescent="0.3">
      <c r="A716" s="344" t="s">
        <v>170</v>
      </c>
      <c r="B716" s="367" t="s">
        <v>66</v>
      </c>
      <c r="C716" s="213" t="s">
        <v>176</v>
      </c>
      <c r="D716" s="418">
        <v>2</v>
      </c>
      <c r="E716" s="308">
        <v>4</v>
      </c>
      <c r="F716" s="29">
        <v>0</v>
      </c>
      <c r="G716" s="224">
        <f t="shared" si="66"/>
        <v>0</v>
      </c>
      <c r="H716" s="215">
        <v>4.9000000000000004</v>
      </c>
    </row>
    <row r="717" spans="1:8" ht="28.8" x14ac:dyDescent="0.3">
      <c r="A717" s="344" t="s">
        <v>172</v>
      </c>
      <c r="B717" s="367" t="s">
        <v>66</v>
      </c>
      <c r="C717" s="213" t="s">
        <v>178</v>
      </c>
      <c r="D717" s="418">
        <v>2</v>
      </c>
      <c r="E717" s="308">
        <v>4</v>
      </c>
      <c r="F717" s="29">
        <v>0</v>
      </c>
      <c r="G717" s="224">
        <f t="shared" si="66"/>
        <v>0</v>
      </c>
      <c r="H717" s="215">
        <v>4.9000000000000004</v>
      </c>
    </row>
    <row r="718" spans="1:8" ht="28.8" x14ac:dyDescent="0.3">
      <c r="A718" s="344" t="s">
        <v>174</v>
      </c>
      <c r="B718" s="367" t="s">
        <v>66</v>
      </c>
      <c r="C718" s="213" t="s">
        <v>680</v>
      </c>
      <c r="D718" s="418">
        <v>2</v>
      </c>
      <c r="E718" s="308">
        <v>4</v>
      </c>
      <c r="F718" s="29">
        <v>0</v>
      </c>
      <c r="G718" s="224">
        <f t="shared" si="66"/>
        <v>0</v>
      </c>
      <c r="H718" s="215">
        <v>4.9000000000000004</v>
      </c>
    </row>
    <row r="719" spans="1:8" x14ac:dyDescent="0.3">
      <c r="A719" s="344" t="s">
        <v>175</v>
      </c>
      <c r="B719" s="367" t="s">
        <v>66</v>
      </c>
      <c r="C719" s="213" t="s">
        <v>259</v>
      </c>
      <c r="D719" s="418">
        <v>2</v>
      </c>
      <c r="E719" s="308">
        <v>4</v>
      </c>
      <c r="F719" s="29">
        <v>0</v>
      </c>
      <c r="G719" s="224">
        <f t="shared" si="66"/>
        <v>0</v>
      </c>
      <c r="H719" s="215">
        <v>4.9000000000000004</v>
      </c>
    </row>
    <row r="720" spans="1:8" x14ac:dyDescent="0.3">
      <c r="A720" s="344" t="s">
        <v>177</v>
      </c>
      <c r="B720" s="367" t="s">
        <v>66</v>
      </c>
      <c r="C720" s="213" t="s">
        <v>261</v>
      </c>
      <c r="D720" s="418">
        <v>2</v>
      </c>
      <c r="E720" s="308">
        <v>4</v>
      </c>
      <c r="F720" s="29">
        <v>0</v>
      </c>
      <c r="G720" s="224">
        <f t="shared" si="66"/>
        <v>0</v>
      </c>
      <c r="H720" s="215">
        <v>4.9000000000000004</v>
      </c>
    </row>
    <row r="721" spans="1:8" x14ac:dyDescent="0.3">
      <c r="A721" s="344" t="s">
        <v>179</v>
      </c>
      <c r="B721" s="367" t="s">
        <v>66</v>
      </c>
      <c r="C721" s="213" t="s">
        <v>682</v>
      </c>
      <c r="D721" s="263">
        <v>0.25</v>
      </c>
      <c r="E721" s="308">
        <v>4</v>
      </c>
      <c r="F721" s="29">
        <v>0</v>
      </c>
      <c r="G721" s="224">
        <f t="shared" si="66"/>
        <v>0</v>
      </c>
      <c r="H721" s="215">
        <v>4</v>
      </c>
    </row>
    <row r="722" spans="1:8" ht="15" thickBot="1" x14ac:dyDescent="0.35">
      <c r="A722" s="424" t="s">
        <v>180</v>
      </c>
      <c r="B722" s="425" t="s">
        <v>66</v>
      </c>
      <c r="C722" s="315" t="s">
        <v>666</v>
      </c>
      <c r="D722" s="426">
        <v>2</v>
      </c>
      <c r="E722" s="376">
        <v>1</v>
      </c>
      <c r="F722" s="29">
        <v>0</v>
      </c>
      <c r="G722" s="224">
        <f t="shared" si="66"/>
        <v>0</v>
      </c>
      <c r="H722" s="427">
        <v>4.9000000000000004</v>
      </c>
    </row>
    <row r="723" spans="1:8" ht="15" thickBot="1" x14ac:dyDescent="0.35">
      <c r="A723" s="587" t="s">
        <v>182</v>
      </c>
      <c r="B723" s="588"/>
      <c r="C723" s="588"/>
      <c r="D723" s="588"/>
      <c r="E723" s="588"/>
      <c r="F723" s="588"/>
      <c r="G723" s="588"/>
      <c r="H723" s="589"/>
    </row>
    <row r="724" spans="1:8" x14ac:dyDescent="0.3">
      <c r="A724" s="343" t="s">
        <v>262</v>
      </c>
      <c r="B724" s="367" t="s">
        <v>66</v>
      </c>
      <c r="C724" s="213" t="s">
        <v>263</v>
      </c>
      <c r="D724" s="418">
        <v>2</v>
      </c>
      <c r="E724" s="308">
        <v>4</v>
      </c>
      <c r="F724" s="26">
        <v>0</v>
      </c>
      <c r="G724" s="216">
        <f>D724*E724*ROUND(F724,2)</f>
        <v>0</v>
      </c>
      <c r="H724" s="215">
        <v>4.9000000000000004</v>
      </c>
    </row>
    <row r="725" spans="1:8" x14ac:dyDescent="0.3">
      <c r="A725" s="343" t="s">
        <v>264</v>
      </c>
      <c r="B725" s="367" t="s">
        <v>66</v>
      </c>
      <c r="C725" s="213" t="s">
        <v>265</v>
      </c>
      <c r="D725" s="418">
        <v>2</v>
      </c>
      <c r="E725" s="308">
        <v>4</v>
      </c>
      <c r="F725" s="26">
        <v>0</v>
      </c>
      <c r="G725" s="216">
        <f t="shared" ref="G725:G733" si="67">D725*E725*ROUND(F725,2)</f>
        <v>0</v>
      </c>
      <c r="H725" s="215">
        <v>4.9000000000000004</v>
      </c>
    </row>
    <row r="726" spans="1:8" ht="28.8" x14ac:dyDescent="0.3">
      <c r="A726" s="343" t="s">
        <v>266</v>
      </c>
      <c r="B726" s="367" t="s">
        <v>66</v>
      </c>
      <c r="C726" s="213" t="s">
        <v>267</v>
      </c>
      <c r="D726" s="418">
        <v>2</v>
      </c>
      <c r="E726" s="308">
        <v>4</v>
      </c>
      <c r="F726" s="26">
        <v>0</v>
      </c>
      <c r="G726" s="216">
        <f t="shared" si="67"/>
        <v>0</v>
      </c>
      <c r="H726" s="215">
        <v>4.9000000000000004</v>
      </c>
    </row>
    <row r="727" spans="1:8" x14ac:dyDescent="0.3">
      <c r="A727" s="343" t="s">
        <v>268</v>
      </c>
      <c r="B727" s="367" t="s">
        <v>66</v>
      </c>
      <c r="C727" s="213" t="s">
        <v>269</v>
      </c>
      <c r="D727" s="418">
        <v>2</v>
      </c>
      <c r="E727" s="308">
        <v>4</v>
      </c>
      <c r="F727" s="26">
        <v>0</v>
      </c>
      <c r="G727" s="216">
        <f t="shared" si="67"/>
        <v>0</v>
      </c>
      <c r="H727" s="215">
        <v>4.9000000000000004</v>
      </c>
    </row>
    <row r="728" spans="1:8" x14ac:dyDescent="0.3">
      <c r="A728" s="343" t="s">
        <v>270</v>
      </c>
      <c r="B728" s="367" t="s">
        <v>66</v>
      </c>
      <c r="C728" s="213" t="s">
        <v>192</v>
      </c>
      <c r="D728" s="418">
        <v>2</v>
      </c>
      <c r="E728" s="308">
        <v>4</v>
      </c>
      <c r="F728" s="26">
        <v>0</v>
      </c>
      <c r="G728" s="216">
        <f t="shared" si="67"/>
        <v>0</v>
      </c>
      <c r="H728" s="215">
        <v>4.9000000000000004</v>
      </c>
    </row>
    <row r="729" spans="1:8" x14ac:dyDescent="0.3">
      <c r="A729" s="343" t="s">
        <v>271</v>
      </c>
      <c r="B729" s="367" t="s">
        <v>66</v>
      </c>
      <c r="C729" s="213" t="s">
        <v>272</v>
      </c>
      <c r="D729" s="418">
        <v>2</v>
      </c>
      <c r="E729" s="308">
        <v>4</v>
      </c>
      <c r="F729" s="26">
        <v>0</v>
      </c>
      <c r="G729" s="216">
        <f t="shared" si="67"/>
        <v>0</v>
      </c>
      <c r="H729" s="215">
        <v>4.9000000000000004</v>
      </c>
    </row>
    <row r="730" spans="1:8" x14ac:dyDescent="0.3">
      <c r="A730" s="343" t="s">
        <v>273</v>
      </c>
      <c r="B730" s="367" t="s">
        <v>66</v>
      </c>
      <c r="C730" s="213" t="s">
        <v>274</v>
      </c>
      <c r="D730" s="418">
        <v>2</v>
      </c>
      <c r="E730" s="308">
        <v>4</v>
      </c>
      <c r="F730" s="26">
        <v>0</v>
      </c>
      <c r="G730" s="216">
        <f t="shared" si="67"/>
        <v>0</v>
      </c>
      <c r="H730" s="215">
        <v>4.9000000000000004</v>
      </c>
    </row>
    <row r="731" spans="1:8" x14ac:dyDescent="0.3">
      <c r="A731" s="343" t="s">
        <v>275</v>
      </c>
      <c r="B731" s="367" t="s">
        <v>66</v>
      </c>
      <c r="C731" s="213" t="s">
        <v>197</v>
      </c>
      <c r="D731" s="418">
        <v>2</v>
      </c>
      <c r="E731" s="308">
        <v>4</v>
      </c>
      <c r="F731" s="26">
        <v>0</v>
      </c>
      <c r="G731" s="216">
        <f t="shared" si="67"/>
        <v>0</v>
      </c>
      <c r="H731" s="215">
        <v>4.9000000000000004</v>
      </c>
    </row>
    <row r="732" spans="1:8" x14ac:dyDescent="0.3">
      <c r="A732" s="343" t="s">
        <v>276</v>
      </c>
      <c r="B732" s="367" t="s">
        <v>66</v>
      </c>
      <c r="C732" s="213" t="s">
        <v>277</v>
      </c>
      <c r="D732" s="418">
        <v>2</v>
      </c>
      <c r="E732" s="308">
        <v>4</v>
      </c>
      <c r="F732" s="26">
        <v>0</v>
      </c>
      <c r="G732" s="216">
        <f t="shared" si="67"/>
        <v>0</v>
      </c>
      <c r="H732" s="215">
        <v>4.9000000000000004</v>
      </c>
    </row>
    <row r="733" spans="1:8" x14ac:dyDescent="0.3">
      <c r="A733" s="343" t="s">
        <v>278</v>
      </c>
      <c r="B733" s="367" t="s">
        <v>66</v>
      </c>
      <c r="C733" s="213" t="s">
        <v>279</v>
      </c>
      <c r="D733" s="418">
        <v>2</v>
      </c>
      <c r="E733" s="308">
        <v>4</v>
      </c>
      <c r="F733" s="26">
        <v>0</v>
      </c>
      <c r="G733" s="216">
        <f t="shared" si="67"/>
        <v>0</v>
      </c>
      <c r="H733" s="215">
        <v>4.9000000000000004</v>
      </c>
    </row>
    <row r="734" spans="1:8" x14ac:dyDescent="0.3">
      <c r="A734" s="343" t="s">
        <v>280</v>
      </c>
      <c r="B734" s="367" t="s">
        <v>66</v>
      </c>
      <c r="C734" s="213" t="s">
        <v>203</v>
      </c>
      <c r="D734" s="418">
        <v>2</v>
      </c>
      <c r="E734" s="308">
        <v>4</v>
      </c>
      <c r="F734" s="26">
        <v>0</v>
      </c>
      <c r="G734" s="216">
        <f>D734*E734*ROUND(F734,2)</f>
        <v>0</v>
      </c>
      <c r="H734" s="215">
        <v>4.9000000000000004</v>
      </c>
    </row>
    <row r="735" spans="1:8" ht="15" thickBot="1" x14ac:dyDescent="0.35">
      <c r="A735" s="354" t="s">
        <v>281</v>
      </c>
      <c r="B735" s="378" t="s">
        <v>66</v>
      </c>
      <c r="C735" s="231" t="s">
        <v>205</v>
      </c>
      <c r="D735" s="420">
        <v>2</v>
      </c>
      <c r="E735" s="356">
        <v>4</v>
      </c>
      <c r="F735" s="26">
        <v>0</v>
      </c>
      <c r="G735" s="216">
        <f>D735*E735*ROUND(F735,2)</f>
        <v>0</v>
      </c>
      <c r="H735" s="235">
        <v>4.9000000000000004</v>
      </c>
    </row>
    <row r="736" spans="1:8" ht="15" thickBot="1" x14ac:dyDescent="0.35">
      <c r="A736" s="57"/>
      <c r="B736" s="57"/>
      <c r="D736" s="94"/>
      <c r="E736" s="94"/>
      <c r="F736" s="100" t="s">
        <v>12</v>
      </c>
      <c r="G736" s="336">
        <f>SUM(G724:G735,G704:G722)</f>
        <v>0</v>
      </c>
      <c r="H736" s="421"/>
    </row>
    <row r="737" spans="1:8" x14ac:dyDescent="0.3">
      <c r="A737" s="57"/>
      <c r="B737" s="57"/>
      <c r="D737" s="94"/>
      <c r="E737" s="94"/>
      <c r="F737" s="192"/>
      <c r="G737" s="405"/>
      <c r="H737" s="406"/>
    </row>
    <row r="738" spans="1:8" ht="15.6" customHeight="1" x14ac:dyDescent="0.3">
      <c r="A738" s="206" t="s">
        <v>0</v>
      </c>
      <c r="B738" s="207"/>
      <c r="C738" s="206" t="s">
        <v>9</v>
      </c>
      <c r="D738" s="208"/>
      <c r="E738" s="207"/>
      <c r="F738" s="207"/>
      <c r="G738" s="207"/>
      <c r="H738" s="207"/>
    </row>
    <row r="739" spans="1:8" ht="15" thickBot="1" x14ac:dyDescent="0.35">
      <c r="A739" s="603" t="s">
        <v>239</v>
      </c>
      <c r="B739" s="604"/>
      <c r="C739" s="604"/>
      <c r="D739" s="604"/>
      <c r="E739" s="604"/>
      <c r="F739" s="604"/>
      <c r="G739" s="604"/>
      <c r="H739" s="605"/>
    </row>
    <row r="740" spans="1:8" ht="40.200000000000003" thickBot="1" x14ac:dyDescent="0.35">
      <c r="A740" s="209" t="s">
        <v>1</v>
      </c>
      <c r="B740" s="210" t="s">
        <v>2</v>
      </c>
      <c r="C740" s="210" t="s">
        <v>3</v>
      </c>
      <c r="D740" s="210" t="s">
        <v>4</v>
      </c>
      <c r="E740" s="210" t="s">
        <v>5</v>
      </c>
      <c r="F740" s="210" t="s">
        <v>6</v>
      </c>
      <c r="G740" s="210" t="s">
        <v>7</v>
      </c>
      <c r="H740" s="211" t="s">
        <v>8</v>
      </c>
    </row>
    <row r="741" spans="1:8" ht="15" thickBot="1" x14ac:dyDescent="0.35">
      <c r="A741" s="584" t="s">
        <v>845</v>
      </c>
      <c r="B741" s="585"/>
      <c r="C741" s="585"/>
      <c r="D741" s="585"/>
      <c r="E741" s="585"/>
      <c r="F741" s="585"/>
      <c r="G741" s="585"/>
      <c r="H741" s="586"/>
    </row>
    <row r="742" spans="1:8" ht="14.4" customHeight="1" x14ac:dyDescent="0.3">
      <c r="A742" s="343" t="s">
        <v>282</v>
      </c>
      <c r="B742" s="367" t="s">
        <v>834</v>
      </c>
      <c r="C742" s="213" t="s">
        <v>155</v>
      </c>
      <c r="D742" s="418">
        <v>2</v>
      </c>
      <c r="E742" s="308">
        <v>2</v>
      </c>
      <c r="F742" s="26">
        <v>0</v>
      </c>
      <c r="G742" s="216">
        <f>D742*E742*ROUND(F742,2)</f>
        <v>0</v>
      </c>
      <c r="H742" s="215">
        <v>4.9000000000000004</v>
      </c>
    </row>
    <row r="743" spans="1:8" x14ac:dyDescent="0.3">
      <c r="A743" s="343" t="s">
        <v>283</v>
      </c>
      <c r="B743" s="367" t="s">
        <v>834</v>
      </c>
      <c r="C743" s="213" t="s">
        <v>67</v>
      </c>
      <c r="D743" s="418">
        <v>2</v>
      </c>
      <c r="E743" s="308">
        <v>2</v>
      </c>
      <c r="F743" s="26">
        <v>0</v>
      </c>
      <c r="G743" s="216">
        <f t="shared" ref="G743:G754" si="68">D743*E743*ROUND(F743,2)</f>
        <v>0</v>
      </c>
      <c r="H743" s="215">
        <v>4.9000000000000004</v>
      </c>
    </row>
    <row r="744" spans="1:8" x14ac:dyDescent="0.3">
      <c r="A744" s="343" t="s">
        <v>284</v>
      </c>
      <c r="B744" s="367" t="s">
        <v>834</v>
      </c>
      <c r="C744" s="213" t="s">
        <v>159</v>
      </c>
      <c r="D744" s="418">
        <v>2</v>
      </c>
      <c r="E744" s="308">
        <v>2</v>
      </c>
      <c r="F744" s="26">
        <v>0</v>
      </c>
      <c r="G744" s="216">
        <f t="shared" si="68"/>
        <v>0</v>
      </c>
      <c r="H744" s="215">
        <v>4.9000000000000004</v>
      </c>
    </row>
    <row r="745" spans="1:8" x14ac:dyDescent="0.3">
      <c r="A745" s="343" t="s">
        <v>285</v>
      </c>
      <c r="B745" s="367" t="s">
        <v>834</v>
      </c>
      <c r="C745" s="213" t="s">
        <v>68</v>
      </c>
      <c r="D745" s="418">
        <v>2</v>
      </c>
      <c r="E745" s="308">
        <v>2</v>
      </c>
      <c r="F745" s="26">
        <v>0</v>
      </c>
      <c r="G745" s="216">
        <f t="shared" si="68"/>
        <v>0</v>
      </c>
      <c r="H745" s="215">
        <v>4.9000000000000004</v>
      </c>
    </row>
    <row r="746" spans="1:8" x14ac:dyDescent="0.3">
      <c r="A746" s="343" t="s">
        <v>286</v>
      </c>
      <c r="B746" s="367" t="s">
        <v>834</v>
      </c>
      <c r="C746" s="213" t="s">
        <v>833</v>
      </c>
      <c r="D746" s="418">
        <v>2</v>
      </c>
      <c r="E746" s="308">
        <v>2</v>
      </c>
      <c r="F746" s="26">
        <v>0</v>
      </c>
      <c r="G746" s="216">
        <f t="shared" si="68"/>
        <v>0</v>
      </c>
      <c r="H746" s="215">
        <v>4.9000000000000004</v>
      </c>
    </row>
    <row r="747" spans="1:8" x14ac:dyDescent="0.3">
      <c r="A747" s="343" t="s">
        <v>287</v>
      </c>
      <c r="B747" s="367" t="s">
        <v>834</v>
      </c>
      <c r="C747" s="213" t="s">
        <v>171</v>
      </c>
      <c r="D747" s="418">
        <v>2</v>
      </c>
      <c r="E747" s="308">
        <v>2</v>
      </c>
      <c r="F747" s="26">
        <v>0</v>
      </c>
      <c r="G747" s="216">
        <f t="shared" si="68"/>
        <v>0</v>
      </c>
      <c r="H747" s="215">
        <v>4.9000000000000004</v>
      </c>
    </row>
    <row r="748" spans="1:8" x14ac:dyDescent="0.3">
      <c r="A748" s="343" t="s">
        <v>288</v>
      </c>
      <c r="B748" s="367" t="s">
        <v>834</v>
      </c>
      <c r="C748" s="213" t="s">
        <v>230</v>
      </c>
      <c r="D748" s="418">
        <v>2</v>
      </c>
      <c r="E748" s="308">
        <v>2</v>
      </c>
      <c r="F748" s="26">
        <v>0</v>
      </c>
      <c r="G748" s="216">
        <f t="shared" si="68"/>
        <v>0</v>
      </c>
      <c r="H748" s="215">
        <v>4.9000000000000004</v>
      </c>
    </row>
    <row r="749" spans="1:8" x14ac:dyDescent="0.3">
      <c r="A749" s="343" t="s">
        <v>289</v>
      </c>
      <c r="B749" s="367" t="s">
        <v>834</v>
      </c>
      <c r="C749" s="213" t="s">
        <v>11</v>
      </c>
      <c r="D749" s="418">
        <v>2</v>
      </c>
      <c r="E749" s="308">
        <v>2</v>
      </c>
      <c r="F749" s="26">
        <v>0</v>
      </c>
      <c r="G749" s="216">
        <f t="shared" si="68"/>
        <v>0</v>
      </c>
      <c r="H749" s="215">
        <v>4.9000000000000004</v>
      </c>
    </row>
    <row r="750" spans="1:8" x14ac:dyDescent="0.3">
      <c r="A750" s="343" t="s">
        <v>290</v>
      </c>
      <c r="B750" s="367" t="s">
        <v>834</v>
      </c>
      <c r="C750" s="213" t="s">
        <v>294</v>
      </c>
      <c r="D750" s="418">
        <v>2</v>
      </c>
      <c r="E750" s="308">
        <v>2</v>
      </c>
      <c r="F750" s="26">
        <v>0</v>
      </c>
      <c r="G750" s="216">
        <f t="shared" si="68"/>
        <v>0</v>
      </c>
      <c r="H750" s="215">
        <v>4.9000000000000004</v>
      </c>
    </row>
    <row r="751" spans="1:8" x14ac:dyDescent="0.3">
      <c r="A751" s="343" t="s">
        <v>291</v>
      </c>
      <c r="B751" s="367" t="s">
        <v>834</v>
      </c>
      <c r="C751" s="213" t="s">
        <v>835</v>
      </c>
      <c r="D751" s="418">
        <v>2</v>
      </c>
      <c r="E751" s="308">
        <v>2</v>
      </c>
      <c r="F751" s="26">
        <v>0</v>
      </c>
      <c r="G751" s="216">
        <f t="shared" si="68"/>
        <v>0</v>
      </c>
      <c r="H751" s="215">
        <v>4.9000000000000004</v>
      </c>
    </row>
    <row r="752" spans="1:8" ht="28.8" x14ac:dyDescent="0.3">
      <c r="A752" s="343" t="s">
        <v>292</v>
      </c>
      <c r="B752" s="367" t="s">
        <v>834</v>
      </c>
      <c r="C752" s="213" t="s">
        <v>680</v>
      </c>
      <c r="D752" s="419">
        <v>2</v>
      </c>
      <c r="E752" s="308">
        <v>2</v>
      </c>
      <c r="F752" s="26">
        <v>0</v>
      </c>
      <c r="G752" s="216">
        <f t="shared" si="68"/>
        <v>0</v>
      </c>
      <c r="H752" s="215">
        <v>4.9000000000000004</v>
      </c>
    </row>
    <row r="753" spans="1:8" x14ac:dyDescent="0.3">
      <c r="A753" s="343" t="s">
        <v>293</v>
      </c>
      <c r="B753" s="367" t="s">
        <v>834</v>
      </c>
      <c r="C753" s="213" t="s">
        <v>682</v>
      </c>
      <c r="D753" s="408">
        <v>0.25</v>
      </c>
      <c r="E753" s="308">
        <v>2</v>
      </c>
      <c r="F753" s="26">
        <v>0</v>
      </c>
      <c r="G753" s="216">
        <f t="shared" si="68"/>
        <v>0</v>
      </c>
      <c r="H753" s="215">
        <v>4</v>
      </c>
    </row>
    <row r="754" spans="1:8" ht="14.4" customHeight="1" thickBot="1" x14ac:dyDescent="0.35">
      <c r="A754" s="343" t="s">
        <v>295</v>
      </c>
      <c r="B754" s="378" t="s">
        <v>834</v>
      </c>
      <c r="C754" s="260" t="s">
        <v>666</v>
      </c>
      <c r="D754" s="308">
        <v>2</v>
      </c>
      <c r="E754" s="356">
        <v>1</v>
      </c>
      <c r="F754" s="26">
        <v>0</v>
      </c>
      <c r="G754" s="216">
        <f t="shared" si="68"/>
        <v>0</v>
      </c>
      <c r="H754" s="235">
        <v>4.9000000000000004</v>
      </c>
    </row>
    <row r="755" spans="1:8" ht="15" thickBot="1" x14ac:dyDescent="0.35">
      <c r="A755" s="587" t="s">
        <v>684</v>
      </c>
      <c r="B755" s="588"/>
      <c r="C755" s="588"/>
      <c r="D755" s="588"/>
      <c r="E755" s="588"/>
      <c r="F755" s="588"/>
      <c r="G755" s="588"/>
      <c r="H755" s="589"/>
    </row>
    <row r="756" spans="1:8" ht="28.8" x14ac:dyDescent="0.3">
      <c r="A756" s="428" t="s">
        <v>296</v>
      </c>
      <c r="B756" s="628" t="s">
        <v>836</v>
      </c>
      <c r="C756" s="410" t="s">
        <v>225</v>
      </c>
      <c r="D756" s="409">
        <v>2</v>
      </c>
      <c r="E756" s="409">
        <v>4</v>
      </c>
      <c r="F756" s="48">
        <v>0</v>
      </c>
      <c r="G756" s="340">
        <f>D756*E756*ROUND(F756,2)</f>
        <v>0</v>
      </c>
      <c r="H756" s="341">
        <v>4.9000000000000004</v>
      </c>
    </row>
    <row r="757" spans="1:8" x14ac:dyDescent="0.3">
      <c r="A757" s="407" t="s">
        <v>297</v>
      </c>
      <c r="B757" s="628"/>
      <c r="C757" s="305" t="s">
        <v>226</v>
      </c>
      <c r="D757" s="346">
        <v>2</v>
      </c>
      <c r="E757" s="346">
        <v>4</v>
      </c>
      <c r="F757" s="28">
        <v>0</v>
      </c>
      <c r="G757" s="365">
        <f t="shared" ref="G757:G761" si="69">D757*E757*ROUND(F757,2)</f>
        <v>0</v>
      </c>
      <c r="H757" s="307">
        <v>4.9000000000000004</v>
      </c>
    </row>
    <row r="758" spans="1:8" x14ac:dyDescent="0.3">
      <c r="A758" s="407" t="s">
        <v>298</v>
      </c>
      <c r="B758" s="628"/>
      <c r="C758" s="305" t="s">
        <v>227</v>
      </c>
      <c r="D758" s="346">
        <v>2</v>
      </c>
      <c r="E758" s="346">
        <v>4</v>
      </c>
      <c r="F758" s="28">
        <v>0</v>
      </c>
      <c r="G758" s="365">
        <f t="shared" si="69"/>
        <v>0</v>
      </c>
      <c r="H758" s="307">
        <v>4.9000000000000004</v>
      </c>
    </row>
    <row r="759" spans="1:8" x14ac:dyDescent="0.3">
      <c r="A759" s="407" t="s">
        <v>683</v>
      </c>
      <c r="B759" s="628"/>
      <c r="C759" s="305" t="s">
        <v>228</v>
      </c>
      <c r="D759" s="346">
        <v>2</v>
      </c>
      <c r="E759" s="346">
        <v>4</v>
      </c>
      <c r="F759" s="28">
        <v>0</v>
      </c>
      <c r="G759" s="365">
        <f t="shared" si="69"/>
        <v>0</v>
      </c>
      <c r="H759" s="307">
        <v>4.9000000000000004</v>
      </c>
    </row>
    <row r="760" spans="1:8" ht="28.8" x14ac:dyDescent="0.3">
      <c r="A760" s="407" t="s">
        <v>685</v>
      </c>
      <c r="B760" s="628"/>
      <c r="C760" s="305" t="s">
        <v>822</v>
      </c>
      <c r="D760" s="346">
        <v>2</v>
      </c>
      <c r="E760" s="346">
        <v>4</v>
      </c>
      <c r="F760" s="28">
        <v>0</v>
      </c>
      <c r="G760" s="365">
        <f t="shared" si="69"/>
        <v>0</v>
      </c>
      <c r="H760" s="307">
        <v>4.9000000000000004</v>
      </c>
    </row>
    <row r="761" spans="1:8" x14ac:dyDescent="0.3">
      <c r="A761" s="407" t="s">
        <v>688</v>
      </c>
      <c r="B761" s="628"/>
      <c r="C761" s="305" t="s">
        <v>229</v>
      </c>
      <c r="D761" s="346">
        <v>2</v>
      </c>
      <c r="E761" s="346">
        <v>4</v>
      </c>
      <c r="F761" s="28">
        <v>0</v>
      </c>
      <c r="G761" s="365">
        <f t="shared" si="69"/>
        <v>0</v>
      </c>
      <c r="H761" s="307">
        <v>4.9000000000000004</v>
      </c>
    </row>
    <row r="762" spans="1:8" ht="15" thickBot="1" x14ac:dyDescent="0.35">
      <c r="A762" s="429" t="s">
        <v>689</v>
      </c>
      <c r="B762" s="583"/>
      <c r="C762" s="430" t="s">
        <v>666</v>
      </c>
      <c r="D762" s="411">
        <v>2</v>
      </c>
      <c r="E762" s="411">
        <v>1</v>
      </c>
      <c r="F762" s="199">
        <v>0</v>
      </c>
      <c r="G762" s="431">
        <f>D762*E762*ROUND(F762,2)</f>
        <v>0</v>
      </c>
      <c r="H762" s="386">
        <v>4.9000000000000004</v>
      </c>
    </row>
    <row r="763" spans="1:8" ht="15" thickBot="1" x14ac:dyDescent="0.35">
      <c r="A763" s="57"/>
      <c r="B763" s="57"/>
      <c r="D763" s="94"/>
      <c r="E763" s="94"/>
      <c r="F763" s="101" t="s">
        <v>12</v>
      </c>
      <c r="G763" s="102">
        <f>SUM(G756:G762,G742:G754)</f>
        <v>0</v>
      </c>
      <c r="H763" s="421"/>
    </row>
    <row r="764" spans="1:8" x14ac:dyDescent="0.3">
      <c r="A764" s="57"/>
      <c r="B764" s="57"/>
      <c r="D764" s="94"/>
      <c r="E764" s="94"/>
      <c r="F764" s="192"/>
      <c r="G764" s="405"/>
      <c r="H764" s="406"/>
    </row>
    <row r="765" spans="1:8" x14ac:dyDescent="0.3">
      <c r="A765" s="206" t="s">
        <v>0</v>
      </c>
      <c r="B765" s="207"/>
      <c r="C765" s="206" t="s">
        <v>105</v>
      </c>
      <c r="D765" s="208"/>
      <c r="E765" s="207"/>
      <c r="F765" s="207"/>
      <c r="G765" s="207"/>
      <c r="H765" s="207"/>
    </row>
    <row r="766" spans="1:8" ht="15" thickBot="1" x14ac:dyDescent="0.35">
      <c r="A766" s="603" t="s">
        <v>239</v>
      </c>
      <c r="B766" s="604"/>
      <c r="C766" s="604"/>
      <c r="D766" s="604"/>
      <c r="E766" s="604"/>
      <c r="F766" s="604"/>
      <c r="G766" s="604"/>
      <c r="H766" s="605"/>
    </row>
    <row r="767" spans="1:8" ht="40.200000000000003" thickBot="1" x14ac:dyDescent="0.35">
      <c r="A767" s="209" t="s">
        <v>1</v>
      </c>
      <c r="B767" s="210" t="s">
        <v>2</v>
      </c>
      <c r="C767" s="210" t="s">
        <v>3</v>
      </c>
      <c r="D767" s="210" t="s">
        <v>4</v>
      </c>
      <c r="E767" s="210" t="s">
        <v>5</v>
      </c>
      <c r="F767" s="210" t="s">
        <v>6</v>
      </c>
      <c r="G767" s="210" t="s">
        <v>7</v>
      </c>
      <c r="H767" s="211" t="s">
        <v>8</v>
      </c>
    </row>
    <row r="768" spans="1:8" ht="15" thickBot="1" x14ac:dyDescent="0.35">
      <c r="A768" s="590" t="s">
        <v>839</v>
      </c>
      <c r="B768" s="591"/>
      <c r="C768" s="591"/>
      <c r="D768" s="591"/>
      <c r="E768" s="591"/>
      <c r="F768" s="591"/>
      <c r="G768" s="591"/>
      <c r="H768" s="592"/>
    </row>
    <row r="769" spans="1:8" x14ac:dyDescent="0.3">
      <c r="A769" s="236" t="s">
        <v>75</v>
      </c>
      <c r="B769" s="598" t="s">
        <v>837</v>
      </c>
      <c r="C769" s="432" t="s">
        <v>76</v>
      </c>
      <c r="D769" s="537">
        <v>12</v>
      </c>
      <c r="E769" s="537">
        <f>19+6+5+2</f>
        <v>32</v>
      </c>
      <c r="F769" s="489">
        <v>0</v>
      </c>
      <c r="G769" s="364">
        <f>D769*E769*ROUND(F769,2)</f>
        <v>0</v>
      </c>
      <c r="H769" s="380" t="s">
        <v>106</v>
      </c>
    </row>
    <row r="770" spans="1:8" x14ac:dyDescent="0.3">
      <c r="A770" s="212" t="s">
        <v>77</v>
      </c>
      <c r="B770" s="599"/>
      <c r="C770" s="433" t="s">
        <v>78</v>
      </c>
      <c r="D770" s="538">
        <v>2</v>
      </c>
      <c r="E770" s="538">
        <f t="shared" ref="E770:E771" si="70">19+6+5+2</f>
        <v>32</v>
      </c>
      <c r="F770" s="30">
        <v>0</v>
      </c>
      <c r="G770" s="216">
        <f t="shared" ref="G770:G776" si="71">D770*E770*ROUND(F770,2)</f>
        <v>0</v>
      </c>
      <c r="H770" s="215">
        <v>4.9000000000000004</v>
      </c>
    </row>
    <row r="771" spans="1:8" x14ac:dyDescent="0.3">
      <c r="A771" s="212" t="s">
        <v>79</v>
      </c>
      <c r="B771" s="599"/>
      <c r="C771" s="433" t="s">
        <v>80</v>
      </c>
      <c r="D771" s="538">
        <v>2</v>
      </c>
      <c r="E771" s="538">
        <f t="shared" si="70"/>
        <v>32</v>
      </c>
      <c r="F771" s="30">
        <v>0</v>
      </c>
      <c r="G771" s="216">
        <f t="shared" si="71"/>
        <v>0</v>
      </c>
      <c r="H771" s="215">
        <v>4.9000000000000004</v>
      </c>
    </row>
    <row r="772" spans="1:8" x14ac:dyDescent="0.3">
      <c r="A772" s="212" t="s">
        <v>81</v>
      </c>
      <c r="B772" s="599"/>
      <c r="C772" s="433" t="s">
        <v>82</v>
      </c>
      <c r="D772" s="538">
        <v>2</v>
      </c>
      <c r="E772" s="538">
        <f>19+5+2</f>
        <v>26</v>
      </c>
      <c r="F772" s="30">
        <v>0</v>
      </c>
      <c r="G772" s="216">
        <f t="shared" si="71"/>
        <v>0</v>
      </c>
      <c r="H772" s="215">
        <v>4.9000000000000004</v>
      </c>
    </row>
    <row r="773" spans="1:8" ht="14.4" customHeight="1" x14ac:dyDescent="0.3">
      <c r="A773" s="212" t="s">
        <v>83</v>
      </c>
      <c r="B773" s="599"/>
      <c r="C773" s="433" t="s">
        <v>84</v>
      </c>
      <c r="D773" s="538">
        <v>2</v>
      </c>
      <c r="E773" s="538">
        <f t="shared" ref="E773:E774" si="72">19+5+2</f>
        <v>26</v>
      </c>
      <c r="F773" s="30">
        <v>0</v>
      </c>
      <c r="G773" s="216">
        <f t="shared" si="71"/>
        <v>0</v>
      </c>
      <c r="H773" s="215">
        <v>4.9000000000000004</v>
      </c>
    </row>
    <row r="774" spans="1:8" x14ac:dyDescent="0.3">
      <c r="A774" s="212" t="s">
        <v>85</v>
      </c>
      <c r="B774" s="599"/>
      <c r="C774" s="433" t="s">
        <v>86</v>
      </c>
      <c r="D774" s="538">
        <v>2</v>
      </c>
      <c r="E774" s="538">
        <f t="shared" si="72"/>
        <v>26</v>
      </c>
      <c r="F774" s="30">
        <v>0</v>
      </c>
      <c r="G774" s="216">
        <f t="shared" si="71"/>
        <v>0</v>
      </c>
      <c r="H774" s="215">
        <v>4.9000000000000004</v>
      </c>
    </row>
    <row r="775" spans="1:8" ht="14.4" customHeight="1" x14ac:dyDescent="0.3">
      <c r="A775" s="212" t="s">
        <v>600</v>
      </c>
      <c r="B775" s="599"/>
      <c r="C775" s="213" t="s">
        <v>682</v>
      </c>
      <c r="D775" s="217">
        <v>0.25</v>
      </c>
      <c r="E775" s="538">
        <v>32</v>
      </c>
      <c r="F775" s="30">
        <v>0</v>
      </c>
      <c r="G775" s="216">
        <f t="shared" si="71"/>
        <v>0</v>
      </c>
      <c r="H775" s="215">
        <v>4</v>
      </c>
    </row>
    <row r="776" spans="1:8" ht="15" thickBot="1" x14ac:dyDescent="0.35">
      <c r="A776" s="229" t="s">
        <v>789</v>
      </c>
      <c r="B776" s="600"/>
      <c r="C776" s="436" t="s">
        <v>666</v>
      </c>
      <c r="D776" s="232">
        <v>12</v>
      </c>
      <c r="E776" s="232">
        <v>1</v>
      </c>
      <c r="F776" s="490">
        <v>0</v>
      </c>
      <c r="G776" s="240">
        <f t="shared" si="71"/>
        <v>0</v>
      </c>
      <c r="H776" s="235" t="s">
        <v>106</v>
      </c>
    </row>
    <row r="777" spans="1:8" ht="15" thickBot="1" x14ac:dyDescent="0.35">
      <c r="A777" s="587" t="s">
        <v>87</v>
      </c>
      <c r="B777" s="588"/>
      <c r="C777" s="588"/>
      <c r="D777" s="588"/>
      <c r="E777" s="588"/>
      <c r="F777" s="588"/>
      <c r="G777" s="588"/>
      <c r="H777" s="589"/>
    </row>
    <row r="778" spans="1:8" ht="28.8" x14ac:dyDescent="0.3">
      <c r="A778" s="220" t="s">
        <v>790</v>
      </c>
      <c r="B778" s="629" t="s">
        <v>791</v>
      </c>
      <c r="C778" s="435" t="s">
        <v>88</v>
      </c>
      <c r="D778" s="222">
        <v>2</v>
      </c>
      <c r="E778" s="223">
        <v>286</v>
      </c>
      <c r="F778" s="201">
        <v>0</v>
      </c>
      <c r="G778" s="224">
        <f>D778*E778*ROUND(F778,2)</f>
        <v>0</v>
      </c>
      <c r="H778" s="301">
        <v>4.9000000000000004</v>
      </c>
    </row>
    <row r="779" spans="1:8" ht="28.8" x14ac:dyDescent="0.3">
      <c r="A779" s="212" t="s">
        <v>792</v>
      </c>
      <c r="B779" s="630"/>
      <c r="C779" s="433" t="s">
        <v>89</v>
      </c>
      <c r="D779" s="538">
        <v>2</v>
      </c>
      <c r="E779" s="226">
        <v>87</v>
      </c>
      <c r="F779" s="30">
        <v>0</v>
      </c>
      <c r="G779" s="216">
        <f t="shared" ref="G779:G784" si="73">D779*E779*ROUND(F779,2)</f>
        <v>0</v>
      </c>
      <c r="H779" s="215">
        <v>4.9000000000000004</v>
      </c>
    </row>
    <row r="780" spans="1:8" x14ac:dyDescent="0.3">
      <c r="A780" s="212" t="s">
        <v>793</v>
      </c>
      <c r="B780" s="630"/>
      <c r="C780" s="433" t="s">
        <v>86</v>
      </c>
      <c r="D780" s="538">
        <v>2</v>
      </c>
      <c r="E780" s="226">
        <f>SUM(E778:E779)</f>
        <v>373</v>
      </c>
      <c r="F780" s="30">
        <v>0</v>
      </c>
      <c r="G780" s="216">
        <f t="shared" si="73"/>
        <v>0</v>
      </c>
      <c r="H780" s="215">
        <v>4.9000000000000004</v>
      </c>
    </row>
    <row r="781" spans="1:8" x14ac:dyDescent="0.3">
      <c r="A781" s="212" t="s">
        <v>794</v>
      </c>
      <c r="B781" s="593" t="s">
        <v>795</v>
      </c>
      <c r="C781" s="433" t="s">
        <v>601</v>
      </c>
      <c r="D781" s="538">
        <v>2</v>
      </c>
      <c r="E781" s="226">
        <v>96</v>
      </c>
      <c r="F781" s="30">
        <v>0</v>
      </c>
      <c r="G781" s="216">
        <f t="shared" si="73"/>
        <v>0</v>
      </c>
      <c r="H781" s="215">
        <v>4.9000000000000004</v>
      </c>
    </row>
    <row r="782" spans="1:8" ht="28.8" x14ac:dyDescent="0.3">
      <c r="A782" s="212" t="s">
        <v>796</v>
      </c>
      <c r="B782" s="593"/>
      <c r="C782" s="433" t="s">
        <v>91</v>
      </c>
      <c r="D782" s="538">
        <v>2</v>
      </c>
      <c r="E782" s="226">
        <v>80</v>
      </c>
      <c r="F782" s="30">
        <v>0</v>
      </c>
      <c r="G782" s="216">
        <f t="shared" si="73"/>
        <v>0</v>
      </c>
      <c r="H782" s="215">
        <v>4.9000000000000004</v>
      </c>
    </row>
    <row r="783" spans="1:8" x14ac:dyDescent="0.3">
      <c r="A783" s="212" t="s">
        <v>797</v>
      </c>
      <c r="B783" s="593"/>
      <c r="C783" s="433" t="s">
        <v>86</v>
      </c>
      <c r="D783" s="538">
        <v>2</v>
      </c>
      <c r="E783" s="226">
        <f>SUM(E781:E782)</f>
        <v>176</v>
      </c>
      <c r="F783" s="30">
        <v>0</v>
      </c>
      <c r="G783" s="216">
        <f t="shared" si="73"/>
        <v>0</v>
      </c>
      <c r="H783" s="215">
        <v>4.9000000000000004</v>
      </c>
    </row>
    <row r="784" spans="1:8" ht="15" thickBot="1" x14ac:dyDescent="0.35">
      <c r="A784" s="397" t="s">
        <v>798</v>
      </c>
      <c r="B784" s="321" t="s">
        <v>799</v>
      </c>
      <c r="C784" s="434" t="s">
        <v>666</v>
      </c>
      <c r="D784" s="398">
        <v>2</v>
      </c>
      <c r="E784" s="399">
        <v>1</v>
      </c>
      <c r="F784" s="200">
        <v>0</v>
      </c>
      <c r="G784" s="404">
        <f t="shared" si="73"/>
        <v>0</v>
      </c>
      <c r="H784" s="427">
        <v>4.9000000000000004</v>
      </c>
    </row>
    <row r="785" spans="1:9" ht="15" thickBot="1" x14ac:dyDescent="0.35">
      <c r="A785" s="587" t="s">
        <v>92</v>
      </c>
      <c r="B785" s="588"/>
      <c r="C785" s="588"/>
      <c r="D785" s="588"/>
      <c r="E785" s="588"/>
      <c r="F785" s="588"/>
      <c r="G785" s="588"/>
      <c r="H785" s="589"/>
    </row>
    <row r="786" spans="1:9" x14ac:dyDescent="0.3">
      <c r="A786" s="236" t="s">
        <v>802</v>
      </c>
      <c r="B786" s="537" t="s">
        <v>94</v>
      </c>
      <c r="C786" s="432" t="s">
        <v>95</v>
      </c>
      <c r="D786" s="537">
        <v>1</v>
      </c>
      <c r="E786" s="537">
        <v>10</v>
      </c>
      <c r="F786" s="489">
        <v>0</v>
      </c>
      <c r="G786" s="364">
        <f>D786*E786*ROUND(F786,2)</f>
        <v>0</v>
      </c>
      <c r="H786" s="239">
        <v>9</v>
      </c>
    </row>
    <row r="787" spans="1:9" ht="23.4" customHeight="1" x14ac:dyDescent="0.3">
      <c r="A787" s="212" t="s">
        <v>803</v>
      </c>
      <c r="B787" s="538" t="s">
        <v>94</v>
      </c>
      <c r="C787" s="433" t="s">
        <v>602</v>
      </c>
      <c r="D787" s="538">
        <v>1</v>
      </c>
      <c r="E787" s="538">
        <v>36</v>
      </c>
      <c r="F787" s="30">
        <v>0</v>
      </c>
      <c r="G787" s="216">
        <f t="shared" ref="G787:G788" si="74">D787*E787*ROUND(F787,2)</f>
        <v>0</v>
      </c>
      <c r="H787" s="215">
        <v>9</v>
      </c>
    </row>
    <row r="788" spans="1:9" x14ac:dyDescent="0.3">
      <c r="A788" s="212" t="s">
        <v>804</v>
      </c>
      <c r="B788" s="538" t="s">
        <v>94</v>
      </c>
      <c r="C788" s="433" t="s">
        <v>603</v>
      </c>
      <c r="D788" s="538">
        <v>1</v>
      </c>
      <c r="E788" s="538">
        <v>24</v>
      </c>
      <c r="F788" s="30">
        <v>0</v>
      </c>
      <c r="G788" s="216">
        <f t="shared" si="74"/>
        <v>0</v>
      </c>
      <c r="H788" s="215">
        <v>9</v>
      </c>
    </row>
    <row r="789" spans="1:9" x14ac:dyDescent="0.3">
      <c r="A789" s="212" t="s">
        <v>805</v>
      </c>
      <c r="B789" s="538" t="s">
        <v>94</v>
      </c>
      <c r="C789" s="433" t="s">
        <v>604</v>
      </c>
      <c r="D789" s="538">
        <v>1</v>
      </c>
      <c r="E789" s="538">
        <v>36</v>
      </c>
      <c r="F789" s="30">
        <v>0</v>
      </c>
      <c r="G789" s="216">
        <f>D789*E789*ROUND(F789,2)</f>
        <v>0</v>
      </c>
      <c r="H789" s="215">
        <v>9</v>
      </c>
    </row>
    <row r="790" spans="1:9" x14ac:dyDescent="0.3">
      <c r="A790" s="212" t="s">
        <v>806</v>
      </c>
      <c r="B790" s="538" t="s">
        <v>94</v>
      </c>
      <c r="C790" s="433" t="s">
        <v>605</v>
      </c>
      <c r="D790" s="538">
        <v>1</v>
      </c>
      <c r="E790" s="538">
        <v>24</v>
      </c>
      <c r="F790" s="30">
        <v>0</v>
      </c>
      <c r="G790" s="216">
        <f t="shared" ref="G790:G792" si="75">D790*E790*ROUND(F790,2)</f>
        <v>0</v>
      </c>
      <c r="H790" s="215">
        <v>9</v>
      </c>
    </row>
    <row r="791" spans="1:9" x14ac:dyDescent="0.3">
      <c r="A791" s="212" t="s">
        <v>808</v>
      </c>
      <c r="B791" s="538" t="s">
        <v>94</v>
      </c>
      <c r="C791" s="433" t="s">
        <v>86</v>
      </c>
      <c r="D791" s="538">
        <v>1</v>
      </c>
      <c r="E791" s="538">
        <v>120</v>
      </c>
      <c r="F791" s="30">
        <v>0</v>
      </c>
      <c r="G791" s="216">
        <f t="shared" si="75"/>
        <v>0</v>
      </c>
      <c r="H791" s="215">
        <v>9</v>
      </c>
    </row>
    <row r="792" spans="1:9" ht="15" thickBot="1" x14ac:dyDescent="0.35">
      <c r="A792" s="229" t="s">
        <v>809</v>
      </c>
      <c r="B792" s="232" t="s">
        <v>94</v>
      </c>
      <c r="C792" s="436" t="s">
        <v>666</v>
      </c>
      <c r="D792" s="232">
        <v>1</v>
      </c>
      <c r="E792" s="232">
        <v>1</v>
      </c>
      <c r="F792" s="490">
        <v>0</v>
      </c>
      <c r="G792" s="240">
        <f t="shared" si="75"/>
        <v>0</v>
      </c>
      <c r="H792" s="235">
        <v>9</v>
      </c>
    </row>
    <row r="793" spans="1:9" ht="15" thickBot="1" x14ac:dyDescent="0.35">
      <c r="A793" s="57"/>
      <c r="B793" s="57"/>
      <c r="D793" s="94"/>
      <c r="E793" s="94"/>
      <c r="F793" s="101" t="s">
        <v>12</v>
      </c>
      <c r="G793" s="102">
        <f>SUM(G786:G792,G778:G784,G769:G776)</f>
        <v>0</v>
      </c>
      <c r="H793" s="421"/>
    </row>
    <row r="795" spans="1:9" ht="15.6" customHeight="1" x14ac:dyDescent="0.3">
      <c r="A795" s="206" t="s">
        <v>0</v>
      </c>
      <c r="B795" s="207"/>
      <c r="C795" s="206" t="s">
        <v>858</v>
      </c>
      <c r="D795" s="208"/>
      <c r="E795" s="207"/>
      <c r="F795" s="207"/>
      <c r="G795" s="207"/>
      <c r="H795" s="207"/>
    </row>
    <row r="796" spans="1:9" ht="15" thickBot="1" x14ac:dyDescent="0.35">
      <c r="A796" s="575" t="s">
        <v>239</v>
      </c>
      <c r="B796" s="576"/>
      <c r="C796" s="576"/>
      <c r="D796" s="576"/>
      <c r="E796" s="576"/>
      <c r="F796" s="576"/>
      <c r="G796" s="576"/>
      <c r="H796" s="577"/>
    </row>
    <row r="797" spans="1:9" ht="40.200000000000003" thickBot="1" x14ac:dyDescent="0.35">
      <c r="A797" s="209" t="s">
        <v>1</v>
      </c>
      <c r="B797" s="210" t="s">
        <v>2</v>
      </c>
      <c r="C797" s="210" t="s">
        <v>3</v>
      </c>
      <c r="D797" s="210" t="s">
        <v>4</v>
      </c>
      <c r="E797" s="210" t="s">
        <v>5</v>
      </c>
      <c r="F797" s="210" t="s">
        <v>6</v>
      </c>
      <c r="G797" s="210" t="s">
        <v>7</v>
      </c>
      <c r="H797" s="211" t="s">
        <v>8</v>
      </c>
    </row>
    <row r="798" spans="1:9" ht="15" thickBot="1" x14ac:dyDescent="0.35">
      <c r="A798" s="476" t="s">
        <v>859</v>
      </c>
      <c r="B798" s="477" t="s">
        <v>860</v>
      </c>
      <c r="C798" s="478" t="s">
        <v>989</v>
      </c>
      <c r="D798" s="479">
        <v>1</v>
      </c>
      <c r="E798" s="480">
        <v>12</v>
      </c>
      <c r="F798" s="481">
        <v>0</v>
      </c>
      <c r="G798" s="482">
        <f>D798*E798*ROUND(F798,)</f>
        <v>0</v>
      </c>
      <c r="H798" s="483">
        <v>9</v>
      </c>
    </row>
    <row r="799" spans="1:9" ht="15" thickBot="1" x14ac:dyDescent="0.35">
      <c r="F799" s="101" t="s">
        <v>12</v>
      </c>
      <c r="G799" s="102">
        <f>SUM(G798:G798)</f>
        <v>0</v>
      </c>
      <c r="H799" s="104"/>
      <c r="I799" s="98"/>
    </row>
    <row r="800" spans="1:9" x14ac:dyDescent="0.3">
      <c r="G800" s="98"/>
      <c r="I800" s="98"/>
    </row>
    <row r="801" spans="1:9" ht="15" thickBot="1" x14ac:dyDescent="0.35">
      <c r="A801" s="206" t="s">
        <v>0</v>
      </c>
      <c r="B801" s="207"/>
      <c r="C801" s="206" t="s">
        <v>1019</v>
      </c>
      <c r="D801" s="208"/>
      <c r="E801" s="207"/>
      <c r="F801" s="207"/>
      <c r="G801" s="207"/>
      <c r="H801" s="207"/>
      <c r="I801" s="98"/>
    </row>
    <row r="802" spans="1:9" ht="40.200000000000003" thickBot="1" x14ac:dyDescent="0.35">
      <c r="A802" s="209" t="s">
        <v>1</v>
      </c>
      <c r="B802" s="210" t="s">
        <v>2</v>
      </c>
      <c r="C802" s="210" t="s">
        <v>3</v>
      </c>
      <c r="D802" s="210" t="s">
        <v>4</v>
      </c>
      <c r="E802" s="210" t="s">
        <v>5</v>
      </c>
      <c r="F802" s="210" t="s">
        <v>6</v>
      </c>
      <c r="G802" s="210" t="s">
        <v>7</v>
      </c>
      <c r="H802" s="211" t="s">
        <v>8</v>
      </c>
      <c r="I802" s="98"/>
    </row>
    <row r="803" spans="1:9" ht="28.8" x14ac:dyDescent="0.3">
      <c r="A803" s="437" t="s">
        <v>861</v>
      </c>
      <c r="B803" s="438" t="s">
        <v>1020</v>
      </c>
      <c r="C803" s="238" t="s">
        <v>1021</v>
      </c>
      <c r="D803" s="439">
        <v>2</v>
      </c>
      <c r="E803" s="440">
        <v>1</v>
      </c>
      <c r="F803" s="489">
        <v>0</v>
      </c>
      <c r="G803" s="364">
        <f>D803*E803*ROUND(F803,)</f>
        <v>0</v>
      </c>
      <c r="H803" s="239" t="s">
        <v>1022</v>
      </c>
      <c r="I803" s="98"/>
    </row>
    <row r="804" spans="1:9" ht="28.8" x14ac:dyDescent="0.3">
      <c r="A804" s="441" t="s">
        <v>1023</v>
      </c>
      <c r="B804" s="442" t="s">
        <v>1024</v>
      </c>
      <c r="C804" s="213" t="s">
        <v>1025</v>
      </c>
      <c r="D804" s="443">
        <v>2</v>
      </c>
      <c r="E804" s="444">
        <v>1</v>
      </c>
      <c r="F804" s="30">
        <v>0</v>
      </c>
      <c r="G804" s="216">
        <f>D804*E804*ROUND(F804,)</f>
        <v>0</v>
      </c>
      <c r="H804" s="215" t="s">
        <v>1022</v>
      </c>
      <c r="I804" s="98"/>
    </row>
    <row r="805" spans="1:9" ht="34.799999999999997" thickBot="1" x14ac:dyDescent="0.35">
      <c r="A805" s="445" t="s">
        <v>1026</v>
      </c>
      <c r="B805" s="446" t="s">
        <v>1027</v>
      </c>
      <c r="C805" s="231" t="s">
        <v>1028</v>
      </c>
      <c r="D805" s="334">
        <v>1</v>
      </c>
      <c r="E805" s="335">
        <v>2</v>
      </c>
      <c r="F805" s="490">
        <v>0</v>
      </c>
      <c r="G805" s="240">
        <f>D805*E805*ROUND(F805,)</f>
        <v>0</v>
      </c>
      <c r="H805" s="235">
        <v>2</v>
      </c>
      <c r="I805" s="98"/>
    </row>
    <row r="806" spans="1:9" ht="15" thickBot="1" x14ac:dyDescent="0.35">
      <c r="F806" s="101" t="s">
        <v>12</v>
      </c>
      <c r="G806" s="102">
        <f>SUM(G803:G805)</f>
        <v>0</v>
      </c>
      <c r="H806" s="104"/>
      <c r="I806" s="98"/>
    </row>
    <row r="807" spans="1:9" x14ac:dyDescent="0.3">
      <c r="F807" s="192"/>
      <c r="G807" s="405"/>
      <c r="H807" s="361"/>
      <c r="I807" s="98"/>
    </row>
    <row r="808" spans="1:9" x14ac:dyDescent="0.3">
      <c r="F808" s="192"/>
      <c r="G808" s="405"/>
      <c r="H808" s="361"/>
      <c r="I808" s="98"/>
    </row>
    <row r="809" spans="1:9" ht="15.6" x14ac:dyDescent="0.3">
      <c r="C809" s="572" t="s">
        <v>1018</v>
      </c>
      <c r="D809" s="572"/>
      <c r="G809" s="98"/>
    </row>
    <row r="810" spans="1:9" ht="15" thickBot="1" x14ac:dyDescent="0.35">
      <c r="C810" s="105"/>
      <c r="D810" s="105"/>
      <c r="G810" s="98"/>
    </row>
    <row r="811" spans="1:9" ht="15" thickBot="1" x14ac:dyDescent="0.35">
      <c r="C811" s="106" t="s">
        <v>997</v>
      </c>
      <c r="D811" s="107" t="s">
        <v>299</v>
      </c>
      <c r="G811" s="98"/>
    </row>
    <row r="812" spans="1:9" ht="15" thickBot="1" x14ac:dyDescent="0.35">
      <c r="C812" s="573" t="s">
        <v>867</v>
      </c>
      <c r="D812" s="574"/>
      <c r="G812" s="98"/>
    </row>
    <row r="813" spans="1:9" x14ac:dyDescent="0.3">
      <c r="C813" s="447" t="s">
        <v>105</v>
      </c>
      <c r="D813" s="108">
        <f>G32</f>
        <v>0</v>
      </c>
      <c r="G813" s="98"/>
    </row>
    <row r="814" spans="1:9" x14ac:dyDescent="0.3">
      <c r="C814" s="109" t="s">
        <v>73</v>
      </c>
      <c r="D814" s="110">
        <f>G59</f>
        <v>0</v>
      </c>
      <c r="G814" s="98"/>
    </row>
    <row r="815" spans="1:9" x14ac:dyDescent="0.3">
      <c r="C815" s="111" t="s">
        <v>9</v>
      </c>
      <c r="D815" s="110">
        <f>G86</f>
        <v>0</v>
      </c>
      <c r="G815" s="98"/>
    </row>
    <row r="816" spans="1:9" x14ac:dyDescent="0.3">
      <c r="C816" s="112" t="s">
        <v>42</v>
      </c>
      <c r="D816" s="110">
        <f>G101</f>
        <v>0</v>
      </c>
      <c r="G816" s="98"/>
    </row>
    <row r="817" spans="3:7" x14ac:dyDescent="0.3">
      <c r="C817" s="113" t="s">
        <v>64</v>
      </c>
      <c r="D817" s="110">
        <f>G177</f>
        <v>0</v>
      </c>
      <c r="G817" s="98"/>
    </row>
    <row r="818" spans="3:7" ht="15" thickBot="1" x14ac:dyDescent="0.35">
      <c r="C818" s="114" t="s">
        <v>858</v>
      </c>
      <c r="D818" s="110">
        <f>G183</f>
        <v>0</v>
      </c>
      <c r="E818" s="99"/>
      <c r="G818" s="98"/>
    </row>
    <row r="819" spans="3:7" ht="15" thickBot="1" x14ac:dyDescent="0.35">
      <c r="C819" s="573" t="s">
        <v>994</v>
      </c>
      <c r="D819" s="574"/>
      <c r="G819" s="98"/>
    </row>
    <row r="820" spans="3:7" x14ac:dyDescent="0.3">
      <c r="C820" s="115" t="s">
        <v>9</v>
      </c>
      <c r="D820" s="116">
        <f>G212</f>
        <v>0</v>
      </c>
      <c r="G820" s="98"/>
    </row>
    <row r="821" spans="3:7" x14ac:dyDescent="0.3">
      <c r="C821" s="117" t="s">
        <v>42</v>
      </c>
      <c r="D821" s="118">
        <f>G248</f>
        <v>0</v>
      </c>
      <c r="G821" s="98"/>
    </row>
    <row r="822" spans="3:7" x14ac:dyDescent="0.3">
      <c r="C822" s="113" t="s">
        <v>64</v>
      </c>
      <c r="D822" s="118">
        <f>G324</f>
        <v>0</v>
      </c>
      <c r="G822" s="98"/>
    </row>
    <row r="823" spans="3:7" x14ac:dyDescent="0.3">
      <c r="C823" s="119" t="s">
        <v>74</v>
      </c>
      <c r="D823" s="110">
        <f>G368</f>
        <v>0</v>
      </c>
      <c r="G823" s="98"/>
    </row>
    <row r="824" spans="3:7" x14ac:dyDescent="0.3">
      <c r="C824" s="120" t="s">
        <v>73</v>
      </c>
      <c r="D824" s="110">
        <f>G388</f>
        <v>0</v>
      </c>
      <c r="G824" s="98"/>
    </row>
    <row r="825" spans="3:7" x14ac:dyDescent="0.3">
      <c r="C825" s="448" t="s">
        <v>105</v>
      </c>
      <c r="D825" s="110">
        <f>G418</f>
        <v>0</v>
      </c>
      <c r="G825" s="98"/>
    </row>
    <row r="826" spans="3:7" ht="15" thickBot="1" x14ac:dyDescent="0.35">
      <c r="C826" s="121" t="s">
        <v>858</v>
      </c>
      <c r="D826" s="122">
        <f>G424</f>
        <v>0</v>
      </c>
      <c r="E826" s="103"/>
      <c r="G826" s="98"/>
    </row>
    <row r="827" spans="3:7" ht="15" thickBot="1" x14ac:dyDescent="0.35">
      <c r="C827" s="573" t="s">
        <v>868</v>
      </c>
      <c r="D827" s="574"/>
      <c r="G827" s="98"/>
    </row>
    <row r="828" spans="3:7" x14ac:dyDescent="0.3">
      <c r="C828" s="447" t="s">
        <v>105</v>
      </c>
      <c r="D828" s="108">
        <f>G454</f>
        <v>0</v>
      </c>
      <c r="G828" s="98"/>
    </row>
    <row r="829" spans="3:7" x14ac:dyDescent="0.3">
      <c r="C829" s="123" t="s">
        <v>64</v>
      </c>
      <c r="D829" s="110">
        <f>G530</f>
        <v>0</v>
      </c>
      <c r="G829" s="98"/>
    </row>
    <row r="830" spans="3:7" x14ac:dyDescent="0.3">
      <c r="C830" s="120" t="s">
        <v>73</v>
      </c>
      <c r="D830" s="110">
        <f>G567</f>
        <v>0</v>
      </c>
      <c r="G830" s="98"/>
    </row>
    <row r="831" spans="3:7" x14ac:dyDescent="0.3">
      <c r="C831" s="111" t="s">
        <v>9</v>
      </c>
      <c r="D831" s="110">
        <f>G596</f>
        <v>0</v>
      </c>
      <c r="G831" s="98"/>
    </row>
    <row r="832" spans="3:7" ht="15" thickBot="1" x14ac:dyDescent="0.35">
      <c r="C832" s="124" t="s">
        <v>858</v>
      </c>
      <c r="D832" s="125">
        <f>G602</f>
        <v>0</v>
      </c>
      <c r="E832" s="126"/>
      <c r="G832" s="98"/>
    </row>
    <row r="833" spans="2:7" ht="15" thickBot="1" x14ac:dyDescent="0.35">
      <c r="C833" s="573" t="s">
        <v>1011</v>
      </c>
      <c r="D833" s="574"/>
      <c r="G833" s="98"/>
    </row>
    <row r="834" spans="2:7" x14ac:dyDescent="0.3">
      <c r="C834" s="449" t="s">
        <v>42</v>
      </c>
      <c r="D834" s="450">
        <f>G621</f>
        <v>0</v>
      </c>
      <c r="G834" s="98"/>
    </row>
    <row r="835" spans="2:7" x14ac:dyDescent="0.3">
      <c r="C835" s="123" t="s">
        <v>64</v>
      </c>
      <c r="D835" s="110">
        <f>G698</f>
        <v>0</v>
      </c>
      <c r="G835" s="98"/>
    </row>
    <row r="836" spans="2:7" x14ac:dyDescent="0.3">
      <c r="C836" s="120" t="s">
        <v>73</v>
      </c>
      <c r="D836" s="110">
        <f>G736</f>
        <v>0</v>
      </c>
      <c r="G836" s="98"/>
    </row>
    <row r="837" spans="2:7" x14ac:dyDescent="0.3">
      <c r="C837" s="111" t="s">
        <v>9</v>
      </c>
      <c r="D837" s="110">
        <f>G763</f>
        <v>0</v>
      </c>
      <c r="G837" s="98"/>
    </row>
    <row r="838" spans="2:7" x14ac:dyDescent="0.3">
      <c r="C838" s="448" t="s">
        <v>105</v>
      </c>
      <c r="D838" s="110">
        <f>G793</f>
        <v>0</v>
      </c>
      <c r="G838" s="98"/>
    </row>
    <row r="839" spans="2:7" x14ac:dyDescent="0.3">
      <c r="C839" s="451" t="s">
        <v>858</v>
      </c>
      <c r="D839" s="452">
        <f>G799</f>
        <v>0</v>
      </c>
      <c r="E839" s="361"/>
      <c r="G839" s="98"/>
    </row>
    <row r="840" spans="2:7" ht="15" thickBot="1" x14ac:dyDescent="0.35">
      <c r="C840" s="453" t="s">
        <v>1019</v>
      </c>
      <c r="D840" s="454">
        <f>G806</f>
        <v>0</v>
      </c>
      <c r="E840" s="104"/>
      <c r="G840" s="98"/>
    </row>
    <row r="841" spans="2:7" ht="15" thickBot="1" x14ac:dyDescent="0.35">
      <c r="C841" s="455" t="s">
        <v>869</v>
      </c>
      <c r="D841" s="456">
        <f>SUM(D813:D840)</f>
        <v>0</v>
      </c>
      <c r="G841" s="98"/>
    </row>
    <row r="842" spans="2:7" ht="15.6" thickTop="1" thickBot="1" x14ac:dyDescent="0.35">
      <c r="C842" s="127" t="s">
        <v>870</v>
      </c>
      <c r="D842" s="128">
        <f>4*D841</f>
        <v>0</v>
      </c>
      <c r="G842" s="98"/>
    </row>
    <row r="843" spans="2:7" ht="15" thickTop="1" x14ac:dyDescent="0.3">
      <c r="G843" s="98"/>
    </row>
    <row r="844" spans="2:7" x14ac:dyDescent="0.3">
      <c r="G844" s="98"/>
    </row>
    <row r="845" spans="2:7" x14ac:dyDescent="0.3">
      <c r="G845" s="98"/>
    </row>
    <row r="846" spans="2:7" x14ac:dyDescent="0.3">
      <c r="G846" s="98"/>
    </row>
    <row r="847" spans="2:7" x14ac:dyDescent="0.3">
      <c r="B847" s="594" t="s">
        <v>1033</v>
      </c>
      <c r="C847" s="594"/>
      <c r="D847" s="58"/>
      <c r="E847" s="58"/>
    </row>
    <row r="848" spans="2:7" x14ac:dyDescent="0.3">
      <c r="B848" s="58"/>
      <c r="C848" s="58"/>
      <c r="D848" s="58"/>
      <c r="E848" s="58"/>
    </row>
    <row r="849" spans="2:7" x14ac:dyDescent="0.3">
      <c r="B849" s="58"/>
      <c r="C849" s="58"/>
      <c r="D849" s="615"/>
      <c r="E849" s="615"/>
      <c r="F849" s="615"/>
      <c r="G849" s="615"/>
    </row>
    <row r="850" spans="2:7" x14ac:dyDescent="0.3">
      <c r="B850" s="129"/>
      <c r="C850" s="129"/>
      <c r="D850" s="569" t="s">
        <v>1005</v>
      </c>
      <c r="E850" s="569"/>
      <c r="F850" s="569"/>
      <c r="G850" s="569"/>
    </row>
    <row r="851" spans="2:7" x14ac:dyDescent="0.3">
      <c r="B851" s="58"/>
      <c r="C851" s="58"/>
      <c r="D851" s="569" t="s">
        <v>1006</v>
      </c>
      <c r="E851" s="569"/>
      <c r="F851" s="569"/>
      <c r="G851" s="569"/>
    </row>
    <row r="852" spans="2:7" x14ac:dyDescent="0.3">
      <c r="B852" s="58"/>
      <c r="C852" s="58"/>
      <c r="D852" s="569" t="s">
        <v>1007</v>
      </c>
      <c r="E852" s="569"/>
      <c r="F852" s="569"/>
      <c r="G852" s="569"/>
    </row>
    <row r="868" ht="15" customHeight="1" x14ac:dyDescent="0.3"/>
  </sheetData>
  <sheetProtection algorithmName="SHA-512" hashValue="hfTzacoqrUFUSB2d70a1w/Tgvpp+iNX/5yedbgfGNmYwtULPobuzYoos9VXI0YhYa/BqlVrS3E2Yay7Gz5mNbw==" saltValue="MITvriKTmN3eYgO+iPmrQQ==" spinCount="100000" sheet="1" objects="1" scenarios="1"/>
  <mergeCells count="93">
    <mergeCell ref="A703:H703"/>
    <mergeCell ref="B781:B783"/>
    <mergeCell ref="A723:H723"/>
    <mergeCell ref="A739:H739"/>
    <mergeCell ref="A755:H755"/>
    <mergeCell ref="B756:B762"/>
    <mergeCell ref="A766:H766"/>
    <mergeCell ref="B769:B776"/>
    <mergeCell ref="A777:H777"/>
    <mergeCell ref="B778:B780"/>
    <mergeCell ref="A741:H741"/>
    <mergeCell ref="A768:H768"/>
    <mergeCell ref="F1:H1"/>
    <mergeCell ref="B19:B21"/>
    <mergeCell ref="B22:B24"/>
    <mergeCell ref="A26:H26"/>
    <mergeCell ref="A186:H186"/>
    <mergeCell ref="A35:H35"/>
    <mergeCell ref="A62:H62"/>
    <mergeCell ref="A64:H64"/>
    <mergeCell ref="A79:H79"/>
    <mergeCell ref="A89:H89"/>
    <mergeCell ref="A104:H104"/>
    <mergeCell ref="A132:H132"/>
    <mergeCell ref="A134:H134"/>
    <mergeCell ref="A155:H155"/>
    <mergeCell ref="B80:B85"/>
    <mergeCell ref="A8:H8"/>
    <mergeCell ref="A3:H3"/>
    <mergeCell ref="B394:B401"/>
    <mergeCell ref="A205:H205"/>
    <mergeCell ref="A188:H188"/>
    <mergeCell ref="A180:H180"/>
    <mergeCell ref="A215:H215"/>
    <mergeCell ref="B206:B211"/>
    <mergeCell ref="A217:H217"/>
    <mergeCell ref="A251:H251"/>
    <mergeCell ref="A280:H280"/>
    <mergeCell ref="A282:H282"/>
    <mergeCell ref="A303:H303"/>
    <mergeCell ref="A327:H327"/>
    <mergeCell ref="A227:H227"/>
    <mergeCell ref="A233:H233"/>
    <mergeCell ref="A371:H371"/>
    <mergeCell ref="A402:H402"/>
    <mergeCell ref="A605:H605"/>
    <mergeCell ref="A533:H533"/>
    <mergeCell ref="A457:H457"/>
    <mergeCell ref="A488:H488"/>
    <mergeCell ref="A554:H554"/>
    <mergeCell ref="A486:H486"/>
    <mergeCell ref="B403:B405"/>
    <mergeCell ref="A427:H427"/>
    <mergeCell ref="A509:H509"/>
    <mergeCell ref="A446:H446"/>
    <mergeCell ref="A391:H391"/>
    <mergeCell ref="A393:H393"/>
    <mergeCell ref="A10:H10"/>
    <mergeCell ref="A18:H18"/>
    <mergeCell ref="B11:B17"/>
    <mergeCell ref="A240:H240"/>
    <mergeCell ref="B847:C847"/>
    <mergeCell ref="D850:G850"/>
    <mergeCell ref="B406:B408"/>
    <mergeCell ref="A410:H410"/>
    <mergeCell ref="B430:B437"/>
    <mergeCell ref="A438:H438"/>
    <mergeCell ref="B439:B441"/>
    <mergeCell ref="C833:D833"/>
    <mergeCell ref="A785:H785"/>
    <mergeCell ref="A701:H701"/>
    <mergeCell ref="A654:H654"/>
    <mergeCell ref="A656:H656"/>
    <mergeCell ref="A677:H677"/>
    <mergeCell ref="A624:H624"/>
    <mergeCell ref="D849:G849"/>
    <mergeCell ref="A796:H796"/>
    <mergeCell ref="D851:G851"/>
    <mergeCell ref="D852:G852"/>
    <mergeCell ref="A5:G5"/>
    <mergeCell ref="C809:D809"/>
    <mergeCell ref="C812:D812"/>
    <mergeCell ref="C819:D819"/>
    <mergeCell ref="C827:D827"/>
    <mergeCell ref="A570:H570"/>
    <mergeCell ref="A588:H588"/>
    <mergeCell ref="B589:B595"/>
    <mergeCell ref="A572:H572"/>
    <mergeCell ref="A599:H599"/>
    <mergeCell ref="A535:H535"/>
    <mergeCell ref="A429:H429"/>
    <mergeCell ref="B442:B444"/>
    <mergeCell ref="A421:H421"/>
  </mergeCells>
  <pageMargins left="0.7" right="0.7" top="0.75" bottom="0.75" header="0.3" footer="0.3"/>
  <pageSetup paperSize="9" orientation="landscape" horizontalDpi="4294967295" verticalDpi="4294967295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C1" sqref="C1"/>
    </sheetView>
  </sheetViews>
  <sheetFormatPr defaultRowHeight="14.4" x14ac:dyDescent="0.3"/>
  <cols>
    <col min="1" max="1" width="8.88671875" style="91"/>
    <col min="2" max="2" width="42.5546875" style="91" customWidth="1"/>
    <col min="3" max="3" width="26.109375" style="91" customWidth="1"/>
    <col min="4" max="4" width="8.88671875" style="91"/>
    <col min="5" max="5" width="9.21875" style="91" bestFit="1" customWidth="1"/>
    <col min="6" max="16384" width="8.88671875" style="91"/>
  </cols>
  <sheetData>
    <row r="1" spans="2:6" ht="24" customHeight="1" x14ac:dyDescent="0.3">
      <c r="C1" s="544" t="s">
        <v>1046</v>
      </c>
    </row>
    <row r="3" spans="2:6" ht="25.2" customHeight="1" x14ac:dyDescent="0.3">
      <c r="B3" s="631" t="s">
        <v>1035</v>
      </c>
      <c r="C3" s="632"/>
    </row>
    <row r="4" spans="2:6" ht="42" customHeight="1" x14ac:dyDescent="0.3">
      <c r="B4" s="631"/>
      <c r="C4" s="632"/>
      <c r="F4" s="98"/>
    </row>
    <row r="5" spans="2:6" ht="10.8" customHeight="1" thickBot="1" x14ac:dyDescent="0.35">
      <c r="B5" s="105"/>
      <c r="C5" s="105"/>
      <c r="F5" s="98"/>
    </row>
    <row r="6" spans="2:6" ht="15" thickBot="1" x14ac:dyDescent="0.35">
      <c r="B6" s="106" t="s">
        <v>997</v>
      </c>
      <c r="C6" s="107" t="s">
        <v>299</v>
      </c>
      <c r="F6" s="98"/>
    </row>
    <row r="7" spans="2:6" ht="15" thickBot="1" x14ac:dyDescent="0.35">
      <c r="B7" s="573" t="s">
        <v>867</v>
      </c>
      <c r="C7" s="574"/>
      <c r="F7" s="98"/>
    </row>
    <row r="8" spans="2:6" x14ac:dyDescent="0.3">
      <c r="B8" s="492" t="s">
        <v>105</v>
      </c>
      <c r="C8" s="108">
        <f>'Príl.č.1 k B2 - Servis '!G32</f>
        <v>0</v>
      </c>
      <c r="F8" s="98"/>
    </row>
    <row r="9" spans="2:6" x14ac:dyDescent="0.3">
      <c r="B9" s="109" t="s">
        <v>73</v>
      </c>
      <c r="C9" s="110">
        <f>'Príl.č.1 k B2 - Servis '!G59</f>
        <v>0</v>
      </c>
      <c r="F9" s="98"/>
    </row>
    <row r="10" spans="2:6" x14ac:dyDescent="0.3">
      <c r="B10" s="111" t="s">
        <v>9</v>
      </c>
      <c r="C10" s="110">
        <f>'Príl.č.1 k B2 - Servis '!G86</f>
        <v>0</v>
      </c>
      <c r="F10" s="98"/>
    </row>
    <row r="11" spans="2:6" x14ac:dyDescent="0.3">
      <c r="B11" s="112" t="s">
        <v>42</v>
      </c>
      <c r="C11" s="110">
        <f>'Príl.č.1 k B2 - Servis '!G101</f>
        <v>0</v>
      </c>
      <c r="F11" s="98"/>
    </row>
    <row r="12" spans="2:6" x14ac:dyDescent="0.3">
      <c r="B12" s="113" t="s">
        <v>64</v>
      </c>
      <c r="C12" s="110">
        <f>'Príl.č.1 k B2 - Servis '!G177</f>
        <v>0</v>
      </c>
      <c r="F12" s="98"/>
    </row>
    <row r="13" spans="2:6" ht="15" thickBot="1" x14ac:dyDescent="0.35">
      <c r="B13" s="114" t="s">
        <v>858</v>
      </c>
      <c r="C13" s="110">
        <f>'Príl.č.1 k B2 - Servis '!G183</f>
        <v>0</v>
      </c>
      <c r="D13" s="99"/>
      <c r="E13" s="98"/>
      <c r="F13" s="98"/>
    </row>
    <row r="14" spans="2:6" ht="15" thickBot="1" x14ac:dyDescent="0.35">
      <c r="B14" s="573" t="s">
        <v>994</v>
      </c>
      <c r="C14" s="574"/>
      <c r="F14" s="98"/>
    </row>
    <row r="15" spans="2:6" x14ac:dyDescent="0.3">
      <c r="B15" s="115" t="s">
        <v>9</v>
      </c>
      <c r="C15" s="116">
        <f>'Príl.č.1 k B2 - Servis '!G212</f>
        <v>0</v>
      </c>
      <c r="F15" s="98"/>
    </row>
    <row r="16" spans="2:6" x14ac:dyDescent="0.3">
      <c r="B16" s="117" t="s">
        <v>42</v>
      </c>
      <c r="C16" s="118">
        <f>'Príl.č.1 k B2 - Servis '!G248</f>
        <v>0</v>
      </c>
      <c r="F16" s="98"/>
    </row>
    <row r="17" spans="2:6" x14ac:dyDescent="0.3">
      <c r="B17" s="113" t="s">
        <v>64</v>
      </c>
      <c r="C17" s="118">
        <f>'Príl.č.1 k B2 - Servis '!G324</f>
        <v>0</v>
      </c>
      <c r="F17" s="98"/>
    </row>
    <row r="18" spans="2:6" x14ac:dyDescent="0.3">
      <c r="B18" s="119" t="s">
        <v>74</v>
      </c>
      <c r="C18" s="110">
        <f>'Príl.č.1 k B2 - Servis '!G368</f>
        <v>0</v>
      </c>
      <c r="E18" s="98"/>
    </row>
    <row r="19" spans="2:6" x14ac:dyDescent="0.3">
      <c r="B19" s="120" t="s">
        <v>73</v>
      </c>
      <c r="C19" s="110">
        <f>'Príl.č.1 k B2 - Servis '!G388</f>
        <v>0</v>
      </c>
      <c r="F19" s="98"/>
    </row>
    <row r="20" spans="2:6" x14ac:dyDescent="0.3">
      <c r="B20" s="491" t="s">
        <v>105</v>
      </c>
      <c r="C20" s="110">
        <f>'Príl.č.1 k B2 - Servis '!G418</f>
        <v>0</v>
      </c>
      <c r="F20" s="98"/>
    </row>
    <row r="21" spans="2:6" ht="15" thickBot="1" x14ac:dyDescent="0.35">
      <c r="B21" s="121" t="s">
        <v>858</v>
      </c>
      <c r="C21" s="122">
        <f>'Príl.č.1 k B2 - Servis '!G424</f>
        <v>0</v>
      </c>
      <c r="D21" s="103"/>
      <c r="E21" s="193"/>
      <c r="F21" s="98"/>
    </row>
    <row r="22" spans="2:6" ht="15" thickBot="1" x14ac:dyDescent="0.35">
      <c r="B22" s="573" t="s">
        <v>868</v>
      </c>
      <c r="C22" s="574"/>
      <c r="F22" s="98"/>
    </row>
    <row r="23" spans="2:6" x14ac:dyDescent="0.3">
      <c r="B23" s="492" t="s">
        <v>105</v>
      </c>
      <c r="C23" s="108">
        <f>'Príl.č.1 k B2 - Servis '!G454</f>
        <v>0</v>
      </c>
      <c r="F23" s="98"/>
    </row>
    <row r="24" spans="2:6" x14ac:dyDescent="0.3">
      <c r="B24" s="123" t="s">
        <v>64</v>
      </c>
      <c r="C24" s="110">
        <f>'Príl.č.1 k B2 - Servis '!G530</f>
        <v>0</v>
      </c>
      <c r="F24" s="98"/>
    </row>
    <row r="25" spans="2:6" x14ac:dyDescent="0.3">
      <c r="B25" s="120" t="s">
        <v>73</v>
      </c>
      <c r="C25" s="110">
        <f>'Príl.č.1 k B2 - Servis '!G567</f>
        <v>0</v>
      </c>
      <c r="F25" s="98"/>
    </row>
    <row r="26" spans="2:6" x14ac:dyDescent="0.3">
      <c r="B26" s="111" t="s">
        <v>9</v>
      </c>
      <c r="C26" s="110">
        <f>'Príl.č.1 k B2 - Servis '!G596</f>
        <v>0</v>
      </c>
      <c r="F26" s="98"/>
    </row>
    <row r="27" spans="2:6" ht="15" thickBot="1" x14ac:dyDescent="0.35">
      <c r="B27" s="124" t="s">
        <v>858</v>
      </c>
      <c r="C27" s="125">
        <f>'Príl.č.1 k B2 - Servis '!G602</f>
        <v>0</v>
      </c>
      <c r="D27" s="126"/>
      <c r="E27" s="98"/>
      <c r="F27" s="98"/>
    </row>
    <row r="28" spans="2:6" ht="15" thickBot="1" x14ac:dyDescent="0.35">
      <c r="B28" s="633" t="s">
        <v>1011</v>
      </c>
      <c r="C28" s="634"/>
      <c r="F28" s="98"/>
    </row>
    <row r="29" spans="2:6" x14ac:dyDescent="0.3">
      <c r="B29" s="449" t="s">
        <v>42</v>
      </c>
      <c r="C29" s="450">
        <f>'Príl.č.1 k B2 - Servis '!G621</f>
        <v>0</v>
      </c>
      <c r="F29" s="98"/>
    </row>
    <row r="30" spans="2:6" x14ac:dyDescent="0.3">
      <c r="B30" s="123" t="s">
        <v>64</v>
      </c>
      <c r="C30" s="110">
        <f>'Príl.č.1 k B2 - Servis '!G698</f>
        <v>0</v>
      </c>
      <c r="F30" s="98"/>
    </row>
    <row r="31" spans="2:6" x14ac:dyDescent="0.3">
      <c r="B31" s="120" t="s">
        <v>73</v>
      </c>
      <c r="C31" s="110">
        <f>'Príl.č.1 k B2 - Servis '!G736</f>
        <v>0</v>
      </c>
      <c r="F31" s="98"/>
    </row>
    <row r="32" spans="2:6" x14ac:dyDescent="0.3">
      <c r="B32" s="111" t="s">
        <v>9</v>
      </c>
      <c r="C32" s="110">
        <f>'Príl.č.1 k B2 - Servis '!G763</f>
        <v>0</v>
      </c>
      <c r="F32" s="98"/>
    </row>
    <row r="33" spans="1:6" x14ac:dyDescent="0.3">
      <c r="B33" s="491" t="s">
        <v>105</v>
      </c>
      <c r="C33" s="110">
        <f>'Príl.č.1 k B2 - Servis '!G793</f>
        <v>0</v>
      </c>
      <c r="F33" s="98"/>
    </row>
    <row r="34" spans="1:6" x14ac:dyDescent="0.3">
      <c r="B34" s="493" t="s">
        <v>858</v>
      </c>
      <c r="C34" s="110">
        <f>'Príl.č.1 k B2 - Servis '!G799</f>
        <v>0</v>
      </c>
      <c r="D34" s="361"/>
      <c r="E34" s="98"/>
      <c r="F34" s="98"/>
    </row>
    <row r="35" spans="1:6" ht="15" thickBot="1" x14ac:dyDescent="0.35">
      <c r="B35" s="494" t="s">
        <v>1034</v>
      </c>
      <c r="C35" s="495">
        <f>'Príl.č.1 k B2 - Servis '!G806</f>
        <v>0</v>
      </c>
      <c r="D35" s="104"/>
      <c r="E35" s="98"/>
      <c r="F35" s="98"/>
    </row>
    <row r="36" spans="1:6" ht="15" thickBot="1" x14ac:dyDescent="0.35">
      <c r="B36" s="455" t="s">
        <v>869</v>
      </c>
      <c r="C36" s="456">
        <f>SUM(C8:C35)</f>
        <v>0</v>
      </c>
      <c r="F36" s="98"/>
    </row>
    <row r="37" spans="1:6" ht="15.6" thickTop="1" thickBot="1" x14ac:dyDescent="0.35">
      <c r="B37" s="127" t="s">
        <v>870</v>
      </c>
      <c r="C37" s="128">
        <f>4*C36</f>
        <v>0</v>
      </c>
      <c r="F37" s="98"/>
    </row>
    <row r="38" spans="1:6" ht="15" thickTop="1" x14ac:dyDescent="0.3">
      <c r="F38" s="98"/>
    </row>
    <row r="39" spans="1:6" x14ac:dyDescent="0.3">
      <c r="F39" s="98"/>
    </row>
    <row r="40" spans="1:6" x14ac:dyDescent="0.3">
      <c r="F40" s="98"/>
    </row>
    <row r="42" spans="1:6" x14ac:dyDescent="0.3">
      <c r="A42" s="60" t="s">
        <v>1004</v>
      </c>
      <c r="B42" s="60"/>
      <c r="C42" s="58"/>
      <c r="D42" s="58"/>
    </row>
    <row r="43" spans="1:6" x14ac:dyDescent="0.3">
      <c r="A43" s="58"/>
      <c r="B43" s="58"/>
      <c r="C43" s="58"/>
      <c r="D43" s="58"/>
    </row>
    <row r="44" spans="1:6" x14ac:dyDescent="0.3">
      <c r="A44" s="58"/>
      <c r="B44" s="58"/>
      <c r="C44" s="58"/>
      <c r="D44" s="58"/>
    </row>
    <row r="45" spans="1:6" x14ac:dyDescent="0.3">
      <c r="A45" s="58"/>
      <c r="B45" s="58"/>
      <c r="C45" s="58"/>
      <c r="D45" s="58"/>
    </row>
    <row r="46" spans="1:6" x14ac:dyDescent="0.3">
      <c r="A46" s="58"/>
      <c r="B46" s="58"/>
      <c r="C46" s="64"/>
      <c r="D46" s="132"/>
      <c r="E46" s="132"/>
      <c r="F46" s="194"/>
    </row>
    <row r="47" spans="1:6" x14ac:dyDescent="0.3">
      <c r="A47" s="129"/>
      <c r="B47" s="129"/>
      <c r="C47" s="539" t="s">
        <v>1005</v>
      </c>
      <c r="D47" s="539"/>
      <c r="E47" s="539"/>
      <c r="F47" s="539"/>
    </row>
    <row r="48" spans="1:6" x14ac:dyDescent="0.3">
      <c r="A48" s="58"/>
      <c r="B48" s="58"/>
      <c r="C48" s="539" t="s">
        <v>1006</v>
      </c>
      <c r="D48" s="539"/>
      <c r="E48" s="539"/>
      <c r="F48" s="539"/>
    </row>
    <row r="49" spans="1:6" x14ac:dyDescent="0.3">
      <c r="A49" s="58"/>
      <c r="B49" s="58"/>
      <c r="C49" s="539" t="s">
        <v>1007</v>
      </c>
      <c r="D49" s="539"/>
      <c r="E49" s="539"/>
      <c r="F49" s="539"/>
    </row>
  </sheetData>
  <sheetProtection algorithmName="SHA-512" hashValue="ND8i0ZKZlvqTenVUkyMEYS8Vo1E1P5eNvAjuBkyKiG1PlIqQCEqzisU6dD5Xq4RpRtihm1AO4bn6X5dWX1Nnug==" saltValue="dJgjUfIC0JDF1taIEPU0uA==" spinCount="100000" sheet="1" objects="1" scenarios="1"/>
  <mergeCells count="5">
    <mergeCell ref="B3:C4"/>
    <mergeCell ref="B7:C7"/>
    <mergeCell ref="B14:C14"/>
    <mergeCell ref="B22:C22"/>
    <mergeCell ref="B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0"/>
  <sheetViews>
    <sheetView view="pageBreakPreview" zoomScale="85" zoomScaleNormal="100" zoomScaleSheetLayoutView="85" zoomScalePageLayoutView="70" workbookViewId="0">
      <selection activeCell="H1" sqref="H1:I1"/>
    </sheetView>
  </sheetViews>
  <sheetFormatPr defaultRowHeight="14.4" x14ac:dyDescent="0.3"/>
  <cols>
    <col min="1" max="1" width="5.33203125" style="91" customWidth="1"/>
    <col min="2" max="2" width="58.33203125" style="91" customWidth="1"/>
    <col min="3" max="3" width="24.88671875" style="91" customWidth="1"/>
    <col min="4" max="4" width="18.77734375" style="91" customWidth="1"/>
    <col min="5" max="5" width="19.6640625" style="91" customWidth="1"/>
    <col min="6" max="6" width="17.5546875" style="91" customWidth="1"/>
    <col min="7" max="7" width="13.21875" style="91" customWidth="1"/>
    <col min="8" max="8" width="14.33203125" style="91" customWidth="1"/>
    <col min="9" max="9" width="19.109375" style="91" customWidth="1"/>
    <col min="10" max="16384" width="8.88671875" style="91"/>
  </cols>
  <sheetData>
    <row r="1" spans="1:9" ht="30.6" customHeight="1" x14ac:dyDescent="0.3">
      <c r="A1" s="144"/>
      <c r="D1" s="145"/>
      <c r="G1" s="146"/>
      <c r="H1" s="663" t="s">
        <v>1047</v>
      </c>
      <c r="I1" s="663"/>
    </row>
    <row r="2" spans="1:9" ht="10.8" customHeight="1" x14ac:dyDescent="0.3">
      <c r="A2" s="144"/>
      <c r="D2" s="145"/>
      <c r="G2" s="146"/>
      <c r="H2" s="542"/>
      <c r="I2" s="542"/>
    </row>
    <row r="3" spans="1:9" ht="31.2" customHeight="1" x14ac:dyDescent="0.3">
      <c r="A3" s="635" t="s">
        <v>1010</v>
      </c>
      <c r="B3" s="636"/>
      <c r="C3" s="636"/>
      <c r="D3" s="636"/>
      <c r="E3" s="636"/>
      <c r="F3" s="636"/>
      <c r="G3" s="636"/>
      <c r="H3" s="636"/>
      <c r="I3" s="636"/>
    </row>
    <row r="4" spans="1:9" ht="7.8" customHeight="1" x14ac:dyDescent="0.3">
      <c r="A4" s="543"/>
      <c r="B4" s="543"/>
      <c r="C4" s="147"/>
      <c r="D4" s="147"/>
      <c r="E4" s="145"/>
      <c r="F4" s="145"/>
      <c r="G4" s="145"/>
      <c r="H4" s="145"/>
      <c r="I4" s="145"/>
    </row>
    <row r="5" spans="1:9" ht="16.95" customHeight="1" x14ac:dyDescent="0.3">
      <c r="A5" s="148"/>
      <c r="B5" s="148"/>
      <c r="C5" s="149"/>
      <c r="D5" s="149" t="s">
        <v>996</v>
      </c>
      <c r="E5" s="150"/>
      <c r="F5" s="150"/>
      <c r="G5" s="150"/>
      <c r="H5" s="150"/>
      <c r="I5" s="150"/>
    </row>
    <row r="6" spans="1:9" ht="13.8" customHeight="1" x14ac:dyDescent="0.3">
      <c r="A6" s="543"/>
      <c r="B6" s="543"/>
      <c r="C6" s="147"/>
      <c r="D6" s="147"/>
      <c r="E6" s="145"/>
      <c r="F6" s="145"/>
      <c r="G6" s="145"/>
      <c r="H6" s="145"/>
      <c r="I6" s="145"/>
    </row>
    <row r="7" spans="1:9" ht="15" thickBot="1" x14ac:dyDescent="0.35">
      <c r="A7" s="651" t="s">
        <v>300</v>
      </c>
      <c r="B7" s="651"/>
      <c r="C7" s="145"/>
      <c r="D7" s="145"/>
      <c r="E7" s="145"/>
      <c r="F7" s="145"/>
      <c r="G7" s="145"/>
      <c r="H7" s="145"/>
      <c r="I7" s="145"/>
    </row>
    <row r="8" spans="1:9" ht="30" customHeight="1" x14ac:dyDescent="0.3">
      <c r="A8" s="640" t="s">
        <v>301</v>
      </c>
      <c r="B8" s="642" t="s">
        <v>1</v>
      </c>
      <c r="C8" s="644" t="s">
        <v>302</v>
      </c>
      <c r="D8" s="645"/>
      <c r="E8" s="646" t="s">
        <v>303</v>
      </c>
      <c r="F8" s="646"/>
      <c r="G8" s="647" t="s">
        <v>1017</v>
      </c>
      <c r="H8" s="649" t="s">
        <v>1040</v>
      </c>
      <c r="I8" s="654" t="s">
        <v>1039</v>
      </c>
    </row>
    <row r="9" spans="1:9" ht="24.75" customHeight="1" thickBot="1" x14ac:dyDescent="0.35">
      <c r="A9" s="641"/>
      <c r="B9" s="643"/>
      <c r="C9" s="151" t="s">
        <v>304</v>
      </c>
      <c r="D9" s="151" t="s">
        <v>305</v>
      </c>
      <c r="E9" s="151" t="s">
        <v>304</v>
      </c>
      <c r="F9" s="151" t="s">
        <v>305</v>
      </c>
      <c r="G9" s="648"/>
      <c r="H9" s="650"/>
      <c r="I9" s="656"/>
    </row>
    <row r="10" spans="1:9" x14ac:dyDescent="0.3">
      <c r="A10" s="177">
        <v>1</v>
      </c>
      <c r="B10" s="7" t="s">
        <v>306</v>
      </c>
      <c r="C10" s="8"/>
      <c r="D10" s="7"/>
      <c r="E10" s="513"/>
      <c r="F10" s="513"/>
      <c r="G10" s="9">
        <v>100</v>
      </c>
      <c r="H10" s="496">
        <v>0</v>
      </c>
      <c r="I10" s="10">
        <f>G10*ROUND(H10, 2)</f>
        <v>0</v>
      </c>
    </row>
    <row r="11" spans="1:9" x14ac:dyDescent="0.3">
      <c r="A11" s="153">
        <v>2</v>
      </c>
      <c r="B11" s="1" t="s">
        <v>307</v>
      </c>
      <c r="C11" s="1"/>
      <c r="D11" s="1"/>
      <c r="E11" s="514"/>
      <c r="F11" s="514"/>
      <c r="G11" s="3">
        <v>100</v>
      </c>
      <c r="H11" s="4">
        <v>0</v>
      </c>
      <c r="I11" s="6">
        <f t="shared" ref="I11:I74" si="0">G11*ROUND(H11, 2)</f>
        <v>0</v>
      </c>
    </row>
    <row r="12" spans="1:9" x14ac:dyDescent="0.3">
      <c r="A12" s="153">
        <v>3</v>
      </c>
      <c r="B12" s="46" t="s">
        <v>984</v>
      </c>
      <c r="C12" s="1"/>
      <c r="D12" s="1"/>
      <c r="E12" s="514"/>
      <c r="F12" s="514"/>
      <c r="G12" s="3">
        <v>10</v>
      </c>
      <c r="H12" s="4">
        <v>0</v>
      </c>
      <c r="I12" s="6">
        <f t="shared" si="0"/>
        <v>0</v>
      </c>
    </row>
    <row r="13" spans="1:9" x14ac:dyDescent="0.3">
      <c r="A13" s="153">
        <v>4</v>
      </c>
      <c r="B13" s="46" t="s">
        <v>986</v>
      </c>
      <c r="C13" s="1"/>
      <c r="D13" s="1"/>
      <c r="E13" s="514"/>
      <c r="F13" s="514"/>
      <c r="G13" s="3">
        <v>5</v>
      </c>
      <c r="H13" s="4">
        <v>0</v>
      </c>
      <c r="I13" s="6">
        <f t="shared" si="0"/>
        <v>0</v>
      </c>
    </row>
    <row r="14" spans="1:9" x14ac:dyDescent="0.3">
      <c r="A14" s="153">
        <v>5</v>
      </c>
      <c r="B14" s="46" t="s">
        <v>987</v>
      </c>
      <c r="C14" s="1"/>
      <c r="D14" s="1"/>
      <c r="E14" s="514"/>
      <c r="F14" s="514"/>
      <c r="G14" s="3">
        <v>5</v>
      </c>
      <c r="H14" s="4">
        <v>0</v>
      </c>
      <c r="I14" s="6">
        <f t="shared" si="0"/>
        <v>0</v>
      </c>
    </row>
    <row r="15" spans="1:9" x14ac:dyDescent="0.3">
      <c r="A15" s="153">
        <v>6</v>
      </c>
      <c r="B15" s="46" t="s">
        <v>988</v>
      </c>
      <c r="C15" s="1"/>
      <c r="D15" s="1"/>
      <c r="E15" s="514"/>
      <c r="F15" s="514"/>
      <c r="G15" s="3">
        <v>5</v>
      </c>
      <c r="H15" s="4">
        <v>0</v>
      </c>
      <c r="I15" s="6">
        <f t="shared" si="0"/>
        <v>0</v>
      </c>
    </row>
    <row r="16" spans="1:9" x14ac:dyDescent="0.3">
      <c r="A16" s="153">
        <v>7</v>
      </c>
      <c r="B16" s="1" t="s">
        <v>308</v>
      </c>
      <c r="C16" s="1"/>
      <c r="D16" s="1"/>
      <c r="E16" s="514"/>
      <c r="F16" s="514"/>
      <c r="G16" s="3">
        <v>2</v>
      </c>
      <c r="H16" s="4">
        <v>0</v>
      </c>
      <c r="I16" s="6">
        <f t="shared" si="0"/>
        <v>0</v>
      </c>
    </row>
    <row r="17" spans="1:9" x14ac:dyDescent="0.3">
      <c r="A17" s="153">
        <v>8</v>
      </c>
      <c r="B17" s="1" t="s">
        <v>309</v>
      </c>
      <c r="C17" s="1"/>
      <c r="D17" s="1"/>
      <c r="E17" s="514"/>
      <c r="F17" s="514"/>
      <c r="G17" s="3">
        <v>2</v>
      </c>
      <c r="H17" s="4">
        <v>0</v>
      </c>
      <c r="I17" s="6">
        <f t="shared" si="0"/>
        <v>0</v>
      </c>
    </row>
    <row r="18" spans="1:9" x14ac:dyDescent="0.3">
      <c r="A18" s="153">
        <v>9</v>
      </c>
      <c r="B18" s="1" t="s">
        <v>310</v>
      </c>
      <c r="C18" s="1"/>
      <c r="D18" s="1"/>
      <c r="E18" s="514"/>
      <c r="F18" s="514"/>
      <c r="G18" s="3">
        <v>100</v>
      </c>
      <c r="H18" s="4">
        <v>0</v>
      </c>
      <c r="I18" s="6">
        <f>G18*ROUND(H18, 2)</f>
        <v>0</v>
      </c>
    </row>
    <row r="19" spans="1:9" x14ac:dyDescent="0.3">
      <c r="A19" s="153">
        <v>10</v>
      </c>
      <c r="B19" s="1" t="s">
        <v>311</v>
      </c>
      <c r="C19" s="1"/>
      <c r="D19" s="1"/>
      <c r="E19" s="514"/>
      <c r="F19" s="514"/>
      <c r="G19" s="3">
        <v>100</v>
      </c>
      <c r="H19" s="4">
        <v>0</v>
      </c>
      <c r="I19" s="6">
        <f>G19*ROUND(H19, 2)</f>
        <v>0</v>
      </c>
    </row>
    <row r="20" spans="1:9" x14ac:dyDescent="0.3">
      <c r="A20" s="153">
        <v>11</v>
      </c>
      <c r="B20" s="1" t="s">
        <v>312</v>
      </c>
      <c r="C20" s="1"/>
      <c r="D20" s="1"/>
      <c r="E20" s="514"/>
      <c r="F20" s="514"/>
      <c r="G20" s="3">
        <v>100</v>
      </c>
      <c r="H20" s="4">
        <v>0</v>
      </c>
      <c r="I20" s="6">
        <f t="shared" si="0"/>
        <v>0</v>
      </c>
    </row>
    <row r="21" spans="1:9" x14ac:dyDescent="0.3">
      <c r="A21" s="153">
        <v>12</v>
      </c>
      <c r="B21" s="1" t="s">
        <v>313</v>
      </c>
      <c r="C21" s="1"/>
      <c r="D21" s="1"/>
      <c r="E21" s="514"/>
      <c r="F21" s="514"/>
      <c r="G21" s="3">
        <v>100</v>
      </c>
      <c r="H21" s="4">
        <v>0</v>
      </c>
      <c r="I21" s="6">
        <f t="shared" si="0"/>
        <v>0</v>
      </c>
    </row>
    <row r="22" spans="1:9" x14ac:dyDescent="0.3">
      <c r="A22" s="153">
        <v>13</v>
      </c>
      <c r="B22" s="1" t="s">
        <v>314</v>
      </c>
      <c r="C22" s="1"/>
      <c r="D22" s="1"/>
      <c r="E22" s="514"/>
      <c r="F22" s="514"/>
      <c r="G22" s="3">
        <v>100</v>
      </c>
      <c r="H22" s="4">
        <v>0</v>
      </c>
      <c r="I22" s="6">
        <f t="shared" si="0"/>
        <v>0</v>
      </c>
    </row>
    <row r="23" spans="1:9" x14ac:dyDescent="0.3">
      <c r="A23" s="153">
        <v>14</v>
      </c>
      <c r="B23" s="1" t="s">
        <v>315</v>
      </c>
      <c r="C23" s="1"/>
      <c r="D23" s="1"/>
      <c r="E23" s="514"/>
      <c r="F23" s="514"/>
      <c r="G23" s="3">
        <v>100</v>
      </c>
      <c r="H23" s="4">
        <v>0</v>
      </c>
      <c r="I23" s="6">
        <f t="shared" si="0"/>
        <v>0</v>
      </c>
    </row>
    <row r="24" spans="1:9" x14ac:dyDescent="0.3">
      <c r="A24" s="153">
        <v>15</v>
      </c>
      <c r="B24" s="1" t="s">
        <v>316</v>
      </c>
      <c r="C24" s="1"/>
      <c r="D24" s="1"/>
      <c r="E24" s="514"/>
      <c r="F24" s="514"/>
      <c r="G24" s="3">
        <v>100</v>
      </c>
      <c r="H24" s="4">
        <v>0</v>
      </c>
      <c r="I24" s="6">
        <f t="shared" si="0"/>
        <v>0</v>
      </c>
    </row>
    <row r="25" spans="1:9" x14ac:dyDescent="0.3">
      <c r="A25" s="153">
        <v>16</v>
      </c>
      <c r="B25" s="1" t="s">
        <v>317</v>
      </c>
      <c r="C25" s="1"/>
      <c r="D25" s="1"/>
      <c r="E25" s="514"/>
      <c r="F25" s="514"/>
      <c r="G25" s="3">
        <v>100</v>
      </c>
      <c r="H25" s="4">
        <v>0</v>
      </c>
      <c r="I25" s="6">
        <f t="shared" si="0"/>
        <v>0</v>
      </c>
    </row>
    <row r="26" spans="1:9" x14ac:dyDescent="0.3">
      <c r="A26" s="153">
        <v>17</v>
      </c>
      <c r="B26" s="1" t="s">
        <v>318</v>
      </c>
      <c r="C26" s="1"/>
      <c r="D26" s="1"/>
      <c r="E26" s="514"/>
      <c r="F26" s="514"/>
      <c r="G26" s="3">
        <v>100</v>
      </c>
      <c r="H26" s="4">
        <v>0</v>
      </c>
      <c r="I26" s="6">
        <f t="shared" si="0"/>
        <v>0</v>
      </c>
    </row>
    <row r="27" spans="1:9" x14ac:dyDescent="0.3">
      <c r="A27" s="153">
        <v>18</v>
      </c>
      <c r="B27" s="5" t="s">
        <v>319</v>
      </c>
      <c r="C27" s="5"/>
      <c r="D27" s="5"/>
      <c r="E27" s="514"/>
      <c r="F27" s="514"/>
      <c r="G27" s="3">
        <v>100</v>
      </c>
      <c r="H27" s="4">
        <v>0</v>
      </c>
      <c r="I27" s="6">
        <f t="shared" si="0"/>
        <v>0</v>
      </c>
    </row>
    <row r="28" spans="1:9" x14ac:dyDescent="0.3">
      <c r="A28" s="153">
        <v>19</v>
      </c>
      <c r="B28" s="5" t="s">
        <v>320</v>
      </c>
      <c r="C28" s="5"/>
      <c r="D28" s="5"/>
      <c r="E28" s="515"/>
      <c r="F28" s="515"/>
      <c r="G28" s="3">
        <v>100</v>
      </c>
      <c r="H28" s="4">
        <v>0</v>
      </c>
      <c r="I28" s="6">
        <f t="shared" si="0"/>
        <v>0</v>
      </c>
    </row>
    <row r="29" spans="1:9" ht="16.2" customHeight="1" x14ac:dyDescent="0.3">
      <c r="A29" s="153">
        <v>20</v>
      </c>
      <c r="B29" s="155" t="s">
        <v>667</v>
      </c>
      <c r="C29" s="5"/>
      <c r="D29" s="156"/>
      <c r="E29" s="515"/>
      <c r="F29" s="515"/>
      <c r="G29" s="37">
        <v>6</v>
      </c>
      <c r="H29" s="4">
        <v>0</v>
      </c>
      <c r="I29" s="6">
        <f t="shared" si="0"/>
        <v>0</v>
      </c>
    </row>
    <row r="30" spans="1:9" ht="27.6" x14ac:dyDescent="0.3">
      <c r="A30" s="153">
        <v>21</v>
      </c>
      <c r="B30" s="157" t="s">
        <v>884</v>
      </c>
      <c r="C30" s="158"/>
      <c r="D30" s="157"/>
      <c r="E30" s="516"/>
      <c r="F30" s="516"/>
      <c r="G30" s="159">
        <v>10</v>
      </c>
      <c r="H30" s="4">
        <v>0</v>
      </c>
      <c r="I30" s="6">
        <f t="shared" si="0"/>
        <v>0</v>
      </c>
    </row>
    <row r="31" spans="1:9" ht="27.6" x14ac:dyDescent="0.3">
      <c r="A31" s="153">
        <v>22</v>
      </c>
      <c r="B31" s="157" t="s">
        <v>885</v>
      </c>
      <c r="C31" s="158"/>
      <c r="D31" s="157"/>
      <c r="E31" s="516"/>
      <c r="F31" s="516"/>
      <c r="G31" s="159">
        <v>10</v>
      </c>
      <c r="H31" s="4">
        <v>0</v>
      </c>
      <c r="I31" s="6">
        <f t="shared" si="0"/>
        <v>0</v>
      </c>
    </row>
    <row r="32" spans="1:9" ht="27.6" x14ac:dyDescent="0.3">
      <c r="A32" s="153">
        <v>23</v>
      </c>
      <c r="B32" s="160" t="s">
        <v>886</v>
      </c>
      <c r="C32" s="158"/>
      <c r="D32" s="157"/>
      <c r="E32" s="516"/>
      <c r="F32" s="516"/>
      <c r="G32" s="159">
        <v>10</v>
      </c>
      <c r="H32" s="4">
        <v>0</v>
      </c>
      <c r="I32" s="6">
        <f t="shared" si="0"/>
        <v>0</v>
      </c>
    </row>
    <row r="33" spans="1:9" x14ac:dyDescent="0.3">
      <c r="A33" s="153">
        <v>24</v>
      </c>
      <c r="B33" s="158" t="s">
        <v>887</v>
      </c>
      <c r="C33" s="158"/>
      <c r="D33" s="157"/>
      <c r="E33" s="516"/>
      <c r="F33" s="516"/>
      <c r="G33" s="159">
        <v>10</v>
      </c>
      <c r="H33" s="4">
        <v>0</v>
      </c>
      <c r="I33" s="6">
        <f t="shared" si="0"/>
        <v>0</v>
      </c>
    </row>
    <row r="34" spans="1:9" x14ac:dyDescent="0.3">
      <c r="A34" s="153">
        <v>25</v>
      </c>
      <c r="B34" s="158" t="s">
        <v>888</v>
      </c>
      <c r="C34" s="158"/>
      <c r="D34" s="157"/>
      <c r="E34" s="516"/>
      <c r="F34" s="516"/>
      <c r="G34" s="159">
        <v>10</v>
      </c>
      <c r="H34" s="4">
        <v>0</v>
      </c>
      <c r="I34" s="6">
        <f t="shared" si="0"/>
        <v>0</v>
      </c>
    </row>
    <row r="35" spans="1:9" x14ac:dyDescent="0.3">
      <c r="A35" s="153">
        <v>26</v>
      </c>
      <c r="B35" s="158" t="s">
        <v>889</v>
      </c>
      <c r="C35" s="158"/>
      <c r="D35" s="157"/>
      <c r="E35" s="516"/>
      <c r="F35" s="516"/>
      <c r="G35" s="159">
        <v>10</v>
      </c>
      <c r="H35" s="4">
        <v>0</v>
      </c>
      <c r="I35" s="6">
        <f t="shared" si="0"/>
        <v>0</v>
      </c>
    </row>
    <row r="36" spans="1:9" x14ac:dyDescent="0.3">
      <c r="A36" s="153">
        <v>27</v>
      </c>
      <c r="B36" s="158" t="s">
        <v>890</v>
      </c>
      <c r="C36" s="158"/>
      <c r="D36" s="157"/>
      <c r="E36" s="516"/>
      <c r="F36" s="516"/>
      <c r="G36" s="159">
        <v>50</v>
      </c>
      <c r="H36" s="4">
        <v>0</v>
      </c>
      <c r="I36" s="6">
        <f t="shared" si="0"/>
        <v>0</v>
      </c>
    </row>
    <row r="37" spans="1:9" x14ac:dyDescent="0.3">
      <c r="A37" s="153">
        <v>28</v>
      </c>
      <c r="B37" s="158" t="s">
        <v>891</v>
      </c>
      <c r="C37" s="158"/>
      <c r="D37" s="157"/>
      <c r="E37" s="516"/>
      <c r="F37" s="516"/>
      <c r="G37" s="159">
        <v>5</v>
      </c>
      <c r="H37" s="4">
        <v>0</v>
      </c>
      <c r="I37" s="6">
        <f t="shared" si="0"/>
        <v>0</v>
      </c>
    </row>
    <row r="38" spans="1:9" x14ac:dyDescent="0.3">
      <c r="A38" s="153">
        <v>29</v>
      </c>
      <c r="B38" s="158" t="s">
        <v>892</v>
      </c>
      <c r="C38" s="158"/>
      <c r="D38" s="157"/>
      <c r="E38" s="516"/>
      <c r="F38" s="516"/>
      <c r="G38" s="159">
        <v>5</v>
      </c>
      <c r="H38" s="85">
        <v>0</v>
      </c>
      <c r="I38" s="6">
        <f t="shared" si="0"/>
        <v>0</v>
      </c>
    </row>
    <row r="39" spans="1:9" x14ac:dyDescent="0.3">
      <c r="A39" s="153">
        <v>30</v>
      </c>
      <c r="B39" s="161" t="s">
        <v>893</v>
      </c>
      <c r="C39" s="158"/>
      <c r="D39" s="157"/>
      <c r="E39" s="516"/>
      <c r="F39" s="516"/>
      <c r="G39" s="159">
        <v>10</v>
      </c>
      <c r="H39" s="4">
        <v>0</v>
      </c>
      <c r="I39" s="6">
        <f t="shared" si="0"/>
        <v>0</v>
      </c>
    </row>
    <row r="40" spans="1:9" ht="27" customHeight="1" x14ac:dyDescent="0.3">
      <c r="A40" s="153">
        <v>31</v>
      </c>
      <c r="B40" s="161" t="s">
        <v>894</v>
      </c>
      <c r="C40" s="158"/>
      <c r="D40" s="157"/>
      <c r="E40" s="516"/>
      <c r="F40" s="516"/>
      <c r="G40" s="159">
        <v>20</v>
      </c>
      <c r="H40" s="4">
        <v>0</v>
      </c>
      <c r="I40" s="6">
        <f t="shared" si="0"/>
        <v>0</v>
      </c>
    </row>
    <row r="41" spans="1:9" x14ac:dyDescent="0.3">
      <c r="A41" s="153">
        <v>32</v>
      </c>
      <c r="B41" s="158" t="s">
        <v>895</v>
      </c>
      <c r="C41" s="158"/>
      <c r="D41" s="157"/>
      <c r="E41" s="516"/>
      <c r="F41" s="516"/>
      <c r="G41" s="159">
        <v>10</v>
      </c>
      <c r="H41" s="4">
        <v>0</v>
      </c>
      <c r="I41" s="6">
        <f t="shared" si="0"/>
        <v>0</v>
      </c>
    </row>
    <row r="42" spans="1:9" x14ac:dyDescent="0.3">
      <c r="A42" s="153">
        <v>33</v>
      </c>
      <c r="B42" s="158" t="s">
        <v>896</v>
      </c>
      <c r="C42" s="158"/>
      <c r="D42" s="157"/>
      <c r="E42" s="516"/>
      <c r="F42" s="516"/>
      <c r="G42" s="159">
        <v>5</v>
      </c>
      <c r="H42" s="4">
        <v>0</v>
      </c>
      <c r="I42" s="6">
        <f t="shared" si="0"/>
        <v>0</v>
      </c>
    </row>
    <row r="43" spans="1:9" x14ac:dyDescent="0.3">
      <c r="A43" s="153">
        <v>34</v>
      </c>
      <c r="B43" s="158" t="s">
        <v>897</v>
      </c>
      <c r="C43" s="158"/>
      <c r="D43" s="157"/>
      <c r="E43" s="516"/>
      <c r="F43" s="516"/>
      <c r="G43" s="159">
        <v>10</v>
      </c>
      <c r="H43" s="4">
        <v>0</v>
      </c>
      <c r="I43" s="6">
        <f t="shared" si="0"/>
        <v>0</v>
      </c>
    </row>
    <row r="44" spans="1:9" x14ac:dyDescent="0.3">
      <c r="A44" s="153">
        <v>35</v>
      </c>
      <c r="B44" s="158" t="s">
        <v>898</v>
      </c>
      <c r="C44" s="158"/>
      <c r="D44" s="157"/>
      <c r="E44" s="516"/>
      <c r="F44" s="516"/>
      <c r="G44" s="159">
        <v>10</v>
      </c>
      <c r="H44" s="4">
        <v>0</v>
      </c>
      <c r="I44" s="6">
        <f t="shared" si="0"/>
        <v>0</v>
      </c>
    </row>
    <row r="45" spans="1:9" x14ac:dyDescent="0.3">
      <c r="A45" s="153">
        <v>36</v>
      </c>
      <c r="B45" s="158" t="s">
        <v>899</v>
      </c>
      <c r="C45" s="158"/>
      <c r="D45" s="157"/>
      <c r="E45" s="516"/>
      <c r="F45" s="516"/>
      <c r="G45" s="159">
        <v>5</v>
      </c>
      <c r="H45" s="4">
        <v>0</v>
      </c>
      <c r="I45" s="6">
        <f t="shared" si="0"/>
        <v>0</v>
      </c>
    </row>
    <row r="46" spans="1:9" x14ac:dyDescent="0.3">
      <c r="A46" s="153">
        <v>37</v>
      </c>
      <c r="B46" s="158" t="s">
        <v>900</v>
      </c>
      <c r="C46" s="158"/>
      <c r="D46" s="157"/>
      <c r="E46" s="516"/>
      <c r="F46" s="516"/>
      <c r="G46" s="159">
        <v>20</v>
      </c>
      <c r="H46" s="4">
        <v>0</v>
      </c>
      <c r="I46" s="6">
        <f t="shared" si="0"/>
        <v>0</v>
      </c>
    </row>
    <row r="47" spans="1:9" x14ac:dyDescent="0.3">
      <c r="A47" s="153">
        <v>38</v>
      </c>
      <c r="B47" s="158" t="s">
        <v>901</v>
      </c>
      <c r="C47" s="158"/>
      <c r="D47" s="157"/>
      <c r="E47" s="516"/>
      <c r="F47" s="516"/>
      <c r="G47" s="159">
        <v>20</v>
      </c>
      <c r="H47" s="4">
        <v>0</v>
      </c>
      <c r="I47" s="6">
        <f t="shared" si="0"/>
        <v>0</v>
      </c>
    </row>
    <row r="48" spans="1:9" x14ac:dyDescent="0.3">
      <c r="A48" s="153">
        <v>39</v>
      </c>
      <c r="B48" s="158" t="s">
        <v>902</v>
      </c>
      <c r="C48" s="158"/>
      <c r="D48" s="157"/>
      <c r="E48" s="516"/>
      <c r="F48" s="516"/>
      <c r="G48" s="159">
        <v>10</v>
      </c>
      <c r="H48" s="4">
        <v>0</v>
      </c>
      <c r="I48" s="6">
        <f t="shared" si="0"/>
        <v>0</v>
      </c>
    </row>
    <row r="49" spans="1:9" x14ac:dyDescent="0.3">
      <c r="A49" s="153">
        <v>40</v>
      </c>
      <c r="B49" s="158" t="s">
        <v>903</v>
      </c>
      <c r="C49" s="158"/>
      <c r="D49" s="157"/>
      <c r="E49" s="516"/>
      <c r="F49" s="516"/>
      <c r="G49" s="159">
        <v>10</v>
      </c>
      <c r="H49" s="4">
        <v>0</v>
      </c>
      <c r="I49" s="6">
        <f t="shared" si="0"/>
        <v>0</v>
      </c>
    </row>
    <row r="50" spans="1:9" x14ac:dyDescent="0.3">
      <c r="A50" s="153">
        <v>41</v>
      </c>
      <c r="B50" s="158" t="s">
        <v>904</v>
      </c>
      <c r="C50" s="158"/>
      <c r="D50" s="157"/>
      <c r="E50" s="516"/>
      <c r="F50" s="516"/>
      <c r="G50" s="159">
        <v>10</v>
      </c>
      <c r="H50" s="4">
        <v>0</v>
      </c>
      <c r="I50" s="6">
        <f t="shared" si="0"/>
        <v>0</v>
      </c>
    </row>
    <row r="51" spans="1:9" ht="27.6" x14ac:dyDescent="0.3">
      <c r="A51" s="153">
        <v>42</v>
      </c>
      <c r="B51" s="157" t="s">
        <v>905</v>
      </c>
      <c r="C51" s="158"/>
      <c r="D51" s="157"/>
      <c r="E51" s="516"/>
      <c r="F51" s="516"/>
      <c r="G51" s="159">
        <v>5</v>
      </c>
      <c r="H51" s="4">
        <v>0</v>
      </c>
      <c r="I51" s="6">
        <f t="shared" si="0"/>
        <v>0</v>
      </c>
    </row>
    <row r="52" spans="1:9" ht="27.6" x14ac:dyDescent="0.3">
      <c r="A52" s="153">
        <v>43</v>
      </c>
      <c r="B52" s="162" t="s">
        <v>906</v>
      </c>
      <c r="C52" s="158"/>
      <c r="D52" s="157"/>
      <c r="E52" s="516"/>
      <c r="F52" s="516"/>
      <c r="G52" s="159">
        <v>5</v>
      </c>
      <c r="H52" s="4">
        <v>0</v>
      </c>
      <c r="I52" s="6">
        <f t="shared" si="0"/>
        <v>0</v>
      </c>
    </row>
    <row r="53" spans="1:9" ht="27.6" x14ac:dyDescent="0.3">
      <c r="A53" s="153">
        <v>44</v>
      </c>
      <c r="B53" s="163" t="s">
        <v>907</v>
      </c>
      <c r="C53" s="158"/>
      <c r="D53" s="157"/>
      <c r="E53" s="516"/>
      <c r="F53" s="516"/>
      <c r="G53" s="159">
        <v>1</v>
      </c>
      <c r="H53" s="4">
        <v>0</v>
      </c>
      <c r="I53" s="6">
        <f t="shared" si="0"/>
        <v>0</v>
      </c>
    </row>
    <row r="54" spans="1:9" ht="27.6" x14ac:dyDescent="0.3">
      <c r="A54" s="153">
        <v>45</v>
      </c>
      <c r="B54" s="163" t="s">
        <v>908</v>
      </c>
      <c r="C54" s="158"/>
      <c r="D54" s="157"/>
      <c r="E54" s="516"/>
      <c r="F54" s="516"/>
      <c r="G54" s="159">
        <v>1</v>
      </c>
      <c r="H54" s="4">
        <v>0</v>
      </c>
      <c r="I54" s="6">
        <f t="shared" si="0"/>
        <v>0</v>
      </c>
    </row>
    <row r="55" spans="1:9" x14ac:dyDescent="0.3">
      <c r="A55" s="153">
        <v>46</v>
      </c>
      <c r="B55" s="158" t="s">
        <v>909</v>
      </c>
      <c r="C55" s="158"/>
      <c r="D55" s="157"/>
      <c r="E55" s="516"/>
      <c r="F55" s="516"/>
      <c r="G55" s="159">
        <v>10</v>
      </c>
      <c r="H55" s="4">
        <v>0</v>
      </c>
      <c r="I55" s="6">
        <f t="shared" si="0"/>
        <v>0</v>
      </c>
    </row>
    <row r="56" spans="1:9" x14ac:dyDescent="0.3">
      <c r="A56" s="153">
        <v>47</v>
      </c>
      <c r="B56" s="158" t="s">
        <v>910</v>
      </c>
      <c r="C56" s="158"/>
      <c r="D56" s="157"/>
      <c r="E56" s="516"/>
      <c r="F56" s="516"/>
      <c r="G56" s="159">
        <v>10</v>
      </c>
      <c r="H56" s="4">
        <v>0</v>
      </c>
      <c r="I56" s="6">
        <f t="shared" si="0"/>
        <v>0</v>
      </c>
    </row>
    <row r="57" spans="1:9" x14ac:dyDescent="0.3">
      <c r="A57" s="153">
        <v>48</v>
      </c>
      <c r="B57" s="164" t="s">
        <v>911</v>
      </c>
      <c r="C57" s="158"/>
      <c r="D57" s="157"/>
      <c r="E57" s="516"/>
      <c r="F57" s="516"/>
      <c r="G57" s="159">
        <v>80</v>
      </c>
      <c r="H57" s="4">
        <v>0</v>
      </c>
      <c r="I57" s="6">
        <f t="shared" si="0"/>
        <v>0</v>
      </c>
    </row>
    <row r="58" spans="1:9" x14ac:dyDescent="0.3">
      <c r="A58" s="153">
        <v>49</v>
      </c>
      <c r="B58" s="164" t="s">
        <v>912</v>
      </c>
      <c r="C58" s="158"/>
      <c r="D58" s="157"/>
      <c r="E58" s="516"/>
      <c r="F58" s="516"/>
      <c r="G58" s="159">
        <v>20</v>
      </c>
      <c r="H58" s="4">
        <v>0</v>
      </c>
      <c r="I58" s="6">
        <f t="shared" si="0"/>
        <v>0</v>
      </c>
    </row>
    <row r="59" spans="1:9" x14ac:dyDescent="0.3">
      <c r="A59" s="153">
        <v>50</v>
      </c>
      <c r="B59" s="164" t="s">
        <v>913</v>
      </c>
      <c r="C59" s="158"/>
      <c r="D59" s="157"/>
      <c r="E59" s="516"/>
      <c r="F59" s="516"/>
      <c r="G59" s="159">
        <v>20</v>
      </c>
      <c r="H59" s="4">
        <v>0</v>
      </c>
      <c r="I59" s="6">
        <f t="shared" si="0"/>
        <v>0</v>
      </c>
    </row>
    <row r="60" spans="1:9" x14ac:dyDescent="0.3">
      <c r="A60" s="153">
        <v>51</v>
      </c>
      <c r="B60" s="164" t="s">
        <v>914</v>
      </c>
      <c r="C60" s="158"/>
      <c r="D60" s="157"/>
      <c r="E60" s="516"/>
      <c r="F60" s="516"/>
      <c r="G60" s="159">
        <v>20</v>
      </c>
      <c r="H60" s="4">
        <v>0</v>
      </c>
      <c r="I60" s="6">
        <f t="shared" si="0"/>
        <v>0</v>
      </c>
    </row>
    <row r="61" spans="1:9" x14ac:dyDescent="0.3">
      <c r="A61" s="153">
        <v>52</v>
      </c>
      <c r="B61" s="164" t="s">
        <v>915</v>
      </c>
      <c r="C61" s="158"/>
      <c r="D61" s="157"/>
      <c r="E61" s="516"/>
      <c r="F61" s="516"/>
      <c r="G61" s="159">
        <v>20</v>
      </c>
      <c r="H61" s="4">
        <v>0</v>
      </c>
      <c r="I61" s="6">
        <f t="shared" si="0"/>
        <v>0</v>
      </c>
    </row>
    <row r="62" spans="1:9" x14ac:dyDescent="0.3">
      <c r="A62" s="153">
        <v>53</v>
      </c>
      <c r="B62" s="164" t="s">
        <v>916</v>
      </c>
      <c r="C62" s="158"/>
      <c r="D62" s="157"/>
      <c r="E62" s="516"/>
      <c r="F62" s="516"/>
      <c r="G62" s="159">
        <v>20</v>
      </c>
      <c r="H62" s="4">
        <v>0</v>
      </c>
      <c r="I62" s="6">
        <f t="shared" si="0"/>
        <v>0</v>
      </c>
    </row>
    <row r="63" spans="1:9" x14ac:dyDescent="0.3">
      <c r="A63" s="153">
        <v>54</v>
      </c>
      <c r="B63" s="164" t="s">
        <v>985</v>
      </c>
      <c r="C63" s="158"/>
      <c r="D63" s="157"/>
      <c r="E63" s="516"/>
      <c r="F63" s="516"/>
      <c r="G63" s="159">
        <v>20</v>
      </c>
      <c r="H63" s="4">
        <v>0</v>
      </c>
      <c r="I63" s="6">
        <f t="shared" si="0"/>
        <v>0</v>
      </c>
    </row>
    <row r="64" spans="1:9" x14ac:dyDescent="0.3">
      <c r="A64" s="153">
        <v>55</v>
      </c>
      <c r="B64" s="164" t="s">
        <v>917</v>
      </c>
      <c r="C64" s="158"/>
      <c r="D64" s="157"/>
      <c r="E64" s="516"/>
      <c r="F64" s="516"/>
      <c r="G64" s="159">
        <v>10</v>
      </c>
      <c r="H64" s="4">
        <v>0</v>
      </c>
      <c r="I64" s="6">
        <f t="shared" si="0"/>
        <v>0</v>
      </c>
    </row>
    <row r="65" spans="1:9" x14ac:dyDescent="0.3">
      <c r="A65" s="153">
        <v>56</v>
      </c>
      <c r="B65" s="165" t="s">
        <v>918</v>
      </c>
      <c r="C65" s="158"/>
      <c r="D65" s="157"/>
      <c r="E65" s="516"/>
      <c r="F65" s="516"/>
      <c r="G65" s="159">
        <v>1</v>
      </c>
      <c r="H65" s="4">
        <v>0</v>
      </c>
      <c r="I65" s="6">
        <f t="shared" si="0"/>
        <v>0</v>
      </c>
    </row>
    <row r="66" spans="1:9" x14ac:dyDescent="0.3">
      <c r="A66" s="153">
        <v>57</v>
      </c>
      <c r="B66" s="166" t="s">
        <v>919</v>
      </c>
      <c r="C66" s="158"/>
      <c r="D66" s="157"/>
      <c r="E66" s="516"/>
      <c r="F66" s="516"/>
      <c r="G66" s="159">
        <v>20</v>
      </c>
      <c r="H66" s="4">
        <v>0</v>
      </c>
      <c r="I66" s="6">
        <f t="shared" si="0"/>
        <v>0</v>
      </c>
    </row>
    <row r="67" spans="1:9" x14ac:dyDescent="0.3">
      <c r="A67" s="153">
        <v>58</v>
      </c>
      <c r="B67" s="166" t="s">
        <v>920</v>
      </c>
      <c r="C67" s="158"/>
      <c r="D67" s="157"/>
      <c r="E67" s="516"/>
      <c r="F67" s="516"/>
      <c r="G67" s="159">
        <v>1</v>
      </c>
      <c r="H67" s="4">
        <v>0</v>
      </c>
      <c r="I67" s="6">
        <f t="shared" si="0"/>
        <v>0</v>
      </c>
    </row>
    <row r="68" spans="1:9" x14ac:dyDescent="0.3">
      <c r="A68" s="153">
        <v>59</v>
      </c>
      <c r="B68" s="166" t="s">
        <v>921</v>
      </c>
      <c r="C68" s="158"/>
      <c r="D68" s="157"/>
      <c r="E68" s="516"/>
      <c r="F68" s="516"/>
      <c r="G68" s="159">
        <v>10</v>
      </c>
      <c r="H68" s="4">
        <v>0</v>
      </c>
      <c r="I68" s="6">
        <f t="shared" si="0"/>
        <v>0</v>
      </c>
    </row>
    <row r="69" spans="1:9" x14ac:dyDescent="0.3">
      <c r="A69" s="153">
        <v>60</v>
      </c>
      <c r="B69" s="166" t="s">
        <v>922</v>
      </c>
      <c r="C69" s="158"/>
      <c r="D69" s="157"/>
      <c r="E69" s="516"/>
      <c r="F69" s="516"/>
      <c r="G69" s="159">
        <v>10</v>
      </c>
      <c r="H69" s="4">
        <v>0</v>
      </c>
      <c r="I69" s="6">
        <f t="shared" si="0"/>
        <v>0</v>
      </c>
    </row>
    <row r="70" spans="1:9" x14ac:dyDescent="0.3">
      <c r="A70" s="153">
        <v>61</v>
      </c>
      <c r="B70" s="165" t="s">
        <v>923</v>
      </c>
      <c r="C70" s="158"/>
      <c r="D70" s="157"/>
      <c r="E70" s="516"/>
      <c r="F70" s="516"/>
      <c r="G70" s="159">
        <v>1</v>
      </c>
      <c r="H70" s="4">
        <v>0</v>
      </c>
      <c r="I70" s="6">
        <f t="shared" si="0"/>
        <v>0</v>
      </c>
    </row>
    <row r="71" spans="1:9" x14ac:dyDescent="0.3">
      <c r="A71" s="153">
        <v>62</v>
      </c>
      <c r="B71" s="166" t="s">
        <v>924</v>
      </c>
      <c r="C71" s="158"/>
      <c r="D71" s="157"/>
      <c r="E71" s="516"/>
      <c r="F71" s="516"/>
      <c r="G71" s="159">
        <v>40</v>
      </c>
      <c r="H71" s="4">
        <v>0</v>
      </c>
      <c r="I71" s="6">
        <f t="shared" si="0"/>
        <v>0</v>
      </c>
    </row>
    <row r="72" spans="1:9" x14ac:dyDescent="0.3">
      <c r="A72" s="153">
        <v>63</v>
      </c>
      <c r="B72" s="167" t="s">
        <v>925</v>
      </c>
      <c r="C72" s="158"/>
      <c r="D72" s="157"/>
      <c r="E72" s="516"/>
      <c r="F72" s="516"/>
      <c r="G72" s="159">
        <v>1</v>
      </c>
      <c r="H72" s="4">
        <v>0</v>
      </c>
      <c r="I72" s="6">
        <f t="shared" si="0"/>
        <v>0</v>
      </c>
    </row>
    <row r="73" spans="1:9" x14ac:dyDescent="0.3">
      <c r="A73" s="153">
        <v>64</v>
      </c>
      <c r="B73" s="167" t="s">
        <v>926</v>
      </c>
      <c r="C73" s="158"/>
      <c r="D73" s="157"/>
      <c r="E73" s="516"/>
      <c r="F73" s="516"/>
      <c r="G73" s="159">
        <v>5</v>
      </c>
      <c r="H73" s="4">
        <v>0</v>
      </c>
      <c r="I73" s="6">
        <f t="shared" si="0"/>
        <v>0</v>
      </c>
    </row>
    <row r="74" spans="1:9" x14ac:dyDescent="0.3">
      <c r="A74" s="153">
        <v>65</v>
      </c>
      <c r="B74" s="167" t="s">
        <v>927</v>
      </c>
      <c r="C74" s="158"/>
      <c r="D74" s="157"/>
      <c r="E74" s="516"/>
      <c r="F74" s="516"/>
      <c r="G74" s="159">
        <v>1</v>
      </c>
      <c r="H74" s="4">
        <v>0</v>
      </c>
      <c r="I74" s="6">
        <f t="shared" si="0"/>
        <v>0</v>
      </c>
    </row>
    <row r="75" spans="1:9" x14ac:dyDescent="0.3">
      <c r="A75" s="153">
        <v>66</v>
      </c>
      <c r="B75" s="167" t="s">
        <v>928</v>
      </c>
      <c r="C75" s="158"/>
      <c r="D75" s="157"/>
      <c r="E75" s="516"/>
      <c r="F75" s="516"/>
      <c r="G75" s="159">
        <v>1</v>
      </c>
      <c r="H75" s="4">
        <v>0</v>
      </c>
      <c r="I75" s="6">
        <f t="shared" ref="I75:I91" si="1">G75*ROUND(H75, 2)</f>
        <v>0</v>
      </c>
    </row>
    <row r="76" spans="1:9" x14ac:dyDescent="0.3">
      <c r="A76" s="153">
        <v>67</v>
      </c>
      <c r="B76" s="167" t="s">
        <v>929</v>
      </c>
      <c r="C76" s="158"/>
      <c r="D76" s="157"/>
      <c r="E76" s="516"/>
      <c r="F76" s="516"/>
      <c r="G76" s="159">
        <v>1</v>
      </c>
      <c r="H76" s="4">
        <v>0</v>
      </c>
      <c r="I76" s="6">
        <f t="shared" si="1"/>
        <v>0</v>
      </c>
    </row>
    <row r="77" spans="1:9" x14ac:dyDescent="0.3">
      <c r="A77" s="153">
        <v>68</v>
      </c>
      <c r="B77" s="168" t="s">
        <v>930</v>
      </c>
      <c r="C77" s="158"/>
      <c r="D77" s="157"/>
      <c r="E77" s="516"/>
      <c r="F77" s="516"/>
      <c r="G77" s="159">
        <v>1</v>
      </c>
      <c r="H77" s="4">
        <v>0</v>
      </c>
      <c r="I77" s="6">
        <f t="shared" si="1"/>
        <v>0</v>
      </c>
    </row>
    <row r="78" spans="1:9" x14ac:dyDescent="0.3">
      <c r="A78" s="153">
        <v>69</v>
      </c>
      <c r="B78" s="168" t="s">
        <v>931</v>
      </c>
      <c r="C78" s="158"/>
      <c r="D78" s="157"/>
      <c r="E78" s="516"/>
      <c r="F78" s="516"/>
      <c r="G78" s="159">
        <v>1</v>
      </c>
      <c r="H78" s="4">
        <v>0</v>
      </c>
      <c r="I78" s="6">
        <f t="shared" si="1"/>
        <v>0</v>
      </c>
    </row>
    <row r="79" spans="1:9" x14ac:dyDescent="0.3">
      <c r="A79" s="153">
        <v>70</v>
      </c>
      <c r="B79" s="160" t="s">
        <v>932</v>
      </c>
      <c r="C79" s="158"/>
      <c r="D79" s="157"/>
      <c r="E79" s="516"/>
      <c r="F79" s="516"/>
      <c r="G79" s="159">
        <v>1</v>
      </c>
      <c r="H79" s="4">
        <v>0</v>
      </c>
      <c r="I79" s="6">
        <f t="shared" si="1"/>
        <v>0</v>
      </c>
    </row>
    <row r="80" spans="1:9" x14ac:dyDescent="0.3">
      <c r="A80" s="153">
        <v>71</v>
      </c>
      <c r="B80" s="160" t="s">
        <v>933</v>
      </c>
      <c r="C80" s="158"/>
      <c r="D80" s="157"/>
      <c r="E80" s="516"/>
      <c r="F80" s="516"/>
      <c r="G80" s="159">
        <v>20</v>
      </c>
      <c r="H80" s="4">
        <v>0</v>
      </c>
      <c r="I80" s="6">
        <f t="shared" si="1"/>
        <v>0</v>
      </c>
    </row>
    <row r="81" spans="1:9" x14ac:dyDescent="0.3">
      <c r="A81" s="153">
        <v>72</v>
      </c>
      <c r="B81" s="160" t="s">
        <v>934</v>
      </c>
      <c r="C81" s="158"/>
      <c r="D81" s="157"/>
      <c r="E81" s="516"/>
      <c r="F81" s="516"/>
      <c r="G81" s="159">
        <v>20</v>
      </c>
      <c r="H81" s="4">
        <v>0</v>
      </c>
      <c r="I81" s="6">
        <f t="shared" si="1"/>
        <v>0</v>
      </c>
    </row>
    <row r="82" spans="1:9" x14ac:dyDescent="0.3">
      <c r="A82" s="153">
        <v>73</v>
      </c>
      <c r="B82" s="160" t="s">
        <v>935</v>
      </c>
      <c r="C82" s="158"/>
      <c r="D82" s="157"/>
      <c r="E82" s="516"/>
      <c r="F82" s="516"/>
      <c r="G82" s="159">
        <v>20</v>
      </c>
      <c r="H82" s="4">
        <v>0</v>
      </c>
      <c r="I82" s="6">
        <f t="shared" si="1"/>
        <v>0</v>
      </c>
    </row>
    <row r="83" spans="1:9" x14ac:dyDescent="0.3">
      <c r="A83" s="153">
        <v>74</v>
      </c>
      <c r="B83" s="160" t="s">
        <v>936</v>
      </c>
      <c r="C83" s="158"/>
      <c r="D83" s="157"/>
      <c r="E83" s="516"/>
      <c r="F83" s="516"/>
      <c r="G83" s="159">
        <v>5</v>
      </c>
      <c r="H83" s="4">
        <v>0</v>
      </c>
      <c r="I83" s="6">
        <f t="shared" si="1"/>
        <v>0</v>
      </c>
    </row>
    <row r="84" spans="1:9" x14ac:dyDescent="0.3">
      <c r="A84" s="153">
        <v>75</v>
      </c>
      <c r="B84" s="160" t="s">
        <v>937</v>
      </c>
      <c r="C84" s="158"/>
      <c r="D84" s="157"/>
      <c r="E84" s="516"/>
      <c r="F84" s="516"/>
      <c r="G84" s="159">
        <v>20</v>
      </c>
      <c r="H84" s="4">
        <v>0</v>
      </c>
      <c r="I84" s="6">
        <f t="shared" si="1"/>
        <v>0</v>
      </c>
    </row>
    <row r="85" spans="1:9" x14ac:dyDescent="0.3">
      <c r="A85" s="153">
        <v>76</v>
      </c>
      <c r="B85" s="160" t="s">
        <v>938</v>
      </c>
      <c r="C85" s="158"/>
      <c r="D85" s="157"/>
      <c r="E85" s="516"/>
      <c r="F85" s="516"/>
      <c r="G85" s="159">
        <v>20</v>
      </c>
      <c r="H85" s="4">
        <v>0</v>
      </c>
      <c r="I85" s="6">
        <f t="shared" si="1"/>
        <v>0</v>
      </c>
    </row>
    <row r="86" spans="1:9" x14ac:dyDescent="0.3">
      <c r="A86" s="153">
        <v>77</v>
      </c>
      <c r="B86" s="160" t="s">
        <v>939</v>
      </c>
      <c r="C86" s="158"/>
      <c r="D86" s="157"/>
      <c r="E86" s="516"/>
      <c r="F86" s="516"/>
      <c r="G86" s="159">
        <v>1</v>
      </c>
      <c r="H86" s="4">
        <v>0</v>
      </c>
      <c r="I86" s="6">
        <f t="shared" si="1"/>
        <v>0</v>
      </c>
    </row>
    <row r="87" spans="1:9" x14ac:dyDescent="0.3">
      <c r="A87" s="153">
        <v>78</v>
      </c>
      <c r="B87" s="160" t="s">
        <v>940</v>
      </c>
      <c r="C87" s="158"/>
      <c r="D87" s="157"/>
      <c r="E87" s="516"/>
      <c r="F87" s="516"/>
      <c r="G87" s="159">
        <v>5</v>
      </c>
      <c r="H87" s="4">
        <v>0</v>
      </c>
      <c r="I87" s="6">
        <f t="shared" si="1"/>
        <v>0</v>
      </c>
    </row>
    <row r="88" spans="1:9" x14ac:dyDescent="0.3">
      <c r="A88" s="153">
        <v>79</v>
      </c>
      <c r="B88" s="166" t="s">
        <v>941</v>
      </c>
      <c r="C88" s="158"/>
      <c r="D88" s="157"/>
      <c r="E88" s="516"/>
      <c r="F88" s="516"/>
      <c r="G88" s="159">
        <v>20</v>
      </c>
      <c r="H88" s="4">
        <v>0</v>
      </c>
      <c r="I88" s="6">
        <f t="shared" si="1"/>
        <v>0</v>
      </c>
    </row>
    <row r="89" spans="1:9" x14ac:dyDescent="0.3">
      <c r="A89" s="153">
        <v>80</v>
      </c>
      <c r="B89" s="166" t="s">
        <v>942</v>
      </c>
      <c r="C89" s="158"/>
      <c r="D89" s="157"/>
      <c r="E89" s="516"/>
      <c r="F89" s="516"/>
      <c r="G89" s="159">
        <v>1</v>
      </c>
      <c r="H89" s="4">
        <v>0</v>
      </c>
      <c r="I89" s="6">
        <f t="shared" si="1"/>
        <v>0</v>
      </c>
    </row>
    <row r="90" spans="1:9" x14ac:dyDescent="0.3">
      <c r="A90" s="153">
        <v>81</v>
      </c>
      <c r="B90" s="166" t="s">
        <v>943</v>
      </c>
      <c r="C90" s="158"/>
      <c r="D90" s="157"/>
      <c r="E90" s="516"/>
      <c r="F90" s="516"/>
      <c r="G90" s="159">
        <v>1</v>
      </c>
      <c r="H90" s="4">
        <v>0</v>
      </c>
      <c r="I90" s="6">
        <f t="shared" si="1"/>
        <v>0</v>
      </c>
    </row>
    <row r="91" spans="1:9" ht="15" thickBot="1" x14ac:dyDescent="0.35">
      <c r="A91" s="169">
        <v>82</v>
      </c>
      <c r="B91" s="170" t="s">
        <v>944</v>
      </c>
      <c r="C91" s="171"/>
      <c r="D91" s="172"/>
      <c r="E91" s="517"/>
      <c r="F91" s="517"/>
      <c r="G91" s="173">
        <v>5</v>
      </c>
      <c r="H91" s="50">
        <v>0</v>
      </c>
      <c r="I91" s="51">
        <f t="shared" si="1"/>
        <v>0</v>
      </c>
    </row>
    <row r="92" spans="1:9" ht="15" thickBot="1" x14ac:dyDescent="0.35">
      <c r="H92" s="101" t="s">
        <v>12</v>
      </c>
      <c r="I92" s="102">
        <f>SUM(I10:I91)</f>
        <v>0</v>
      </c>
    </row>
    <row r="93" spans="1:9" ht="8.4" customHeight="1" x14ac:dyDescent="0.3">
      <c r="A93" s="174"/>
      <c r="B93" s="174"/>
      <c r="C93" s="145"/>
      <c r="D93" s="145"/>
      <c r="E93" s="145"/>
      <c r="F93" s="175"/>
      <c r="G93" s="175"/>
      <c r="H93" s="145"/>
      <c r="I93" s="145"/>
    </row>
    <row r="94" spans="1:9" ht="15" thickBot="1" x14ac:dyDescent="0.35">
      <c r="A94" s="651" t="s">
        <v>73</v>
      </c>
      <c r="B94" s="651"/>
      <c r="C94" s="145"/>
      <c r="D94" s="145"/>
      <c r="E94" s="145"/>
      <c r="F94" s="145"/>
      <c r="G94" s="145"/>
      <c r="H94" s="145"/>
      <c r="I94" s="145"/>
    </row>
    <row r="95" spans="1:9" ht="24" customHeight="1" x14ac:dyDescent="0.3">
      <c r="A95" s="640" t="s">
        <v>301</v>
      </c>
      <c r="B95" s="642" t="s">
        <v>1</v>
      </c>
      <c r="C95" s="644" t="s">
        <v>302</v>
      </c>
      <c r="D95" s="645"/>
      <c r="E95" s="646" t="s">
        <v>303</v>
      </c>
      <c r="F95" s="646"/>
      <c r="G95" s="647" t="s">
        <v>1017</v>
      </c>
      <c r="H95" s="649" t="s">
        <v>1040</v>
      </c>
      <c r="I95" s="654" t="s">
        <v>1039</v>
      </c>
    </row>
    <row r="96" spans="1:9" ht="30" customHeight="1" thickBot="1" x14ac:dyDescent="0.35">
      <c r="A96" s="652"/>
      <c r="B96" s="653"/>
      <c r="C96" s="176" t="s">
        <v>304</v>
      </c>
      <c r="D96" s="176" t="s">
        <v>305</v>
      </c>
      <c r="E96" s="176" t="s">
        <v>304</v>
      </c>
      <c r="F96" s="176" t="s">
        <v>305</v>
      </c>
      <c r="G96" s="657"/>
      <c r="H96" s="658"/>
      <c r="I96" s="655"/>
    </row>
    <row r="97" spans="1:9" x14ac:dyDescent="0.3">
      <c r="A97" s="177">
        <v>83</v>
      </c>
      <c r="B97" s="7" t="s">
        <v>321</v>
      </c>
      <c r="C97" s="7" t="s">
        <v>322</v>
      </c>
      <c r="D97" s="7" t="s">
        <v>323</v>
      </c>
      <c r="E97" s="518"/>
      <c r="F97" s="518"/>
      <c r="G97" s="17">
        <v>1</v>
      </c>
      <c r="H97" s="496">
        <v>0</v>
      </c>
      <c r="I97" s="21">
        <f t="shared" ref="I97:I179" si="2">G97*ROUND(H97, 2)</f>
        <v>0</v>
      </c>
    </row>
    <row r="98" spans="1:9" x14ac:dyDescent="0.3">
      <c r="A98" s="153">
        <v>84</v>
      </c>
      <c r="B98" s="1" t="s">
        <v>324</v>
      </c>
      <c r="C98" s="1" t="s">
        <v>322</v>
      </c>
      <c r="D98" s="1" t="s">
        <v>325</v>
      </c>
      <c r="E98" s="515"/>
      <c r="F98" s="515"/>
      <c r="G98" s="18">
        <v>2</v>
      </c>
      <c r="H98" s="4">
        <v>0</v>
      </c>
      <c r="I98" s="6">
        <f t="shared" si="2"/>
        <v>0</v>
      </c>
    </row>
    <row r="99" spans="1:9" x14ac:dyDescent="0.3">
      <c r="A99" s="153">
        <v>85</v>
      </c>
      <c r="B99" s="1" t="s">
        <v>326</v>
      </c>
      <c r="C99" s="1" t="s">
        <v>322</v>
      </c>
      <c r="D99" s="1" t="s">
        <v>327</v>
      </c>
      <c r="E99" s="515"/>
      <c r="F99" s="515"/>
      <c r="G99" s="18">
        <v>4</v>
      </c>
      <c r="H99" s="4">
        <v>0</v>
      </c>
      <c r="I99" s="6">
        <f t="shared" si="2"/>
        <v>0</v>
      </c>
    </row>
    <row r="100" spans="1:9" x14ac:dyDescent="0.3">
      <c r="A100" s="153">
        <v>86</v>
      </c>
      <c r="B100" s="1" t="s">
        <v>328</v>
      </c>
      <c r="C100" s="1" t="s">
        <v>322</v>
      </c>
      <c r="D100" s="1" t="s">
        <v>329</v>
      </c>
      <c r="E100" s="515"/>
      <c r="F100" s="515"/>
      <c r="G100" s="18">
        <v>4</v>
      </c>
      <c r="H100" s="4">
        <v>0</v>
      </c>
      <c r="I100" s="6">
        <f t="shared" si="2"/>
        <v>0</v>
      </c>
    </row>
    <row r="101" spans="1:9" x14ac:dyDescent="0.3">
      <c r="A101" s="153">
        <v>87</v>
      </c>
      <c r="B101" s="1" t="s">
        <v>330</v>
      </c>
      <c r="C101" s="1" t="s">
        <v>322</v>
      </c>
      <c r="D101" s="1" t="s">
        <v>331</v>
      </c>
      <c r="E101" s="515"/>
      <c r="F101" s="515"/>
      <c r="G101" s="18">
        <v>4</v>
      </c>
      <c r="H101" s="4">
        <v>0</v>
      </c>
      <c r="I101" s="6">
        <f t="shared" si="2"/>
        <v>0</v>
      </c>
    </row>
    <row r="102" spans="1:9" x14ac:dyDescent="0.3">
      <c r="A102" s="153">
        <v>88</v>
      </c>
      <c r="B102" s="1" t="s">
        <v>332</v>
      </c>
      <c r="C102" s="1" t="s">
        <v>322</v>
      </c>
      <c r="D102" s="1" t="s">
        <v>333</v>
      </c>
      <c r="E102" s="515"/>
      <c r="F102" s="515"/>
      <c r="G102" s="18">
        <v>4</v>
      </c>
      <c r="H102" s="4">
        <v>0</v>
      </c>
      <c r="I102" s="6">
        <f t="shared" si="2"/>
        <v>0</v>
      </c>
    </row>
    <row r="103" spans="1:9" x14ac:dyDescent="0.3">
      <c r="A103" s="153">
        <v>89</v>
      </c>
      <c r="B103" s="1" t="s">
        <v>334</v>
      </c>
      <c r="C103" s="1" t="s">
        <v>322</v>
      </c>
      <c r="D103" s="1" t="s">
        <v>335</v>
      </c>
      <c r="E103" s="515"/>
      <c r="F103" s="515"/>
      <c r="G103" s="18">
        <v>2</v>
      </c>
      <c r="H103" s="4">
        <v>0</v>
      </c>
      <c r="I103" s="6">
        <f t="shared" si="2"/>
        <v>0</v>
      </c>
    </row>
    <row r="104" spans="1:9" x14ac:dyDescent="0.3">
      <c r="A104" s="153">
        <v>90</v>
      </c>
      <c r="B104" s="1" t="s">
        <v>336</v>
      </c>
      <c r="C104" s="1" t="s">
        <v>322</v>
      </c>
      <c r="D104" s="1" t="s">
        <v>337</v>
      </c>
      <c r="E104" s="515"/>
      <c r="F104" s="515"/>
      <c r="G104" s="18">
        <v>2</v>
      </c>
      <c r="H104" s="4">
        <v>0</v>
      </c>
      <c r="I104" s="6">
        <f t="shared" si="2"/>
        <v>0</v>
      </c>
    </row>
    <row r="105" spans="1:9" x14ac:dyDescent="0.3">
      <c r="A105" s="153">
        <v>91</v>
      </c>
      <c r="B105" s="1" t="s">
        <v>338</v>
      </c>
      <c r="C105" s="1" t="s">
        <v>322</v>
      </c>
      <c r="D105" s="1" t="s">
        <v>339</v>
      </c>
      <c r="E105" s="515"/>
      <c r="F105" s="515"/>
      <c r="G105" s="18">
        <v>2</v>
      </c>
      <c r="H105" s="4">
        <v>0</v>
      </c>
      <c r="I105" s="6">
        <f t="shared" si="2"/>
        <v>0</v>
      </c>
    </row>
    <row r="106" spans="1:9" x14ac:dyDescent="0.3">
      <c r="A106" s="153">
        <v>92</v>
      </c>
      <c r="B106" s="1" t="s">
        <v>340</v>
      </c>
      <c r="C106" s="1" t="s">
        <v>322</v>
      </c>
      <c r="D106" s="1" t="s">
        <v>341</v>
      </c>
      <c r="E106" s="515"/>
      <c r="F106" s="515"/>
      <c r="G106" s="18">
        <v>2</v>
      </c>
      <c r="H106" s="4">
        <v>0</v>
      </c>
      <c r="I106" s="6">
        <f t="shared" si="2"/>
        <v>0</v>
      </c>
    </row>
    <row r="107" spans="1:9" x14ac:dyDescent="0.3">
      <c r="A107" s="153">
        <v>93</v>
      </c>
      <c r="B107" s="1" t="s">
        <v>342</v>
      </c>
      <c r="C107" s="1" t="s">
        <v>322</v>
      </c>
      <c r="D107" s="1" t="s">
        <v>343</v>
      </c>
      <c r="E107" s="515"/>
      <c r="F107" s="515"/>
      <c r="G107" s="18">
        <v>2</v>
      </c>
      <c r="H107" s="4">
        <v>0</v>
      </c>
      <c r="I107" s="6">
        <f t="shared" si="2"/>
        <v>0</v>
      </c>
    </row>
    <row r="108" spans="1:9" x14ac:dyDescent="0.3">
      <c r="A108" s="153">
        <v>94</v>
      </c>
      <c r="B108" s="1" t="s">
        <v>344</v>
      </c>
      <c r="C108" s="1" t="s">
        <v>322</v>
      </c>
      <c r="D108" s="1" t="s">
        <v>345</v>
      </c>
      <c r="E108" s="515"/>
      <c r="F108" s="515"/>
      <c r="G108" s="18">
        <v>2</v>
      </c>
      <c r="H108" s="4">
        <v>0</v>
      </c>
      <c r="I108" s="6">
        <f t="shared" si="2"/>
        <v>0</v>
      </c>
    </row>
    <row r="109" spans="1:9" x14ac:dyDescent="0.3">
      <c r="A109" s="153">
        <v>95</v>
      </c>
      <c r="B109" s="46" t="s">
        <v>346</v>
      </c>
      <c r="C109" s="1" t="s">
        <v>322</v>
      </c>
      <c r="D109" s="1" t="s">
        <v>347</v>
      </c>
      <c r="E109" s="515"/>
      <c r="F109" s="515"/>
      <c r="G109" s="18">
        <v>2</v>
      </c>
      <c r="H109" s="4">
        <v>0</v>
      </c>
      <c r="I109" s="6">
        <f t="shared" si="2"/>
        <v>0</v>
      </c>
    </row>
    <row r="110" spans="1:9" x14ac:dyDescent="0.3">
      <c r="A110" s="153">
        <v>96</v>
      </c>
      <c r="B110" s="1" t="s">
        <v>348</v>
      </c>
      <c r="C110" s="1" t="s">
        <v>322</v>
      </c>
      <c r="D110" s="1" t="s">
        <v>349</v>
      </c>
      <c r="E110" s="515"/>
      <c r="F110" s="515"/>
      <c r="G110" s="18">
        <v>2</v>
      </c>
      <c r="H110" s="4">
        <v>0</v>
      </c>
      <c r="I110" s="6">
        <f t="shared" si="2"/>
        <v>0</v>
      </c>
    </row>
    <row r="111" spans="1:9" x14ac:dyDescent="0.3">
      <c r="A111" s="153">
        <v>97</v>
      </c>
      <c r="B111" s="1" t="s">
        <v>350</v>
      </c>
      <c r="C111" s="1" t="s">
        <v>322</v>
      </c>
      <c r="D111" s="1" t="s">
        <v>351</v>
      </c>
      <c r="E111" s="515"/>
      <c r="F111" s="515"/>
      <c r="G111" s="18">
        <v>2</v>
      </c>
      <c r="H111" s="4">
        <v>0</v>
      </c>
      <c r="I111" s="6">
        <f t="shared" si="2"/>
        <v>0</v>
      </c>
    </row>
    <row r="112" spans="1:9" x14ac:dyDescent="0.3">
      <c r="A112" s="153">
        <v>98</v>
      </c>
      <c r="B112" s="1" t="s">
        <v>352</v>
      </c>
      <c r="C112" s="1" t="s">
        <v>322</v>
      </c>
      <c r="D112" s="1" t="s">
        <v>353</v>
      </c>
      <c r="E112" s="515"/>
      <c r="F112" s="515"/>
      <c r="G112" s="18">
        <v>2</v>
      </c>
      <c r="H112" s="4">
        <v>0</v>
      </c>
      <c r="I112" s="6">
        <f t="shared" si="2"/>
        <v>0</v>
      </c>
    </row>
    <row r="113" spans="1:9" x14ac:dyDescent="0.3">
      <c r="A113" s="153">
        <v>99</v>
      </c>
      <c r="B113" s="1" t="s">
        <v>354</v>
      </c>
      <c r="C113" s="1" t="s">
        <v>355</v>
      </c>
      <c r="D113" s="2">
        <v>951001</v>
      </c>
      <c r="E113" s="515"/>
      <c r="F113" s="515"/>
      <c r="G113" s="18">
        <v>4</v>
      </c>
      <c r="H113" s="4">
        <v>0</v>
      </c>
      <c r="I113" s="6">
        <f t="shared" si="2"/>
        <v>0</v>
      </c>
    </row>
    <row r="114" spans="1:9" x14ac:dyDescent="0.3">
      <c r="A114" s="153">
        <v>100</v>
      </c>
      <c r="B114" s="1" t="s">
        <v>356</v>
      </c>
      <c r="C114" s="1" t="s">
        <v>355</v>
      </c>
      <c r="D114" s="2">
        <v>952010</v>
      </c>
      <c r="E114" s="515"/>
      <c r="F114" s="515"/>
      <c r="G114" s="18">
        <v>4</v>
      </c>
      <c r="H114" s="4">
        <v>0</v>
      </c>
      <c r="I114" s="6">
        <f t="shared" si="2"/>
        <v>0</v>
      </c>
    </row>
    <row r="115" spans="1:9" x14ac:dyDescent="0.3">
      <c r="A115" s="153">
        <v>101</v>
      </c>
      <c r="B115" s="1" t="s">
        <v>357</v>
      </c>
      <c r="C115" s="1" t="s">
        <v>355</v>
      </c>
      <c r="D115" s="2">
        <v>920300</v>
      </c>
      <c r="E115" s="515"/>
      <c r="F115" s="515"/>
      <c r="G115" s="18">
        <v>4</v>
      </c>
      <c r="H115" s="4">
        <v>0</v>
      </c>
      <c r="I115" s="6">
        <f t="shared" si="2"/>
        <v>0</v>
      </c>
    </row>
    <row r="116" spans="1:9" x14ac:dyDescent="0.3">
      <c r="A116" s="153">
        <v>102</v>
      </c>
      <c r="B116" s="1" t="s">
        <v>358</v>
      </c>
      <c r="C116" s="1" t="s">
        <v>355</v>
      </c>
      <c r="D116" s="2">
        <v>920371</v>
      </c>
      <c r="E116" s="515"/>
      <c r="F116" s="515"/>
      <c r="G116" s="18">
        <v>10</v>
      </c>
      <c r="H116" s="4">
        <v>0</v>
      </c>
      <c r="I116" s="6">
        <f t="shared" si="2"/>
        <v>0</v>
      </c>
    </row>
    <row r="117" spans="1:9" x14ac:dyDescent="0.3">
      <c r="A117" s="153">
        <v>103</v>
      </c>
      <c r="B117" s="1" t="s">
        <v>359</v>
      </c>
      <c r="C117" s="1" t="s">
        <v>355</v>
      </c>
      <c r="D117" s="2">
        <v>920270</v>
      </c>
      <c r="E117" s="515"/>
      <c r="F117" s="515"/>
      <c r="G117" s="18">
        <v>10</v>
      </c>
      <c r="H117" s="4">
        <v>0</v>
      </c>
      <c r="I117" s="6">
        <f t="shared" si="2"/>
        <v>0</v>
      </c>
    </row>
    <row r="118" spans="1:9" x14ac:dyDescent="0.3">
      <c r="A118" s="153">
        <v>104</v>
      </c>
      <c r="B118" s="1" t="s">
        <v>360</v>
      </c>
      <c r="C118" s="1" t="s">
        <v>361</v>
      </c>
      <c r="D118" s="2">
        <v>2866323</v>
      </c>
      <c r="E118" s="515"/>
      <c r="F118" s="515"/>
      <c r="G118" s="18">
        <v>5</v>
      </c>
      <c r="H118" s="4">
        <v>0</v>
      </c>
      <c r="I118" s="6">
        <f t="shared" si="2"/>
        <v>0</v>
      </c>
    </row>
    <row r="119" spans="1:9" x14ac:dyDescent="0.3">
      <c r="A119" s="153">
        <v>105</v>
      </c>
      <c r="B119" s="1" t="s">
        <v>362</v>
      </c>
      <c r="C119" s="1" t="s">
        <v>361</v>
      </c>
      <c r="D119" s="2">
        <v>2866310</v>
      </c>
      <c r="E119" s="515"/>
      <c r="F119" s="515"/>
      <c r="G119" s="18">
        <v>5</v>
      </c>
      <c r="H119" s="4">
        <v>0</v>
      </c>
      <c r="I119" s="6">
        <f t="shared" si="2"/>
        <v>0</v>
      </c>
    </row>
    <row r="120" spans="1:9" x14ac:dyDescent="0.3">
      <c r="A120" s="153">
        <v>106</v>
      </c>
      <c r="B120" s="5" t="s">
        <v>363</v>
      </c>
      <c r="C120" s="1" t="s">
        <v>361</v>
      </c>
      <c r="D120" s="2"/>
      <c r="E120" s="515"/>
      <c r="F120" s="515"/>
      <c r="G120" s="18">
        <v>5</v>
      </c>
      <c r="H120" s="4">
        <v>0</v>
      </c>
      <c r="I120" s="6">
        <f t="shared" si="2"/>
        <v>0</v>
      </c>
    </row>
    <row r="121" spans="1:9" x14ac:dyDescent="0.3">
      <c r="A121" s="153">
        <v>107</v>
      </c>
      <c r="B121" s="46" t="s">
        <v>364</v>
      </c>
      <c r="C121" s="46" t="s">
        <v>945</v>
      </c>
      <c r="D121" s="46" t="s">
        <v>365</v>
      </c>
      <c r="E121" s="515"/>
      <c r="F121" s="515"/>
      <c r="G121" s="18">
        <v>4</v>
      </c>
      <c r="H121" s="4">
        <v>0</v>
      </c>
      <c r="I121" s="6">
        <f t="shared" si="2"/>
        <v>0</v>
      </c>
    </row>
    <row r="122" spans="1:9" x14ac:dyDescent="0.3">
      <c r="A122" s="153">
        <v>108</v>
      </c>
      <c r="B122" s="46" t="s">
        <v>882</v>
      </c>
      <c r="C122" s="1"/>
      <c r="D122" s="1" t="s">
        <v>365</v>
      </c>
      <c r="E122" s="515"/>
      <c r="F122" s="515"/>
      <c r="G122" s="18">
        <v>4</v>
      </c>
      <c r="H122" s="4">
        <v>0</v>
      </c>
      <c r="I122" s="6">
        <f t="shared" si="2"/>
        <v>0</v>
      </c>
    </row>
    <row r="123" spans="1:9" x14ac:dyDescent="0.3">
      <c r="A123" s="153">
        <v>109</v>
      </c>
      <c r="B123" s="46" t="s">
        <v>366</v>
      </c>
      <c r="C123" s="1" t="s">
        <v>322</v>
      </c>
      <c r="D123" s="1" t="s">
        <v>367</v>
      </c>
      <c r="E123" s="515"/>
      <c r="F123" s="515"/>
      <c r="G123" s="18">
        <v>10</v>
      </c>
      <c r="H123" s="4">
        <v>0</v>
      </c>
      <c r="I123" s="6">
        <f t="shared" si="2"/>
        <v>0</v>
      </c>
    </row>
    <row r="124" spans="1:9" x14ac:dyDescent="0.3">
      <c r="A124" s="153">
        <v>110</v>
      </c>
      <c r="B124" s="1" t="s">
        <v>368</v>
      </c>
      <c r="C124" s="1"/>
      <c r="D124" s="1"/>
      <c r="E124" s="515"/>
      <c r="F124" s="515"/>
      <c r="G124" s="18">
        <v>20</v>
      </c>
      <c r="H124" s="4">
        <v>0</v>
      </c>
      <c r="I124" s="6">
        <f t="shared" si="2"/>
        <v>0</v>
      </c>
    </row>
    <row r="125" spans="1:9" x14ac:dyDescent="0.3">
      <c r="A125" s="153">
        <v>111</v>
      </c>
      <c r="B125" s="1" t="s">
        <v>369</v>
      </c>
      <c r="C125" s="1"/>
      <c r="D125" s="1"/>
      <c r="E125" s="515"/>
      <c r="F125" s="515"/>
      <c r="G125" s="18">
        <v>20</v>
      </c>
      <c r="H125" s="4">
        <v>0</v>
      </c>
      <c r="I125" s="6">
        <f t="shared" si="2"/>
        <v>0</v>
      </c>
    </row>
    <row r="126" spans="1:9" x14ac:dyDescent="0.3">
      <c r="A126" s="153">
        <v>112</v>
      </c>
      <c r="B126" s="1" t="s">
        <v>370</v>
      </c>
      <c r="C126" s="1"/>
      <c r="D126" s="1"/>
      <c r="E126" s="515"/>
      <c r="F126" s="515"/>
      <c r="G126" s="18">
        <v>20</v>
      </c>
      <c r="H126" s="4">
        <v>0</v>
      </c>
      <c r="I126" s="6">
        <f t="shared" si="2"/>
        <v>0</v>
      </c>
    </row>
    <row r="127" spans="1:9" x14ac:dyDescent="0.3">
      <c r="A127" s="153">
        <v>113</v>
      </c>
      <c r="B127" s="1" t="s">
        <v>371</v>
      </c>
      <c r="C127" s="1"/>
      <c r="D127" s="1"/>
      <c r="E127" s="515"/>
      <c r="F127" s="515"/>
      <c r="G127" s="18">
        <v>20</v>
      </c>
      <c r="H127" s="4">
        <v>0</v>
      </c>
      <c r="I127" s="6">
        <f t="shared" si="2"/>
        <v>0</v>
      </c>
    </row>
    <row r="128" spans="1:9" ht="25.5" customHeight="1" x14ac:dyDescent="0.3">
      <c r="A128" s="153">
        <v>114</v>
      </c>
      <c r="B128" s="1" t="s">
        <v>372</v>
      </c>
      <c r="C128" s="1" t="s">
        <v>361</v>
      </c>
      <c r="D128" s="2">
        <v>2966171</v>
      </c>
      <c r="E128" s="515"/>
      <c r="F128" s="515"/>
      <c r="G128" s="18">
        <v>4</v>
      </c>
      <c r="H128" s="4">
        <v>0</v>
      </c>
      <c r="I128" s="6">
        <f t="shared" si="2"/>
        <v>0</v>
      </c>
    </row>
    <row r="129" spans="1:9" x14ac:dyDescent="0.3">
      <c r="A129" s="153">
        <v>115</v>
      </c>
      <c r="B129" s="1" t="s">
        <v>373</v>
      </c>
      <c r="C129" s="1" t="s">
        <v>361</v>
      </c>
      <c r="D129" s="2">
        <v>2966207</v>
      </c>
      <c r="E129" s="515"/>
      <c r="F129" s="515"/>
      <c r="G129" s="18">
        <v>4</v>
      </c>
      <c r="H129" s="4">
        <v>0</v>
      </c>
      <c r="I129" s="6">
        <f t="shared" si="2"/>
        <v>0</v>
      </c>
    </row>
    <row r="130" spans="1:9" x14ac:dyDescent="0.3">
      <c r="A130" s="153">
        <v>116</v>
      </c>
      <c r="B130" s="1" t="s">
        <v>374</v>
      </c>
      <c r="C130" s="1" t="s">
        <v>361</v>
      </c>
      <c r="D130" s="2">
        <v>2967099</v>
      </c>
      <c r="E130" s="515"/>
      <c r="F130" s="515"/>
      <c r="G130" s="18">
        <v>4</v>
      </c>
      <c r="H130" s="4">
        <v>0</v>
      </c>
      <c r="I130" s="6">
        <f t="shared" si="2"/>
        <v>0</v>
      </c>
    </row>
    <row r="131" spans="1:9" x14ac:dyDescent="0.3">
      <c r="A131" s="153">
        <v>117</v>
      </c>
      <c r="B131" s="1" t="s">
        <v>375</v>
      </c>
      <c r="C131" s="1" t="s">
        <v>376</v>
      </c>
      <c r="D131" s="1" t="s">
        <v>377</v>
      </c>
      <c r="E131" s="515"/>
      <c r="F131" s="515"/>
      <c r="G131" s="18">
        <v>4</v>
      </c>
      <c r="H131" s="4">
        <v>0</v>
      </c>
      <c r="I131" s="6">
        <f t="shared" si="2"/>
        <v>0</v>
      </c>
    </row>
    <row r="132" spans="1:9" x14ac:dyDescent="0.3">
      <c r="A132" s="153">
        <v>118</v>
      </c>
      <c r="B132" s="1" t="s">
        <v>378</v>
      </c>
      <c r="C132" s="1" t="s">
        <v>379</v>
      </c>
      <c r="D132" s="2">
        <v>3105380</v>
      </c>
      <c r="E132" s="515"/>
      <c r="F132" s="515"/>
      <c r="G132" s="18">
        <v>12</v>
      </c>
      <c r="H132" s="4">
        <v>0</v>
      </c>
      <c r="I132" s="6">
        <f t="shared" si="2"/>
        <v>0</v>
      </c>
    </row>
    <row r="133" spans="1:9" x14ac:dyDescent="0.3">
      <c r="A133" s="153">
        <v>119</v>
      </c>
      <c r="B133" s="1" t="s">
        <v>380</v>
      </c>
      <c r="C133" s="1" t="s">
        <v>379</v>
      </c>
      <c r="D133" s="2">
        <v>4138140</v>
      </c>
      <c r="E133" s="515"/>
      <c r="F133" s="515"/>
      <c r="G133" s="18">
        <v>4</v>
      </c>
      <c r="H133" s="4">
        <v>0</v>
      </c>
      <c r="I133" s="6">
        <f t="shared" si="2"/>
        <v>0</v>
      </c>
    </row>
    <row r="134" spans="1:9" x14ac:dyDescent="0.3">
      <c r="A134" s="153">
        <v>120</v>
      </c>
      <c r="B134" s="1" t="s">
        <v>381</v>
      </c>
      <c r="C134" s="1" t="s">
        <v>382</v>
      </c>
      <c r="D134" s="1" t="s">
        <v>383</v>
      </c>
      <c r="E134" s="515"/>
      <c r="F134" s="515"/>
      <c r="G134" s="18">
        <v>4</v>
      </c>
      <c r="H134" s="4">
        <v>0</v>
      </c>
      <c r="I134" s="6">
        <f t="shared" si="2"/>
        <v>0</v>
      </c>
    </row>
    <row r="135" spans="1:9" x14ac:dyDescent="0.3">
      <c r="A135" s="153">
        <v>121</v>
      </c>
      <c r="B135" s="1" t="s">
        <v>384</v>
      </c>
      <c r="C135" s="1" t="s">
        <v>385</v>
      </c>
      <c r="D135" s="1" t="s">
        <v>386</v>
      </c>
      <c r="E135" s="515"/>
      <c r="F135" s="515"/>
      <c r="G135" s="18">
        <v>4</v>
      </c>
      <c r="H135" s="4">
        <v>0</v>
      </c>
      <c r="I135" s="6">
        <f t="shared" si="2"/>
        <v>0</v>
      </c>
    </row>
    <row r="136" spans="1:9" x14ac:dyDescent="0.3">
      <c r="A136" s="153">
        <v>122</v>
      </c>
      <c r="B136" s="1" t="s">
        <v>387</v>
      </c>
      <c r="C136" s="1" t="s">
        <v>385</v>
      </c>
      <c r="D136" s="1" t="s">
        <v>388</v>
      </c>
      <c r="E136" s="515"/>
      <c r="F136" s="515"/>
      <c r="G136" s="18">
        <v>1</v>
      </c>
      <c r="H136" s="4">
        <v>0</v>
      </c>
      <c r="I136" s="6">
        <f t="shared" si="2"/>
        <v>0</v>
      </c>
    </row>
    <row r="137" spans="1:9" x14ac:dyDescent="0.3">
      <c r="A137" s="153">
        <v>123</v>
      </c>
      <c r="B137" s="1" t="s">
        <v>389</v>
      </c>
      <c r="C137" s="1" t="s">
        <v>385</v>
      </c>
      <c r="D137" s="1" t="s">
        <v>390</v>
      </c>
      <c r="E137" s="515"/>
      <c r="F137" s="515"/>
      <c r="G137" s="18">
        <v>1</v>
      </c>
      <c r="H137" s="4">
        <v>0</v>
      </c>
      <c r="I137" s="6">
        <f t="shared" si="2"/>
        <v>0</v>
      </c>
    </row>
    <row r="138" spans="1:9" x14ac:dyDescent="0.3">
      <c r="A138" s="153">
        <v>124</v>
      </c>
      <c r="B138" s="1" t="s">
        <v>391</v>
      </c>
      <c r="C138" s="1" t="s">
        <v>385</v>
      </c>
      <c r="D138" s="1" t="s">
        <v>392</v>
      </c>
      <c r="E138" s="515"/>
      <c r="F138" s="515"/>
      <c r="G138" s="18">
        <v>1</v>
      </c>
      <c r="H138" s="4">
        <v>0</v>
      </c>
      <c r="I138" s="6">
        <f t="shared" si="2"/>
        <v>0</v>
      </c>
    </row>
    <row r="139" spans="1:9" x14ac:dyDescent="0.3">
      <c r="A139" s="153">
        <v>125</v>
      </c>
      <c r="B139" s="1" t="s">
        <v>393</v>
      </c>
      <c r="C139" s="1" t="s">
        <v>394</v>
      </c>
      <c r="D139" s="1" t="s">
        <v>395</v>
      </c>
      <c r="E139" s="515"/>
      <c r="F139" s="515"/>
      <c r="G139" s="18">
        <v>1</v>
      </c>
      <c r="H139" s="4">
        <v>0</v>
      </c>
      <c r="I139" s="6">
        <f t="shared" si="2"/>
        <v>0</v>
      </c>
    </row>
    <row r="140" spans="1:9" x14ac:dyDescent="0.3">
      <c r="A140" s="153">
        <v>126</v>
      </c>
      <c r="B140" s="1" t="s">
        <v>396</v>
      </c>
      <c r="C140" s="1" t="s">
        <v>397</v>
      </c>
      <c r="D140" s="1" t="s">
        <v>398</v>
      </c>
      <c r="E140" s="515"/>
      <c r="F140" s="515"/>
      <c r="G140" s="18">
        <v>2</v>
      </c>
      <c r="H140" s="4">
        <v>0</v>
      </c>
      <c r="I140" s="6">
        <f t="shared" si="2"/>
        <v>0</v>
      </c>
    </row>
    <row r="141" spans="1:9" x14ac:dyDescent="0.3">
      <c r="A141" s="153">
        <v>127</v>
      </c>
      <c r="B141" s="46" t="s">
        <v>399</v>
      </c>
      <c r="C141" s="1" t="s">
        <v>397</v>
      </c>
      <c r="D141" s="1" t="s">
        <v>400</v>
      </c>
      <c r="E141" s="515"/>
      <c r="F141" s="515"/>
      <c r="G141" s="18">
        <v>1</v>
      </c>
      <c r="H141" s="4">
        <v>0</v>
      </c>
      <c r="I141" s="6">
        <f t="shared" si="2"/>
        <v>0</v>
      </c>
    </row>
    <row r="142" spans="1:9" x14ac:dyDescent="0.3">
      <c r="A142" s="153">
        <v>128</v>
      </c>
      <c r="B142" s="1" t="s">
        <v>401</v>
      </c>
      <c r="C142" s="1" t="s">
        <v>402</v>
      </c>
      <c r="D142" s="1" t="s">
        <v>403</v>
      </c>
      <c r="E142" s="515"/>
      <c r="F142" s="515"/>
      <c r="G142" s="18">
        <v>1</v>
      </c>
      <c r="H142" s="4">
        <v>0</v>
      </c>
      <c r="I142" s="6">
        <f t="shared" si="2"/>
        <v>0</v>
      </c>
    </row>
    <row r="143" spans="1:9" x14ac:dyDescent="0.3">
      <c r="A143" s="153">
        <v>129</v>
      </c>
      <c r="B143" s="1" t="s">
        <v>404</v>
      </c>
      <c r="C143" s="1" t="s">
        <v>402</v>
      </c>
      <c r="D143" s="1" t="s">
        <v>405</v>
      </c>
      <c r="E143" s="515"/>
      <c r="F143" s="515"/>
      <c r="G143" s="18">
        <v>1</v>
      </c>
      <c r="H143" s="4">
        <v>0</v>
      </c>
      <c r="I143" s="6">
        <f t="shared" si="2"/>
        <v>0</v>
      </c>
    </row>
    <row r="144" spans="1:9" x14ac:dyDescent="0.3">
      <c r="A144" s="153">
        <v>130</v>
      </c>
      <c r="B144" s="1" t="s">
        <v>406</v>
      </c>
      <c r="C144" s="1" t="s">
        <v>402</v>
      </c>
      <c r="D144" s="1" t="s">
        <v>407</v>
      </c>
      <c r="E144" s="515"/>
      <c r="F144" s="515"/>
      <c r="G144" s="18">
        <v>10</v>
      </c>
      <c r="H144" s="4">
        <v>0</v>
      </c>
      <c r="I144" s="6">
        <f t="shared" si="2"/>
        <v>0</v>
      </c>
    </row>
    <row r="145" spans="1:9" x14ac:dyDescent="0.3">
      <c r="A145" s="153">
        <v>131</v>
      </c>
      <c r="B145" s="1" t="s">
        <v>408</v>
      </c>
      <c r="C145" s="1" t="s">
        <v>402</v>
      </c>
      <c r="D145" s="19"/>
      <c r="E145" s="515"/>
      <c r="F145" s="515"/>
      <c r="G145" s="18">
        <v>4</v>
      </c>
      <c r="H145" s="4">
        <v>0</v>
      </c>
      <c r="I145" s="6">
        <f t="shared" si="2"/>
        <v>0</v>
      </c>
    </row>
    <row r="146" spans="1:9" x14ac:dyDescent="0.3">
      <c r="A146" s="153">
        <v>132</v>
      </c>
      <c r="B146" s="46" t="s">
        <v>409</v>
      </c>
      <c r="C146" s="1" t="s">
        <v>410</v>
      </c>
      <c r="D146" s="1" t="s">
        <v>411</v>
      </c>
      <c r="E146" s="515"/>
      <c r="F146" s="515"/>
      <c r="G146" s="18">
        <v>4</v>
      </c>
      <c r="H146" s="4">
        <v>0</v>
      </c>
      <c r="I146" s="6">
        <f t="shared" si="2"/>
        <v>0</v>
      </c>
    </row>
    <row r="147" spans="1:9" x14ac:dyDescent="0.3">
      <c r="A147" s="153">
        <v>133</v>
      </c>
      <c r="B147" s="1" t="s">
        <v>412</v>
      </c>
      <c r="C147" s="1" t="s">
        <v>413</v>
      </c>
      <c r="D147" s="1" t="s">
        <v>414</v>
      </c>
      <c r="E147" s="515"/>
      <c r="F147" s="515"/>
      <c r="G147" s="18">
        <v>1</v>
      </c>
      <c r="H147" s="4">
        <v>0</v>
      </c>
      <c r="I147" s="6">
        <f t="shared" si="2"/>
        <v>0</v>
      </c>
    </row>
    <row r="148" spans="1:9" ht="27.6" x14ac:dyDescent="0.3">
      <c r="A148" s="153">
        <v>134</v>
      </c>
      <c r="B148" s="11" t="s">
        <v>415</v>
      </c>
      <c r="C148" s="12" t="s">
        <v>416</v>
      </c>
      <c r="D148" s="13" t="s">
        <v>417</v>
      </c>
      <c r="E148" s="519"/>
      <c r="F148" s="519"/>
      <c r="G148" s="20">
        <v>4</v>
      </c>
      <c r="H148" s="4">
        <v>0</v>
      </c>
      <c r="I148" s="6">
        <f t="shared" si="2"/>
        <v>0</v>
      </c>
    </row>
    <row r="149" spans="1:9" x14ac:dyDescent="0.3">
      <c r="A149" s="153">
        <v>135</v>
      </c>
      <c r="B149" s="11" t="s">
        <v>418</v>
      </c>
      <c r="C149" s="12" t="s">
        <v>416</v>
      </c>
      <c r="D149" s="13" t="s">
        <v>419</v>
      </c>
      <c r="E149" s="519"/>
      <c r="F149" s="519"/>
      <c r="G149" s="20">
        <v>4</v>
      </c>
      <c r="H149" s="4">
        <v>0</v>
      </c>
      <c r="I149" s="6">
        <f t="shared" si="2"/>
        <v>0</v>
      </c>
    </row>
    <row r="150" spans="1:9" x14ac:dyDescent="0.3">
      <c r="A150" s="153">
        <v>136</v>
      </c>
      <c r="B150" s="1" t="s">
        <v>420</v>
      </c>
      <c r="C150" s="1" t="s">
        <v>416</v>
      </c>
      <c r="D150" s="1" t="s">
        <v>417</v>
      </c>
      <c r="E150" s="515"/>
      <c r="F150" s="515"/>
      <c r="G150" s="18">
        <v>4</v>
      </c>
      <c r="H150" s="4">
        <v>0</v>
      </c>
      <c r="I150" s="6">
        <f t="shared" si="2"/>
        <v>0</v>
      </c>
    </row>
    <row r="151" spans="1:9" ht="27.6" x14ac:dyDescent="0.3">
      <c r="A151" s="153">
        <v>137</v>
      </c>
      <c r="B151" s="1" t="s">
        <v>421</v>
      </c>
      <c r="C151" s="1" t="s">
        <v>422</v>
      </c>
      <c r="D151" s="1" t="s">
        <v>423</v>
      </c>
      <c r="E151" s="515"/>
      <c r="F151" s="515"/>
      <c r="G151" s="18">
        <v>4</v>
      </c>
      <c r="H151" s="4">
        <v>0</v>
      </c>
      <c r="I151" s="6">
        <f t="shared" si="2"/>
        <v>0</v>
      </c>
    </row>
    <row r="152" spans="1:9" ht="27.6" x14ac:dyDescent="0.3">
      <c r="A152" s="153">
        <v>138</v>
      </c>
      <c r="B152" s="1" t="s">
        <v>424</v>
      </c>
      <c r="C152" s="1" t="s">
        <v>422</v>
      </c>
      <c r="D152" s="1" t="s">
        <v>425</v>
      </c>
      <c r="E152" s="515"/>
      <c r="F152" s="515"/>
      <c r="G152" s="18">
        <v>4</v>
      </c>
      <c r="H152" s="4">
        <v>0</v>
      </c>
      <c r="I152" s="6">
        <f t="shared" si="2"/>
        <v>0</v>
      </c>
    </row>
    <row r="153" spans="1:9" ht="27.6" x14ac:dyDescent="0.3">
      <c r="A153" s="153">
        <v>139</v>
      </c>
      <c r="B153" s="1" t="s">
        <v>426</v>
      </c>
      <c r="C153" s="1" t="s">
        <v>427</v>
      </c>
      <c r="D153" s="1" t="s">
        <v>428</v>
      </c>
      <c r="E153" s="515"/>
      <c r="F153" s="515"/>
      <c r="G153" s="18">
        <v>4</v>
      </c>
      <c r="H153" s="4">
        <v>0</v>
      </c>
      <c r="I153" s="6">
        <f t="shared" si="2"/>
        <v>0</v>
      </c>
    </row>
    <row r="154" spans="1:9" x14ac:dyDescent="0.3">
      <c r="A154" s="153">
        <v>140</v>
      </c>
      <c r="B154" s="1" t="s">
        <v>429</v>
      </c>
      <c r="C154" s="1" t="s">
        <v>427</v>
      </c>
      <c r="D154" s="1"/>
      <c r="E154" s="515"/>
      <c r="F154" s="515"/>
      <c r="G154" s="18">
        <v>4</v>
      </c>
      <c r="H154" s="4">
        <v>0</v>
      </c>
      <c r="I154" s="6">
        <f t="shared" si="2"/>
        <v>0</v>
      </c>
    </row>
    <row r="155" spans="1:9" x14ac:dyDescent="0.3">
      <c r="A155" s="153">
        <v>141</v>
      </c>
      <c r="B155" s="1" t="s">
        <v>430</v>
      </c>
      <c r="C155" s="1" t="s">
        <v>427</v>
      </c>
      <c r="D155" s="1"/>
      <c r="E155" s="515"/>
      <c r="F155" s="515"/>
      <c r="G155" s="18">
        <v>4</v>
      </c>
      <c r="H155" s="4">
        <v>0</v>
      </c>
      <c r="I155" s="6">
        <f t="shared" si="2"/>
        <v>0</v>
      </c>
    </row>
    <row r="156" spans="1:9" ht="41.4" x14ac:dyDescent="0.3">
      <c r="A156" s="153">
        <v>142</v>
      </c>
      <c r="B156" s="1" t="s">
        <v>431</v>
      </c>
      <c r="C156" s="1" t="s">
        <v>432</v>
      </c>
      <c r="D156" s="1" t="s">
        <v>433</v>
      </c>
      <c r="E156" s="515"/>
      <c r="F156" s="515"/>
      <c r="G156" s="18">
        <v>2</v>
      </c>
      <c r="H156" s="4">
        <v>0</v>
      </c>
      <c r="I156" s="6">
        <f t="shared" si="2"/>
        <v>0</v>
      </c>
    </row>
    <row r="157" spans="1:9" x14ac:dyDescent="0.3">
      <c r="A157" s="153">
        <v>143</v>
      </c>
      <c r="B157" s="1" t="s">
        <v>434</v>
      </c>
      <c r="C157" s="1" t="s">
        <v>432</v>
      </c>
      <c r="D157" s="1" t="s">
        <v>435</v>
      </c>
      <c r="E157" s="515"/>
      <c r="F157" s="515"/>
      <c r="G157" s="18">
        <v>4</v>
      </c>
      <c r="H157" s="4">
        <v>0</v>
      </c>
      <c r="I157" s="6">
        <f t="shared" si="2"/>
        <v>0</v>
      </c>
    </row>
    <row r="158" spans="1:9" x14ac:dyDescent="0.3">
      <c r="A158" s="153">
        <v>144</v>
      </c>
      <c r="B158" s="1" t="s">
        <v>436</v>
      </c>
      <c r="C158" s="1"/>
      <c r="D158" s="1"/>
      <c r="E158" s="515"/>
      <c r="F158" s="515"/>
      <c r="G158" s="18">
        <v>4</v>
      </c>
      <c r="H158" s="4">
        <v>0</v>
      </c>
      <c r="I158" s="6">
        <f t="shared" si="2"/>
        <v>0</v>
      </c>
    </row>
    <row r="159" spans="1:9" ht="27.6" x14ac:dyDescent="0.3">
      <c r="A159" s="153">
        <v>145</v>
      </c>
      <c r="B159" s="1" t="s">
        <v>437</v>
      </c>
      <c r="C159" s="1" t="s">
        <v>438</v>
      </c>
      <c r="D159" s="1" t="s">
        <v>439</v>
      </c>
      <c r="E159" s="515"/>
      <c r="F159" s="515"/>
      <c r="G159" s="18">
        <v>2</v>
      </c>
      <c r="H159" s="4">
        <v>0</v>
      </c>
      <c r="I159" s="6">
        <f>G159*ROUND(H159, 2)</f>
        <v>0</v>
      </c>
    </row>
    <row r="160" spans="1:9" ht="27.6" x14ac:dyDescent="0.3">
      <c r="A160" s="153">
        <v>146</v>
      </c>
      <c r="B160" s="1" t="s">
        <v>440</v>
      </c>
      <c r="C160" s="1" t="s">
        <v>379</v>
      </c>
      <c r="D160" s="1"/>
      <c r="E160" s="515"/>
      <c r="F160" s="515"/>
      <c r="G160" s="18">
        <v>1</v>
      </c>
      <c r="H160" s="4">
        <v>0</v>
      </c>
      <c r="I160" s="6">
        <f t="shared" si="2"/>
        <v>0</v>
      </c>
    </row>
    <row r="161" spans="1:9" ht="55.2" x14ac:dyDescent="0.3">
      <c r="A161" s="153">
        <v>147</v>
      </c>
      <c r="B161" s="1" t="s">
        <v>441</v>
      </c>
      <c r="C161" s="1" t="s">
        <v>442</v>
      </c>
      <c r="D161" s="1" t="s">
        <v>443</v>
      </c>
      <c r="E161" s="515"/>
      <c r="F161" s="515"/>
      <c r="G161" s="18">
        <v>1</v>
      </c>
      <c r="H161" s="4">
        <v>0</v>
      </c>
      <c r="I161" s="6">
        <f t="shared" si="2"/>
        <v>0</v>
      </c>
    </row>
    <row r="162" spans="1:9" ht="41.4" x14ac:dyDescent="0.3">
      <c r="A162" s="153">
        <v>148</v>
      </c>
      <c r="B162" s="1" t="s">
        <v>445</v>
      </c>
      <c r="C162" s="1" t="s">
        <v>442</v>
      </c>
      <c r="D162" s="1" t="s">
        <v>446</v>
      </c>
      <c r="E162" s="515"/>
      <c r="F162" s="515"/>
      <c r="G162" s="18">
        <v>1</v>
      </c>
      <c r="H162" s="4">
        <v>0</v>
      </c>
      <c r="I162" s="6">
        <f t="shared" si="2"/>
        <v>0</v>
      </c>
    </row>
    <row r="163" spans="1:9" ht="41.4" x14ac:dyDescent="0.3">
      <c r="A163" s="153">
        <v>149</v>
      </c>
      <c r="B163" s="1" t="s">
        <v>447</v>
      </c>
      <c r="C163" s="1" t="s">
        <v>442</v>
      </c>
      <c r="D163" s="1" t="s">
        <v>448</v>
      </c>
      <c r="E163" s="515"/>
      <c r="F163" s="515"/>
      <c r="G163" s="18">
        <v>1</v>
      </c>
      <c r="H163" s="4">
        <v>0</v>
      </c>
      <c r="I163" s="6">
        <f t="shared" si="2"/>
        <v>0</v>
      </c>
    </row>
    <row r="164" spans="1:9" ht="55.2" x14ac:dyDescent="0.3">
      <c r="A164" s="153">
        <v>150</v>
      </c>
      <c r="B164" s="1" t="s">
        <v>449</v>
      </c>
      <c r="C164" s="1" t="s">
        <v>442</v>
      </c>
      <c r="D164" s="1" t="s">
        <v>450</v>
      </c>
      <c r="E164" s="515"/>
      <c r="F164" s="515"/>
      <c r="G164" s="18">
        <v>1</v>
      </c>
      <c r="H164" s="4">
        <v>0</v>
      </c>
      <c r="I164" s="6">
        <f t="shared" si="2"/>
        <v>0</v>
      </c>
    </row>
    <row r="165" spans="1:9" ht="41.4" x14ac:dyDescent="0.3">
      <c r="A165" s="153">
        <v>151</v>
      </c>
      <c r="B165" s="1" t="s">
        <v>451</v>
      </c>
      <c r="C165" s="1" t="s">
        <v>442</v>
      </c>
      <c r="D165" s="1" t="s">
        <v>452</v>
      </c>
      <c r="E165" s="515"/>
      <c r="F165" s="515"/>
      <c r="G165" s="18">
        <v>1</v>
      </c>
      <c r="H165" s="4">
        <v>0</v>
      </c>
      <c r="I165" s="6">
        <f t="shared" si="2"/>
        <v>0</v>
      </c>
    </row>
    <row r="166" spans="1:9" ht="55.2" x14ac:dyDescent="0.3">
      <c r="A166" s="153">
        <v>152</v>
      </c>
      <c r="B166" s="1" t="s">
        <v>453</v>
      </c>
      <c r="C166" s="1" t="s">
        <v>442</v>
      </c>
      <c r="D166" s="1" t="s">
        <v>454</v>
      </c>
      <c r="E166" s="515"/>
      <c r="F166" s="515"/>
      <c r="G166" s="18">
        <v>1</v>
      </c>
      <c r="H166" s="4"/>
      <c r="I166" s="6">
        <f t="shared" si="2"/>
        <v>0</v>
      </c>
    </row>
    <row r="167" spans="1:9" ht="55.2" x14ac:dyDescent="0.3">
      <c r="A167" s="153">
        <v>153</v>
      </c>
      <c r="B167" s="1" t="s">
        <v>455</v>
      </c>
      <c r="C167" s="1" t="s">
        <v>442</v>
      </c>
      <c r="D167" s="1" t="s">
        <v>456</v>
      </c>
      <c r="E167" s="515"/>
      <c r="F167" s="515"/>
      <c r="G167" s="18">
        <v>1</v>
      </c>
      <c r="H167" s="4">
        <v>0</v>
      </c>
      <c r="I167" s="6">
        <f t="shared" si="2"/>
        <v>0</v>
      </c>
    </row>
    <row r="168" spans="1:9" x14ac:dyDescent="0.3">
      <c r="A168" s="153">
        <v>154</v>
      </c>
      <c r="B168" s="1" t="s">
        <v>457</v>
      </c>
      <c r="C168" s="1" t="s">
        <v>442</v>
      </c>
      <c r="D168" s="1" t="s">
        <v>458</v>
      </c>
      <c r="E168" s="515"/>
      <c r="F168" s="515"/>
      <c r="G168" s="18">
        <v>1</v>
      </c>
      <c r="H168" s="4">
        <v>0</v>
      </c>
      <c r="I168" s="6">
        <f t="shared" si="2"/>
        <v>0</v>
      </c>
    </row>
    <row r="169" spans="1:9" x14ac:dyDescent="0.3">
      <c r="A169" s="153">
        <v>155</v>
      </c>
      <c r="B169" s="1" t="s">
        <v>459</v>
      </c>
      <c r="C169" s="1" t="s">
        <v>460</v>
      </c>
      <c r="D169" s="1" t="s">
        <v>461</v>
      </c>
      <c r="E169" s="515"/>
      <c r="F169" s="515"/>
      <c r="G169" s="18">
        <v>1</v>
      </c>
      <c r="H169" s="4">
        <v>0</v>
      </c>
      <c r="I169" s="6">
        <f t="shared" si="2"/>
        <v>0</v>
      </c>
    </row>
    <row r="170" spans="1:9" x14ac:dyDescent="0.3">
      <c r="A170" s="153">
        <v>156</v>
      </c>
      <c r="B170" s="1" t="s">
        <v>462</v>
      </c>
      <c r="C170" s="1" t="s">
        <v>460</v>
      </c>
      <c r="D170" s="1" t="s">
        <v>463</v>
      </c>
      <c r="E170" s="515"/>
      <c r="F170" s="515"/>
      <c r="G170" s="18">
        <v>1</v>
      </c>
      <c r="H170" s="4">
        <v>0</v>
      </c>
      <c r="I170" s="6">
        <f t="shared" si="2"/>
        <v>0</v>
      </c>
    </row>
    <row r="171" spans="1:9" x14ac:dyDescent="0.3">
      <c r="A171" s="153">
        <v>157</v>
      </c>
      <c r="B171" s="1" t="s">
        <v>464</v>
      </c>
      <c r="C171" s="1" t="s">
        <v>322</v>
      </c>
      <c r="D171" s="1" t="s">
        <v>465</v>
      </c>
      <c r="E171" s="515"/>
      <c r="F171" s="515"/>
      <c r="G171" s="18">
        <v>1</v>
      </c>
      <c r="H171" s="4">
        <v>0</v>
      </c>
      <c r="I171" s="6">
        <f t="shared" si="2"/>
        <v>0</v>
      </c>
    </row>
    <row r="172" spans="1:9" x14ac:dyDescent="0.3">
      <c r="A172" s="153">
        <v>158</v>
      </c>
      <c r="B172" s="1" t="s">
        <v>466</v>
      </c>
      <c r="C172" s="1" t="s">
        <v>385</v>
      </c>
      <c r="D172" s="1" t="s">
        <v>467</v>
      </c>
      <c r="E172" s="515"/>
      <c r="F172" s="515"/>
      <c r="G172" s="18">
        <v>4</v>
      </c>
      <c r="H172" s="4">
        <v>0</v>
      </c>
      <c r="I172" s="6">
        <f t="shared" si="2"/>
        <v>0</v>
      </c>
    </row>
    <row r="173" spans="1:9" x14ac:dyDescent="0.3">
      <c r="A173" s="153">
        <v>159</v>
      </c>
      <c r="B173" s="46" t="s">
        <v>468</v>
      </c>
      <c r="C173" s="1" t="s">
        <v>379</v>
      </c>
      <c r="D173" s="1" t="s">
        <v>469</v>
      </c>
      <c r="E173" s="515"/>
      <c r="F173" s="515"/>
      <c r="G173" s="18">
        <v>4</v>
      </c>
      <c r="H173" s="4">
        <v>0</v>
      </c>
      <c r="I173" s="6">
        <f t="shared" si="2"/>
        <v>0</v>
      </c>
    </row>
    <row r="174" spans="1:9" x14ac:dyDescent="0.3">
      <c r="A174" s="153">
        <v>160</v>
      </c>
      <c r="B174" s="46" t="s">
        <v>470</v>
      </c>
      <c r="C174" s="1" t="s">
        <v>379</v>
      </c>
      <c r="D174" s="1" t="s">
        <v>471</v>
      </c>
      <c r="E174" s="515"/>
      <c r="F174" s="515"/>
      <c r="G174" s="18">
        <v>4</v>
      </c>
      <c r="H174" s="4">
        <v>0</v>
      </c>
      <c r="I174" s="6">
        <f t="shared" si="2"/>
        <v>0</v>
      </c>
    </row>
    <row r="175" spans="1:9" x14ac:dyDescent="0.3">
      <c r="A175" s="153">
        <v>161</v>
      </c>
      <c r="B175" s="1" t="s">
        <v>472</v>
      </c>
      <c r="C175" s="1" t="s">
        <v>385</v>
      </c>
      <c r="D175" s="1" t="s">
        <v>473</v>
      </c>
      <c r="E175" s="515"/>
      <c r="F175" s="515"/>
      <c r="G175" s="18">
        <v>2</v>
      </c>
      <c r="H175" s="4">
        <v>0</v>
      </c>
      <c r="I175" s="6">
        <f t="shared" si="2"/>
        <v>0</v>
      </c>
    </row>
    <row r="176" spans="1:9" x14ac:dyDescent="0.3">
      <c r="A176" s="153">
        <v>162</v>
      </c>
      <c r="B176" s="46" t="s">
        <v>947</v>
      </c>
      <c r="C176" s="46" t="s">
        <v>946</v>
      </c>
      <c r="D176" s="1"/>
      <c r="E176" s="515"/>
      <c r="F176" s="515"/>
      <c r="G176" s="18">
        <v>1</v>
      </c>
      <c r="H176" s="4">
        <v>0</v>
      </c>
      <c r="I176" s="6">
        <f t="shared" si="2"/>
        <v>0</v>
      </c>
    </row>
    <row r="177" spans="1:9" x14ac:dyDescent="0.3">
      <c r="A177" s="153">
        <v>163</v>
      </c>
      <c r="B177" s="46" t="s">
        <v>948</v>
      </c>
      <c r="C177" s="46" t="s">
        <v>946</v>
      </c>
      <c r="D177" s="1"/>
      <c r="E177" s="515"/>
      <c r="F177" s="515"/>
      <c r="G177" s="18">
        <v>1</v>
      </c>
      <c r="H177" s="4">
        <v>0</v>
      </c>
      <c r="I177" s="6">
        <f t="shared" si="2"/>
        <v>0</v>
      </c>
    </row>
    <row r="178" spans="1:9" x14ac:dyDescent="0.3">
      <c r="A178" s="153">
        <v>164</v>
      </c>
      <c r="B178" s="46" t="s">
        <v>474</v>
      </c>
      <c r="C178" s="1" t="s">
        <v>475</v>
      </c>
      <c r="D178" s="1" t="s">
        <v>476</v>
      </c>
      <c r="E178" s="515"/>
      <c r="F178" s="515"/>
      <c r="G178" s="18">
        <v>1</v>
      </c>
      <c r="H178" s="4">
        <v>0</v>
      </c>
      <c r="I178" s="6">
        <f t="shared" ref="I178" si="3">G178*ROUND(H178, 2)</f>
        <v>0</v>
      </c>
    </row>
    <row r="179" spans="1:9" ht="15" thickBot="1" x14ac:dyDescent="0.35">
      <c r="A179" s="178">
        <v>165</v>
      </c>
      <c r="B179" s="179" t="s">
        <v>671</v>
      </c>
      <c r="C179" s="31"/>
      <c r="D179" s="31"/>
      <c r="E179" s="520"/>
      <c r="F179" s="520"/>
      <c r="G179" s="36">
        <v>3</v>
      </c>
      <c r="H179" s="50">
        <v>0</v>
      </c>
      <c r="I179" s="33">
        <f t="shared" si="2"/>
        <v>0</v>
      </c>
    </row>
    <row r="180" spans="1:9" ht="15" thickBot="1" x14ac:dyDescent="0.35">
      <c r="H180" s="101" t="s">
        <v>12</v>
      </c>
      <c r="I180" s="180">
        <f>SUM(I97:I179)</f>
        <v>0</v>
      </c>
    </row>
    <row r="181" spans="1:9" ht="8.4" customHeight="1" x14ac:dyDescent="0.3">
      <c r="G181" s="90"/>
      <c r="H181" s="90"/>
    </row>
    <row r="182" spans="1:9" ht="15" thickBot="1" x14ac:dyDescent="0.35">
      <c r="A182" s="651" t="s">
        <v>9</v>
      </c>
      <c r="B182" s="651"/>
      <c r="C182" s="145"/>
      <c r="D182" s="145"/>
      <c r="E182" s="145"/>
      <c r="F182" s="181"/>
      <c r="G182" s="181"/>
      <c r="H182" s="145"/>
      <c r="I182" s="145"/>
    </row>
    <row r="183" spans="1:9" ht="26.4" customHeight="1" x14ac:dyDescent="0.3">
      <c r="A183" s="640" t="s">
        <v>301</v>
      </c>
      <c r="B183" s="642" t="s">
        <v>1</v>
      </c>
      <c r="C183" s="644" t="s">
        <v>302</v>
      </c>
      <c r="D183" s="645"/>
      <c r="E183" s="646" t="s">
        <v>303</v>
      </c>
      <c r="F183" s="646"/>
      <c r="G183" s="647" t="s">
        <v>1017</v>
      </c>
      <c r="H183" s="649" t="s">
        <v>1038</v>
      </c>
      <c r="I183" s="654" t="s">
        <v>1039</v>
      </c>
    </row>
    <row r="184" spans="1:9" ht="26.4" customHeight="1" thickBot="1" x14ac:dyDescent="0.35">
      <c r="A184" s="652"/>
      <c r="B184" s="653"/>
      <c r="C184" s="176" t="s">
        <v>304</v>
      </c>
      <c r="D184" s="176" t="s">
        <v>305</v>
      </c>
      <c r="E184" s="176" t="s">
        <v>304</v>
      </c>
      <c r="F184" s="176" t="s">
        <v>305</v>
      </c>
      <c r="G184" s="657"/>
      <c r="H184" s="658"/>
      <c r="I184" s="655"/>
    </row>
    <row r="185" spans="1:9" ht="41.4" x14ac:dyDescent="0.3">
      <c r="A185" s="177">
        <v>166</v>
      </c>
      <c r="B185" s="7" t="s">
        <v>477</v>
      </c>
      <c r="C185" s="7" t="s">
        <v>478</v>
      </c>
      <c r="D185" s="7" t="s">
        <v>479</v>
      </c>
      <c r="E185" s="513"/>
      <c r="F185" s="513"/>
      <c r="G185" s="23">
        <v>1</v>
      </c>
      <c r="H185" s="496">
        <v>0</v>
      </c>
      <c r="I185" s="10">
        <f t="shared" ref="I185:I229" si="4">G185*ROUND(H185, 2)</f>
        <v>0</v>
      </c>
    </row>
    <row r="186" spans="1:9" ht="55.2" x14ac:dyDescent="0.3">
      <c r="A186" s="153">
        <v>167</v>
      </c>
      <c r="B186" s="1" t="s">
        <v>480</v>
      </c>
      <c r="C186" s="1" t="s">
        <v>444</v>
      </c>
      <c r="D186" s="1" t="s">
        <v>481</v>
      </c>
      <c r="E186" s="514"/>
      <c r="F186" s="514"/>
      <c r="G186" s="20">
        <v>3</v>
      </c>
      <c r="H186" s="4">
        <v>0</v>
      </c>
      <c r="I186" s="6">
        <f t="shared" si="4"/>
        <v>0</v>
      </c>
    </row>
    <row r="187" spans="1:9" ht="41.4" x14ac:dyDescent="0.3">
      <c r="A187" s="153">
        <v>168</v>
      </c>
      <c r="B187" s="1" t="s">
        <v>482</v>
      </c>
      <c r="C187" s="1" t="s">
        <v>444</v>
      </c>
      <c r="D187" s="1" t="s">
        <v>456</v>
      </c>
      <c r="E187" s="514"/>
      <c r="F187" s="514"/>
      <c r="G187" s="20">
        <v>1</v>
      </c>
      <c r="H187" s="4">
        <v>0</v>
      </c>
      <c r="I187" s="6">
        <f t="shared" si="4"/>
        <v>0</v>
      </c>
    </row>
    <row r="188" spans="1:9" ht="27.6" x14ac:dyDescent="0.3">
      <c r="A188" s="153">
        <v>169</v>
      </c>
      <c r="B188" s="1" t="s">
        <v>483</v>
      </c>
      <c r="C188" s="1" t="s">
        <v>444</v>
      </c>
      <c r="D188" s="1" t="s">
        <v>484</v>
      </c>
      <c r="E188" s="514"/>
      <c r="F188" s="514"/>
      <c r="G188" s="20">
        <v>1</v>
      </c>
      <c r="H188" s="4">
        <v>0</v>
      </c>
      <c r="I188" s="6">
        <f t="shared" si="4"/>
        <v>0</v>
      </c>
    </row>
    <row r="189" spans="1:9" ht="27.6" x14ac:dyDescent="0.3">
      <c r="A189" s="153">
        <v>170</v>
      </c>
      <c r="B189" s="1" t="s">
        <v>485</v>
      </c>
      <c r="C189" s="1" t="s">
        <v>444</v>
      </c>
      <c r="D189" s="1" t="s">
        <v>486</v>
      </c>
      <c r="E189" s="514"/>
      <c r="F189" s="514"/>
      <c r="G189" s="20">
        <v>1</v>
      </c>
      <c r="H189" s="4">
        <v>0</v>
      </c>
      <c r="I189" s="6">
        <f t="shared" si="4"/>
        <v>0</v>
      </c>
    </row>
    <row r="190" spans="1:9" ht="55.2" x14ac:dyDescent="0.3">
      <c r="A190" s="153">
        <v>171</v>
      </c>
      <c r="B190" s="1" t="s">
        <v>487</v>
      </c>
      <c r="C190" s="1" t="s">
        <v>444</v>
      </c>
      <c r="D190" s="1" t="s">
        <v>488</v>
      </c>
      <c r="E190" s="514"/>
      <c r="F190" s="514"/>
      <c r="G190" s="20">
        <v>1</v>
      </c>
      <c r="H190" s="4">
        <v>0</v>
      </c>
      <c r="I190" s="6">
        <f t="shared" si="4"/>
        <v>0</v>
      </c>
    </row>
    <row r="191" spans="1:9" ht="27.6" x14ac:dyDescent="0.3">
      <c r="A191" s="153">
        <v>172</v>
      </c>
      <c r="B191" s="1" t="s">
        <v>489</v>
      </c>
      <c r="C191" s="1" t="s">
        <v>444</v>
      </c>
      <c r="D191" s="1" t="s">
        <v>490</v>
      </c>
      <c r="E191" s="514"/>
      <c r="F191" s="514"/>
      <c r="G191" s="20">
        <v>1</v>
      </c>
      <c r="H191" s="4">
        <v>0</v>
      </c>
      <c r="I191" s="6">
        <f t="shared" si="4"/>
        <v>0</v>
      </c>
    </row>
    <row r="192" spans="1:9" ht="55.2" x14ac:dyDescent="0.3">
      <c r="A192" s="153">
        <v>173</v>
      </c>
      <c r="B192" s="1" t="s">
        <v>491</v>
      </c>
      <c r="C192" s="1" t="s">
        <v>444</v>
      </c>
      <c r="D192" s="1" t="s">
        <v>492</v>
      </c>
      <c r="E192" s="514"/>
      <c r="F192" s="514"/>
      <c r="G192" s="20">
        <v>1</v>
      </c>
      <c r="H192" s="4">
        <v>0</v>
      </c>
      <c r="I192" s="6">
        <f t="shared" si="4"/>
        <v>0</v>
      </c>
    </row>
    <row r="193" spans="1:9" ht="27.6" x14ac:dyDescent="0.3">
      <c r="A193" s="153">
        <v>174</v>
      </c>
      <c r="B193" s="1" t="s">
        <v>493</v>
      </c>
      <c r="C193" s="1" t="s">
        <v>444</v>
      </c>
      <c r="D193" s="1" t="s">
        <v>494</v>
      </c>
      <c r="E193" s="514"/>
      <c r="F193" s="514"/>
      <c r="G193" s="20">
        <v>1</v>
      </c>
      <c r="H193" s="4">
        <v>0</v>
      </c>
      <c r="I193" s="6">
        <f t="shared" si="4"/>
        <v>0</v>
      </c>
    </row>
    <row r="194" spans="1:9" x14ac:dyDescent="0.3">
      <c r="A194" s="153">
        <v>175</v>
      </c>
      <c r="B194" s="1" t="s">
        <v>324</v>
      </c>
      <c r="C194" s="1" t="s">
        <v>322</v>
      </c>
      <c r="D194" s="1" t="s">
        <v>325</v>
      </c>
      <c r="E194" s="514"/>
      <c r="F194" s="514"/>
      <c r="G194" s="20">
        <v>1</v>
      </c>
      <c r="H194" s="4">
        <v>0</v>
      </c>
      <c r="I194" s="6">
        <f>G194*ROUND(H194, 2)</f>
        <v>0</v>
      </c>
    </row>
    <row r="195" spans="1:9" x14ac:dyDescent="0.3">
      <c r="A195" s="153">
        <v>176</v>
      </c>
      <c r="B195" s="1" t="s">
        <v>328</v>
      </c>
      <c r="C195" s="1" t="s">
        <v>322</v>
      </c>
      <c r="D195" s="1" t="s">
        <v>329</v>
      </c>
      <c r="E195" s="514"/>
      <c r="F195" s="514"/>
      <c r="G195" s="20">
        <v>1</v>
      </c>
      <c r="H195" s="4">
        <v>0</v>
      </c>
      <c r="I195" s="6">
        <f t="shared" si="4"/>
        <v>0</v>
      </c>
    </row>
    <row r="196" spans="1:9" x14ac:dyDescent="0.3">
      <c r="A196" s="153">
        <v>177</v>
      </c>
      <c r="B196" s="1" t="s">
        <v>330</v>
      </c>
      <c r="C196" s="1" t="s">
        <v>322</v>
      </c>
      <c r="D196" s="1" t="s">
        <v>331</v>
      </c>
      <c r="E196" s="514"/>
      <c r="F196" s="514"/>
      <c r="G196" s="20">
        <v>1</v>
      </c>
      <c r="H196" s="4">
        <v>0</v>
      </c>
      <c r="I196" s="6">
        <f t="shared" si="4"/>
        <v>0</v>
      </c>
    </row>
    <row r="197" spans="1:9" x14ac:dyDescent="0.3">
      <c r="A197" s="153">
        <v>178</v>
      </c>
      <c r="B197" s="1" t="s">
        <v>332</v>
      </c>
      <c r="C197" s="1" t="s">
        <v>322</v>
      </c>
      <c r="D197" s="1" t="s">
        <v>333</v>
      </c>
      <c r="E197" s="514"/>
      <c r="F197" s="514"/>
      <c r="G197" s="20">
        <v>1</v>
      </c>
      <c r="H197" s="4">
        <v>0</v>
      </c>
      <c r="I197" s="6">
        <f t="shared" si="4"/>
        <v>0</v>
      </c>
    </row>
    <row r="198" spans="1:9" x14ac:dyDescent="0.3">
      <c r="A198" s="153">
        <v>179</v>
      </c>
      <c r="B198" s="1" t="s">
        <v>336</v>
      </c>
      <c r="C198" s="1" t="s">
        <v>322</v>
      </c>
      <c r="D198" s="1" t="s">
        <v>337</v>
      </c>
      <c r="E198" s="514"/>
      <c r="F198" s="514"/>
      <c r="G198" s="20">
        <v>1</v>
      </c>
      <c r="H198" s="4">
        <v>0</v>
      </c>
      <c r="I198" s="6">
        <f t="shared" si="4"/>
        <v>0</v>
      </c>
    </row>
    <row r="199" spans="1:9" x14ac:dyDescent="0.3">
      <c r="A199" s="153">
        <v>180</v>
      </c>
      <c r="B199" s="1" t="s">
        <v>495</v>
      </c>
      <c r="C199" s="1" t="s">
        <v>322</v>
      </c>
      <c r="D199" s="1" t="s">
        <v>465</v>
      </c>
      <c r="E199" s="514"/>
      <c r="F199" s="514"/>
      <c r="G199" s="20">
        <v>1</v>
      </c>
      <c r="H199" s="4">
        <v>0</v>
      </c>
      <c r="I199" s="6">
        <f t="shared" si="4"/>
        <v>0</v>
      </c>
    </row>
    <row r="200" spans="1:9" x14ac:dyDescent="0.3">
      <c r="A200" s="153">
        <v>181</v>
      </c>
      <c r="B200" s="46" t="s">
        <v>350</v>
      </c>
      <c r="C200" s="1" t="s">
        <v>322</v>
      </c>
      <c r="D200" s="1" t="s">
        <v>496</v>
      </c>
      <c r="E200" s="514"/>
      <c r="F200" s="514"/>
      <c r="G200" s="20">
        <v>4</v>
      </c>
      <c r="H200" s="4">
        <v>0</v>
      </c>
      <c r="I200" s="6">
        <f t="shared" si="4"/>
        <v>0</v>
      </c>
    </row>
    <row r="201" spans="1:9" x14ac:dyDescent="0.3">
      <c r="A201" s="153">
        <v>182</v>
      </c>
      <c r="B201" s="1" t="s">
        <v>497</v>
      </c>
      <c r="C201" s="1" t="s">
        <v>322</v>
      </c>
      <c r="D201" s="1" t="s">
        <v>498</v>
      </c>
      <c r="E201" s="514"/>
      <c r="F201" s="514"/>
      <c r="G201" s="20">
        <v>4</v>
      </c>
      <c r="H201" s="4">
        <v>0</v>
      </c>
      <c r="I201" s="6">
        <f t="shared" si="4"/>
        <v>0</v>
      </c>
    </row>
    <row r="202" spans="1:9" ht="25.5" customHeight="1" x14ac:dyDescent="0.3">
      <c r="A202" s="153">
        <v>183</v>
      </c>
      <c r="B202" s="5" t="s">
        <v>499</v>
      </c>
      <c r="C202" s="5" t="s">
        <v>379</v>
      </c>
      <c r="D202" s="5" t="s">
        <v>500</v>
      </c>
      <c r="E202" s="514"/>
      <c r="F202" s="514"/>
      <c r="G202" s="20">
        <v>10</v>
      </c>
      <c r="H202" s="4">
        <v>0</v>
      </c>
      <c r="I202" s="6">
        <f t="shared" si="4"/>
        <v>0</v>
      </c>
    </row>
    <row r="203" spans="1:9" x14ac:dyDescent="0.3">
      <c r="A203" s="153">
        <v>184</v>
      </c>
      <c r="B203" s="1" t="s">
        <v>501</v>
      </c>
      <c r="C203" s="1" t="s">
        <v>502</v>
      </c>
      <c r="D203" s="2">
        <v>951205</v>
      </c>
      <c r="E203" s="514"/>
      <c r="F203" s="514"/>
      <c r="G203" s="20">
        <v>1</v>
      </c>
      <c r="H203" s="4">
        <v>0</v>
      </c>
      <c r="I203" s="6">
        <f t="shared" si="4"/>
        <v>0</v>
      </c>
    </row>
    <row r="204" spans="1:9" x14ac:dyDescent="0.3">
      <c r="A204" s="153">
        <v>185</v>
      </c>
      <c r="B204" s="1" t="s">
        <v>503</v>
      </c>
      <c r="C204" s="1" t="s">
        <v>502</v>
      </c>
      <c r="D204" s="2">
        <v>919506</v>
      </c>
      <c r="E204" s="514"/>
      <c r="F204" s="514"/>
      <c r="G204" s="20">
        <v>2</v>
      </c>
      <c r="H204" s="4">
        <v>0</v>
      </c>
      <c r="I204" s="6">
        <f t="shared" si="4"/>
        <v>0</v>
      </c>
    </row>
    <row r="205" spans="1:9" x14ac:dyDescent="0.3">
      <c r="A205" s="153">
        <v>186</v>
      </c>
      <c r="B205" s="22" t="s">
        <v>504</v>
      </c>
      <c r="C205" s="1" t="s">
        <v>502</v>
      </c>
      <c r="D205" s="2">
        <v>919670</v>
      </c>
      <c r="E205" s="514"/>
      <c r="F205" s="514"/>
      <c r="G205" s="20">
        <v>4</v>
      </c>
      <c r="H205" s="4">
        <v>0</v>
      </c>
      <c r="I205" s="6">
        <f t="shared" si="4"/>
        <v>0</v>
      </c>
    </row>
    <row r="206" spans="1:9" x14ac:dyDescent="0.3">
      <c r="A206" s="153">
        <v>187</v>
      </c>
      <c r="B206" s="1" t="s">
        <v>505</v>
      </c>
      <c r="C206" s="1" t="s">
        <v>502</v>
      </c>
      <c r="D206" s="2">
        <v>952090</v>
      </c>
      <c r="E206" s="514"/>
      <c r="F206" s="514"/>
      <c r="G206" s="20">
        <v>1</v>
      </c>
      <c r="H206" s="4">
        <v>0</v>
      </c>
      <c r="I206" s="6">
        <f t="shared" si="4"/>
        <v>0</v>
      </c>
    </row>
    <row r="207" spans="1:9" x14ac:dyDescent="0.3">
      <c r="A207" s="153">
        <v>188</v>
      </c>
      <c r="B207" s="46" t="s">
        <v>506</v>
      </c>
      <c r="C207" s="1" t="s">
        <v>507</v>
      </c>
      <c r="D207" s="14" t="s">
        <v>508</v>
      </c>
      <c r="E207" s="514"/>
      <c r="F207" s="514"/>
      <c r="G207" s="20">
        <v>10</v>
      </c>
      <c r="H207" s="4">
        <v>0</v>
      </c>
      <c r="I207" s="6">
        <f t="shared" si="4"/>
        <v>0</v>
      </c>
    </row>
    <row r="208" spans="1:9" x14ac:dyDescent="0.3">
      <c r="A208" s="153">
        <v>189</v>
      </c>
      <c r="B208" s="1" t="s">
        <v>509</v>
      </c>
      <c r="C208" s="1" t="s">
        <v>322</v>
      </c>
      <c r="D208" s="1" t="s">
        <v>510</v>
      </c>
      <c r="E208" s="514"/>
      <c r="F208" s="514"/>
      <c r="G208" s="20">
        <v>5</v>
      </c>
      <c r="H208" s="4">
        <v>0</v>
      </c>
      <c r="I208" s="6">
        <f t="shared" si="4"/>
        <v>0</v>
      </c>
    </row>
    <row r="209" spans="1:9" x14ac:dyDescent="0.3">
      <c r="A209" s="153">
        <v>190</v>
      </c>
      <c r="B209" s="1" t="s">
        <v>511</v>
      </c>
      <c r="C209" s="1"/>
      <c r="D209" s="1"/>
      <c r="E209" s="514"/>
      <c r="F209" s="514"/>
      <c r="G209" s="20">
        <v>10</v>
      </c>
      <c r="H209" s="4">
        <v>0</v>
      </c>
      <c r="I209" s="6">
        <f t="shared" si="4"/>
        <v>0</v>
      </c>
    </row>
    <row r="210" spans="1:9" x14ac:dyDescent="0.3">
      <c r="A210" s="153">
        <v>191</v>
      </c>
      <c r="B210" s="1" t="s">
        <v>512</v>
      </c>
      <c r="C210" s="1"/>
      <c r="D210" s="1"/>
      <c r="E210" s="514"/>
      <c r="F210" s="514"/>
      <c r="G210" s="20">
        <v>10</v>
      </c>
      <c r="H210" s="4">
        <v>0</v>
      </c>
      <c r="I210" s="6">
        <f t="shared" si="4"/>
        <v>0</v>
      </c>
    </row>
    <row r="211" spans="1:9" x14ac:dyDescent="0.3">
      <c r="A211" s="153">
        <v>192</v>
      </c>
      <c r="B211" s="1" t="s">
        <v>513</v>
      </c>
      <c r="C211" s="1" t="s">
        <v>322</v>
      </c>
      <c r="D211" s="1"/>
      <c r="E211" s="514"/>
      <c r="F211" s="514"/>
      <c r="G211" s="20">
        <v>1</v>
      </c>
      <c r="H211" s="4">
        <v>0</v>
      </c>
      <c r="I211" s="6">
        <f t="shared" si="4"/>
        <v>0</v>
      </c>
    </row>
    <row r="212" spans="1:9" x14ac:dyDescent="0.3">
      <c r="A212" s="153">
        <v>193</v>
      </c>
      <c r="B212" s="46" t="s">
        <v>514</v>
      </c>
      <c r="C212" s="1" t="s">
        <v>322</v>
      </c>
      <c r="D212" s="2">
        <v>39060</v>
      </c>
      <c r="E212" s="514"/>
      <c r="F212" s="514"/>
      <c r="G212" s="20">
        <v>5</v>
      </c>
      <c r="H212" s="4">
        <v>0</v>
      </c>
      <c r="I212" s="6">
        <f t="shared" si="4"/>
        <v>0</v>
      </c>
    </row>
    <row r="213" spans="1:9" x14ac:dyDescent="0.3">
      <c r="A213" s="153">
        <v>194</v>
      </c>
      <c r="B213" s="45" t="s">
        <v>515</v>
      </c>
      <c r="C213" s="1" t="s">
        <v>322</v>
      </c>
      <c r="D213" s="16">
        <v>39450</v>
      </c>
      <c r="E213" s="514"/>
      <c r="F213" s="514"/>
      <c r="G213" s="20">
        <v>2</v>
      </c>
      <c r="H213" s="4">
        <v>0</v>
      </c>
      <c r="I213" s="6">
        <f t="shared" si="4"/>
        <v>0</v>
      </c>
    </row>
    <row r="214" spans="1:9" x14ac:dyDescent="0.3">
      <c r="A214" s="153">
        <v>195</v>
      </c>
      <c r="B214" s="11" t="s">
        <v>516</v>
      </c>
      <c r="C214" s="15" t="s">
        <v>517</v>
      </c>
      <c r="D214" s="16"/>
      <c r="E214" s="514"/>
      <c r="F214" s="514"/>
      <c r="G214" s="20">
        <v>1</v>
      </c>
      <c r="H214" s="4">
        <v>0</v>
      </c>
      <c r="I214" s="6">
        <f t="shared" si="4"/>
        <v>0</v>
      </c>
    </row>
    <row r="215" spans="1:9" x14ac:dyDescent="0.3">
      <c r="A215" s="153">
        <v>196</v>
      </c>
      <c r="B215" s="45" t="s">
        <v>949</v>
      </c>
      <c r="C215" s="182" t="s">
        <v>946</v>
      </c>
      <c r="D215" s="16"/>
      <c r="E215" s="514"/>
      <c r="F215" s="514"/>
      <c r="G215" s="20">
        <v>1</v>
      </c>
      <c r="H215" s="4">
        <v>0</v>
      </c>
      <c r="I215" s="6">
        <f t="shared" si="4"/>
        <v>0</v>
      </c>
    </row>
    <row r="216" spans="1:9" x14ac:dyDescent="0.3">
      <c r="A216" s="153">
        <v>197</v>
      </c>
      <c r="B216" s="45" t="s">
        <v>951</v>
      </c>
      <c r="C216" s="182" t="s">
        <v>950</v>
      </c>
      <c r="D216" s="16"/>
      <c r="E216" s="514"/>
      <c r="F216" s="514"/>
      <c r="G216" s="20">
        <v>1</v>
      </c>
      <c r="H216" s="4">
        <v>0</v>
      </c>
      <c r="I216" s="6">
        <f t="shared" si="4"/>
        <v>0</v>
      </c>
    </row>
    <row r="217" spans="1:9" x14ac:dyDescent="0.3">
      <c r="A217" s="153">
        <v>198</v>
      </c>
      <c r="B217" s="11" t="s">
        <v>396</v>
      </c>
      <c r="C217" s="15" t="s">
        <v>397</v>
      </c>
      <c r="D217" s="16" t="s">
        <v>398</v>
      </c>
      <c r="E217" s="514"/>
      <c r="F217" s="514"/>
      <c r="G217" s="20">
        <v>1</v>
      </c>
      <c r="H217" s="4">
        <v>0</v>
      </c>
      <c r="I217" s="6">
        <f t="shared" si="4"/>
        <v>0</v>
      </c>
    </row>
    <row r="218" spans="1:9" x14ac:dyDescent="0.3">
      <c r="A218" s="153">
        <v>199</v>
      </c>
      <c r="B218" s="45" t="s">
        <v>399</v>
      </c>
      <c r="C218" s="15" t="s">
        <v>397</v>
      </c>
      <c r="D218" s="16" t="s">
        <v>400</v>
      </c>
      <c r="E218" s="514"/>
      <c r="F218" s="514"/>
      <c r="G218" s="20">
        <v>1</v>
      </c>
      <c r="H218" s="4">
        <v>0</v>
      </c>
      <c r="I218" s="6">
        <f t="shared" si="4"/>
        <v>0</v>
      </c>
    </row>
    <row r="219" spans="1:9" x14ac:dyDescent="0.3">
      <c r="A219" s="153">
        <v>200</v>
      </c>
      <c r="B219" s="11" t="s">
        <v>518</v>
      </c>
      <c r="C219" s="15" t="s">
        <v>460</v>
      </c>
      <c r="D219" s="16" t="s">
        <v>461</v>
      </c>
      <c r="E219" s="514"/>
      <c r="F219" s="514"/>
      <c r="G219" s="20">
        <v>1</v>
      </c>
      <c r="H219" s="4">
        <v>0</v>
      </c>
      <c r="I219" s="6">
        <f t="shared" si="4"/>
        <v>0</v>
      </c>
    </row>
    <row r="220" spans="1:9" x14ac:dyDescent="0.3">
      <c r="A220" s="153">
        <v>201</v>
      </c>
      <c r="B220" s="11" t="s">
        <v>519</v>
      </c>
      <c r="C220" s="15" t="s">
        <v>520</v>
      </c>
      <c r="D220" s="16"/>
      <c r="E220" s="514"/>
      <c r="F220" s="514"/>
      <c r="G220" s="20">
        <v>5</v>
      </c>
      <c r="H220" s="4">
        <v>0</v>
      </c>
      <c r="I220" s="6">
        <f t="shared" si="4"/>
        <v>0</v>
      </c>
    </row>
    <row r="221" spans="1:9" x14ac:dyDescent="0.3">
      <c r="A221" s="153">
        <v>202</v>
      </c>
      <c r="B221" s="45" t="s">
        <v>952</v>
      </c>
      <c r="C221" s="15" t="s">
        <v>520</v>
      </c>
      <c r="D221" s="154"/>
      <c r="E221" s="514"/>
      <c r="F221" s="514"/>
      <c r="G221" s="20">
        <v>5</v>
      </c>
      <c r="H221" s="4">
        <v>0</v>
      </c>
      <c r="I221" s="6">
        <f t="shared" si="4"/>
        <v>0</v>
      </c>
    </row>
    <row r="222" spans="1:9" x14ac:dyDescent="0.3">
      <c r="A222" s="153">
        <v>203</v>
      </c>
      <c r="B222" s="11" t="s">
        <v>521</v>
      </c>
      <c r="C222" s="15" t="s">
        <v>520</v>
      </c>
      <c r="D222" s="16">
        <v>214009</v>
      </c>
      <c r="E222" s="514"/>
      <c r="F222" s="514"/>
      <c r="G222" s="20">
        <v>5</v>
      </c>
      <c r="H222" s="4">
        <v>0</v>
      </c>
      <c r="I222" s="6">
        <f t="shared" si="4"/>
        <v>0</v>
      </c>
    </row>
    <row r="223" spans="1:9" x14ac:dyDescent="0.3">
      <c r="A223" s="153">
        <v>204</v>
      </c>
      <c r="B223" s="11" t="s">
        <v>522</v>
      </c>
      <c r="C223" s="15" t="s">
        <v>520</v>
      </c>
      <c r="D223" s="16">
        <v>214011</v>
      </c>
      <c r="E223" s="514"/>
      <c r="F223" s="514"/>
      <c r="G223" s="20">
        <v>10</v>
      </c>
      <c r="H223" s="4">
        <v>0</v>
      </c>
      <c r="I223" s="6">
        <f t="shared" si="4"/>
        <v>0</v>
      </c>
    </row>
    <row r="224" spans="1:9" x14ac:dyDescent="0.3">
      <c r="A224" s="153">
        <v>205</v>
      </c>
      <c r="B224" s="45" t="s">
        <v>523</v>
      </c>
      <c r="C224" s="15" t="s">
        <v>520</v>
      </c>
      <c r="D224" s="16" t="s">
        <v>524</v>
      </c>
      <c r="E224" s="514"/>
      <c r="F224" s="514"/>
      <c r="G224" s="20">
        <v>4</v>
      </c>
      <c r="H224" s="4">
        <v>0</v>
      </c>
      <c r="I224" s="6">
        <f t="shared" si="4"/>
        <v>0</v>
      </c>
    </row>
    <row r="225" spans="1:9" x14ac:dyDescent="0.3">
      <c r="A225" s="153">
        <v>206</v>
      </c>
      <c r="B225" s="11" t="s">
        <v>525</v>
      </c>
      <c r="C225" s="15" t="s">
        <v>520</v>
      </c>
      <c r="D225" s="16" t="s">
        <v>526</v>
      </c>
      <c r="E225" s="514"/>
      <c r="F225" s="514"/>
      <c r="G225" s="20">
        <v>2</v>
      </c>
      <c r="H225" s="4">
        <v>0</v>
      </c>
      <c r="I225" s="6">
        <f t="shared" si="4"/>
        <v>0</v>
      </c>
    </row>
    <row r="226" spans="1:9" x14ac:dyDescent="0.3">
      <c r="A226" s="153">
        <v>207</v>
      </c>
      <c r="B226" s="11" t="s">
        <v>527</v>
      </c>
      <c r="C226" s="15" t="s">
        <v>528</v>
      </c>
      <c r="D226" s="16">
        <v>2902991</v>
      </c>
      <c r="E226" s="514"/>
      <c r="F226" s="514"/>
      <c r="G226" s="20">
        <v>5</v>
      </c>
      <c r="H226" s="4">
        <v>0</v>
      </c>
      <c r="I226" s="6">
        <f t="shared" si="4"/>
        <v>0</v>
      </c>
    </row>
    <row r="227" spans="1:9" x14ac:dyDescent="0.3">
      <c r="A227" s="153">
        <v>208</v>
      </c>
      <c r="B227" s="45" t="s">
        <v>529</v>
      </c>
      <c r="C227" s="15" t="s">
        <v>530</v>
      </c>
      <c r="D227" s="16" t="s">
        <v>531</v>
      </c>
      <c r="E227" s="514"/>
      <c r="F227" s="514"/>
      <c r="G227" s="20">
        <v>2</v>
      </c>
      <c r="H227" s="4">
        <v>0</v>
      </c>
      <c r="I227" s="6">
        <f t="shared" si="4"/>
        <v>0</v>
      </c>
    </row>
    <row r="228" spans="1:9" x14ac:dyDescent="0.3">
      <c r="A228" s="153">
        <v>209</v>
      </c>
      <c r="B228" s="11" t="s">
        <v>532</v>
      </c>
      <c r="C228" s="15" t="s">
        <v>530</v>
      </c>
      <c r="D228" s="16" t="s">
        <v>533</v>
      </c>
      <c r="E228" s="514"/>
      <c r="F228" s="514"/>
      <c r="G228" s="20">
        <v>2</v>
      </c>
      <c r="H228" s="4">
        <v>0</v>
      </c>
      <c r="I228" s="6">
        <f t="shared" si="4"/>
        <v>0</v>
      </c>
    </row>
    <row r="229" spans="1:9" x14ac:dyDescent="0.3">
      <c r="A229" s="153">
        <v>210</v>
      </c>
      <c r="B229" s="11" t="s">
        <v>534</v>
      </c>
      <c r="C229" s="15" t="s">
        <v>530</v>
      </c>
      <c r="D229" s="16" t="s">
        <v>535</v>
      </c>
      <c r="E229" s="514"/>
      <c r="F229" s="514"/>
      <c r="G229" s="20">
        <v>2</v>
      </c>
      <c r="H229" s="4">
        <v>0</v>
      </c>
      <c r="I229" s="6">
        <f t="shared" si="4"/>
        <v>0</v>
      </c>
    </row>
    <row r="230" spans="1:9" x14ac:dyDescent="0.3">
      <c r="A230" s="153">
        <v>211</v>
      </c>
      <c r="B230" s="11" t="s">
        <v>536</v>
      </c>
      <c r="C230" s="15" t="s">
        <v>537</v>
      </c>
      <c r="D230" s="16"/>
      <c r="E230" s="514"/>
      <c r="F230" s="514"/>
      <c r="G230" s="3">
        <v>10</v>
      </c>
      <c r="H230" s="4">
        <v>0</v>
      </c>
      <c r="I230" s="6">
        <f>G230*ROUND(H230, 2)</f>
        <v>0</v>
      </c>
    </row>
    <row r="231" spans="1:9" ht="28.2" thickBot="1" x14ac:dyDescent="0.35">
      <c r="A231" s="178">
        <v>212</v>
      </c>
      <c r="B231" s="183" t="s">
        <v>674</v>
      </c>
      <c r="C231" s="34"/>
      <c r="D231" s="24"/>
      <c r="E231" s="521"/>
      <c r="F231" s="521"/>
      <c r="G231" s="35">
        <v>1</v>
      </c>
      <c r="H231" s="50">
        <v>0</v>
      </c>
      <c r="I231" s="33">
        <f>G231*ROUND(H231, 2)</f>
        <v>0</v>
      </c>
    </row>
    <row r="232" spans="1:9" ht="15" thickBot="1" x14ac:dyDescent="0.35">
      <c r="H232" s="101" t="s">
        <v>12</v>
      </c>
      <c r="I232" s="102">
        <f>SUM(I185:I231)</f>
        <v>0</v>
      </c>
    </row>
    <row r="233" spans="1:9" x14ac:dyDescent="0.3">
      <c r="F233" s="175"/>
    </row>
    <row r="234" spans="1:9" x14ac:dyDescent="0.3">
      <c r="F234" s="175"/>
    </row>
    <row r="235" spans="1:9" ht="15" thickBot="1" x14ac:dyDescent="0.35">
      <c r="A235" s="651" t="s">
        <v>42</v>
      </c>
      <c r="B235" s="651"/>
      <c r="C235" s="145"/>
      <c r="D235" s="145"/>
      <c r="E235" s="145"/>
      <c r="F235" s="181"/>
      <c r="G235" s="184"/>
      <c r="H235" s="145"/>
      <c r="I235" s="145"/>
    </row>
    <row r="236" spans="1:9" ht="27.75" customHeight="1" x14ac:dyDescent="0.3">
      <c r="A236" s="659" t="s">
        <v>301</v>
      </c>
      <c r="B236" s="661" t="s">
        <v>1</v>
      </c>
      <c r="C236" s="644" t="s">
        <v>302</v>
      </c>
      <c r="D236" s="645"/>
      <c r="E236" s="646" t="s">
        <v>303</v>
      </c>
      <c r="F236" s="646"/>
      <c r="G236" s="647" t="s">
        <v>1017</v>
      </c>
      <c r="H236" s="649" t="s">
        <v>1038</v>
      </c>
      <c r="I236" s="654" t="s">
        <v>1037</v>
      </c>
    </row>
    <row r="237" spans="1:9" ht="27" customHeight="1" thickBot="1" x14ac:dyDescent="0.35">
      <c r="A237" s="660"/>
      <c r="B237" s="662"/>
      <c r="C237" s="176" t="s">
        <v>304</v>
      </c>
      <c r="D237" s="176" t="s">
        <v>305</v>
      </c>
      <c r="E237" s="176" t="s">
        <v>304</v>
      </c>
      <c r="F237" s="176" t="s">
        <v>305</v>
      </c>
      <c r="G237" s="657"/>
      <c r="H237" s="658"/>
      <c r="I237" s="655"/>
    </row>
    <row r="238" spans="1:9" x14ac:dyDescent="0.3">
      <c r="A238" s="177">
        <v>213</v>
      </c>
      <c r="B238" s="7" t="s">
        <v>538</v>
      </c>
      <c r="C238" s="8" t="s">
        <v>539</v>
      </c>
      <c r="D238" s="7" t="s">
        <v>540</v>
      </c>
      <c r="E238" s="513"/>
      <c r="F238" s="513"/>
      <c r="G238" s="9">
        <v>3</v>
      </c>
      <c r="H238" s="496">
        <v>0</v>
      </c>
      <c r="I238" s="10">
        <f>G238*ROUND(H238, 2)</f>
        <v>0</v>
      </c>
    </row>
    <row r="239" spans="1:9" x14ac:dyDescent="0.3">
      <c r="A239" s="153">
        <v>214</v>
      </c>
      <c r="B239" s="46" t="s">
        <v>541</v>
      </c>
      <c r="C239" s="1" t="s">
        <v>539</v>
      </c>
      <c r="D239" s="185" t="s">
        <v>955</v>
      </c>
      <c r="E239" s="514" t="s">
        <v>956</v>
      </c>
      <c r="F239" s="514" t="s">
        <v>957</v>
      </c>
      <c r="G239" s="3">
        <v>5</v>
      </c>
      <c r="H239" s="4">
        <v>0</v>
      </c>
      <c r="I239" s="6">
        <f t="shared" ref="I239:I252" si="5">G239*ROUND(H239, 2)</f>
        <v>0</v>
      </c>
    </row>
    <row r="240" spans="1:9" x14ac:dyDescent="0.3">
      <c r="A240" s="153">
        <v>215</v>
      </c>
      <c r="B240" s="1" t="s">
        <v>542</v>
      </c>
      <c r="C240" s="1" t="s">
        <v>539</v>
      </c>
      <c r="D240" s="1"/>
      <c r="E240" s="514"/>
      <c r="F240" s="514"/>
      <c r="G240" s="3">
        <v>7</v>
      </c>
      <c r="H240" s="4">
        <v>0</v>
      </c>
      <c r="I240" s="6">
        <f t="shared" si="5"/>
        <v>0</v>
      </c>
    </row>
    <row r="241" spans="1:9" x14ac:dyDescent="0.3">
      <c r="A241" s="153">
        <v>216</v>
      </c>
      <c r="B241" s="1" t="s">
        <v>543</v>
      </c>
      <c r="C241" s="1" t="s">
        <v>544</v>
      </c>
      <c r="D241" s="1"/>
      <c r="E241" s="514"/>
      <c r="F241" s="514"/>
      <c r="G241" s="3">
        <v>4</v>
      </c>
      <c r="H241" s="4">
        <v>0</v>
      </c>
      <c r="I241" s="6">
        <f t="shared" si="5"/>
        <v>0</v>
      </c>
    </row>
    <row r="242" spans="1:9" x14ac:dyDescent="0.3">
      <c r="A242" s="153">
        <v>217</v>
      </c>
      <c r="B242" s="1" t="s">
        <v>545</v>
      </c>
      <c r="C242" s="1" t="s">
        <v>539</v>
      </c>
      <c r="D242" s="1"/>
      <c r="E242" s="514"/>
      <c r="F242" s="514"/>
      <c r="G242" s="3">
        <v>2</v>
      </c>
      <c r="H242" s="4">
        <v>0</v>
      </c>
      <c r="I242" s="6">
        <f t="shared" si="5"/>
        <v>0</v>
      </c>
    </row>
    <row r="243" spans="1:9" x14ac:dyDescent="0.3">
      <c r="A243" s="153">
        <v>218</v>
      </c>
      <c r="B243" s="1" t="s">
        <v>546</v>
      </c>
      <c r="C243" s="1" t="s">
        <v>539</v>
      </c>
      <c r="D243" s="1"/>
      <c r="E243" s="514"/>
      <c r="F243" s="514"/>
      <c r="G243" s="3">
        <v>4</v>
      </c>
      <c r="H243" s="4">
        <v>0</v>
      </c>
      <c r="I243" s="6">
        <f t="shared" si="5"/>
        <v>0</v>
      </c>
    </row>
    <row r="244" spans="1:9" x14ac:dyDescent="0.3">
      <c r="A244" s="153">
        <v>219</v>
      </c>
      <c r="B244" s="1" t="s">
        <v>547</v>
      </c>
      <c r="C244" s="1"/>
      <c r="D244" s="1"/>
      <c r="E244" s="514"/>
      <c r="F244" s="514"/>
      <c r="G244" s="3">
        <v>40</v>
      </c>
      <c r="H244" s="4">
        <v>0</v>
      </c>
      <c r="I244" s="6">
        <f t="shared" si="5"/>
        <v>0</v>
      </c>
    </row>
    <row r="245" spans="1:9" ht="72.599999999999994" customHeight="1" x14ac:dyDescent="0.3">
      <c r="A245" s="153">
        <v>220</v>
      </c>
      <c r="B245" s="46" t="s">
        <v>548</v>
      </c>
      <c r="C245" s="185" t="s">
        <v>956</v>
      </c>
      <c r="D245" s="185" t="s">
        <v>958</v>
      </c>
      <c r="E245" s="522" t="s">
        <v>956</v>
      </c>
      <c r="F245" s="523" t="s">
        <v>959</v>
      </c>
      <c r="G245" s="20">
        <v>1</v>
      </c>
      <c r="H245" s="4">
        <v>0</v>
      </c>
      <c r="I245" s="6">
        <f t="shared" si="5"/>
        <v>0</v>
      </c>
    </row>
    <row r="246" spans="1:9" ht="27.6" x14ac:dyDescent="0.3">
      <c r="A246" s="153">
        <v>221</v>
      </c>
      <c r="B246" s="46" t="s">
        <v>549</v>
      </c>
      <c r="C246" s="185" t="s">
        <v>960</v>
      </c>
      <c r="D246" s="185" t="s">
        <v>961</v>
      </c>
      <c r="E246" s="522" t="s">
        <v>962</v>
      </c>
      <c r="F246" s="522" t="s">
        <v>963</v>
      </c>
      <c r="G246" s="3">
        <v>3</v>
      </c>
      <c r="H246" s="4">
        <v>0</v>
      </c>
      <c r="I246" s="6">
        <f t="shared" si="5"/>
        <v>0</v>
      </c>
    </row>
    <row r="247" spans="1:9" x14ac:dyDescent="0.3">
      <c r="A247" s="153">
        <v>222</v>
      </c>
      <c r="B247" s="1" t="s">
        <v>550</v>
      </c>
      <c r="C247" s="1" t="s">
        <v>539</v>
      </c>
      <c r="D247" s="1"/>
      <c r="E247" s="514"/>
      <c r="F247" s="514"/>
      <c r="G247" s="3">
        <v>2</v>
      </c>
      <c r="H247" s="4">
        <v>0</v>
      </c>
      <c r="I247" s="6">
        <f t="shared" si="5"/>
        <v>0</v>
      </c>
    </row>
    <row r="248" spans="1:9" x14ac:dyDescent="0.3">
      <c r="A248" s="153">
        <v>223</v>
      </c>
      <c r="B248" s="1" t="s">
        <v>551</v>
      </c>
      <c r="C248" s="1" t="s">
        <v>539</v>
      </c>
      <c r="D248" s="1"/>
      <c r="E248" s="514"/>
      <c r="F248" s="514"/>
      <c r="G248" s="3">
        <v>1</v>
      </c>
      <c r="H248" s="4">
        <v>0</v>
      </c>
      <c r="I248" s="6">
        <f t="shared" si="5"/>
        <v>0</v>
      </c>
    </row>
    <row r="249" spans="1:9" x14ac:dyDescent="0.3">
      <c r="A249" s="153">
        <v>224</v>
      </c>
      <c r="B249" s="1" t="s">
        <v>552</v>
      </c>
      <c r="C249" s="1" t="s">
        <v>427</v>
      </c>
      <c r="D249" s="1" t="s">
        <v>553</v>
      </c>
      <c r="E249" s="514"/>
      <c r="F249" s="514"/>
      <c r="G249" s="3">
        <v>1</v>
      </c>
      <c r="H249" s="4">
        <v>0</v>
      </c>
      <c r="I249" s="6">
        <f t="shared" si="5"/>
        <v>0</v>
      </c>
    </row>
    <row r="250" spans="1:9" x14ac:dyDescent="0.3">
      <c r="A250" s="153">
        <v>225</v>
      </c>
      <c r="B250" s="1" t="s">
        <v>554</v>
      </c>
      <c r="C250" s="1" t="s">
        <v>555</v>
      </c>
      <c r="D250" s="1"/>
      <c r="E250" s="514"/>
      <c r="F250" s="514"/>
      <c r="G250" s="3">
        <v>4</v>
      </c>
      <c r="H250" s="4">
        <v>0</v>
      </c>
      <c r="I250" s="6">
        <f t="shared" ref="I250:I251" si="6">G250*ROUND(H250, 2)</f>
        <v>0</v>
      </c>
    </row>
    <row r="251" spans="1:9" ht="41.4" x14ac:dyDescent="0.3">
      <c r="A251" s="153">
        <v>226</v>
      </c>
      <c r="B251" s="186" t="s">
        <v>673</v>
      </c>
      <c r="C251" s="39"/>
      <c r="D251" s="187"/>
      <c r="E251" s="524"/>
      <c r="F251" s="524"/>
      <c r="G251" s="42">
        <v>1</v>
      </c>
      <c r="H251" s="4">
        <v>0</v>
      </c>
      <c r="I251" s="40">
        <f t="shared" si="6"/>
        <v>0</v>
      </c>
    </row>
    <row r="252" spans="1:9" ht="15" thickBot="1" x14ac:dyDescent="0.35">
      <c r="A252" s="178">
        <v>227</v>
      </c>
      <c r="B252" s="183" t="s">
        <v>669</v>
      </c>
      <c r="C252" s="31"/>
      <c r="D252" s="188"/>
      <c r="E252" s="521"/>
      <c r="F252" s="521"/>
      <c r="G252" s="32">
        <v>150</v>
      </c>
      <c r="H252" s="50">
        <v>0</v>
      </c>
      <c r="I252" s="33">
        <f t="shared" si="5"/>
        <v>0</v>
      </c>
    </row>
    <row r="253" spans="1:9" ht="15" thickBot="1" x14ac:dyDescent="0.35">
      <c r="H253" s="100" t="s">
        <v>12</v>
      </c>
      <c r="I253" s="102">
        <f>SUM(I238:I252)</f>
        <v>0</v>
      </c>
    </row>
    <row r="254" spans="1:9" ht="8.4" customHeight="1" x14ac:dyDescent="0.3">
      <c r="F254" s="175"/>
      <c r="G254" s="189"/>
    </row>
    <row r="255" spans="1:9" ht="15" thickBot="1" x14ac:dyDescent="0.35">
      <c r="A255" s="651" t="s">
        <v>64</v>
      </c>
      <c r="B255" s="651"/>
      <c r="C255" s="145"/>
      <c r="D255" s="145"/>
      <c r="E255" s="145"/>
      <c r="F255" s="181"/>
      <c r="G255" s="184"/>
      <c r="H255" s="145"/>
      <c r="I255" s="145"/>
    </row>
    <row r="256" spans="1:9" ht="27.6" customHeight="1" x14ac:dyDescent="0.3">
      <c r="A256" s="640" t="s">
        <v>301</v>
      </c>
      <c r="B256" s="642" t="s">
        <v>1</v>
      </c>
      <c r="C256" s="644" t="s">
        <v>302</v>
      </c>
      <c r="D256" s="645"/>
      <c r="E256" s="646" t="s">
        <v>303</v>
      </c>
      <c r="F256" s="646"/>
      <c r="G256" s="647" t="s">
        <v>1017</v>
      </c>
      <c r="H256" s="649" t="s">
        <v>1038</v>
      </c>
      <c r="I256" s="654" t="s">
        <v>1037</v>
      </c>
    </row>
    <row r="257" spans="1:9" ht="25.2" customHeight="1" thickBot="1" x14ac:dyDescent="0.35">
      <c r="A257" s="652"/>
      <c r="B257" s="653"/>
      <c r="C257" s="176" t="s">
        <v>304</v>
      </c>
      <c r="D257" s="176" t="s">
        <v>305</v>
      </c>
      <c r="E257" s="176" t="s">
        <v>304</v>
      </c>
      <c r="F257" s="176" t="s">
        <v>305</v>
      </c>
      <c r="G257" s="657"/>
      <c r="H257" s="658"/>
      <c r="I257" s="655"/>
    </row>
    <row r="258" spans="1:9" x14ac:dyDescent="0.3">
      <c r="A258" s="177">
        <v>228</v>
      </c>
      <c r="B258" s="7" t="s">
        <v>556</v>
      </c>
      <c r="C258" s="7"/>
      <c r="D258" s="7"/>
      <c r="E258" s="525"/>
      <c r="F258" s="525"/>
      <c r="G258" s="23">
        <v>4</v>
      </c>
      <c r="H258" s="496">
        <v>0</v>
      </c>
      <c r="I258" s="10">
        <f t="shared" ref="I258:I285" si="7">G258*ROUND(H258, 2)</f>
        <v>0</v>
      </c>
    </row>
    <row r="259" spans="1:9" x14ac:dyDescent="0.3">
      <c r="A259" s="153">
        <v>229</v>
      </c>
      <c r="B259" s="1" t="s">
        <v>557</v>
      </c>
      <c r="C259" s="1"/>
      <c r="D259" s="1"/>
      <c r="E259" s="519"/>
      <c r="F259" s="519"/>
      <c r="G259" s="20">
        <v>4</v>
      </c>
      <c r="H259" s="4">
        <v>0</v>
      </c>
      <c r="I259" s="6">
        <f t="shared" si="7"/>
        <v>0</v>
      </c>
    </row>
    <row r="260" spans="1:9" x14ac:dyDescent="0.3">
      <c r="A260" s="152">
        <v>230</v>
      </c>
      <c r="B260" s="1" t="s">
        <v>558</v>
      </c>
      <c r="C260" s="1"/>
      <c r="D260" s="1"/>
      <c r="E260" s="519"/>
      <c r="F260" s="519"/>
      <c r="G260" s="20">
        <v>4</v>
      </c>
      <c r="H260" s="4">
        <v>0</v>
      </c>
      <c r="I260" s="6">
        <f t="shared" si="7"/>
        <v>0</v>
      </c>
    </row>
    <row r="261" spans="1:9" x14ac:dyDescent="0.3">
      <c r="A261" s="153">
        <v>231</v>
      </c>
      <c r="B261" s="1" t="s">
        <v>559</v>
      </c>
      <c r="C261" s="1"/>
      <c r="D261" s="2"/>
      <c r="E261" s="519"/>
      <c r="F261" s="519"/>
      <c r="G261" s="20">
        <v>4</v>
      </c>
      <c r="H261" s="4">
        <v>0</v>
      </c>
      <c r="I261" s="6">
        <f t="shared" si="7"/>
        <v>0</v>
      </c>
    </row>
    <row r="262" spans="1:9" ht="41.4" x14ac:dyDescent="0.3">
      <c r="A262" s="153">
        <v>232</v>
      </c>
      <c r="B262" s="11" t="s">
        <v>560</v>
      </c>
      <c r="C262" s="12"/>
      <c r="D262" s="13"/>
      <c r="E262" s="519"/>
      <c r="F262" s="519"/>
      <c r="G262" s="20">
        <v>4</v>
      </c>
      <c r="H262" s="4">
        <v>0</v>
      </c>
      <c r="I262" s="6">
        <f t="shared" si="7"/>
        <v>0</v>
      </c>
    </row>
    <row r="263" spans="1:9" ht="58.8" customHeight="1" x14ac:dyDescent="0.3">
      <c r="A263" s="152">
        <v>233</v>
      </c>
      <c r="B263" s="11" t="s">
        <v>561</v>
      </c>
      <c r="C263" s="12"/>
      <c r="D263" s="13"/>
      <c r="E263" s="519"/>
      <c r="F263" s="519"/>
      <c r="G263" s="20">
        <v>4</v>
      </c>
      <c r="H263" s="4">
        <v>0</v>
      </c>
      <c r="I263" s="6">
        <f t="shared" si="7"/>
        <v>0</v>
      </c>
    </row>
    <row r="264" spans="1:9" x14ac:dyDescent="0.3">
      <c r="A264" s="152">
        <v>234</v>
      </c>
      <c r="B264" s="45" t="s">
        <v>562</v>
      </c>
      <c r="C264" s="43" t="s">
        <v>964</v>
      </c>
      <c r="D264" s="43" t="s">
        <v>965</v>
      </c>
      <c r="E264" s="519"/>
      <c r="F264" s="519"/>
      <c r="G264" s="20">
        <v>2</v>
      </c>
      <c r="H264" s="4">
        <v>0</v>
      </c>
      <c r="I264" s="6">
        <f t="shared" si="7"/>
        <v>0</v>
      </c>
    </row>
    <row r="265" spans="1:9" x14ac:dyDescent="0.3">
      <c r="A265" s="153">
        <v>235</v>
      </c>
      <c r="B265" s="45" t="s">
        <v>953</v>
      </c>
      <c r="C265" s="43" t="s">
        <v>322</v>
      </c>
      <c r="D265" s="13"/>
      <c r="E265" s="519"/>
      <c r="F265" s="519"/>
      <c r="G265" s="20">
        <v>2</v>
      </c>
      <c r="H265" s="4">
        <v>0</v>
      </c>
      <c r="I265" s="6">
        <f t="shared" si="7"/>
        <v>0</v>
      </c>
    </row>
    <row r="266" spans="1:9" x14ac:dyDescent="0.3">
      <c r="A266" s="153">
        <v>236</v>
      </c>
      <c r="B266" s="11" t="s">
        <v>563</v>
      </c>
      <c r="C266" s="12"/>
      <c r="D266" s="13"/>
      <c r="E266" s="519"/>
      <c r="F266" s="519"/>
      <c r="G266" s="20">
        <v>4</v>
      </c>
      <c r="H266" s="4">
        <v>0</v>
      </c>
      <c r="I266" s="6">
        <f t="shared" si="7"/>
        <v>0</v>
      </c>
    </row>
    <row r="267" spans="1:9" x14ac:dyDescent="0.3">
      <c r="A267" s="152">
        <v>237</v>
      </c>
      <c r="B267" s="11" t="s">
        <v>564</v>
      </c>
      <c r="C267" s="12"/>
      <c r="D267" s="13"/>
      <c r="E267" s="519"/>
      <c r="F267" s="519"/>
      <c r="G267" s="20">
        <v>4</v>
      </c>
      <c r="H267" s="4">
        <v>0</v>
      </c>
      <c r="I267" s="6">
        <f t="shared" si="7"/>
        <v>0</v>
      </c>
    </row>
    <row r="268" spans="1:9" x14ac:dyDescent="0.3">
      <c r="A268" s="152">
        <v>238</v>
      </c>
      <c r="B268" s="11" t="s">
        <v>565</v>
      </c>
      <c r="C268" s="12"/>
      <c r="D268" s="13"/>
      <c r="E268" s="519"/>
      <c r="F268" s="519"/>
      <c r="G268" s="20">
        <v>4</v>
      </c>
      <c r="H268" s="4">
        <v>0</v>
      </c>
      <c r="I268" s="6">
        <f t="shared" si="7"/>
        <v>0</v>
      </c>
    </row>
    <row r="269" spans="1:9" x14ac:dyDescent="0.3">
      <c r="A269" s="153">
        <v>239</v>
      </c>
      <c r="B269" s="11" t="s">
        <v>566</v>
      </c>
      <c r="C269" s="12"/>
      <c r="D269" s="13"/>
      <c r="E269" s="519"/>
      <c r="F269" s="519"/>
      <c r="G269" s="20">
        <v>2</v>
      </c>
      <c r="H269" s="4">
        <v>0</v>
      </c>
      <c r="I269" s="6">
        <f t="shared" si="7"/>
        <v>0</v>
      </c>
    </row>
    <row r="270" spans="1:9" x14ac:dyDescent="0.3">
      <c r="A270" s="153">
        <v>240</v>
      </c>
      <c r="B270" s="11" t="s">
        <v>567</v>
      </c>
      <c r="C270" s="12"/>
      <c r="D270" s="13"/>
      <c r="E270" s="519"/>
      <c r="F270" s="519"/>
      <c r="G270" s="20">
        <v>2</v>
      </c>
      <c r="H270" s="4">
        <v>0</v>
      </c>
      <c r="I270" s="6">
        <f t="shared" si="7"/>
        <v>0</v>
      </c>
    </row>
    <row r="271" spans="1:9" x14ac:dyDescent="0.3">
      <c r="A271" s="152">
        <v>241</v>
      </c>
      <c r="B271" s="11" t="s">
        <v>568</v>
      </c>
      <c r="C271" s="12"/>
      <c r="D271" s="13"/>
      <c r="E271" s="519"/>
      <c r="F271" s="519"/>
      <c r="G271" s="20">
        <v>2</v>
      </c>
      <c r="H271" s="4">
        <v>0</v>
      </c>
      <c r="I271" s="6">
        <f t="shared" si="7"/>
        <v>0</v>
      </c>
    </row>
    <row r="272" spans="1:9" x14ac:dyDescent="0.3">
      <c r="A272" s="152">
        <v>242</v>
      </c>
      <c r="B272" s="11" t="s">
        <v>569</v>
      </c>
      <c r="C272" s="12"/>
      <c r="D272" s="13"/>
      <c r="E272" s="519"/>
      <c r="F272" s="519"/>
      <c r="G272" s="20">
        <v>2</v>
      </c>
      <c r="H272" s="4">
        <v>0</v>
      </c>
      <c r="I272" s="6">
        <f t="shared" si="7"/>
        <v>0</v>
      </c>
    </row>
    <row r="273" spans="1:9" x14ac:dyDescent="0.3">
      <c r="A273" s="153">
        <v>243</v>
      </c>
      <c r="B273" s="11" t="s">
        <v>570</v>
      </c>
      <c r="C273" s="12"/>
      <c r="D273" s="13"/>
      <c r="E273" s="519"/>
      <c r="F273" s="519"/>
      <c r="G273" s="20">
        <v>4</v>
      </c>
      <c r="H273" s="4">
        <v>0</v>
      </c>
      <c r="I273" s="6">
        <f t="shared" si="7"/>
        <v>0</v>
      </c>
    </row>
    <row r="274" spans="1:9" ht="27.6" x14ac:dyDescent="0.3">
      <c r="A274" s="153">
        <v>244</v>
      </c>
      <c r="B274" s="11" t="s">
        <v>571</v>
      </c>
      <c r="C274" s="12"/>
      <c r="D274" s="13"/>
      <c r="E274" s="519"/>
      <c r="F274" s="519"/>
      <c r="G274" s="20">
        <v>4</v>
      </c>
      <c r="H274" s="4">
        <v>0</v>
      </c>
      <c r="I274" s="6">
        <f t="shared" si="7"/>
        <v>0</v>
      </c>
    </row>
    <row r="275" spans="1:9" ht="27.6" x14ac:dyDescent="0.3">
      <c r="A275" s="152">
        <v>245</v>
      </c>
      <c r="B275" s="11" t="s">
        <v>572</v>
      </c>
      <c r="C275" s="12"/>
      <c r="D275" s="13"/>
      <c r="E275" s="519"/>
      <c r="F275" s="519"/>
      <c r="G275" s="20">
        <v>4</v>
      </c>
      <c r="H275" s="4">
        <v>0</v>
      </c>
      <c r="I275" s="6">
        <f t="shared" si="7"/>
        <v>0</v>
      </c>
    </row>
    <row r="276" spans="1:9" ht="27.6" x14ac:dyDescent="0.3">
      <c r="A276" s="152">
        <v>246</v>
      </c>
      <c r="B276" s="11" t="s">
        <v>573</v>
      </c>
      <c r="C276" s="12"/>
      <c r="D276" s="13"/>
      <c r="E276" s="519"/>
      <c r="F276" s="519"/>
      <c r="G276" s="20">
        <v>4</v>
      </c>
      <c r="H276" s="4">
        <v>0</v>
      </c>
      <c r="I276" s="6">
        <f t="shared" si="7"/>
        <v>0</v>
      </c>
    </row>
    <row r="277" spans="1:9" ht="27.6" x14ac:dyDescent="0.3">
      <c r="A277" s="153">
        <v>247</v>
      </c>
      <c r="B277" s="11" t="s">
        <v>574</v>
      </c>
      <c r="C277" s="12"/>
      <c r="D277" s="13"/>
      <c r="E277" s="519"/>
      <c r="F277" s="519"/>
      <c r="G277" s="20">
        <v>4</v>
      </c>
      <c r="H277" s="4">
        <v>0</v>
      </c>
      <c r="I277" s="6">
        <f t="shared" si="7"/>
        <v>0</v>
      </c>
    </row>
    <row r="278" spans="1:9" x14ac:dyDescent="0.3">
      <c r="A278" s="153">
        <v>248</v>
      </c>
      <c r="B278" s="11" t="s">
        <v>418</v>
      </c>
      <c r="C278" s="12"/>
      <c r="D278" s="13"/>
      <c r="E278" s="519"/>
      <c r="F278" s="519"/>
      <c r="G278" s="20">
        <v>4</v>
      </c>
      <c r="H278" s="4">
        <v>0</v>
      </c>
      <c r="I278" s="6">
        <f t="shared" si="7"/>
        <v>0</v>
      </c>
    </row>
    <row r="279" spans="1:9" x14ac:dyDescent="0.3">
      <c r="A279" s="152">
        <v>249</v>
      </c>
      <c r="B279" s="11" t="s">
        <v>421</v>
      </c>
      <c r="C279" s="12"/>
      <c r="D279" s="13"/>
      <c r="E279" s="519"/>
      <c r="F279" s="519"/>
      <c r="G279" s="20">
        <v>4</v>
      </c>
      <c r="H279" s="4">
        <v>0</v>
      </c>
      <c r="I279" s="6">
        <f t="shared" si="7"/>
        <v>0</v>
      </c>
    </row>
    <row r="280" spans="1:9" ht="27.6" x14ac:dyDescent="0.3">
      <c r="A280" s="152">
        <v>250</v>
      </c>
      <c r="B280" s="11" t="s">
        <v>877</v>
      </c>
      <c r="C280" s="12"/>
      <c r="D280" s="13"/>
      <c r="E280" s="519"/>
      <c r="F280" s="519"/>
      <c r="G280" s="20">
        <v>4</v>
      </c>
      <c r="H280" s="4">
        <v>0</v>
      </c>
      <c r="I280" s="6">
        <f t="shared" ref="I280:I284" si="8">G280*ROUND(H280, 2)</f>
        <v>0</v>
      </c>
    </row>
    <row r="281" spans="1:9" ht="41.4" x14ac:dyDescent="0.3">
      <c r="A281" s="153">
        <v>251</v>
      </c>
      <c r="B281" s="155" t="s">
        <v>672</v>
      </c>
      <c r="C281" s="43" t="s">
        <v>966</v>
      </c>
      <c r="D281" s="46" t="s">
        <v>967</v>
      </c>
      <c r="E281" s="519"/>
      <c r="F281" s="519"/>
      <c r="G281" s="41">
        <v>2</v>
      </c>
      <c r="H281" s="4">
        <v>0</v>
      </c>
      <c r="I281" s="38">
        <f t="shared" si="8"/>
        <v>0</v>
      </c>
    </row>
    <row r="282" spans="1:9" x14ac:dyDescent="0.3">
      <c r="A282" s="153">
        <v>252</v>
      </c>
      <c r="B282" s="155" t="s">
        <v>675</v>
      </c>
      <c r="C282" s="43"/>
      <c r="D282" s="156"/>
      <c r="E282" s="519"/>
      <c r="F282" s="519"/>
      <c r="G282" s="41">
        <v>2</v>
      </c>
      <c r="H282" s="4">
        <v>0</v>
      </c>
      <c r="I282" s="38">
        <f t="shared" si="8"/>
        <v>0</v>
      </c>
    </row>
    <row r="283" spans="1:9" ht="30.6" customHeight="1" x14ac:dyDescent="0.3">
      <c r="A283" s="152">
        <v>253</v>
      </c>
      <c r="B283" s="155" t="s">
        <v>883</v>
      </c>
      <c r="C283" s="43"/>
      <c r="D283" s="156"/>
      <c r="E283" s="519"/>
      <c r="F283" s="519"/>
      <c r="G283" s="41">
        <v>2</v>
      </c>
      <c r="H283" s="4">
        <v>0</v>
      </c>
      <c r="I283" s="38">
        <f t="shared" si="8"/>
        <v>0</v>
      </c>
    </row>
    <row r="284" spans="1:9" ht="35.4" customHeight="1" x14ac:dyDescent="0.3">
      <c r="A284" s="153">
        <v>254</v>
      </c>
      <c r="B284" s="155" t="s">
        <v>676</v>
      </c>
      <c r="C284" s="43"/>
      <c r="D284" s="156"/>
      <c r="E284" s="519"/>
      <c r="F284" s="519"/>
      <c r="G284" s="41">
        <v>2</v>
      </c>
      <c r="H284" s="4">
        <v>0</v>
      </c>
      <c r="I284" s="38">
        <f t="shared" si="8"/>
        <v>0</v>
      </c>
    </row>
    <row r="285" spans="1:9" ht="15" thickBot="1" x14ac:dyDescent="0.35">
      <c r="A285" s="191">
        <v>255</v>
      </c>
      <c r="B285" s="179" t="s">
        <v>677</v>
      </c>
      <c r="C285" s="497"/>
      <c r="D285" s="498"/>
      <c r="E285" s="526"/>
      <c r="F285" s="526"/>
      <c r="G285" s="499">
        <v>2</v>
      </c>
      <c r="H285" s="87">
        <v>0</v>
      </c>
      <c r="I285" s="500">
        <f t="shared" si="7"/>
        <v>0</v>
      </c>
    </row>
    <row r="286" spans="1:9" ht="15" thickBot="1" x14ac:dyDescent="0.35">
      <c r="H286" s="100" t="s">
        <v>12</v>
      </c>
      <c r="I286" s="190">
        <f>SUM(I258:I285)</f>
        <v>0</v>
      </c>
    </row>
    <row r="287" spans="1:9" ht="7.8" customHeight="1" x14ac:dyDescent="0.3">
      <c r="G287" s="95"/>
      <c r="H287" s="97"/>
    </row>
    <row r="288" spans="1:9" ht="15" thickBot="1" x14ac:dyDescent="0.35">
      <c r="A288" s="651" t="s">
        <v>74</v>
      </c>
      <c r="B288" s="651"/>
      <c r="C288" s="145"/>
      <c r="D288" s="145"/>
      <c r="E288" s="145"/>
      <c r="F288" s="181"/>
      <c r="G288" s="181"/>
      <c r="H288" s="145"/>
      <c r="I288" s="145"/>
    </row>
    <row r="289" spans="1:9" ht="25.8" customHeight="1" x14ac:dyDescent="0.3">
      <c r="A289" s="640" t="s">
        <v>301</v>
      </c>
      <c r="B289" s="642" t="s">
        <v>1</v>
      </c>
      <c r="C289" s="644" t="s">
        <v>302</v>
      </c>
      <c r="D289" s="645"/>
      <c r="E289" s="646" t="s">
        <v>303</v>
      </c>
      <c r="F289" s="646"/>
      <c r="G289" s="647" t="s">
        <v>1017</v>
      </c>
      <c r="H289" s="649" t="s">
        <v>1036</v>
      </c>
      <c r="I289" s="654" t="s">
        <v>1037</v>
      </c>
    </row>
    <row r="290" spans="1:9" ht="24.6" customHeight="1" thickBot="1" x14ac:dyDescent="0.35">
      <c r="A290" s="652"/>
      <c r="B290" s="653"/>
      <c r="C290" s="176" t="s">
        <v>304</v>
      </c>
      <c r="D290" s="176" t="s">
        <v>305</v>
      </c>
      <c r="E290" s="176" t="s">
        <v>304</v>
      </c>
      <c r="F290" s="176" t="s">
        <v>305</v>
      </c>
      <c r="G290" s="657"/>
      <c r="H290" s="658"/>
      <c r="I290" s="655"/>
    </row>
    <row r="291" spans="1:9" x14ac:dyDescent="0.3">
      <c r="A291" s="177">
        <v>256</v>
      </c>
      <c r="B291" s="47" t="s">
        <v>575</v>
      </c>
      <c r="C291" s="8" t="s">
        <v>438</v>
      </c>
      <c r="D291" s="7" t="s">
        <v>576</v>
      </c>
      <c r="E291" s="527" t="s">
        <v>438</v>
      </c>
      <c r="F291" s="518" t="s">
        <v>954</v>
      </c>
      <c r="G291" s="23">
        <v>1</v>
      </c>
      <c r="H291" s="496">
        <v>0</v>
      </c>
      <c r="I291" s="10">
        <f t="shared" ref="I291:I327" si="9">G291*ROUND(H291, 2)</f>
        <v>0</v>
      </c>
    </row>
    <row r="292" spans="1:9" x14ac:dyDescent="0.3">
      <c r="A292" s="153">
        <v>257</v>
      </c>
      <c r="B292" s="1" t="s">
        <v>577</v>
      </c>
      <c r="C292" s="1"/>
      <c r="D292" s="1"/>
      <c r="E292" s="519"/>
      <c r="F292" s="519"/>
      <c r="G292" s="20">
        <v>4</v>
      </c>
      <c r="H292" s="4">
        <v>0</v>
      </c>
      <c r="I292" s="6">
        <f t="shared" si="9"/>
        <v>0</v>
      </c>
    </row>
    <row r="293" spans="1:9" ht="25.95" customHeight="1" x14ac:dyDescent="0.3">
      <c r="A293" s="152">
        <v>258</v>
      </c>
      <c r="B293" s="1" t="s">
        <v>578</v>
      </c>
      <c r="C293" s="1"/>
      <c r="D293" s="1"/>
      <c r="E293" s="519"/>
      <c r="F293" s="519"/>
      <c r="G293" s="20">
        <v>4</v>
      </c>
      <c r="H293" s="4">
        <v>0</v>
      </c>
      <c r="I293" s="6">
        <f t="shared" si="9"/>
        <v>0</v>
      </c>
    </row>
    <row r="294" spans="1:9" ht="27.6" x14ac:dyDescent="0.3">
      <c r="A294" s="153">
        <v>259</v>
      </c>
      <c r="B294" s="1" t="s">
        <v>579</v>
      </c>
      <c r="C294" s="1"/>
      <c r="D294" s="1"/>
      <c r="E294" s="519"/>
      <c r="F294" s="519"/>
      <c r="G294" s="20">
        <v>2</v>
      </c>
      <c r="H294" s="4">
        <v>0</v>
      </c>
      <c r="I294" s="6">
        <f t="shared" si="9"/>
        <v>0</v>
      </c>
    </row>
    <row r="295" spans="1:9" ht="27.6" x14ac:dyDescent="0.3">
      <c r="A295" s="152">
        <v>260</v>
      </c>
      <c r="B295" s="46" t="s">
        <v>972</v>
      </c>
      <c r="C295" s="46" t="s">
        <v>968</v>
      </c>
      <c r="D295" s="46" t="s">
        <v>969</v>
      </c>
      <c r="E295" s="519"/>
      <c r="F295" s="519"/>
      <c r="G295" s="20">
        <v>1</v>
      </c>
      <c r="H295" s="4">
        <v>0</v>
      </c>
      <c r="I295" s="6">
        <f t="shared" si="9"/>
        <v>0</v>
      </c>
    </row>
    <row r="296" spans="1:9" ht="27.6" x14ac:dyDescent="0.3">
      <c r="A296" s="153">
        <v>261</v>
      </c>
      <c r="B296" s="46" t="s">
        <v>580</v>
      </c>
      <c r="C296" s="46" t="s">
        <v>970</v>
      </c>
      <c r="D296" s="1" t="s">
        <v>973</v>
      </c>
      <c r="E296" s="522" t="s">
        <v>971</v>
      </c>
      <c r="F296" s="522" t="s">
        <v>974</v>
      </c>
      <c r="G296" s="20">
        <v>1</v>
      </c>
      <c r="H296" s="4">
        <v>0</v>
      </c>
      <c r="I296" s="6">
        <f t="shared" si="9"/>
        <v>0</v>
      </c>
    </row>
    <row r="297" spans="1:9" ht="27.6" x14ac:dyDescent="0.3">
      <c r="A297" s="152">
        <v>262</v>
      </c>
      <c r="B297" s="46" t="s">
        <v>581</v>
      </c>
      <c r="C297" s="46" t="s">
        <v>975</v>
      </c>
      <c r="D297" s="1" t="s">
        <v>976</v>
      </c>
      <c r="E297" s="522" t="s">
        <v>971</v>
      </c>
      <c r="F297" s="522" t="s">
        <v>974</v>
      </c>
      <c r="G297" s="20">
        <v>1</v>
      </c>
      <c r="H297" s="4">
        <v>0</v>
      </c>
      <c r="I297" s="6">
        <f t="shared" si="9"/>
        <v>0</v>
      </c>
    </row>
    <row r="298" spans="1:9" x14ac:dyDescent="0.3">
      <c r="A298" s="153">
        <v>263</v>
      </c>
      <c r="B298" s="46" t="s">
        <v>582</v>
      </c>
      <c r="C298" s="46" t="s">
        <v>982</v>
      </c>
      <c r="D298" s="46" t="s">
        <v>983</v>
      </c>
      <c r="E298" s="519"/>
      <c r="F298" s="519"/>
      <c r="G298" s="20">
        <v>1</v>
      </c>
      <c r="H298" s="4">
        <v>0</v>
      </c>
      <c r="I298" s="6">
        <f t="shared" si="9"/>
        <v>0</v>
      </c>
    </row>
    <row r="299" spans="1:9" ht="55.2" x14ac:dyDescent="0.3">
      <c r="A299" s="152">
        <v>264</v>
      </c>
      <c r="B299" s="46" t="s">
        <v>583</v>
      </c>
      <c r="C299" s="46" t="s">
        <v>980</v>
      </c>
      <c r="D299" s="46" t="s">
        <v>981</v>
      </c>
      <c r="E299" s="519"/>
      <c r="F299" s="519"/>
      <c r="G299" s="20">
        <v>1</v>
      </c>
      <c r="H299" s="4">
        <v>0</v>
      </c>
      <c r="I299" s="6">
        <f t="shared" si="9"/>
        <v>0</v>
      </c>
    </row>
    <row r="300" spans="1:9" x14ac:dyDescent="0.3">
      <c r="A300" s="153">
        <v>265</v>
      </c>
      <c r="B300" s="1" t="s">
        <v>584</v>
      </c>
      <c r="C300" s="1"/>
      <c r="D300" s="1"/>
      <c r="E300" s="519"/>
      <c r="F300" s="519"/>
      <c r="G300" s="20">
        <v>2</v>
      </c>
      <c r="H300" s="4">
        <v>0</v>
      </c>
      <c r="I300" s="6">
        <f t="shared" si="9"/>
        <v>0</v>
      </c>
    </row>
    <row r="301" spans="1:9" x14ac:dyDescent="0.3">
      <c r="A301" s="152">
        <v>266</v>
      </c>
      <c r="B301" s="1" t="s">
        <v>585</v>
      </c>
      <c r="C301" s="1"/>
      <c r="D301" s="1"/>
      <c r="E301" s="519"/>
      <c r="F301" s="519"/>
      <c r="G301" s="20">
        <v>4</v>
      </c>
      <c r="H301" s="4">
        <v>0</v>
      </c>
      <c r="I301" s="6">
        <f t="shared" si="9"/>
        <v>0</v>
      </c>
    </row>
    <row r="302" spans="1:9" x14ac:dyDescent="0.3">
      <c r="A302" s="153">
        <v>267</v>
      </c>
      <c r="B302" s="1" t="s">
        <v>586</v>
      </c>
      <c r="C302" s="1"/>
      <c r="D302" s="1"/>
      <c r="E302" s="519"/>
      <c r="F302" s="519"/>
      <c r="G302" s="20">
        <v>4</v>
      </c>
      <c r="H302" s="4">
        <v>0</v>
      </c>
      <c r="I302" s="6">
        <f t="shared" si="9"/>
        <v>0</v>
      </c>
    </row>
    <row r="303" spans="1:9" x14ac:dyDescent="0.3">
      <c r="A303" s="152">
        <v>268</v>
      </c>
      <c r="B303" s="1" t="s">
        <v>587</v>
      </c>
      <c r="C303" s="1"/>
      <c r="D303" s="1"/>
      <c r="E303" s="519"/>
      <c r="F303" s="519"/>
      <c r="G303" s="20">
        <v>4</v>
      </c>
      <c r="H303" s="4">
        <v>0</v>
      </c>
      <c r="I303" s="6">
        <f t="shared" si="9"/>
        <v>0</v>
      </c>
    </row>
    <row r="304" spans="1:9" x14ac:dyDescent="0.3">
      <c r="A304" s="153">
        <v>269</v>
      </c>
      <c r="B304" s="1" t="s">
        <v>588</v>
      </c>
      <c r="C304" s="1"/>
      <c r="D304" s="1"/>
      <c r="E304" s="519"/>
      <c r="F304" s="519"/>
      <c r="G304" s="20">
        <v>4</v>
      </c>
      <c r="H304" s="4">
        <v>0</v>
      </c>
      <c r="I304" s="6">
        <f t="shared" si="9"/>
        <v>0</v>
      </c>
    </row>
    <row r="305" spans="1:9" x14ac:dyDescent="0.3">
      <c r="A305" s="152">
        <v>270</v>
      </c>
      <c r="B305" s="1" t="s">
        <v>589</v>
      </c>
      <c r="C305" s="1"/>
      <c r="D305" s="1"/>
      <c r="E305" s="519"/>
      <c r="F305" s="519"/>
      <c r="G305" s="20">
        <v>4</v>
      </c>
      <c r="H305" s="4">
        <v>0</v>
      </c>
      <c r="I305" s="6">
        <f t="shared" si="9"/>
        <v>0</v>
      </c>
    </row>
    <row r="306" spans="1:9" x14ac:dyDescent="0.3">
      <c r="A306" s="153">
        <v>271</v>
      </c>
      <c r="B306" s="1" t="s">
        <v>590</v>
      </c>
      <c r="C306" s="1"/>
      <c r="D306" s="1"/>
      <c r="E306" s="519"/>
      <c r="F306" s="519"/>
      <c r="G306" s="20">
        <v>4</v>
      </c>
      <c r="H306" s="4">
        <v>0</v>
      </c>
      <c r="I306" s="6">
        <f t="shared" si="9"/>
        <v>0</v>
      </c>
    </row>
    <row r="307" spans="1:9" x14ac:dyDescent="0.3">
      <c r="A307" s="152">
        <v>272</v>
      </c>
      <c r="B307" s="5" t="s">
        <v>591</v>
      </c>
      <c r="C307" s="5"/>
      <c r="D307" s="5"/>
      <c r="E307" s="519"/>
      <c r="F307" s="519"/>
      <c r="G307" s="20">
        <v>4</v>
      </c>
      <c r="H307" s="4">
        <v>0</v>
      </c>
      <c r="I307" s="6">
        <f t="shared" si="9"/>
        <v>0</v>
      </c>
    </row>
    <row r="308" spans="1:9" x14ac:dyDescent="0.3">
      <c r="A308" s="153">
        <v>273</v>
      </c>
      <c r="B308" s="1" t="s">
        <v>878</v>
      </c>
      <c r="C308" s="1"/>
      <c r="D308" s="2"/>
      <c r="E308" s="519"/>
      <c r="F308" s="519"/>
      <c r="G308" s="20">
        <v>4</v>
      </c>
      <c r="H308" s="4">
        <v>0</v>
      </c>
      <c r="I308" s="6">
        <f t="shared" si="9"/>
        <v>0</v>
      </c>
    </row>
    <row r="309" spans="1:9" x14ac:dyDescent="0.3">
      <c r="A309" s="152">
        <v>274</v>
      </c>
      <c r="B309" s="1" t="s">
        <v>879</v>
      </c>
      <c r="C309" s="1"/>
      <c r="D309" s="2"/>
      <c r="E309" s="519"/>
      <c r="F309" s="519"/>
      <c r="G309" s="20">
        <v>4</v>
      </c>
      <c r="H309" s="4">
        <v>0</v>
      </c>
      <c r="I309" s="6">
        <f t="shared" si="9"/>
        <v>0</v>
      </c>
    </row>
    <row r="310" spans="1:9" x14ac:dyDescent="0.3">
      <c r="A310" s="153">
        <v>275</v>
      </c>
      <c r="B310" s="22" t="s">
        <v>880</v>
      </c>
      <c r="C310" s="1"/>
      <c r="D310" s="2"/>
      <c r="E310" s="519"/>
      <c r="F310" s="519"/>
      <c r="G310" s="20">
        <v>4</v>
      </c>
      <c r="H310" s="4">
        <v>0</v>
      </c>
      <c r="I310" s="6">
        <f t="shared" si="9"/>
        <v>0</v>
      </c>
    </row>
    <row r="311" spans="1:9" ht="27.6" x14ac:dyDescent="0.3">
      <c r="A311" s="152">
        <v>276</v>
      </c>
      <c r="B311" s="1" t="s">
        <v>592</v>
      </c>
      <c r="C311" s="1"/>
      <c r="D311" s="2"/>
      <c r="E311" s="519"/>
      <c r="F311" s="519"/>
      <c r="G311" s="20">
        <v>1</v>
      </c>
      <c r="H311" s="4">
        <v>0</v>
      </c>
      <c r="I311" s="6">
        <f t="shared" si="9"/>
        <v>0</v>
      </c>
    </row>
    <row r="312" spans="1:9" x14ac:dyDescent="0.3">
      <c r="A312" s="153">
        <v>277</v>
      </c>
      <c r="B312" s="1" t="s">
        <v>593</v>
      </c>
      <c r="C312" s="1"/>
      <c r="D312" s="14"/>
      <c r="E312" s="519"/>
      <c r="F312" s="519"/>
      <c r="G312" s="20">
        <v>4</v>
      </c>
      <c r="H312" s="4">
        <v>0</v>
      </c>
      <c r="I312" s="6">
        <f t="shared" si="9"/>
        <v>0</v>
      </c>
    </row>
    <row r="313" spans="1:9" x14ac:dyDescent="0.3">
      <c r="A313" s="152">
        <v>278</v>
      </c>
      <c r="B313" s="1" t="s">
        <v>556</v>
      </c>
      <c r="C313" s="1"/>
      <c r="D313" s="1"/>
      <c r="E313" s="519"/>
      <c r="F313" s="519"/>
      <c r="G313" s="20">
        <v>1</v>
      </c>
      <c r="H313" s="4">
        <v>0</v>
      </c>
      <c r="I313" s="6">
        <f t="shared" si="9"/>
        <v>0</v>
      </c>
    </row>
    <row r="314" spans="1:9" x14ac:dyDescent="0.3">
      <c r="A314" s="153">
        <v>279</v>
      </c>
      <c r="B314" s="1" t="s">
        <v>557</v>
      </c>
      <c r="C314" s="1"/>
      <c r="D314" s="1"/>
      <c r="E314" s="519"/>
      <c r="F314" s="519"/>
      <c r="G314" s="20">
        <v>2</v>
      </c>
      <c r="H314" s="4">
        <v>0</v>
      </c>
      <c r="I314" s="6">
        <f t="shared" si="9"/>
        <v>0</v>
      </c>
    </row>
    <row r="315" spans="1:9" x14ac:dyDescent="0.3">
      <c r="A315" s="152">
        <v>280</v>
      </c>
      <c r="B315" s="1" t="s">
        <v>558</v>
      </c>
      <c r="C315" s="1"/>
      <c r="D315" s="1"/>
      <c r="E315" s="519"/>
      <c r="F315" s="519"/>
      <c r="G315" s="20">
        <v>2</v>
      </c>
      <c r="H315" s="4">
        <v>0</v>
      </c>
      <c r="I315" s="6">
        <f t="shared" si="9"/>
        <v>0</v>
      </c>
    </row>
    <row r="316" spans="1:9" x14ac:dyDescent="0.3">
      <c r="A316" s="153">
        <v>281</v>
      </c>
      <c r="B316" s="1" t="s">
        <v>559</v>
      </c>
      <c r="C316" s="1"/>
      <c r="D316" s="2"/>
      <c r="E316" s="519"/>
      <c r="F316" s="519"/>
      <c r="G316" s="20">
        <v>4</v>
      </c>
      <c r="H316" s="4">
        <v>0</v>
      </c>
      <c r="I316" s="6">
        <f t="shared" si="9"/>
        <v>0</v>
      </c>
    </row>
    <row r="317" spans="1:9" x14ac:dyDescent="0.3">
      <c r="A317" s="152">
        <v>282</v>
      </c>
      <c r="B317" s="11" t="s">
        <v>594</v>
      </c>
      <c r="C317" s="12"/>
      <c r="D317" s="13"/>
      <c r="E317" s="519"/>
      <c r="F317" s="519"/>
      <c r="G317" s="20">
        <v>2</v>
      </c>
      <c r="H317" s="4">
        <v>0</v>
      </c>
      <c r="I317" s="6">
        <f t="shared" si="9"/>
        <v>0</v>
      </c>
    </row>
    <row r="318" spans="1:9" x14ac:dyDescent="0.3">
      <c r="A318" s="153">
        <v>283</v>
      </c>
      <c r="B318" s="11" t="s">
        <v>595</v>
      </c>
      <c r="C318" s="12"/>
      <c r="D318" s="13"/>
      <c r="E318" s="519"/>
      <c r="F318" s="519"/>
      <c r="G318" s="20">
        <v>1</v>
      </c>
      <c r="H318" s="4">
        <v>0</v>
      </c>
      <c r="I318" s="6">
        <f t="shared" si="9"/>
        <v>0</v>
      </c>
    </row>
    <row r="319" spans="1:9" x14ac:dyDescent="0.3">
      <c r="A319" s="152">
        <v>284</v>
      </c>
      <c r="B319" s="11" t="s">
        <v>596</v>
      </c>
      <c r="C319" s="12"/>
      <c r="D319" s="13"/>
      <c r="E319" s="519"/>
      <c r="F319" s="519"/>
      <c r="G319" s="20">
        <v>6</v>
      </c>
      <c r="H319" s="4">
        <v>0</v>
      </c>
      <c r="I319" s="6">
        <f t="shared" si="9"/>
        <v>0</v>
      </c>
    </row>
    <row r="320" spans="1:9" x14ac:dyDescent="0.3">
      <c r="A320" s="153">
        <v>285</v>
      </c>
      <c r="B320" s="11" t="s">
        <v>421</v>
      </c>
      <c r="C320" s="12"/>
      <c r="D320" s="13"/>
      <c r="E320" s="519"/>
      <c r="F320" s="519"/>
      <c r="G320" s="20">
        <v>4</v>
      </c>
      <c r="H320" s="4">
        <v>0</v>
      </c>
      <c r="I320" s="6">
        <f t="shared" si="9"/>
        <v>0</v>
      </c>
    </row>
    <row r="321" spans="1:9" ht="27.6" x14ac:dyDescent="0.3">
      <c r="A321" s="152">
        <v>286</v>
      </c>
      <c r="B321" s="11" t="s">
        <v>877</v>
      </c>
      <c r="C321" s="12"/>
      <c r="D321" s="13"/>
      <c r="E321" s="519"/>
      <c r="F321" s="519"/>
      <c r="G321" s="20">
        <v>4</v>
      </c>
      <c r="H321" s="4">
        <v>0</v>
      </c>
      <c r="I321" s="6">
        <f t="shared" si="9"/>
        <v>0</v>
      </c>
    </row>
    <row r="322" spans="1:9" ht="27.6" x14ac:dyDescent="0.3">
      <c r="A322" s="153">
        <v>287</v>
      </c>
      <c r="B322" s="11" t="s">
        <v>881</v>
      </c>
      <c r="C322" s="12"/>
      <c r="D322" s="13"/>
      <c r="E322" s="519"/>
      <c r="F322" s="519"/>
      <c r="G322" s="20">
        <v>4</v>
      </c>
      <c r="H322" s="4">
        <v>0</v>
      </c>
      <c r="I322" s="6">
        <f t="shared" si="9"/>
        <v>0</v>
      </c>
    </row>
    <row r="323" spans="1:9" x14ac:dyDescent="0.3">
      <c r="A323" s="152">
        <v>288</v>
      </c>
      <c r="B323" s="11" t="s">
        <v>597</v>
      </c>
      <c r="C323" s="12"/>
      <c r="D323" s="13"/>
      <c r="E323" s="519"/>
      <c r="F323" s="519"/>
      <c r="G323" s="20">
        <v>1</v>
      </c>
      <c r="H323" s="4">
        <v>0</v>
      </c>
      <c r="I323" s="6">
        <f t="shared" si="9"/>
        <v>0</v>
      </c>
    </row>
    <row r="324" spans="1:9" x14ac:dyDescent="0.3">
      <c r="A324" s="153">
        <v>289</v>
      </c>
      <c r="B324" s="45" t="s">
        <v>598</v>
      </c>
      <c r="C324" s="43" t="s">
        <v>978</v>
      </c>
      <c r="D324" s="46" t="s">
        <v>979</v>
      </c>
      <c r="E324" s="519"/>
      <c r="F324" s="519"/>
      <c r="G324" s="20">
        <v>1</v>
      </c>
      <c r="H324" s="4">
        <v>0</v>
      </c>
      <c r="I324" s="6">
        <f t="shared" si="9"/>
        <v>0</v>
      </c>
    </row>
    <row r="325" spans="1:9" x14ac:dyDescent="0.3">
      <c r="A325" s="152">
        <v>290</v>
      </c>
      <c r="B325" s="46" t="s">
        <v>599</v>
      </c>
      <c r="C325" s="46" t="s">
        <v>539</v>
      </c>
      <c r="D325" s="46" t="s">
        <v>977</v>
      </c>
      <c r="E325" s="514"/>
      <c r="F325" s="514"/>
      <c r="G325" s="3">
        <v>1</v>
      </c>
      <c r="H325" s="4">
        <v>0</v>
      </c>
      <c r="I325" s="6">
        <f t="shared" ref="I325:I326" si="10">G325*ROUND(H325, 2)</f>
        <v>0</v>
      </c>
    </row>
    <row r="326" spans="1:9" x14ac:dyDescent="0.3">
      <c r="A326" s="153">
        <v>291</v>
      </c>
      <c r="B326" s="186" t="s">
        <v>668</v>
      </c>
      <c r="C326" s="39"/>
      <c r="D326" s="187"/>
      <c r="E326" s="524"/>
      <c r="F326" s="524"/>
      <c r="G326" s="42">
        <v>1</v>
      </c>
      <c r="H326" s="4">
        <v>0</v>
      </c>
      <c r="I326" s="40">
        <f t="shared" si="10"/>
        <v>0</v>
      </c>
    </row>
    <row r="327" spans="1:9" ht="15" thickBot="1" x14ac:dyDescent="0.35">
      <c r="A327" s="191">
        <v>292</v>
      </c>
      <c r="B327" s="183" t="s">
        <v>670</v>
      </c>
      <c r="C327" s="31"/>
      <c r="D327" s="188"/>
      <c r="E327" s="521"/>
      <c r="F327" s="521"/>
      <c r="G327" s="32">
        <v>8</v>
      </c>
      <c r="H327" s="50">
        <v>0</v>
      </c>
      <c r="I327" s="33">
        <f t="shared" si="9"/>
        <v>0</v>
      </c>
    </row>
    <row r="328" spans="1:9" ht="15" thickBot="1" x14ac:dyDescent="0.35">
      <c r="H328" s="100" t="s">
        <v>1041</v>
      </c>
      <c r="I328" s="102">
        <f>SUM(I291:I327)</f>
        <v>0</v>
      </c>
    </row>
    <row r="329" spans="1:9" ht="16.2" customHeight="1" thickBot="1" x14ac:dyDescent="0.35"/>
    <row r="330" spans="1:9" ht="15" customHeight="1" thickBot="1" x14ac:dyDescent="0.35">
      <c r="A330" s="637" t="s">
        <v>1008</v>
      </c>
      <c r="B330" s="638"/>
      <c r="C330" s="638"/>
      <c r="D330" s="638"/>
      <c r="E330" s="638"/>
      <c r="F330" s="638"/>
      <c r="G330" s="638"/>
      <c r="H330" s="639"/>
      <c r="I330" s="63">
        <f>I92+I180+I232+I253+I286+I328</f>
        <v>0</v>
      </c>
    </row>
    <row r="331" spans="1:9" x14ac:dyDescent="0.3">
      <c r="C331" s="175"/>
    </row>
    <row r="332" spans="1:9" x14ac:dyDescent="0.3">
      <c r="C332" s="192"/>
    </row>
    <row r="333" spans="1:9" x14ac:dyDescent="0.3">
      <c r="B333" s="60" t="s">
        <v>1004</v>
      </c>
      <c r="C333" s="129"/>
      <c r="D333" s="58"/>
      <c r="E333" s="58"/>
    </row>
    <row r="334" spans="1:9" x14ac:dyDescent="0.3">
      <c r="B334" s="129"/>
      <c r="C334" s="129"/>
      <c r="D334" s="58"/>
      <c r="E334" s="58"/>
    </row>
    <row r="335" spans="1:9" x14ac:dyDescent="0.3">
      <c r="B335" s="129"/>
      <c r="C335" s="129"/>
      <c r="D335" s="58"/>
      <c r="E335" s="58"/>
    </row>
    <row r="336" spans="1:9" x14ac:dyDescent="0.3">
      <c r="B336" s="58"/>
      <c r="C336" s="58"/>
      <c r="D336" s="132"/>
      <c r="E336" s="64"/>
      <c r="F336" s="64"/>
      <c r="G336" s="64"/>
    </row>
    <row r="337" spans="2:7" x14ac:dyDescent="0.3">
      <c r="B337" s="129"/>
      <c r="C337" s="129"/>
      <c r="D337" s="65"/>
      <c r="E337" s="569" t="s">
        <v>1005</v>
      </c>
      <c r="F337" s="569"/>
      <c r="G337" s="569"/>
    </row>
    <row r="338" spans="2:7" x14ac:dyDescent="0.3">
      <c r="B338" s="58"/>
      <c r="C338" s="58"/>
      <c r="D338" s="58"/>
      <c r="E338" s="569" t="s">
        <v>1006</v>
      </c>
      <c r="F338" s="569"/>
      <c r="G338" s="569"/>
    </row>
    <row r="339" spans="2:7" x14ac:dyDescent="0.3">
      <c r="B339" s="58"/>
      <c r="C339" s="58"/>
      <c r="D339" s="539"/>
      <c r="E339" s="569" t="s">
        <v>1007</v>
      </c>
      <c r="F339" s="569"/>
      <c r="G339" s="569"/>
    </row>
    <row r="340" spans="2:7" x14ac:dyDescent="0.3">
      <c r="B340" s="58"/>
      <c r="C340" s="58"/>
      <c r="D340" s="539"/>
      <c r="E340" s="539"/>
      <c r="F340" s="94"/>
      <c r="G340" s="94"/>
    </row>
  </sheetData>
  <sheetProtection algorithmName="SHA-512" hashValue="PRmLqRvsAvlrYzybtUJyA/VbJevRNdpJdQw46C8i9TadqEFK1qCB2f6jq7CUGKIyz1kL3sMW+Zi1RCE3OtWUyQ==" saltValue="+gdTzQvYCKuMlkzPDIxFaQ==" spinCount="100000" sheet="1" objects="1" scenarios="1"/>
  <mergeCells count="54">
    <mergeCell ref="H1:I1"/>
    <mergeCell ref="A288:B288"/>
    <mergeCell ref="A289:A290"/>
    <mergeCell ref="B289:B290"/>
    <mergeCell ref="C289:D289"/>
    <mergeCell ref="E289:F289"/>
    <mergeCell ref="G256:G257"/>
    <mergeCell ref="H256:H257"/>
    <mergeCell ref="I256:I257"/>
    <mergeCell ref="G236:G237"/>
    <mergeCell ref="H289:H290"/>
    <mergeCell ref="I289:I290"/>
    <mergeCell ref="G289:G290"/>
    <mergeCell ref="A255:B255"/>
    <mergeCell ref="C256:D256"/>
    <mergeCell ref="E256:F256"/>
    <mergeCell ref="H236:H237"/>
    <mergeCell ref="G183:G184"/>
    <mergeCell ref="A7:B7"/>
    <mergeCell ref="I183:I184"/>
    <mergeCell ref="A235:B235"/>
    <mergeCell ref="H183:H184"/>
    <mergeCell ref="A256:A257"/>
    <mergeCell ref="B256:B257"/>
    <mergeCell ref="I236:I237"/>
    <mergeCell ref="I8:I9"/>
    <mergeCell ref="A95:A96"/>
    <mergeCell ref="B95:B96"/>
    <mergeCell ref="C95:D95"/>
    <mergeCell ref="E95:F95"/>
    <mergeCell ref="G95:G96"/>
    <mergeCell ref="H95:H96"/>
    <mergeCell ref="I95:I96"/>
    <mergeCell ref="A94:B94"/>
    <mergeCell ref="A236:A237"/>
    <mergeCell ref="B236:B237"/>
    <mergeCell ref="C236:D236"/>
    <mergeCell ref="E236:F236"/>
    <mergeCell ref="A3:I3"/>
    <mergeCell ref="E337:G337"/>
    <mergeCell ref="E338:G338"/>
    <mergeCell ref="E339:G339"/>
    <mergeCell ref="A330:H330"/>
    <mergeCell ref="A8:A9"/>
    <mergeCell ref="B8:B9"/>
    <mergeCell ref="C8:D8"/>
    <mergeCell ref="E8:F8"/>
    <mergeCell ref="G8:G9"/>
    <mergeCell ref="H8:H9"/>
    <mergeCell ref="A182:B182"/>
    <mergeCell ref="A183:A184"/>
    <mergeCell ref="B183:B184"/>
    <mergeCell ref="C183:D183"/>
    <mergeCell ref="E183:F183"/>
  </mergeCells>
  <pageMargins left="0.7" right="0.7" top="0.75" bottom="0.75" header="0.3" footer="0.3"/>
  <pageSetup paperSize="9" scale="68" fitToHeight="0" orientation="landscape" horizontalDpi="4294967295" verticalDpi="4294967295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view="pageLayout" zoomScaleNormal="100" workbookViewId="0">
      <selection activeCell="C1" sqref="C1:D1"/>
    </sheetView>
  </sheetViews>
  <sheetFormatPr defaultRowHeight="14.4" x14ac:dyDescent="0.3"/>
  <cols>
    <col min="1" max="1" width="60.6640625" style="91" customWidth="1"/>
    <col min="2" max="2" width="34.6640625" style="91" customWidth="1"/>
    <col min="3" max="3" width="17.6640625" style="91" customWidth="1"/>
    <col min="4" max="4" width="16.88671875" style="91" customWidth="1"/>
    <col min="5" max="16384" width="8.88671875" style="91"/>
  </cols>
  <sheetData>
    <row r="1" spans="1:4" ht="35.25" customHeight="1" x14ac:dyDescent="0.3">
      <c r="A1" s="664"/>
      <c r="B1" s="665"/>
      <c r="C1" s="666" t="s">
        <v>1048</v>
      </c>
      <c r="D1" s="667"/>
    </row>
    <row r="2" spans="1:4" x14ac:dyDescent="0.3">
      <c r="A2" s="133"/>
      <c r="B2" s="44"/>
      <c r="C2" s="96"/>
      <c r="D2" s="134"/>
    </row>
    <row r="3" spans="1:4" ht="36.6" customHeight="1" x14ac:dyDescent="0.3">
      <c r="A3" s="617" t="s">
        <v>1010</v>
      </c>
      <c r="B3" s="618"/>
      <c r="C3" s="618"/>
      <c r="D3" s="618"/>
    </row>
    <row r="4" spans="1:4" x14ac:dyDescent="0.3">
      <c r="A4" s="135"/>
      <c r="B4" s="49"/>
      <c r="C4" s="136"/>
      <c r="D4" s="137"/>
    </row>
    <row r="5" spans="1:4" ht="15.6" x14ac:dyDescent="0.3">
      <c r="A5" s="668" t="s">
        <v>995</v>
      </c>
      <c r="B5" s="669"/>
      <c r="C5" s="669"/>
      <c r="D5" s="669"/>
    </row>
    <row r="6" spans="1:4" ht="15" thickBot="1" x14ac:dyDescent="0.35">
      <c r="A6" s="138"/>
      <c r="B6" s="71"/>
      <c r="C6" s="139"/>
      <c r="D6" s="139"/>
    </row>
    <row r="7" spans="1:4" ht="55.8" thickBot="1" x14ac:dyDescent="0.35">
      <c r="A7" s="501" t="s">
        <v>871</v>
      </c>
      <c r="B7" s="502" t="s">
        <v>1016</v>
      </c>
      <c r="C7" s="503" t="s">
        <v>1042</v>
      </c>
      <c r="D7" s="504" t="s">
        <v>1043</v>
      </c>
    </row>
    <row r="8" spans="1:4" x14ac:dyDescent="0.3">
      <c r="A8" s="505" t="s">
        <v>872</v>
      </c>
      <c r="B8" s="506">
        <v>900</v>
      </c>
      <c r="C8" s="507">
        <v>0</v>
      </c>
      <c r="D8" s="508">
        <f>B8*ROUND(C8,2)</f>
        <v>0</v>
      </c>
    </row>
    <row r="9" spans="1:4" x14ac:dyDescent="0.3">
      <c r="A9" s="86" t="s">
        <v>873</v>
      </c>
      <c r="B9" s="140">
        <v>200</v>
      </c>
      <c r="C9" s="143">
        <v>0</v>
      </c>
      <c r="D9" s="141">
        <f>B9*ROUND(C9,2)</f>
        <v>0</v>
      </c>
    </row>
    <row r="10" spans="1:4" x14ac:dyDescent="0.3">
      <c r="A10" s="86" t="s">
        <v>874</v>
      </c>
      <c r="B10" s="140">
        <v>200</v>
      </c>
      <c r="C10" s="143">
        <v>0</v>
      </c>
      <c r="D10" s="141">
        <f>B10*ROUND(C10,2)</f>
        <v>0</v>
      </c>
    </row>
    <row r="11" spans="1:4" x14ac:dyDescent="0.3">
      <c r="A11" s="86" t="s">
        <v>875</v>
      </c>
      <c r="B11" s="140">
        <v>140</v>
      </c>
      <c r="C11" s="143">
        <v>0</v>
      </c>
      <c r="D11" s="141">
        <f>B11*ROUND(C11,2)</f>
        <v>0</v>
      </c>
    </row>
    <row r="12" spans="1:4" x14ac:dyDescent="0.3">
      <c r="A12" s="195" t="s">
        <v>1029</v>
      </c>
      <c r="B12" s="140">
        <v>70</v>
      </c>
      <c r="C12" s="143">
        <v>0</v>
      </c>
      <c r="D12" s="141">
        <f t="shared" ref="D12:D14" si="0">B12*ROUND(C12,2)</f>
        <v>0</v>
      </c>
    </row>
    <row r="13" spans="1:4" x14ac:dyDescent="0.3">
      <c r="A13" s="195" t="s">
        <v>1030</v>
      </c>
      <c r="B13" s="140">
        <v>70</v>
      </c>
      <c r="C13" s="143">
        <v>0</v>
      </c>
      <c r="D13" s="141">
        <f t="shared" si="0"/>
        <v>0</v>
      </c>
    </row>
    <row r="14" spans="1:4" x14ac:dyDescent="0.3">
      <c r="A14" s="195" t="s">
        <v>1031</v>
      </c>
      <c r="B14" s="140">
        <v>70</v>
      </c>
      <c r="C14" s="143">
        <v>0</v>
      </c>
      <c r="D14" s="141">
        <f t="shared" si="0"/>
        <v>0</v>
      </c>
    </row>
    <row r="15" spans="1:4" ht="15" thickBot="1" x14ac:dyDescent="0.35">
      <c r="A15" s="509" t="s">
        <v>1032</v>
      </c>
      <c r="B15" s="510">
        <v>150</v>
      </c>
      <c r="C15" s="511">
        <v>0</v>
      </c>
      <c r="D15" s="512">
        <f>B15*ROUND(C15,2)</f>
        <v>0</v>
      </c>
    </row>
    <row r="16" spans="1:4" ht="15" thickBot="1" x14ac:dyDescent="0.35">
      <c r="A16" s="88" t="s">
        <v>876</v>
      </c>
      <c r="B16" s="196">
        <f>SUM(B8:B15)</f>
        <v>1800</v>
      </c>
      <c r="C16" s="89"/>
      <c r="D16" s="142">
        <f>SUM(D8:D15)</f>
        <v>0</v>
      </c>
    </row>
    <row r="17" spans="1:4" ht="14.4" customHeight="1" x14ac:dyDescent="0.3"/>
    <row r="20" spans="1:4" x14ac:dyDescent="0.3">
      <c r="A20" s="60" t="s">
        <v>1004</v>
      </c>
      <c r="B20" s="129"/>
      <c r="C20" s="58"/>
      <c r="D20" s="58"/>
    </row>
    <row r="21" spans="1:4" x14ac:dyDescent="0.3">
      <c r="A21" s="58"/>
      <c r="B21" s="58"/>
      <c r="C21" s="58"/>
      <c r="D21" s="58"/>
    </row>
    <row r="22" spans="1:4" x14ac:dyDescent="0.3">
      <c r="A22" s="58"/>
      <c r="B22" s="58"/>
      <c r="C22" s="58"/>
      <c r="D22" s="58"/>
    </row>
    <row r="23" spans="1:4" x14ac:dyDescent="0.3">
      <c r="A23" s="58"/>
      <c r="B23" s="58"/>
      <c r="C23" s="615"/>
      <c r="D23" s="615"/>
    </row>
    <row r="24" spans="1:4" x14ac:dyDescent="0.3">
      <c r="A24" s="129"/>
      <c r="B24" s="129"/>
      <c r="C24" s="569" t="s">
        <v>1005</v>
      </c>
      <c r="D24" s="569"/>
    </row>
    <row r="25" spans="1:4" x14ac:dyDescent="0.3">
      <c r="A25" s="58"/>
      <c r="B25" s="58"/>
      <c r="C25" s="569" t="s">
        <v>1006</v>
      </c>
      <c r="D25" s="569"/>
    </row>
    <row r="26" spans="1:4" x14ac:dyDescent="0.3">
      <c r="A26" s="58"/>
      <c r="B26" s="58"/>
      <c r="C26" s="569" t="s">
        <v>1007</v>
      </c>
      <c r="D26" s="569"/>
    </row>
  </sheetData>
  <sheetProtection algorithmName="SHA-512" hashValue="0hK3zOfFmyS6e1FZz7GKXdAJ/FHhlZKPLw3FG+9PSn7PbnLR8ewuU47HCf860rcx215vdpFuhWPu8z49t6pclg==" saltValue="FbhmzJhV1knu5DkSS80Mgg==" spinCount="100000" sheet="1" objects="1" scenarios="1"/>
  <mergeCells count="8">
    <mergeCell ref="C23:D23"/>
    <mergeCell ref="C24:D24"/>
    <mergeCell ref="C25:D25"/>
    <mergeCell ref="C26:D26"/>
    <mergeCell ref="A1:B1"/>
    <mergeCell ref="A3:D3"/>
    <mergeCell ref="C1:D1"/>
    <mergeCell ref="A5:D5"/>
  </mergeCells>
  <pageMargins left="0.7" right="0.7" top="0.75" bottom="0.75" header="0.3" footer="0.3"/>
  <pageSetup paperSize="9" orientation="landscape" horizontalDpi="4294967295" verticalDpi="4294967295" r:id="rId1"/>
  <headerFooter>
    <oddFooter>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view="pageLayout" zoomScaleNormal="100" workbookViewId="0">
      <selection activeCell="B1" sqref="B1"/>
    </sheetView>
  </sheetViews>
  <sheetFormatPr defaultRowHeight="14.4" x14ac:dyDescent="0.3"/>
  <cols>
    <col min="1" max="1" width="46.21875" style="91" customWidth="1"/>
    <col min="2" max="2" width="33.5546875" style="91" customWidth="1"/>
    <col min="3" max="16384" width="8.88671875" style="91"/>
  </cols>
  <sheetData>
    <row r="1" spans="1:4" ht="31.8" customHeight="1" x14ac:dyDescent="0.3">
      <c r="B1" s="545" t="s">
        <v>1049</v>
      </c>
      <c r="C1" s="72"/>
      <c r="D1" s="73"/>
    </row>
    <row r="4" spans="1:4" x14ac:dyDescent="0.3">
      <c r="A4" s="631" t="s">
        <v>1013</v>
      </c>
      <c r="B4" s="632"/>
    </row>
    <row r="5" spans="1:4" ht="51" customHeight="1" x14ac:dyDescent="0.3">
      <c r="A5" s="631"/>
      <c r="B5" s="632"/>
    </row>
    <row r="6" spans="1:4" ht="15.6" x14ac:dyDescent="0.3">
      <c r="A6" s="540"/>
      <c r="B6" s="541"/>
    </row>
    <row r="7" spans="1:4" ht="15.6" x14ac:dyDescent="0.3">
      <c r="A7" s="670" t="s">
        <v>999</v>
      </c>
      <c r="B7" s="671"/>
    </row>
    <row r="8" spans="1:4" ht="16.2" thickBot="1" x14ac:dyDescent="0.35">
      <c r="A8" s="540"/>
      <c r="B8" s="541"/>
    </row>
    <row r="9" spans="1:4" ht="15" customHeight="1" x14ac:dyDescent="0.3">
      <c r="A9" s="131" t="s">
        <v>997</v>
      </c>
      <c r="B9" s="67">
        <f>'Príl.č.1 k B2 - Servis '!D842</f>
        <v>0</v>
      </c>
    </row>
    <row r="10" spans="1:4" ht="15" customHeight="1" x14ac:dyDescent="0.3">
      <c r="A10" s="66" t="s">
        <v>998</v>
      </c>
      <c r="B10" s="68">
        <f>'Príl. č.3 k B.2 - Náhr. diely'!I330</f>
        <v>0</v>
      </c>
    </row>
    <row r="11" spans="1:4" ht="15" customHeight="1" thickBot="1" x14ac:dyDescent="0.35">
      <c r="A11" s="70" t="s">
        <v>995</v>
      </c>
      <c r="B11" s="69">
        <f>'Príl. č.4 k B.2 - Hod. sadzba '!D16</f>
        <v>0</v>
      </c>
    </row>
    <row r="12" spans="1:4" ht="28.05" customHeight="1" thickBot="1" x14ac:dyDescent="0.35">
      <c r="A12" s="52" t="s">
        <v>1012</v>
      </c>
      <c r="B12" s="53">
        <f>SUM(B9:B11)</f>
        <v>0</v>
      </c>
    </row>
    <row r="13" spans="1:4" ht="13.8" customHeight="1" x14ac:dyDescent="0.3">
      <c r="A13" s="54"/>
      <c r="B13" s="55"/>
    </row>
    <row r="17" spans="1:4" x14ac:dyDescent="0.3">
      <c r="A17" s="60" t="s">
        <v>1009</v>
      </c>
    </row>
    <row r="23" spans="1:4" x14ac:dyDescent="0.3">
      <c r="B23" s="64"/>
      <c r="C23" s="132"/>
      <c r="D23" s="132"/>
    </row>
    <row r="24" spans="1:4" x14ac:dyDescent="0.3">
      <c r="B24" s="539" t="s">
        <v>1005</v>
      </c>
      <c r="C24" s="65"/>
      <c r="D24" s="65"/>
    </row>
    <row r="25" spans="1:4" x14ac:dyDescent="0.3">
      <c r="B25" s="539" t="s">
        <v>1006</v>
      </c>
      <c r="C25" s="65"/>
      <c r="D25" s="65"/>
    </row>
    <row r="26" spans="1:4" x14ac:dyDescent="0.3">
      <c r="B26" s="539" t="s">
        <v>1007</v>
      </c>
      <c r="C26" s="65"/>
      <c r="D26" s="65"/>
    </row>
  </sheetData>
  <sheetProtection algorithmName="SHA-512" hashValue="6h+WzC4BxNhuBY8E9bRBUIMXx6YpXVHEB24PjdoAlcy9QizrPGwo3dQCUToGMQeFcuXRp22Otej2u2CwzKTUAQ==" saltValue="Qi3q1ISzVprQJE8p+bfuJQ==" spinCount="100000" sheet="1" objects="1" scenarios="1"/>
  <mergeCells count="2">
    <mergeCell ref="A4:B5"/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Príl.č.1 k A.2 Návrh na plnenie</vt:lpstr>
      <vt:lpstr>Príl.č.1 k B2 - Servis </vt:lpstr>
      <vt:lpstr>Pril.č.2 k B2 - Sumár</vt:lpstr>
      <vt:lpstr>Príl. č.3 k B.2 - Náhr. diely</vt:lpstr>
      <vt:lpstr>Príl. č.4 k B.2 - Hod. sadzba </vt:lpstr>
      <vt:lpstr>Príl.č.5 - Rekapitulácia</vt:lpstr>
      <vt:lpstr>'Príl.č.1 k B2 - Servis '!Oblasť_tlače</vt:lpstr>
      <vt:lpstr>'Príl.č.5 - Rekapitulácia'!Oblasť_tlače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2025-01-16T12:25:24Z</dcterms:modified>
</cp:coreProperties>
</file>