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195" firstSheet="2" activeTab="2"/>
  </bookViews>
  <sheets>
    <sheet name="Pokyny pro vyplnění" sheetId="11" state="hidden" r:id="rId1"/>
    <sheet name="VzorPolozky" sheetId="10" state="hidden" r:id="rId2"/>
    <sheet name="Zahrada" sheetId="12" r:id="rId3"/>
    <sheet name="List1" sheetId="13" r:id="rId4"/>
  </sheets>
  <externalReferences>
    <externalReference r:id="rId5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Zahrada!$1:$7</definedName>
    <definedName name="oadresa">#REF!</definedName>
    <definedName name="_xlnm.Print_Area" localSheetId="2">Zahrada!$A$1:$V$111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40" i="12" l="1"/>
  <c r="G39" i="12"/>
  <c r="G42" i="12" l="1"/>
  <c r="G30" i="12"/>
  <c r="G37" i="12" l="1"/>
  <c r="G36" i="12" s="1"/>
  <c r="G22" i="12"/>
  <c r="G9" i="12"/>
  <c r="G13" i="12"/>
  <c r="G15" i="12"/>
  <c r="G17" i="12"/>
  <c r="G20" i="12"/>
  <c r="G21" i="12"/>
  <c r="G24" i="12"/>
  <c r="G27" i="12"/>
  <c r="G29" i="12"/>
  <c r="G32" i="12"/>
  <c r="G34" i="12"/>
  <c r="G11" i="12"/>
  <c r="G8" i="12" l="1"/>
  <c r="G95" i="12"/>
  <c r="G77" i="12"/>
  <c r="G96" i="12" l="1"/>
  <c r="G93" i="12"/>
  <c r="G91" i="12"/>
  <c r="G99" i="12" l="1"/>
  <c r="G78" i="12"/>
  <c r="G76" i="12"/>
  <c r="G74" i="12"/>
  <c r="G73" i="12" s="1"/>
  <c r="G71" i="12"/>
  <c r="G69" i="12"/>
  <c r="G68" i="12" s="1"/>
  <c r="G66" i="12"/>
  <c r="G64" i="12"/>
  <c r="G47" i="12"/>
  <c r="G49" i="12"/>
  <c r="G51" i="12"/>
  <c r="G53" i="12"/>
  <c r="G55" i="12"/>
  <c r="G57" i="12"/>
  <c r="G59" i="12"/>
  <c r="G61" i="12"/>
  <c r="G45" i="12"/>
  <c r="G44" i="12" l="1"/>
  <c r="G63" i="12"/>
  <c r="G41" i="12"/>
  <c r="G75" i="12"/>
  <c r="G80" i="12" s="1"/>
  <c r="I11" i="12"/>
  <c r="K11" i="12"/>
  <c r="M11" i="12"/>
  <c r="O11" i="12"/>
  <c r="Q11" i="12"/>
  <c r="V11" i="12"/>
  <c r="I13" i="12"/>
  <c r="K13" i="12"/>
  <c r="M13" i="12"/>
  <c r="O13" i="12"/>
  <c r="Q13" i="12"/>
  <c r="V13" i="12"/>
  <c r="I15" i="12"/>
  <c r="K15" i="12"/>
  <c r="M15" i="12"/>
  <c r="O15" i="12"/>
  <c r="Q15" i="12"/>
  <c r="V15" i="12"/>
  <c r="I17" i="12"/>
  <c r="K17" i="12"/>
  <c r="M17" i="12"/>
  <c r="O17" i="12"/>
  <c r="Q17" i="12"/>
  <c r="V17" i="12"/>
  <c r="I20" i="12"/>
  <c r="K20" i="12"/>
  <c r="M20" i="12"/>
  <c r="O20" i="12"/>
  <c r="Q20" i="12"/>
  <c r="V20" i="12"/>
  <c r="I21" i="12"/>
  <c r="K21" i="12"/>
  <c r="M21" i="12"/>
  <c r="O21" i="12"/>
  <c r="Q21" i="12"/>
  <c r="V21" i="12"/>
  <c r="I24" i="12"/>
  <c r="K24" i="12"/>
  <c r="M24" i="12"/>
  <c r="O24" i="12"/>
  <c r="Q24" i="12"/>
  <c r="V24" i="12"/>
  <c r="I27" i="12"/>
  <c r="K27" i="12"/>
  <c r="M27" i="12"/>
  <c r="O27" i="12"/>
  <c r="Q27" i="12"/>
  <c r="V27" i="12"/>
  <c r="I29" i="12"/>
  <c r="K29" i="12"/>
  <c r="M29" i="12"/>
  <c r="O29" i="12"/>
  <c r="Q29" i="12"/>
  <c r="V29" i="12"/>
  <c r="I32" i="12"/>
  <c r="K32" i="12"/>
  <c r="M32" i="12"/>
  <c r="O32" i="12"/>
  <c r="Q32" i="12"/>
  <c r="V32" i="12"/>
  <c r="I34" i="12"/>
  <c r="K34" i="12"/>
  <c r="M34" i="12"/>
  <c r="O34" i="12"/>
  <c r="Q34" i="12"/>
  <c r="V34" i="12"/>
  <c r="I37" i="12"/>
  <c r="K37" i="12"/>
  <c r="M37" i="12"/>
  <c r="O37" i="12"/>
  <c r="Q37" i="12"/>
  <c r="V37" i="12"/>
  <c r="I45" i="12"/>
  <c r="K45" i="12"/>
  <c r="M45" i="12"/>
  <c r="O45" i="12"/>
  <c r="Q45" i="12"/>
  <c r="V45" i="12"/>
  <c r="I47" i="12"/>
  <c r="K47" i="12"/>
  <c r="M47" i="12"/>
  <c r="O47" i="12"/>
  <c r="Q47" i="12"/>
  <c r="V47" i="12"/>
  <c r="I49" i="12"/>
  <c r="K49" i="12"/>
  <c r="M49" i="12"/>
  <c r="O49" i="12"/>
  <c r="Q49" i="12"/>
  <c r="V49" i="12"/>
  <c r="I51" i="12"/>
  <c r="K51" i="12"/>
  <c r="M51" i="12"/>
  <c r="O51" i="12"/>
  <c r="Q51" i="12"/>
  <c r="V51" i="12"/>
  <c r="I53" i="12"/>
  <c r="K53" i="12"/>
  <c r="M53" i="12"/>
  <c r="O53" i="12"/>
  <c r="Q53" i="12"/>
  <c r="V53" i="12"/>
  <c r="I55" i="12"/>
  <c r="K55" i="12"/>
  <c r="M55" i="12"/>
  <c r="O55" i="12"/>
  <c r="Q55" i="12"/>
  <c r="V55" i="12"/>
  <c r="I57" i="12"/>
  <c r="K57" i="12"/>
  <c r="M57" i="12"/>
  <c r="O57" i="12"/>
  <c r="Q57" i="12"/>
  <c r="V57" i="12"/>
  <c r="I59" i="12"/>
  <c r="K59" i="12"/>
  <c r="M59" i="12"/>
  <c r="O59" i="12"/>
  <c r="Q59" i="12"/>
  <c r="V59" i="12"/>
  <c r="I61" i="12"/>
  <c r="K61" i="12"/>
  <c r="M61" i="12"/>
  <c r="O61" i="12"/>
  <c r="Q61" i="12"/>
  <c r="V61" i="12"/>
  <c r="I64" i="12"/>
  <c r="K64" i="12"/>
  <c r="M64" i="12"/>
  <c r="O64" i="12"/>
  <c r="Q64" i="12"/>
  <c r="V64" i="12"/>
  <c r="I66" i="12"/>
  <c r="K66" i="12"/>
  <c r="M66" i="12"/>
  <c r="O66" i="12"/>
  <c r="Q66" i="12"/>
  <c r="V66" i="12"/>
  <c r="I69" i="12"/>
  <c r="K69" i="12"/>
  <c r="M69" i="12"/>
  <c r="O69" i="12"/>
  <c r="Q69" i="12"/>
  <c r="V69" i="12"/>
  <c r="I71" i="12"/>
  <c r="K71" i="12"/>
  <c r="M71" i="12"/>
  <c r="O71" i="12"/>
  <c r="Q71" i="12"/>
  <c r="V71" i="12"/>
  <c r="I74" i="12"/>
  <c r="I73" i="12" s="1"/>
  <c r="K74" i="12"/>
  <c r="K73" i="12" s="1"/>
  <c r="M74" i="12"/>
  <c r="M73" i="12" s="1"/>
  <c r="O74" i="12"/>
  <c r="O73" i="12" s="1"/>
  <c r="Q74" i="12"/>
  <c r="Q73" i="12" s="1"/>
  <c r="V74" i="12"/>
  <c r="V73" i="12" s="1"/>
  <c r="I76" i="12"/>
  <c r="K76" i="12"/>
  <c r="M76" i="12"/>
  <c r="O76" i="12"/>
  <c r="Q76" i="12"/>
  <c r="V76" i="12"/>
  <c r="I78" i="12"/>
  <c r="K78" i="12"/>
  <c r="M78" i="12"/>
  <c r="O78" i="12"/>
  <c r="Q78" i="12"/>
  <c r="V78" i="12"/>
  <c r="G102" i="12" l="1"/>
  <c r="V75" i="12"/>
  <c r="K75" i="12"/>
  <c r="M68" i="12"/>
  <c r="O63" i="12"/>
  <c r="O41" i="12"/>
  <c r="O68" i="12"/>
  <c r="Q63" i="12"/>
  <c r="I63" i="12"/>
  <c r="Q41" i="12"/>
  <c r="I41" i="12"/>
  <c r="M75" i="12"/>
  <c r="Q44" i="12"/>
  <c r="I44" i="12"/>
  <c r="Q8" i="12"/>
  <c r="O75" i="12"/>
  <c r="Q68" i="12"/>
  <c r="I68" i="12"/>
  <c r="V63" i="12"/>
  <c r="K63" i="12"/>
  <c r="V44" i="12"/>
  <c r="K44" i="12"/>
  <c r="V41" i="12"/>
  <c r="K41" i="12"/>
  <c r="Q36" i="12"/>
  <c r="I36" i="12"/>
  <c r="V8" i="12"/>
  <c r="K8" i="12"/>
  <c r="O36" i="12"/>
  <c r="I8" i="12"/>
  <c r="O44" i="12"/>
  <c r="M36" i="12"/>
  <c r="O8" i="12"/>
  <c r="Q75" i="12"/>
  <c r="I75" i="12"/>
  <c r="V68" i="12"/>
  <c r="K68" i="12"/>
  <c r="M63" i="12"/>
  <c r="M44" i="12"/>
  <c r="M41" i="12"/>
  <c r="V36" i="12"/>
  <c r="K36" i="12"/>
  <c r="M8" i="12"/>
  <c r="G103" i="12" l="1"/>
  <c r="G104" i="12" s="1"/>
</calcChain>
</file>

<file path=xl/sharedStrings.xml><?xml version="1.0" encoding="utf-8"?>
<sst xmlns="http://schemas.openxmlformats.org/spreadsheetml/2006/main" count="352" uniqueCount="189">
  <si>
    <t xml:space="preserve">Položkový rozpočet </t>
  </si>
  <si>
    <t>S:</t>
  </si>
  <si>
    <t>O:</t>
  </si>
  <si>
    <t>R:</t>
  </si>
  <si>
    <t>Ostatní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</si>
  <si>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</si>
  <si>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</si>
  <si>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</si>
  <si>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</si>
  <si>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</si>
  <si>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07022018</t>
  </si>
  <si>
    <t>01</t>
  </si>
  <si>
    <t>01(2)</t>
  </si>
  <si>
    <t>02</t>
  </si>
  <si>
    <t>Vedlejší a ostatní náklady</t>
  </si>
  <si>
    <t>1</t>
  </si>
  <si>
    <t>Zemní práce</t>
  </si>
  <si>
    <t>18</t>
  </si>
  <si>
    <t>Povrchové úpravy terénu</t>
  </si>
  <si>
    <t>2</t>
  </si>
  <si>
    <t>Základy a zvláštní zakládání</t>
  </si>
  <si>
    <t>5</t>
  </si>
  <si>
    <t>Komunikace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</si>
  <si>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</si>
  <si>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</si>
  <si>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</si>
  <si>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</si>
  <si>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</si>
  <si>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</si>
  <si>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</si>
  <si>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</si>
  <si>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</si>
  <si>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</si>
  <si>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</si>
  <si>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</si>
  <si>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</si>
  <si>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</si>
  <si>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</si>
  <si>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</si>
  <si>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</si>
  <si>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</si>
  <si>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</si>
  <si>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</si>
  <si>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</si>
  <si>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</si>
  <si>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</si>
  <si>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</si>
  <si>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</si>
  <si>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</si>
  <si>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</si>
  <si>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</si>
  <si>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</si>
  <si>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</si>
  <si>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</si>
  <si>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</si>
  <si>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</si>
  <si>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</si>
  <si>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</si>
  <si>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113106121R00</t>
  </si>
  <si>
    <t>Rozebrání dlažeb z betonových dlaždic na sucho</t>
  </si>
  <si>
    <t>m2</t>
  </si>
  <si>
    <t>RTS 18/ I</t>
  </si>
  <si>
    <t>POL1_</t>
  </si>
  <si>
    <t>VV</t>
  </si>
  <si>
    <t>113204111R00</t>
  </si>
  <si>
    <t>Vytrhání obrubníků zahradních</t>
  </si>
  <si>
    <t>m</t>
  </si>
  <si>
    <t>122201101R00</t>
  </si>
  <si>
    <t>Odkopávky nezapažené v hor. 3 do 100 m3</t>
  </si>
  <si>
    <t>m3</t>
  </si>
  <si>
    <t xml:space="preserve">viz. TZ : </t>
  </si>
  <si>
    <t>122201109R00</t>
  </si>
  <si>
    <t>Příplatek za lepivost - odkopávky v hor. 3</t>
  </si>
  <si>
    <t>162401102R00</t>
  </si>
  <si>
    <t>181101111R00</t>
  </si>
  <si>
    <t>182201101R00</t>
  </si>
  <si>
    <t>Vlastní</t>
  </si>
  <si>
    <t>Indiv</t>
  </si>
  <si>
    <t>113107615R09</t>
  </si>
  <si>
    <t>162702199R01</t>
  </si>
  <si>
    <t>Poplatek za skládku zeminy</t>
  </si>
  <si>
    <t>t</t>
  </si>
  <si>
    <t>kus</t>
  </si>
  <si>
    <t>POL3_</t>
  </si>
  <si>
    <t>564752113R00</t>
  </si>
  <si>
    <t>Podklad z kam.drceného 32-63 s výplň.kamen. 17 cm</t>
  </si>
  <si>
    <t>564811111R00</t>
  </si>
  <si>
    <t>Podklad ze štěrkodrti po zhutnění tloušťky 5 cm</t>
  </si>
  <si>
    <t>596215021R00</t>
  </si>
  <si>
    <t>Kladení zámkové dlažby tl. 6 cm do drtě tl. 4 cm</t>
  </si>
  <si>
    <t>564721111R01</t>
  </si>
  <si>
    <t>Podklad z kameniva drceného vel.0-63 mm,tl. 8 cm</t>
  </si>
  <si>
    <t>564801111R08</t>
  </si>
  <si>
    <t>Podklad ze štěrkodrti po zhutnění tloušťky 15 mm</t>
  </si>
  <si>
    <t>589131050T01</t>
  </si>
  <si>
    <t>Roznášecí vrstva pod pryžové povrchy tl.35mm</t>
  </si>
  <si>
    <t>589651111TA</t>
  </si>
  <si>
    <t>Kryt víceúčelových ploch pryžový EPDM tl. 10mm</t>
  </si>
  <si>
    <t>59245110R1</t>
  </si>
  <si>
    <t>kpl</t>
  </si>
  <si>
    <t>917862111R00</t>
  </si>
  <si>
    <t>Osazení stojat. obrub.bet. s opěrou,lože z C 12/15</t>
  </si>
  <si>
    <t>59217422R1</t>
  </si>
  <si>
    <t>935111111R00</t>
  </si>
  <si>
    <t>59227009R</t>
  </si>
  <si>
    <t>998223011R00</t>
  </si>
  <si>
    <t>Přesun hmot, pozemní komunikace, kryt dlážděný</t>
  </si>
  <si>
    <t>POL7_</t>
  </si>
  <si>
    <t>979081111R01</t>
  </si>
  <si>
    <t>Odvoz suti a vybour. hmot na skládku zhotovitele</t>
  </si>
  <si>
    <t>POL8_</t>
  </si>
  <si>
    <t>979990001R01</t>
  </si>
  <si>
    <t>Poplatek za skládku stavební suti</t>
  </si>
  <si>
    <t>OVN02</t>
  </si>
  <si>
    <t>Geodetické práce po dobu výstavby</t>
  </si>
  <si>
    <t>Geodetické vytyčení staveniště, vytyčení výškových a polohových bodů stavby, zaměření inženýrských sití  vč. zaměření skutečného provedení stavby se zákresem do katastrální mapy (3 x v tištěné formě  a 1 x v digitální formě na CD). : 1</t>
  </si>
  <si>
    <t>OVN05</t>
  </si>
  <si>
    <t>Náklady na zařízení staveniště (globální zařízení staveniště - GZS) - kryjí náklady na zajištění pomocných provozů nutných k provedení stavebních a montážních prací.  Kryjí náklady na nezbytné budované objekty stavby sloužící dočasně mj. provizorní zpevně : 1</t>
  </si>
  <si>
    <t xml:space="preserve">Úprava pláně v zářezech se zhutněním </t>
  </si>
  <si>
    <t>Vodorovné přemístění výkopku z hor.1-4 na skládku zhotovitele</t>
  </si>
  <si>
    <t>Dlažba sklad. 20x10x6 cm přírodní bez fazety</t>
  </si>
  <si>
    <t>Odstranění podkladu nad 50 m2,kam.těžené tl.15 cm</t>
  </si>
  <si>
    <t>113107515R00</t>
  </si>
  <si>
    <t>Svahování násypů, modelace</t>
  </si>
  <si>
    <t xml:space="preserve">Provozní vlivy - např. opravy, údržba veřejných ploch, komunikací </t>
  </si>
  <si>
    <t>Stavební část celkem bez DPH</t>
  </si>
  <si>
    <t>Vedlejší a ostatní náklady celkem bez DPH</t>
  </si>
  <si>
    <t>DPH 21 %</t>
  </si>
  <si>
    <t>Úprava zahrady celkem bez DPH</t>
  </si>
  <si>
    <t>Úprava zahrady  celkem s DPH</t>
  </si>
  <si>
    <t>979081111R00</t>
  </si>
  <si>
    <t>OVN03</t>
  </si>
  <si>
    <t>OVN04</t>
  </si>
  <si>
    <t>Příplatek za vnitrostaveništní dopravu, přesuny</t>
  </si>
  <si>
    <t>Odvoz a složení vybour. beton. suti  na skládku  investora do 5,0 km bez poplatku  "obrubníky, dlažba a betonová suť"</t>
  </si>
  <si>
    <t>stávající dlažba viz. TZ : 130</t>
  </si>
  <si>
    <t>stávající dlažba viz. TZ : 130,</t>
  </si>
  <si>
    <t>stávající dlažba viz. TZ : 111</t>
  </si>
  <si>
    <t>121101102</t>
  </si>
  <si>
    <t>Sejmutí ornice s přemístěním přes 50 do 100 m</t>
  </si>
  <si>
    <t>Osazení okapového chodníku do štěrkopísku z tvárnic do 50 cm</t>
  </si>
  <si>
    <t>Dlažba betonová 400x400x60mm, barva přírodní, beton</t>
  </si>
  <si>
    <t>viz. TZ : 16,0/0,4*1,05</t>
  </si>
  <si>
    <t>viz.TZ : 16</t>
  </si>
  <si>
    <t>II. ETAPA</t>
  </si>
  <si>
    <t>Úprava zahrady MŠ S. Čecha v Uh. Brodě  II.ETAPA</t>
  </si>
  <si>
    <t>Úprava zahrady MŠ S. Čecha Uherský Brod - II. etapa</t>
  </si>
  <si>
    <t>162301101R00</t>
  </si>
  <si>
    <t>Vodorovné přemístění výkopku z hor.1-4 do 500 m</t>
  </si>
  <si>
    <t xml:space="preserve">přesun ornice na deponii a zpět pro další využití  </t>
  </si>
  <si>
    <t>Odstranění podkladu nad 50 m2 zbytek rozrušeného betonu max. tl.15 cm</t>
  </si>
  <si>
    <t>obvod budovy v místě okap. Chodníku</t>
  </si>
  <si>
    <t>chodník+dráha, použit vytěžený materiál : 60</t>
  </si>
  <si>
    <t>12230140R</t>
  </si>
  <si>
    <t>16230110R</t>
  </si>
  <si>
    <t>Vodorovné přemístění výkopku/sypaniny z horniny tř. 1 až 4</t>
  </si>
  <si>
    <t>dovoz bet. Recyklátu pro násyp ze skládky investora do 5 km</t>
  </si>
  <si>
    <t xml:space="preserve">Vykopávky v zemníku na suchu, bet. Recyklát do násypů na skládce investora </t>
  </si>
  <si>
    <t>215901101</t>
  </si>
  <si>
    <t>Zhutnění podloží z hornin nesoudržných do 92% PS vibrační deskou</t>
  </si>
  <si>
    <t xml:space="preserve">násyp z bet. Recyklátu </t>
  </si>
  <si>
    <t>181301101</t>
  </si>
  <si>
    <t>Rozprostření ornice tl vrstvy do 100 mm pl do 500 m2 v rovině nebo ve svahu do 1:5</t>
  </si>
  <si>
    <t>kompl.</t>
  </si>
  <si>
    <t>ornice:200,</t>
  </si>
  <si>
    <t>181411131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</si>
  <si>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</si>
  <si>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</si>
  <si>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</si>
  <si>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kg</t>
  </si>
  <si>
    <t>Zřízení, provoz, odstranění staveniště</t>
  </si>
  <si>
    <t>Provozní vlivy - např. opravy, údržba a průběžné čištění ploch, komunikací užívaných v průběhu stavby, ostatní provozní náklady v průběhu stavby : 1</t>
  </si>
  <si>
    <t>Obrubník chodníkový kulatý 1000/50/200, přírodní</t>
  </si>
  <si>
    <t>Podklad z betonového recyklátu 0/32 po zhutnění tloušťky 20 cm z deponie investora</t>
  </si>
  <si>
    <t>PC</t>
  </si>
  <si>
    <t>140,0*0,15</t>
  </si>
  <si>
    <t>25,5-10,0 (použití do násypu)*1,6</t>
  </si>
  <si>
    <t>pro novou konstrukci chodníku, tartanové dráhy 170,0 *0,15</t>
  </si>
  <si>
    <t>tartanový povrch viz. TZa v.č.C3 : 76,1</t>
  </si>
  <si>
    <t>'tartanový povrch viz. TZa v.č.C3 :  76,1</t>
  </si>
  <si>
    <t>'tartanový povrch viz. TZa v.č.C3 : 76,1</t>
  </si>
  <si>
    <t>'tartanový povrch viz. TZa v.č.C3:</t>
  </si>
  <si>
    <t>zámková dlažba viz TZ a v.č.C2 :87</t>
  </si>
  <si>
    <t>zámková dlažba viz TZ a v.č.C2 : 60</t>
  </si>
  <si>
    <t>zámková dlažba viz TZ a v.č.C2 : 60,0*1,02</t>
  </si>
  <si>
    <t>obrubník viz TZ a v.č.C2,3 : dráha, chodník, okap. Chodník</t>
  </si>
  <si>
    <t>obrubník viz TZ a v.č.C2,3 : (204,00)*1,02</t>
  </si>
  <si>
    <t>zámková dlažba viz TZ a v.č.C2 : 86</t>
  </si>
  <si>
    <t>tartanový povrch viz. TZa v.č.C3 :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</si>
</sst>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[$-405]General"/>
    <numFmt numFmtId="166" formatCode="[$-405]#,##0.00"/>
  </numFmts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10"/>
      <name val="Arial CE"/>
    </font>
    <font>
      <sz val="8"/>
      <name val="Arial"/>
      <family val="2"/>
      <charset val="238"/>
    </font>
    <font>
      <sz val="10"/>
      <color rgb="FF000000"/>
      <name val="Arial CE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165" fontId="9" fillId="0" borderId="0" applyBorder="0" applyProtection="0"/>
  </cellStyleXfs>
  <cellXfs count="144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6" xfId="0" applyFont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4" borderId="4" xfId="0" applyFill="1" applyBorder="1"/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49" fontId="0" fillId="4" borderId="6" xfId="0" applyNumberFormat="1" applyFill="1" applyBorder="1"/>
    <xf numFmtId="0" fontId="0" fillId="4" borderId="6" xfId="0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 wrapText="1"/>
    </xf>
    <xf numFmtId="4" fontId="4" fillId="5" borderId="0" xfId="0" applyNumberFormat="1" applyFont="1" applyFill="1" applyBorder="1" applyAlignment="1">
      <alignment vertical="top" shrinkToFit="1"/>
    </xf>
    <xf numFmtId="0" fontId="0" fillId="5" borderId="0" xfId="0" applyFill="1"/>
    <xf numFmtId="0" fontId="4" fillId="6" borderId="0" xfId="0" applyFont="1" applyFill="1"/>
    <xf numFmtId="49" fontId="4" fillId="6" borderId="0" xfId="0" applyNumberFormat="1" applyFont="1" applyFill="1"/>
    <xf numFmtId="0" fontId="4" fillId="6" borderId="0" xfId="0" applyFont="1" applyFill="1" applyAlignment="1">
      <alignment horizontal="center"/>
    </xf>
    <xf numFmtId="4" fontId="4" fillId="6" borderId="0" xfId="0" applyNumberFormat="1" applyFont="1" applyFill="1"/>
    <xf numFmtId="49" fontId="0" fillId="3" borderId="3" xfId="0" applyNumberFormat="1" applyFill="1" applyBorder="1" applyAlignment="1">
      <alignment vertical="center"/>
    </xf>
    <xf numFmtId="0" fontId="4" fillId="0" borderId="9" xfId="0" applyFont="1" applyFill="1" applyBorder="1" applyAlignment="1">
      <alignment vertical="top"/>
    </xf>
    <xf numFmtId="49" fontId="4" fillId="0" borderId="5" xfId="0" applyNumberFormat="1" applyFont="1" applyFill="1" applyBorder="1" applyAlignment="1">
      <alignment vertical="top"/>
    </xf>
    <xf numFmtId="49" fontId="4" fillId="0" borderId="5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shrinkToFit="1"/>
    </xf>
    <xf numFmtId="164" fontId="4" fillId="0" borderId="5" xfId="0" applyNumberFormat="1" applyFont="1" applyFill="1" applyBorder="1" applyAlignment="1">
      <alignment vertical="top" shrinkToFit="1"/>
    </xf>
    <xf numFmtId="4" fontId="4" fillId="0" borderId="5" xfId="0" applyNumberFormat="1" applyFont="1" applyFill="1" applyBorder="1" applyAlignment="1">
      <alignment vertical="top" shrinkToFit="1"/>
    </xf>
    <xf numFmtId="4" fontId="4" fillId="0" borderId="10" xfId="0" applyNumberFormat="1" applyFont="1" applyFill="1" applyBorder="1" applyAlignment="1">
      <alignment vertical="top" shrinkToFit="1"/>
    </xf>
    <xf numFmtId="4" fontId="4" fillId="0" borderId="0" xfId="0" applyNumberFormat="1" applyFont="1" applyFill="1" applyBorder="1" applyAlignment="1">
      <alignment vertical="top" shrinkToFi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14" xfId="0" applyFont="1" applyFill="1" applyBorder="1" applyAlignment="1">
      <alignment vertical="top"/>
    </xf>
    <xf numFmtId="49" fontId="5" fillId="0" borderId="15" xfId="0" applyNumberFormat="1" applyFont="1" applyFill="1" applyBorder="1" applyAlignment="1">
      <alignment vertical="top"/>
    </xf>
    <xf numFmtId="49" fontId="5" fillId="0" borderId="15" xfId="0" applyNumberFormat="1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shrinkToFit="1"/>
    </xf>
    <xf numFmtId="164" fontId="5" fillId="0" borderId="15" xfId="0" applyNumberFormat="1" applyFont="1" applyFill="1" applyBorder="1" applyAlignment="1">
      <alignment vertical="top" shrinkToFit="1"/>
    </xf>
    <xf numFmtId="4" fontId="5" fillId="0" borderId="15" xfId="0" applyNumberFormat="1" applyFont="1" applyFill="1" applyBorder="1" applyAlignment="1">
      <alignment vertical="top" shrinkToFit="1"/>
    </xf>
    <xf numFmtId="4" fontId="5" fillId="0" borderId="16" xfId="0" applyNumberFormat="1" applyFont="1" applyFill="1" applyBorder="1" applyAlignment="1">
      <alignment vertical="top" shrinkToFit="1"/>
    </xf>
    <xf numFmtId="4" fontId="5" fillId="0" borderId="0" xfId="0" applyNumberFormat="1" applyFont="1" applyFill="1" applyBorder="1" applyAlignment="1">
      <alignment vertical="top" shrinkToFit="1"/>
    </xf>
    <xf numFmtId="0" fontId="5" fillId="0" borderId="0" xfId="0" applyFont="1" applyFill="1"/>
    <xf numFmtId="0" fontId="5" fillId="0" borderId="11" xfId="0" applyFont="1" applyFill="1" applyBorder="1" applyAlignment="1">
      <alignment vertical="top"/>
    </xf>
    <xf numFmtId="49" fontId="5" fillId="0" borderId="12" xfId="0" applyNumberFormat="1" applyFont="1" applyFill="1" applyBorder="1" applyAlignment="1">
      <alignment vertical="top"/>
    </xf>
    <xf numFmtId="49" fontId="5" fillId="0" borderId="12" xfId="0" applyNumberFormat="1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shrinkToFit="1"/>
    </xf>
    <xf numFmtId="164" fontId="5" fillId="0" borderId="12" xfId="0" applyNumberFormat="1" applyFont="1" applyFill="1" applyBorder="1" applyAlignment="1">
      <alignment vertical="top" shrinkToFit="1"/>
    </xf>
    <xf numFmtId="4" fontId="5" fillId="0" borderId="12" xfId="0" applyNumberFormat="1" applyFont="1" applyFill="1" applyBorder="1" applyAlignment="1">
      <alignment vertical="top" shrinkToFit="1"/>
    </xf>
    <xf numFmtId="4" fontId="5" fillId="0" borderId="13" xfId="0" applyNumberFormat="1" applyFont="1" applyFill="1" applyBorder="1" applyAlignment="1">
      <alignment vertical="top" shrinkToFit="1"/>
    </xf>
    <xf numFmtId="0" fontId="5" fillId="0" borderId="8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6" fillId="0" borderId="0" xfId="0" quotePrefix="1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 shrinkToFit="1"/>
    </xf>
    <xf numFmtId="0" fontId="6" fillId="0" borderId="0" xfId="0" applyNumberFormat="1" applyFont="1" applyFill="1" applyBorder="1" applyAlignment="1">
      <alignment vertical="top" wrapText="1" shrinkToFit="1"/>
    </xf>
    <xf numFmtId="0" fontId="5" fillId="0" borderId="2" xfId="0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top"/>
    </xf>
    <xf numFmtId="0" fontId="6" fillId="0" borderId="1" xfId="0" quotePrefix="1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top" wrapText="1" shrinkToFit="1"/>
    </xf>
    <xf numFmtId="0" fontId="6" fillId="0" borderId="1" xfId="0" applyNumberFormat="1" applyFont="1" applyFill="1" applyBorder="1" applyAlignment="1">
      <alignment vertical="top" wrapText="1" shrinkToFit="1"/>
    </xf>
    <xf numFmtId="4" fontId="5" fillId="0" borderId="1" xfId="0" applyNumberFormat="1" applyFont="1" applyFill="1" applyBorder="1" applyAlignment="1">
      <alignment vertical="top" shrinkToFit="1"/>
    </xf>
    <xf numFmtId="4" fontId="5" fillId="0" borderId="7" xfId="0" applyNumberFormat="1" applyFont="1" applyFill="1" applyBorder="1" applyAlignment="1">
      <alignment vertical="top" shrinkToFit="1"/>
    </xf>
    <xf numFmtId="4" fontId="5" fillId="0" borderId="17" xfId="0" applyNumberFormat="1" applyFont="1" applyFill="1" applyBorder="1" applyAlignment="1">
      <alignment vertical="top" shrinkToFit="1"/>
    </xf>
    <xf numFmtId="0" fontId="5" fillId="0" borderId="0" xfId="0" applyFont="1" applyFill="1" applyBorder="1" applyAlignment="1">
      <alignment vertical="top"/>
    </xf>
    <xf numFmtId="0" fontId="4" fillId="0" borderId="0" xfId="0" applyFont="1" applyFill="1"/>
    <xf numFmtId="49" fontId="4" fillId="0" borderId="0" xfId="0" applyNumberFormat="1" applyFont="1" applyFill="1"/>
    <xf numFmtId="4" fontId="4" fillId="0" borderId="0" xfId="0" applyNumberFormat="1" applyFont="1" applyFill="1"/>
    <xf numFmtId="0" fontId="4" fillId="7" borderId="0" xfId="0" applyFont="1" applyFill="1"/>
    <xf numFmtId="0" fontId="4" fillId="7" borderId="9" xfId="0" applyFont="1" applyFill="1" applyBorder="1" applyAlignment="1">
      <alignment vertical="top"/>
    </xf>
    <xf numFmtId="49" fontId="4" fillId="7" borderId="5" xfId="0" applyNumberFormat="1" applyFont="1" applyFill="1" applyBorder="1" applyAlignment="1">
      <alignment vertical="top"/>
    </xf>
    <xf numFmtId="49" fontId="4" fillId="7" borderId="5" xfId="0" applyNumberFormat="1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shrinkToFit="1"/>
    </xf>
    <xf numFmtId="164" fontId="4" fillId="7" borderId="5" xfId="0" applyNumberFormat="1" applyFont="1" applyFill="1" applyBorder="1" applyAlignment="1">
      <alignment vertical="top" shrinkToFit="1"/>
    </xf>
    <xf numFmtId="4" fontId="4" fillId="7" borderId="5" xfId="0" applyNumberFormat="1" applyFont="1" applyFill="1" applyBorder="1" applyAlignment="1">
      <alignment vertical="top" shrinkToFit="1"/>
    </xf>
    <xf numFmtId="4" fontId="4" fillId="7" borderId="10" xfId="0" applyNumberFormat="1" applyFont="1" applyFill="1" applyBorder="1" applyAlignment="1">
      <alignment vertical="top" shrinkToFit="1"/>
    </xf>
    <xf numFmtId="49" fontId="0" fillId="0" borderId="0" xfId="0" applyNumberFormat="1" applyFill="1"/>
    <xf numFmtId="4" fontId="0" fillId="6" borderId="19" xfId="0" applyNumberFormat="1" applyFill="1" applyBorder="1"/>
    <xf numFmtId="4" fontId="4" fillId="6" borderId="19" xfId="0" applyNumberFormat="1" applyFont="1" applyFill="1" applyBorder="1"/>
    <xf numFmtId="49" fontId="4" fillId="6" borderId="20" xfId="0" applyNumberFormat="1" applyFont="1" applyFill="1" applyBorder="1"/>
    <xf numFmtId="0" fontId="0" fillId="6" borderId="21" xfId="0" applyFill="1" applyBorder="1" applyAlignment="1">
      <alignment horizontal="center"/>
    </xf>
    <xf numFmtId="0" fontId="0" fillId="6" borderId="21" xfId="0" applyFill="1" applyBorder="1"/>
    <xf numFmtId="4" fontId="5" fillId="0" borderId="23" xfId="0" applyNumberFormat="1" applyFont="1" applyFill="1" applyBorder="1" applyAlignment="1">
      <alignment vertical="top" shrinkToFit="1"/>
    </xf>
    <xf numFmtId="4" fontId="5" fillId="0" borderId="24" xfId="0" applyNumberFormat="1" applyFont="1" applyFill="1" applyBorder="1" applyAlignment="1">
      <alignment vertical="top" shrinkToFit="1"/>
    </xf>
    <xf numFmtId="0" fontId="5" fillId="0" borderId="4" xfId="0" applyFont="1" applyFill="1" applyBorder="1" applyAlignment="1">
      <alignment vertical="top"/>
    </xf>
    <xf numFmtId="0" fontId="5" fillId="0" borderId="3" xfId="0" quotePrefix="1" applyNumberFormat="1" applyFont="1" applyFill="1" applyBorder="1" applyAlignment="1">
      <alignment horizontal="left" vertical="top" wrapText="1"/>
    </xf>
    <xf numFmtId="164" fontId="5" fillId="0" borderId="15" xfId="0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/>
    </xf>
    <xf numFmtId="49" fontId="8" fillId="0" borderId="22" xfId="2" applyNumberFormat="1" applyFont="1" applyFill="1" applyBorder="1" applyAlignment="1">
      <alignment horizontal="left" vertical="center"/>
    </xf>
    <xf numFmtId="4" fontId="5" fillId="0" borderId="16" xfId="0" applyNumberFormat="1" applyFont="1" applyFill="1" applyBorder="1" applyAlignment="1">
      <alignment vertical="center" shrinkToFit="1"/>
    </xf>
    <xf numFmtId="4" fontId="5" fillId="0" borderId="25" xfId="0" applyNumberFormat="1" applyFont="1" applyFill="1" applyBorder="1" applyAlignment="1">
      <alignment vertical="top" shrinkToFit="1"/>
    </xf>
    <xf numFmtId="49" fontId="10" fillId="0" borderId="28" xfId="2" applyNumberFormat="1" applyFont="1" applyFill="1" applyBorder="1" applyAlignment="1">
      <alignment horizontal="left" vertical="top"/>
    </xf>
    <xf numFmtId="0" fontId="10" fillId="0" borderId="26" xfId="2" applyFont="1" applyFill="1" applyBorder="1" applyAlignment="1">
      <alignment vertical="top" wrapText="1"/>
    </xf>
    <xf numFmtId="49" fontId="10" fillId="0" borderId="26" xfId="2" applyNumberFormat="1" applyFont="1" applyFill="1" applyBorder="1" applyAlignment="1">
      <alignment horizontal="center" shrinkToFit="1"/>
    </xf>
    <xf numFmtId="166" fontId="10" fillId="0" borderId="26" xfId="2" applyNumberFormat="1" applyFont="1" applyFill="1" applyBorder="1" applyAlignment="1">
      <alignment horizontal="right"/>
    </xf>
    <xf numFmtId="166" fontId="10" fillId="0" borderId="26" xfId="2" applyNumberFormat="1" applyFont="1" applyFill="1" applyBorder="1" applyAlignment="1"/>
    <xf numFmtId="49" fontId="11" fillId="0" borderId="27" xfId="2" applyNumberFormat="1" applyFont="1" applyFill="1" applyBorder="1" applyAlignment="1">
      <alignment horizontal="right"/>
    </xf>
    <xf numFmtId="166" fontId="12" fillId="0" borderId="26" xfId="2" applyNumberFormat="1" applyFont="1" applyFill="1" applyBorder="1" applyAlignment="1">
      <alignment horizontal="right" wrapText="1"/>
    </xf>
    <xf numFmtId="0" fontId="12" fillId="0" borderId="29" xfId="2" applyFont="1" applyFill="1" applyBorder="1" applyAlignment="1">
      <alignment horizontal="left" wrapText="1"/>
    </xf>
    <xf numFmtId="165" fontId="12" fillId="0" borderId="30" xfId="3" applyFont="1" applyFill="1" applyBorder="1" applyAlignment="1">
      <alignment horizontal="right"/>
    </xf>
    <xf numFmtId="49" fontId="10" fillId="0" borderId="26" xfId="2" applyNumberFormat="1" applyFont="1" applyFill="1" applyBorder="1" applyAlignment="1">
      <alignment horizontal="left" vertical="top"/>
    </xf>
    <xf numFmtId="0" fontId="5" fillId="0" borderId="22" xfId="0" quotePrefix="1" applyNumberFormat="1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shrinkToFit="1"/>
    </xf>
    <xf numFmtId="0" fontId="6" fillId="0" borderId="31" xfId="0" quotePrefix="1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center" vertical="top" wrapText="1" shrinkToFit="1"/>
    </xf>
    <xf numFmtId="49" fontId="11" fillId="0" borderId="35" xfId="2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vertical="top"/>
    </xf>
    <xf numFmtId="49" fontId="10" fillId="0" borderId="34" xfId="2" applyNumberFormat="1" applyFont="1" applyFill="1" applyBorder="1" applyAlignment="1">
      <alignment horizontal="left" vertical="top"/>
    </xf>
    <xf numFmtId="0" fontId="10" fillId="0" borderId="34" xfId="2" applyFont="1" applyFill="1" applyBorder="1" applyAlignment="1">
      <alignment vertical="top" wrapText="1"/>
    </xf>
    <xf numFmtId="0" fontId="5" fillId="0" borderId="34" xfId="0" applyFont="1" applyFill="1" applyBorder="1" applyAlignment="1">
      <alignment horizontal="center" vertical="top" shrinkToFit="1"/>
    </xf>
    <xf numFmtId="0" fontId="6" fillId="0" borderId="0" xfId="0" applyNumberFormat="1" applyFont="1" applyFill="1" applyBorder="1" applyAlignment="1">
      <alignment horizontal="left" vertical="top" wrapText="1"/>
    </xf>
    <xf numFmtId="4" fontId="5" fillId="0" borderId="33" xfId="0" applyNumberFormat="1" applyFont="1" applyFill="1" applyBorder="1" applyAlignment="1">
      <alignment vertical="top" shrinkToFit="1"/>
    </xf>
    <xf numFmtId="0" fontId="8" fillId="0" borderId="22" xfId="2" applyFont="1" applyFill="1" applyBorder="1" applyAlignment="1">
      <alignment vertical="center" wrapText="1"/>
    </xf>
    <xf numFmtId="49" fontId="8" fillId="0" borderId="22" xfId="2" applyNumberFormat="1" applyFont="1" applyFill="1" applyBorder="1" applyAlignment="1">
      <alignment horizontal="center" vertical="center" shrinkToFit="1"/>
    </xf>
    <xf numFmtId="4" fontId="8" fillId="0" borderId="22" xfId="2" applyNumberFormat="1" applyFont="1" applyFill="1" applyBorder="1" applyAlignment="1">
      <alignment horizontal="right" vertical="center"/>
    </xf>
    <xf numFmtId="164" fontId="5" fillId="0" borderId="12" xfId="0" applyNumberFormat="1" applyFont="1" applyFill="1" applyBorder="1" applyAlignment="1">
      <alignment vertical="center" shrinkToFit="1"/>
    </xf>
    <xf numFmtId="49" fontId="5" fillId="0" borderId="2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vertical="top" shrinkToFit="1"/>
    </xf>
    <xf numFmtId="4" fontId="5" fillId="0" borderId="18" xfId="0" applyNumberFormat="1" applyFont="1" applyFill="1" applyBorder="1" applyAlignment="1">
      <alignment vertical="top" shrinkToFit="1"/>
    </xf>
    <xf numFmtId="166" fontId="10" fillId="0" borderId="34" xfId="2" applyNumberFormat="1" applyFont="1" applyFill="1" applyBorder="1" applyAlignment="1">
      <alignment horizontal="right"/>
    </xf>
    <xf numFmtId="4" fontId="5" fillId="0" borderId="36" xfId="0" applyNumberFormat="1" applyFont="1" applyFill="1" applyBorder="1" applyAlignment="1">
      <alignment vertical="top" shrinkToFit="1"/>
    </xf>
    <xf numFmtId="49" fontId="10" fillId="0" borderId="9" xfId="2" applyNumberFormat="1" applyFont="1" applyFill="1" applyBorder="1" applyAlignment="1">
      <alignment horizontal="left" vertical="top"/>
    </xf>
    <xf numFmtId="49" fontId="10" fillId="0" borderId="37" xfId="2" applyNumberFormat="1" applyFont="1" applyFill="1" applyBorder="1" applyAlignment="1">
      <alignment horizontal="center" shrinkToFit="1"/>
    </xf>
    <xf numFmtId="0" fontId="10" fillId="0" borderId="22" xfId="2" applyFont="1" applyFill="1" applyBorder="1" applyAlignment="1">
      <alignment vertical="top" wrapText="1"/>
    </xf>
    <xf numFmtId="49" fontId="5" fillId="0" borderId="31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vertical="top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9" fontId="12" fillId="0" borderId="28" xfId="2" applyNumberFormat="1" applyFont="1" applyFill="1" applyBorder="1" applyAlignment="1">
      <alignment horizontal="left" wrapText="1"/>
    </xf>
  </cellXfs>
  <cellStyles count="4">
    <cellStyle name="Excel Built-in Normal" xfId="3"/>
    <cellStyle name="Normální" xfId="0" builtinId="0"/>
    <cellStyle name="normální 2" xfId="1"/>
    <cellStyle name="normální_POL.XL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6" t="s">
        <v>8</v>
      </c>
    </row>
    <row r="2" spans="1:7" ht="57.75" customHeight="1" x14ac:dyDescent="0.2">
      <c r="A2" s="131" t="s">
        <v>9</v>
      </c>
      <c r="B2" s="131"/>
      <c r="C2" s="131"/>
      <c r="D2" s="131"/>
      <c r="E2" s="131"/>
      <c r="F2" s="131"/>
      <c r="G2" s="13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132" t="s">
        <v>0</v>
      </c>
      <c r="B1" s="132"/>
      <c r="C1" s="133"/>
      <c r="D1" s="132"/>
      <c r="E1" s="132"/>
      <c r="F1" s="132"/>
      <c r="G1" s="132"/>
    </row>
    <row r="2" spans="1:7" ht="24.95" customHeight="1" x14ac:dyDescent="0.2">
      <c r="A2" s="8" t="s">
        <v>1</v>
      </c>
      <c r="B2" s="7"/>
      <c r="C2" s="134"/>
      <c r="D2" s="134"/>
      <c r="E2" s="134"/>
      <c r="F2" s="134"/>
      <c r="G2" s="135"/>
    </row>
    <row r="3" spans="1:7" ht="24.95" customHeight="1" x14ac:dyDescent="0.2">
      <c r="A3" s="8" t="s">
        <v>2</v>
      </c>
      <c r="B3" s="7"/>
      <c r="C3" s="134"/>
      <c r="D3" s="134"/>
      <c r="E3" s="134"/>
      <c r="F3" s="134"/>
      <c r="G3" s="135"/>
    </row>
    <row r="4" spans="1:7" ht="24.95" customHeight="1" x14ac:dyDescent="0.2">
      <c r="A4" s="8" t="s">
        <v>3</v>
      </c>
      <c r="B4" s="7"/>
      <c r="C4" s="134"/>
      <c r="D4" s="134"/>
      <c r="E4" s="134"/>
      <c r="F4" s="134"/>
      <c r="G4" s="135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X4949"/>
  <sheetViews>
    <sheetView tabSelected="1" topLeftCell="A59" zoomScaleNormal="100" workbookViewId="0">
      <pane xSplit="1" topLeftCell="B1" activePane="topRight" state="frozen"/>
      <selection activeCell="A8" sqref="A8"/>
      <selection pane="topRight" activeCell="F74" sqref="F74"/>
    </sheetView>
  </sheetViews>
  <sheetFormatPr defaultRowHeight="12.75" outlineLevelRow="1" x14ac:dyDescent="0.2"/>
  <cols>
    <col min="1" max="1" width="3.42578125" customWidth="1"/>
    <col min="2" max="2" width="11.7109375" style="9" customWidth="1"/>
    <col min="3" max="3" width="38.28515625" style="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4" max="25" width="9.140625" style="38"/>
    <col min="26" max="26" width="0" style="38" hidden="1" customWidth="1"/>
    <col min="27" max="27" width="9.140625" style="38"/>
    <col min="28" max="38" width="0" style="38" hidden="1" customWidth="1"/>
    <col min="39" max="102" width="9.140625" style="38"/>
  </cols>
  <sheetData>
    <row r="1" spans="1:57" ht="15.75" customHeight="1" x14ac:dyDescent="0.25">
      <c r="A1" s="136" t="s">
        <v>0</v>
      </c>
      <c r="B1" s="136"/>
      <c r="C1" s="136"/>
      <c r="D1" s="136"/>
      <c r="E1" s="136"/>
      <c r="F1" s="136"/>
      <c r="G1" s="136"/>
      <c r="AD1" s="38" t="s">
        <v>32</v>
      </c>
    </row>
    <row r="2" spans="1:57" ht="24.95" customHeight="1" x14ac:dyDescent="0.2">
      <c r="A2" s="11" t="s">
        <v>1</v>
      </c>
      <c r="B2" s="7" t="s">
        <v>10</v>
      </c>
      <c r="C2" s="137" t="s">
        <v>145</v>
      </c>
      <c r="D2" s="138"/>
      <c r="E2" s="138"/>
      <c r="F2" s="138"/>
      <c r="G2" s="139"/>
      <c r="AD2" s="38" t="s">
        <v>33</v>
      </c>
    </row>
    <row r="3" spans="1:57" ht="24.95" customHeight="1" x14ac:dyDescent="0.2">
      <c r="A3" s="11" t="s">
        <v>2</v>
      </c>
      <c r="B3" s="7" t="s">
        <v>11</v>
      </c>
      <c r="C3" s="137" t="s">
        <v>144</v>
      </c>
      <c r="D3" s="138"/>
      <c r="E3" s="138"/>
      <c r="F3" s="138"/>
      <c r="G3" s="139"/>
      <c r="Z3" s="80" t="s">
        <v>33</v>
      </c>
      <c r="AD3" s="38" t="s">
        <v>34</v>
      </c>
    </row>
    <row r="4" spans="1:57" ht="24.95" customHeight="1" x14ac:dyDescent="0.2">
      <c r="A4" s="12" t="s">
        <v>3</v>
      </c>
      <c r="B4" s="13" t="s">
        <v>12</v>
      </c>
      <c r="C4" s="140" t="s">
        <v>146</v>
      </c>
      <c r="D4" s="141"/>
      <c r="E4" s="141"/>
      <c r="F4" s="141"/>
      <c r="G4" s="142"/>
      <c r="AD4" s="38" t="s">
        <v>35</v>
      </c>
    </row>
    <row r="5" spans="1:57" x14ac:dyDescent="0.2">
      <c r="D5" s="10"/>
    </row>
    <row r="6" spans="1:57" ht="38.25" x14ac:dyDescent="0.2">
      <c r="A6" s="15" t="s">
        <v>36</v>
      </c>
      <c r="B6" s="17" t="s">
        <v>37</v>
      </c>
      <c r="C6" s="17" t="s">
        <v>38</v>
      </c>
      <c r="D6" s="16" t="s">
        <v>39</v>
      </c>
      <c r="E6" s="15" t="s">
        <v>40</v>
      </c>
      <c r="F6" s="14" t="s">
        <v>41</v>
      </c>
      <c r="G6" s="15" t="s">
        <v>5</v>
      </c>
      <c r="H6" s="18" t="s">
        <v>6</v>
      </c>
      <c r="I6" s="18" t="s">
        <v>42</v>
      </c>
      <c r="J6" s="18" t="s">
        <v>7</v>
      </c>
      <c r="K6" s="18" t="s">
        <v>43</v>
      </c>
      <c r="L6" s="18" t="s">
        <v>44</v>
      </c>
      <c r="M6" s="18" t="s">
        <v>45</v>
      </c>
      <c r="N6" s="18" t="s">
        <v>46</v>
      </c>
      <c r="O6" s="18" t="s">
        <v>47</v>
      </c>
      <c r="P6" s="18" t="s">
        <v>48</v>
      </c>
      <c r="Q6" s="18" t="s">
        <v>49</v>
      </c>
      <c r="R6" s="18" t="s">
        <v>50</v>
      </c>
      <c r="S6" s="18" t="s">
        <v>51</v>
      </c>
      <c r="T6" s="18" t="s">
        <v>52</v>
      </c>
      <c r="U6" s="18" t="s">
        <v>53</v>
      </c>
      <c r="V6" s="18" t="s">
        <v>54</v>
      </c>
      <c r="W6" s="18" t="s">
        <v>55</v>
      </c>
    </row>
    <row r="7" spans="1:57" hidden="1" x14ac:dyDescent="0.2">
      <c r="A7" s="1"/>
      <c r="B7" s="2"/>
      <c r="C7" s="2"/>
      <c r="D7" s="4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57" s="38" customFormat="1" x14ac:dyDescent="0.2">
      <c r="A8" s="73" t="s">
        <v>56</v>
      </c>
      <c r="B8" s="74" t="s">
        <v>15</v>
      </c>
      <c r="C8" s="75" t="s">
        <v>16</v>
      </c>
      <c r="D8" s="76"/>
      <c r="E8" s="77"/>
      <c r="F8" s="78"/>
      <c r="G8" s="79">
        <f>SUM(G9:G34)</f>
        <v>0</v>
      </c>
      <c r="H8" s="36"/>
      <c r="I8" s="36">
        <f>SUM(I11:I35)</f>
        <v>0</v>
      </c>
      <c r="J8" s="36"/>
      <c r="K8" s="36">
        <f>SUM(K11:K35)</f>
        <v>54932.78</v>
      </c>
      <c r="L8" s="36"/>
      <c r="M8" s="36">
        <f>SUM(M11:M35)</f>
        <v>0</v>
      </c>
      <c r="N8" s="36"/>
      <c r="O8" s="36">
        <f>SUM(O11:O35)</f>
        <v>0</v>
      </c>
      <c r="P8" s="36"/>
      <c r="Q8" s="36">
        <f>SUM(Q11:Q35)</f>
        <v>112.78</v>
      </c>
      <c r="R8" s="36"/>
      <c r="S8" s="36"/>
      <c r="T8" s="36"/>
      <c r="U8" s="36"/>
      <c r="V8" s="36">
        <f>SUM(V11:V35)</f>
        <v>97.280000000000015</v>
      </c>
      <c r="W8" s="36"/>
      <c r="AD8" s="38" t="s">
        <v>57</v>
      </c>
    </row>
    <row r="9" spans="1:57" s="38" customFormat="1" x14ac:dyDescent="0.2">
      <c r="A9" s="130">
        <v>1</v>
      </c>
      <c r="B9" s="95" t="s">
        <v>138</v>
      </c>
      <c r="C9" s="96" t="s">
        <v>139</v>
      </c>
      <c r="D9" s="97" t="s">
        <v>69</v>
      </c>
      <c r="E9" s="98">
        <v>21</v>
      </c>
      <c r="F9" s="98"/>
      <c r="G9" s="99">
        <f>E9*F9</f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57" s="38" customFormat="1" x14ac:dyDescent="0.2">
      <c r="A10" s="29"/>
      <c r="B10" s="100"/>
      <c r="C10" s="143" t="s">
        <v>175</v>
      </c>
      <c r="D10" s="143"/>
      <c r="E10" s="101">
        <v>21</v>
      </c>
      <c r="F10" s="102"/>
      <c r="G10" s="103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57" s="38" customFormat="1" outlineLevel="1" x14ac:dyDescent="0.2">
      <c r="A11" s="48">
        <v>2</v>
      </c>
      <c r="B11" s="49" t="s">
        <v>58</v>
      </c>
      <c r="C11" s="50" t="s">
        <v>59</v>
      </c>
      <c r="D11" s="51" t="s">
        <v>60</v>
      </c>
      <c r="E11" s="52">
        <v>130</v>
      </c>
      <c r="F11" s="53"/>
      <c r="G11" s="54">
        <f>E11*F11</f>
        <v>0</v>
      </c>
      <c r="H11" s="46">
        <v>0</v>
      </c>
      <c r="I11" s="46">
        <f>ROUND(E11*H11,2)</f>
        <v>0</v>
      </c>
      <c r="J11" s="46">
        <v>51.4</v>
      </c>
      <c r="K11" s="46">
        <f>ROUND(E11*J11,2)</f>
        <v>6682</v>
      </c>
      <c r="L11" s="46">
        <v>21</v>
      </c>
      <c r="M11" s="46">
        <f>G11*(1+L11/100)</f>
        <v>0</v>
      </c>
      <c r="N11" s="46">
        <v>0</v>
      </c>
      <c r="O11" s="46">
        <f>ROUND(E11*N11,2)</f>
        <v>0</v>
      </c>
      <c r="P11" s="46">
        <v>0.13800000000000001</v>
      </c>
      <c r="Q11" s="46">
        <f>ROUND(E11*P11,2)</f>
        <v>17.940000000000001</v>
      </c>
      <c r="R11" s="46"/>
      <c r="S11" s="46" t="s">
        <v>61</v>
      </c>
      <c r="T11" s="46" t="s">
        <v>61</v>
      </c>
      <c r="U11" s="46">
        <v>0.16</v>
      </c>
      <c r="V11" s="46">
        <f>ROUND(E11*U11,2)</f>
        <v>20.8</v>
      </c>
      <c r="W11" s="46"/>
      <c r="X11" s="47"/>
      <c r="Y11" s="47"/>
      <c r="Z11" s="47"/>
      <c r="AA11" s="47"/>
      <c r="AB11" s="47"/>
      <c r="AC11" s="47"/>
      <c r="AD11" s="47" t="s">
        <v>62</v>
      </c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s="38" customFormat="1" outlineLevel="1" x14ac:dyDescent="0.2">
      <c r="A12" s="68"/>
      <c r="B12" s="56"/>
      <c r="C12" s="57" t="s">
        <v>135</v>
      </c>
      <c r="D12" s="58"/>
      <c r="E12" s="59">
        <v>130</v>
      </c>
      <c r="F12" s="46"/>
      <c r="G12" s="5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47"/>
      <c r="Z12" s="47"/>
      <c r="AA12" s="47"/>
      <c r="AB12" s="47"/>
      <c r="AC12" s="47"/>
      <c r="AD12" s="47" t="s">
        <v>63</v>
      </c>
      <c r="AE12" s="47">
        <v>0</v>
      </c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s="38" customFormat="1" outlineLevel="1" x14ac:dyDescent="0.2">
      <c r="A13" s="48">
        <v>3</v>
      </c>
      <c r="B13" s="49" t="s">
        <v>122</v>
      </c>
      <c r="C13" s="50" t="s">
        <v>121</v>
      </c>
      <c r="D13" s="51" t="s">
        <v>60</v>
      </c>
      <c r="E13" s="52">
        <v>130</v>
      </c>
      <c r="F13" s="53"/>
      <c r="G13" s="54">
        <f t="shared" ref="G13:G34" si="0">E13*F13</f>
        <v>0</v>
      </c>
      <c r="H13" s="46">
        <v>0</v>
      </c>
      <c r="I13" s="46">
        <f>ROUND(E13*H13,2)</f>
        <v>0</v>
      </c>
      <c r="J13" s="46">
        <v>31.3</v>
      </c>
      <c r="K13" s="46">
        <f>ROUND(E13*J13,2)</f>
        <v>4069</v>
      </c>
      <c r="L13" s="46">
        <v>21</v>
      </c>
      <c r="M13" s="46">
        <f>G13*(1+L13/100)</f>
        <v>0</v>
      </c>
      <c r="N13" s="46">
        <v>0</v>
      </c>
      <c r="O13" s="46">
        <f>ROUND(E13*N13,2)</f>
        <v>0</v>
      </c>
      <c r="P13" s="46">
        <v>0.55000000000000004</v>
      </c>
      <c r="Q13" s="46">
        <f>ROUND(E13*P13,2)</f>
        <v>71.5</v>
      </c>
      <c r="R13" s="46"/>
      <c r="S13" s="46" t="s">
        <v>61</v>
      </c>
      <c r="T13" s="46" t="s">
        <v>61</v>
      </c>
      <c r="U13" s="46">
        <v>6.3E-2</v>
      </c>
      <c r="V13" s="46">
        <f>ROUND(E13*U13,2)</f>
        <v>8.19</v>
      </c>
      <c r="W13" s="46"/>
      <c r="X13" s="47"/>
      <c r="Y13" s="47"/>
      <c r="Z13" s="47"/>
      <c r="AA13" s="47"/>
      <c r="AB13" s="47"/>
      <c r="AC13" s="47"/>
      <c r="AD13" s="47" t="s">
        <v>62</v>
      </c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s="38" customFormat="1" outlineLevel="1" x14ac:dyDescent="0.2">
      <c r="A14" s="68"/>
      <c r="B14" s="56"/>
      <c r="C14" s="57" t="s">
        <v>136</v>
      </c>
      <c r="D14" s="58"/>
      <c r="E14" s="59">
        <v>130</v>
      </c>
      <c r="F14" s="46"/>
      <c r="G14" s="54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7"/>
      <c r="Y14" s="47"/>
      <c r="Z14" s="47"/>
      <c r="AA14" s="47"/>
      <c r="AB14" s="47"/>
      <c r="AC14" s="47"/>
      <c r="AD14" s="47" t="s">
        <v>63</v>
      </c>
      <c r="AE14" s="47">
        <v>0</v>
      </c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s="38" customFormat="1" outlineLevel="1" x14ac:dyDescent="0.2">
      <c r="A15" s="48">
        <v>4</v>
      </c>
      <c r="B15" s="49" t="s">
        <v>64</v>
      </c>
      <c r="C15" s="50" t="s">
        <v>65</v>
      </c>
      <c r="D15" s="51" t="s">
        <v>66</v>
      </c>
      <c r="E15" s="52">
        <v>111</v>
      </c>
      <c r="F15" s="53"/>
      <c r="G15" s="54">
        <f t="shared" si="0"/>
        <v>0</v>
      </c>
      <c r="H15" s="46">
        <v>0</v>
      </c>
      <c r="I15" s="46">
        <f>ROUND(E15*H15,2)</f>
        <v>0</v>
      </c>
      <c r="J15" s="46">
        <v>55.9</v>
      </c>
      <c r="K15" s="46">
        <f>ROUND(E15*J15,2)</f>
        <v>6204.9</v>
      </c>
      <c r="L15" s="46">
        <v>21</v>
      </c>
      <c r="M15" s="46">
        <f>G15*(1+L15/100)</f>
        <v>0</v>
      </c>
      <c r="N15" s="46">
        <v>0</v>
      </c>
      <c r="O15" s="46">
        <f>ROUND(E15*N15,2)</f>
        <v>0</v>
      </c>
      <c r="P15" s="46">
        <v>0.125</v>
      </c>
      <c r="Q15" s="46">
        <f>ROUND(E15*P15,2)</f>
        <v>13.88</v>
      </c>
      <c r="R15" s="46"/>
      <c r="S15" s="46" t="s">
        <v>61</v>
      </c>
      <c r="T15" s="46" t="s">
        <v>61</v>
      </c>
      <c r="U15" s="46">
        <v>0.08</v>
      </c>
      <c r="V15" s="46">
        <f>ROUND(E15*U15,2)</f>
        <v>8.8800000000000008</v>
      </c>
      <c r="W15" s="46"/>
      <c r="X15" s="47"/>
      <c r="Y15" s="47"/>
      <c r="Z15" s="47"/>
      <c r="AA15" s="47"/>
      <c r="AB15" s="47"/>
      <c r="AC15" s="47"/>
      <c r="AD15" s="47" t="s">
        <v>62</v>
      </c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s="38" customFormat="1" outlineLevel="1" x14ac:dyDescent="0.2">
      <c r="A16" s="68"/>
      <c r="B16" s="56"/>
      <c r="C16" s="57" t="s">
        <v>137</v>
      </c>
      <c r="D16" s="58"/>
      <c r="E16" s="59">
        <v>111</v>
      </c>
      <c r="F16" s="46"/>
      <c r="G16" s="54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47"/>
      <c r="Z16" s="47"/>
      <c r="AA16" s="47"/>
      <c r="AB16" s="47"/>
      <c r="AC16" s="47"/>
      <c r="AD16" s="47" t="s">
        <v>63</v>
      </c>
      <c r="AE16" s="47">
        <v>0</v>
      </c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s="38" customFormat="1" outlineLevel="1" x14ac:dyDescent="0.2">
      <c r="A17" s="48">
        <v>5</v>
      </c>
      <c r="B17" s="49" t="s">
        <v>67</v>
      </c>
      <c r="C17" s="50" t="s">
        <v>68</v>
      </c>
      <c r="D17" s="51" t="s">
        <v>69</v>
      </c>
      <c r="E17" s="52">
        <v>25.5</v>
      </c>
      <c r="F17" s="53"/>
      <c r="G17" s="54">
        <f t="shared" si="0"/>
        <v>0</v>
      </c>
      <c r="H17" s="46">
        <v>0</v>
      </c>
      <c r="I17" s="46">
        <f>ROUND(E17*H17,2)</f>
        <v>0</v>
      </c>
      <c r="J17" s="46">
        <v>164.5</v>
      </c>
      <c r="K17" s="46">
        <f>ROUND(E17*J17,2)</f>
        <v>4194.75</v>
      </c>
      <c r="L17" s="46">
        <v>21</v>
      </c>
      <c r="M17" s="46">
        <f>G17*(1+L17/100)</f>
        <v>0</v>
      </c>
      <c r="N17" s="46">
        <v>0</v>
      </c>
      <c r="O17" s="46">
        <f>ROUND(E17*N17,2)</f>
        <v>0</v>
      </c>
      <c r="P17" s="46">
        <v>0</v>
      </c>
      <c r="Q17" s="46">
        <f>ROUND(E17*P17,2)</f>
        <v>0</v>
      </c>
      <c r="R17" s="46"/>
      <c r="S17" s="46" t="s">
        <v>61</v>
      </c>
      <c r="T17" s="46" t="s">
        <v>61</v>
      </c>
      <c r="U17" s="46">
        <v>0.36799999999999999</v>
      </c>
      <c r="V17" s="46">
        <f>ROUND(E17*U17,2)</f>
        <v>9.3800000000000008</v>
      </c>
      <c r="W17" s="46"/>
      <c r="X17" s="47"/>
      <c r="Y17" s="47"/>
      <c r="Z17" s="47"/>
      <c r="AA17" s="47"/>
      <c r="AB17" s="47"/>
      <c r="AC17" s="47"/>
      <c r="AD17" s="47" t="s">
        <v>62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s="38" customFormat="1" ht="22.5" outlineLevel="1" x14ac:dyDescent="0.2">
      <c r="A18" s="68"/>
      <c r="B18" s="56"/>
      <c r="C18" s="57" t="s">
        <v>177</v>
      </c>
      <c r="D18" s="58"/>
      <c r="E18" s="59">
        <v>25.5</v>
      </c>
      <c r="F18" s="46"/>
      <c r="G18" s="94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  <c r="Y18" s="47"/>
      <c r="Z18" s="47"/>
      <c r="AA18" s="47"/>
      <c r="AB18" s="47"/>
      <c r="AC18" s="47"/>
      <c r="AD18" s="47" t="s">
        <v>63</v>
      </c>
      <c r="AE18" s="47">
        <v>0</v>
      </c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s="38" customFormat="1" outlineLevel="1" x14ac:dyDescent="0.2">
      <c r="A19" s="68"/>
      <c r="B19" s="56"/>
      <c r="C19" s="57" t="s">
        <v>70</v>
      </c>
      <c r="D19" s="58"/>
      <c r="E19" s="59"/>
      <c r="F19" s="46"/>
      <c r="G19" s="8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7"/>
      <c r="Y19" s="47"/>
      <c r="Z19" s="47"/>
      <c r="AA19" s="47"/>
      <c r="AB19" s="47"/>
      <c r="AC19" s="47"/>
      <c r="AD19" s="47" t="s">
        <v>63</v>
      </c>
      <c r="AE19" s="47">
        <v>0</v>
      </c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s="38" customFormat="1" outlineLevel="1" x14ac:dyDescent="0.2">
      <c r="A20" s="39">
        <v>6</v>
      </c>
      <c r="B20" s="40" t="s">
        <v>71</v>
      </c>
      <c r="C20" s="41" t="s">
        <v>72</v>
      </c>
      <c r="D20" s="42" t="s">
        <v>69</v>
      </c>
      <c r="E20" s="43">
        <v>25.5</v>
      </c>
      <c r="F20" s="44"/>
      <c r="G20" s="54">
        <f t="shared" si="0"/>
        <v>0</v>
      </c>
      <c r="H20" s="46">
        <v>0</v>
      </c>
      <c r="I20" s="46">
        <f>ROUND(E20*H20,2)</f>
        <v>0</v>
      </c>
      <c r="J20" s="46">
        <v>33.700000000000003</v>
      </c>
      <c r="K20" s="46">
        <f>ROUND(E20*J20,2)</f>
        <v>859.35</v>
      </c>
      <c r="L20" s="46">
        <v>21</v>
      </c>
      <c r="M20" s="46">
        <f>G20*(1+L20/100)</f>
        <v>0</v>
      </c>
      <c r="N20" s="46">
        <v>0</v>
      </c>
      <c r="O20" s="46">
        <f>ROUND(E20*N20,2)</f>
        <v>0</v>
      </c>
      <c r="P20" s="46">
        <v>0</v>
      </c>
      <c r="Q20" s="46">
        <f>ROUND(E20*P20,2)</f>
        <v>0</v>
      </c>
      <c r="R20" s="46"/>
      <c r="S20" s="46" t="s">
        <v>61</v>
      </c>
      <c r="T20" s="46" t="s">
        <v>61</v>
      </c>
      <c r="U20" s="46">
        <v>5.8000000000000003E-2</v>
      </c>
      <c r="V20" s="46">
        <f>ROUND(E20*U20,2)</f>
        <v>1.48</v>
      </c>
      <c r="W20" s="46"/>
      <c r="X20" s="47"/>
      <c r="Y20" s="47"/>
      <c r="Z20" s="47"/>
      <c r="AA20" s="47"/>
      <c r="AB20" s="47"/>
      <c r="AC20" s="47"/>
      <c r="AD20" s="47" t="s">
        <v>62</v>
      </c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s="38" customFormat="1" ht="22.5" outlineLevel="1" x14ac:dyDescent="0.2">
      <c r="A21" s="48"/>
      <c r="B21" s="49" t="s">
        <v>73</v>
      </c>
      <c r="C21" s="50" t="s">
        <v>119</v>
      </c>
      <c r="D21" s="51" t="s">
        <v>69</v>
      </c>
      <c r="E21" s="52">
        <v>25.5</v>
      </c>
      <c r="F21" s="53"/>
      <c r="G21" s="54">
        <f t="shared" si="0"/>
        <v>0</v>
      </c>
      <c r="H21" s="46">
        <v>0</v>
      </c>
      <c r="I21" s="46">
        <f>ROUND(E21*H21,2)</f>
        <v>0</v>
      </c>
      <c r="J21" s="46">
        <v>121</v>
      </c>
      <c r="K21" s="46">
        <f>ROUND(E21*J21,2)</f>
        <v>3085.5</v>
      </c>
      <c r="L21" s="46">
        <v>21</v>
      </c>
      <c r="M21" s="46">
        <f>G21*(1+L21/100)</f>
        <v>0</v>
      </c>
      <c r="N21" s="46">
        <v>0</v>
      </c>
      <c r="O21" s="46">
        <f>ROUND(E21*N21,2)</f>
        <v>0</v>
      </c>
      <c r="P21" s="46">
        <v>0</v>
      </c>
      <c r="Q21" s="46">
        <f>ROUND(E21*P21,2)</f>
        <v>0</v>
      </c>
      <c r="R21" s="46"/>
      <c r="S21" s="46" t="s">
        <v>61</v>
      </c>
      <c r="T21" s="46" t="s">
        <v>61</v>
      </c>
      <c r="U21" s="46">
        <v>1.0999999999999999E-2</v>
      </c>
      <c r="V21" s="46">
        <f>ROUND(E21*U21,2)</f>
        <v>0.28000000000000003</v>
      </c>
      <c r="W21" s="46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s="38" customFormat="1" outlineLevel="1" x14ac:dyDescent="0.2">
      <c r="A22" s="68">
        <v>7</v>
      </c>
      <c r="B22" s="126" t="s">
        <v>147</v>
      </c>
      <c r="C22" s="128" t="s">
        <v>148</v>
      </c>
      <c r="D22" s="127" t="s">
        <v>69</v>
      </c>
      <c r="E22" s="124">
        <v>21</v>
      </c>
      <c r="F22" s="125"/>
      <c r="G22" s="66">
        <f t="shared" si="0"/>
        <v>0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s="38" customFormat="1" outlineLevel="1" x14ac:dyDescent="0.2">
      <c r="A23" s="68"/>
      <c r="B23" s="120"/>
      <c r="C23" s="129" t="s">
        <v>149</v>
      </c>
      <c r="D23" s="121"/>
      <c r="E23" s="122"/>
      <c r="F23" s="115"/>
      <c r="G23" s="6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s="38" customFormat="1" outlineLevel="1" x14ac:dyDescent="0.2">
      <c r="A24" s="48">
        <v>8</v>
      </c>
      <c r="B24" s="49" t="s">
        <v>74</v>
      </c>
      <c r="C24" s="50" t="s">
        <v>118</v>
      </c>
      <c r="D24" s="51" t="s">
        <v>60</v>
      </c>
      <c r="E24" s="52">
        <v>162</v>
      </c>
      <c r="F24" s="53"/>
      <c r="G24" s="54">
        <f t="shared" si="0"/>
        <v>0</v>
      </c>
      <c r="H24" s="46">
        <v>0</v>
      </c>
      <c r="I24" s="46">
        <f>ROUND(E24*H24,2)</f>
        <v>0</v>
      </c>
      <c r="J24" s="46">
        <v>40</v>
      </c>
      <c r="K24" s="46">
        <f>ROUND(E24*J24,2)</f>
        <v>6480</v>
      </c>
      <c r="L24" s="46">
        <v>21</v>
      </c>
      <c r="M24" s="46">
        <f>G24*(1+L24/100)</f>
        <v>0</v>
      </c>
      <c r="N24" s="46">
        <v>0</v>
      </c>
      <c r="O24" s="46">
        <f>ROUND(E24*N24,2)</f>
        <v>0</v>
      </c>
      <c r="P24" s="46">
        <v>0</v>
      </c>
      <c r="Q24" s="46">
        <f>ROUND(E24*P24,2)</f>
        <v>0</v>
      </c>
      <c r="R24" s="46"/>
      <c r="S24" s="46" t="s">
        <v>61</v>
      </c>
      <c r="T24" s="46" t="s">
        <v>61</v>
      </c>
      <c r="U24" s="46">
        <v>9.6000000000000002E-2</v>
      </c>
      <c r="V24" s="46">
        <f>ROUND(E24*U24,2)</f>
        <v>15.55</v>
      </c>
      <c r="W24" s="46"/>
      <c r="X24" s="47"/>
      <c r="Y24" s="47"/>
      <c r="Z24" s="47"/>
      <c r="AA24" s="47"/>
      <c r="AB24" s="47"/>
      <c r="AC24" s="47"/>
      <c r="AD24" s="47" t="s">
        <v>62</v>
      </c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s="38" customFormat="1" outlineLevel="1" x14ac:dyDescent="0.2">
      <c r="A25" s="68"/>
      <c r="B25" s="56"/>
      <c r="C25" s="57" t="s">
        <v>187</v>
      </c>
      <c r="D25" s="58"/>
      <c r="E25" s="59">
        <v>86</v>
      </c>
      <c r="F25" s="46"/>
      <c r="G25" s="54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7"/>
      <c r="Y25" s="47"/>
      <c r="Z25" s="47"/>
      <c r="AA25" s="47"/>
      <c r="AB25" s="47"/>
      <c r="AC25" s="47"/>
      <c r="AD25" s="47" t="s">
        <v>63</v>
      </c>
      <c r="AE25" s="47">
        <v>0</v>
      </c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s="38" customFormat="1" ht="12.75" customHeight="1" outlineLevel="1" x14ac:dyDescent="0.2">
      <c r="A26" s="68"/>
      <c r="B26" s="56"/>
      <c r="C26" s="57" t="s">
        <v>188</v>
      </c>
      <c r="D26" s="58"/>
      <c r="E26" s="59">
        <v>76</v>
      </c>
      <c r="F26" s="46"/>
      <c r="G26" s="54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7"/>
      <c r="Y26" s="47"/>
      <c r="Z26" s="47"/>
      <c r="AA26" s="47"/>
      <c r="AB26" s="47"/>
      <c r="AC26" s="47"/>
      <c r="AD26" s="47" t="s">
        <v>63</v>
      </c>
      <c r="AE26" s="47">
        <v>0</v>
      </c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s="38" customFormat="1" outlineLevel="1" x14ac:dyDescent="0.2">
      <c r="A27" s="48">
        <v>9</v>
      </c>
      <c r="B27" s="49" t="s">
        <v>75</v>
      </c>
      <c r="C27" s="50" t="s">
        <v>123</v>
      </c>
      <c r="D27" s="51" t="s">
        <v>60</v>
      </c>
      <c r="E27" s="52">
        <v>215</v>
      </c>
      <c r="F27" s="53"/>
      <c r="G27" s="54">
        <f t="shared" si="0"/>
        <v>0</v>
      </c>
      <c r="H27" s="46">
        <v>0</v>
      </c>
      <c r="I27" s="46">
        <f>ROUND(E27*H27,2)</f>
        <v>0</v>
      </c>
      <c r="J27" s="46">
        <v>45.6</v>
      </c>
      <c r="K27" s="46">
        <f>ROUND(E27*J27,2)</f>
        <v>9804</v>
      </c>
      <c r="L27" s="46">
        <v>21</v>
      </c>
      <c r="M27" s="46">
        <f>G27*(1+L27/100)</f>
        <v>0</v>
      </c>
      <c r="N27" s="46">
        <v>0</v>
      </c>
      <c r="O27" s="46">
        <f>ROUND(E27*N27,2)</f>
        <v>0</v>
      </c>
      <c r="P27" s="46">
        <v>0</v>
      </c>
      <c r="Q27" s="46">
        <f>ROUND(E27*P27,2)</f>
        <v>0</v>
      </c>
      <c r="R27" s="46"/>
      <c r="S27" s="46" t="s">
        <v>61</v>
      </c>
      <c r="T27" s="46" t="s">
        <v>61</v>
      </c>
      <c r="U27" s="46">
        <v>0.107</v>
      </c>
      <c r="V27" s="46">
        <f>ROUND(E27*U27,2)</f>
        <v>23.01</v>
      </c>
      <c r="W27" s="46"/>
      <c r="X27" s="47"/>
      <c r="Y27" s="47"/>
      <c r="Z27" s="47"/>
      <c r="AA27" s="47"/>
      <c r="AB27" s="47"/>
      <c r="AC27" s="47"/>
      <c r="AD27" s="47" t="s">
        <v>62</v>
      </c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s="38" customFormat="1" outlineLevel="1" x14ac:dyDescent="0.2">
      <c r="A28" s="68"/>
      <c r="B28" s="56"/>
      <c r="C28" s="57" t="s">
        <v>152</v>
      </c>
      <c r="D28" s="58"/>
      <c r="E28" s="59">
        <v>60</v>
      </c>
      <c r="F28" s="46"/>
      <c r="G28" s="54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7"/>
      <c r="Y28" s="47"/>
      <c r="Z28" s="47"/>
      <c r="AA28" s="47"/>
      <c r="AB28" s="47"/>
      <c r="AC28" s="47"/>
      <c r="AD28" s="47" t="s">
        <v>63</v>
      </c>
      <c r="AE28" s="47">
        <v>0</v>
      </c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s="38" customFormat="1" ht="27" customHeight="1" outlineLevel="1" x14ac:dyDescent="0.2">
      <c r="A29" s="48">
        <v>10</v>
      </c>
      <c r="B29" s="49" t="s">
        <v>153</v>
      </c>
      <c r="C29" s="50" t="s">
        <v>157</v>
      </c>
      <c r="D29" s="51" t="s">
        <v>69</v>
      </c>
      <c r="E29" s="52">
        <v>37.9</v>
      </c>
      <c r="F29" s="53"/>
      <c r="G29" s="54">
        <f t="shared" si="0"/>
        <v>0</v>
      </c>
      <c r="H29" s="46">
        <v>0</v>
      </c>
      <c r="I29" s="46">
        <f>ROUND(E29*H29,2)</f>
        <v>0</v>
      </c>
      <c r="J29" s="46">
        <v>165</v>
      </c>
      <c r="K29" s="46">
        <f>ROUND(E29*J29,2)</f>
        <v>6253.5</v>
      </c>
      <c r="L29" s="46">
        <v>21</v>
      </c>
      <c r="M29" s="46">
        <f>G29*(1+L29/100)</f>
        <v>0</v>
      </c>
      <c r="N29" s="46">
        <v>0</v>
      </c>
      <c r="O29" s="46">
        <f>ROUND(E29*N29,2)</f>
        <v>0</v>
      </c>
      <c r="P29" s="46">
        <v>0.22</v>
      </c>
      <c r="Q29" s="46">
        <f>ROUND(E29*P29,2)</f>
        <v>8.34</v>
      </c>
      <c r="R29" s="46"/>
      <c r="S29" s="46" t="s">
        <v>76</v>
      </c>
      <c r="T29" s="46" t="s">
        <v>77</v>
      </c>
      <c r="U29" s="46">
        <v>0.251</v>
      </c>
      <c r="V29" s="46">
        <f>ROUND(E29*U29,2)</f>
        <v>9.51</v>
      </c>
      <c r="W29" s="46"/>
      <c r="X29" s="47"/>
      <c r="Y29" s="47"/>
      <c r="Z29" s="47"/>
      <c r="AA29" s="47"/>
      <c r="AB29" s="47"/>
      <c r="AC29" s="47"/>
      <c r="AD29" s="47" t="s">
        <v>62</v>
      </c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s="38" customFormat="1" ht="22.5" outlineLevel="1" x14ac:dyDescent="0.2">
      <c r="A30" s="68">
        <v>11</v>
      </c>
      <c r="B30" s="56" t="s">
        <v>154</v>
      </c>
      <c r="C30" s="105" t="s">
        <v>155</v>
      </c>
      <c r="D30" s="106" t="s">
        <v>69</v>
      </c>
      <c r="E30" s="43">
        <v>37.9</v>
      </c>
      <c r="F30" s="44"/>
      <c r="G30" s="94">
        <f t="shared" ref="G30" si="1">E30*F30</f>
        <v>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7"/>
      <c r="Y30" s="47"/>
      <c r="Z30" s="47"/>
      <c r="AA30" s="47"/>
      <c r="AB30" s="47"/>
      <c r="AC30" s="47"/>
      <c r="AD30" s="47" t="s">
        <v>63</v>
      </c>
      <c r="AE30" s="47">
        <v>0</v>
      </c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s="38" customFormat="1" ht="27" customHeight="1" outlineLevel="1" x14ac:dyDescent="0.2">
      <c r="A31" s="68"/>
      <c r="B31" s="56"/>
      <c r="C31" s="107" t="s">
        <v>156</v>
      </c>
      <c r="D31" s="108"/>
      <c r="E31" s="64"/>
      <c r="F31" s="65"/>
      <c r="G31" s="8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7"/>
      <c r="Y31" s="47"/>
      <c r="Z31" s="47"/>
      <c r="AA31" s="47"/>
      <c r="AB31" s="47"/>
      <c r="AC31" s="47"/>
      <c r="AD31" s="47" t="s">
        <v>63</v>
      </c>
      <c r="AE31" s="47">
        <v>0</v>
      </c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s="38" customFormat="1" ht="22.5" outlineLevel="1" x14ac:dyDescent="0.2">
      <c r="A32" s="48">
        <v>12</v>
      </c>
      <c r="B32" s="49" t="s">
        <v>78</v>
      </c>
      <c r="C32" s="50" t="s">
        <v>150</v>
      </c>
      <c r="D32" s="51" t="s">
        <v>60</v>
      </c>
      <c r="E32" s="52">
        <v>3.4</v>
      </c>
      <c r="F32" s="53"/>
      <c r="G32" s="54">
        <f t="shared" si="0"/>
        <v>0</v>
      </c>
      <c r="H32" s="46">
        <v>0</v>
      </c>
      <c r="I32" s="46">
        <f>ROUND(E32*H32,2)</f>
        <v>0</v>
      </c>
      <c r="J32" s="46">
        <v>31.7</v>
      </c>
      <c r="K32" s="46">
        <f>ROUND(E32*J32,2)</f>
        <v>107.78</v>
      </c>
      <c r="L32" s="46">
        <v>21</v>
      </c>
      <c r="M32" s="46">
        <f>G32*(1+L32/100)</f>
        <v>0</v>
      </c>
      <c r="N32" s="46">
        <v>0</v>
      </c>
      <c r="O32" s="46">
        <f>ROUND(E32*N32,2)</f>
        <v>0</v>
      </c>
      <c r="P32" s="46">
        <v>0.33</v>
      </c>
      <c r="Q32" s="46">
        <f>ROUND(E32*P32,2)</f>
        <v>1.1200000000000001</v>
      </c>
      <c r="R32" s="46"/>
      <c r="S32" s="46" t="s">
        <v>76</v>
      </c>
      <c r="T32" s="46" t="s">
        <v>61</v>
      </c>
      <c r="U32" s="46">
        <v>0.06</v>
      </c>
      <c r="V32" s="46">
        <f>ROUND(E32*U32,2)</f>
        <v>0.2</v>
      </c>
      <c r="W32" s="46"/>
      <c r="X32" s="47"/>
      <c r="Y32" s="47"/>
      <c r="Z32" s="47"/>
      <c r="AA32" s="47"/>
      <c r="AB32" s="47"/>
      <c r="AC32" s="47"/>
      <c r="AD32" s="47" t="s">
        <v>62</v>
      </c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102" s="38" customFormat="1" outlineLevel="1" x14ac:dyDescent="0.2">
      <c r="A33" s="68"/>
      <c r="B33" s="56"/>
      <c r="C33" s="57" t="s">
        <v>151</v>
      </c>
      <c r="D33" s="58"/>
      <c r="E33" s="59">
        <v>3.4</v>
      </c>
      <c r="F33" s="46"/>
      <c r="G33" s="54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7"/>
      <c r="Y33" s="47"/>
      <c r="Z33" s="47"/>
      <c r="AA33" s="47"/>
      <c r="AB33" s="47"/>
      <c r="AC33" s="47"/>
      <c r="AD33" s="47" t="s">
        <v>63</v>
      </c>
      <c r="AE33" s="47">
        <v>0</v>
      </c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102" s="38" customFormat="1" outlineLevel="1" x14ac:dyDescent="0.2">
      <c r="A34" s="48">
        <v>13</v>
      </c>
      <c r="B34" s="49" t="s">
        <v>79</v>
      </c>
      <c r="C34" s="50" t="s">
        <v>80</v>
      </c>
      <c r="D34" s="51" t="s">
        <v>81</v>
      </c>
      <c r="E34" s="52">
        <v>24.8</v>
      </c>
      <c r="F34" s="53"/>
      <c r="G34" s="54">
        <f t="shared" si="0"/>
        <v>0</v>
      </c>
      <c r="H34" s="46">
        <v>0</v>
      </c>
      <c r="I34" s="46">
        <f>ROUND(E34*H34,2)</f>
        <v>0</v>
      </c>
      <c r="J34" s="46">
        <v>290</v>
      </c>
      <c r="K34" s="46">
        <f>ROUND(E34*J34,2)</f>
        <v>7192</v>
      </c>
      <c r="L34" s="46">
        <v>21</v>
      </c>
      <c r="M34" s="46">
        <f>G34*(1+L34/100)</f>
        <v>0</v>
      </c>
      <c r="N34" s="46">
        <v>0</v>
      </c>
      <c r="O34" s="46">
        <f>ROUND(E34*N34,2)</f>
        <v>0</v>
      </c>
      <c r="P34" s="46">
        <v>0</v>
      </c>
      <c r="Q34" s="46">
        <f>ROUND(E34*P34,2)</f>
        <v>0</v>
      </c>
      <c r="R34" s="46"/>
      <c r="S34" s="46" t="s">
        <v>76</v>
      </c>
      <c r="T34" s="46" t="s">
        <v>77</v>
      </c>
      <c r="U34" s="46">
        <v>0</v>
      </c>
      <c r="V34" s="46">
        <f>ROUND(E34*U34,2)</f>
        <v>0</v>
      </c>
      <c r="W34" s="46"/>
      <c r="X34" s="47"/>
      <c r="Y34" s="47"/>
      <c r="Z34" s="47"/>
      <c r="AA34" s="47"/>
      <c r="AB34" s="47"/>
      <c r="AC34" s="47"/>
      <c r="AD34" s="47" t="s">
        <v>62</v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102" s="38" customFormat="1" outlineLevel="1" x14ac:dyDescent="0.2">
      <c r="A35" s="68"/>
      <c r="B35" s="56"/>
      <c r="C35" s="57" t="s">
        <v>176</v>
      </c>
      <c r="D35" s="58"/>
      <c r="E35" s="59">
        <v>24.8</v>
      </c>
      <c r="F35" s="46"/>
      <c r="G35" s="6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7"/>
      <c r="Z35" s="47"/>
      <c r="AA35" s="47"/>
      <c r="AB35" s="47"/>
      <c r="AC35" s="47"/>
      <c r="AD35" s="47" t="s">
        <v>63</v>
      </c>
      <c r="AE35" s="47">
        <v>0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102" s="23" customFormat="1" x14ac:dyDescent="0.2">
      <c r="A36" s="73" t="s">
        <v>56</v>
      </c>
      <c r="B36" s="74" t="s">
        <v>17</v>
      </c>
      <c r="C36" s="75" t="s">
        <v>18</v>
      </c>
      <c r="D36" s="76"/>
      <c r="E36" s="77"/>
      <c r="F36" s="78"/>
      <c r="G36" s="79">
        <f>SUM(G37:G40)</f>
        <v>0</v>
      </c>
      <c r="H36" s="22"/>
      <c r="I36" s="22">
        <f>SUM(I37:I38)</f>
        <v>228</v>
      </c>
      <c r="J36" s="22"/>
      <c r="K36" s="22">
        <f>SUM(K37:K38)</f>
        <v>6552</v>
      </c>
      <c r="L36" s="22"/>
      <c r="M36" s="22">
        <f>SUM(M37:M38)</f>
        <v>0</v>
      </c>
      <c r="N36" s="22"/>
      <c r="O36" s="22">
        <f>SUM(O37:O38)</f>
        <v>0</v>
      </c>
      <c r="P36" s="22"/>
      <c r="Q36" s="22">
        <f>SUM(Q37:Q38)</f>
        <v>0</v>
      </c>
      <c r="R36" s="22"/>
      <c r="S36" s="22"/>
      <c r="T36" s="22"/>
      <c r="U36" s="22"/>
      <c r="V36" s="22">
        <f>SUM(V37:V38)</f>
        <v>19</v>
      </c>
      <c r="W36" s="22"/>
      <c r="X36" s="38"/>
      <c r="Y36" s="38"/>
      <c r="Z36" s="38"/>
      <c r="AA36" s="38"/>
      <c r="AB36" s="38"/>
      <c r="AC36" s="38"/>
      <c r="AD36" s="38" t="s">
        <v>57</v>
      </c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</row>
    <row r="37" spans="1:102" s="38" customFormat="1" ht="22.5" outlineLevel="1" x14ac:dyDescent="0.2">
      <c r="A37" s="48">
        <v>14</v>
      </c>
      <c r="B37" s="104" t="s">
        <v>161</v>
      </c>
      <c r="C37" s="50" t="s">
        <v>162</v>
      </c>
      <c r="D37" s="51" t="s">
        <v>60</v>
      </c>
      <c r="E37" s="52">
        <v>200</v>
      </c>
      <c r="F37" s="53"/>
      <c r="G37" s="54">
        <f>E37*F37</f>
        <v>0</v>
      </c>
      <c r="H37" s="46">
        <v>1.1399999999999999</v>
      </c>
      <c r="I37" s="46">
        <f>ROUND(E37*H37,2)</f>
        <v>228</v>
      </c>
      <c r="J37" s="46">
        <v>32.76</v>
      </c>
      <c r="K37" s="46">
        <f>ROUND(E37*J37,2)</f>
        <v>6552</v>
      </c>
      <c r="L37" s="46">
        <v>21</v>
      </c>
      <c r="M37" s="46">
        <f>G37*(1+L37/100)</f>
        <v>0</v>
      </c>
      <c r="N37" s="46">
        <v>0</v>
      </c>
      <c r="O37" s="46">
        <f>ROUND(E37*N37,2)</f>
        <v>0</v>
      </c>
      <c r="P37" s="46">
        <v>0</v>
      </c>
      <c r="Q37" s="46">
        <f>ROUND(E37*P37,2)</f>
        <v>0</v>
      </c>
      <c r="R37" s="46"/>
      <c r="S37" s="46" t="s">
        <v>61</v>
      </c>
      <c r="T37" s="46" t="s">
        <v>61</v>
      </c>
      <c r="U37" s="46">
        <v>9.5000000000000001E-2</v>
      </c>
      <c r="V37" s="46">
        <f>ROUND(E37*U37,2)</f>
        <v>19</v>
      </c>
      <c r="W37" s="46"/>
      <c r="X37" s="47"/>
      <c r="Y37" s="47"/>
      <c r="Z37" s="47"/>
      <c r="AA37" s="47"/>
      <c r="AB37" s="47"/>
      <c r="AC37" s="47"/>
      <c r="AD37" s="47" t="s">
        <v>62</v>
      </c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102" s="38" customFormat="1" outlineLevel="1" x14ac:dyDescent="0.2">
      <c r="A38" s="68"/>
      <c r="B38" s="109"/>
      <c r="C38" s="143" t="s">
        <v>164</v>
      </c>
      <c r="D38" s="143"/>
      <c r="E38" s="101">
        <v>200</v>
      </c>
      <c r="F38" s="46"/>
      <c r="G38" s="54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7"/>
      <c r="Y38" s="47"/>
      <c r="Z38" s="47"/>
      <c r="AA38" s="47"/>
      <c r="AB38" s="47"/>
      <c r="AC38" s="47"/>
      <c r="AD38" s="47" t="s">
        <v>63</v>
      </c>
      <c r="AE38" s="47">
        <v>0</v>
      </c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102" s="38" customFormat="1" ht="33.75" outlineLevel="1" x14ac:dyDescent="0.2">
      <c r="A39" s="48">
        <v>15</v>
      </c>
      <c r="B39" s="104" t="s">
        <v>165</v>
      </c>
      <c r="C39" s="50" t="s">
        <v>166</v>
      </c>
      <c r="D39" s="51" t="s">
        <v>60</v>
      </c>
      <c r="E39" s="52">
        <v>200</v>
      </c>
      <c r="F39" s="53"/>
      <c r="G39" s="54">
        <f>E39*F39</f>
        <v>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102" s="38" customFormat="1" outlineLevel="1" x14ac:dyDescent="0.2">
      <c r="A40" s="48">
        <v>16</v>
      </c>
      <c r="B40" s="104" t="s">
        <v>167</v>
      </c>
      <c r="C40" s="50" t="s">
        <v>168</v>
      </c>
      <c r="D40" s="51" t="s">
        <v>169</v>
      </c>
      <c r="E40" s="52">
        <v>3</v>
      </c>
      <c r="F40" s="53"/>
      <c r="G40" s="54">
        <f>E40*F40</f>
        <v>0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102" s="23" customFormat="1" x14ac:dyDescent="0.2">
      <c r="A41" s="73" t="s">
        <v>56</v>
      </c>
      <c r="B41" s="74" t="s">
        <v>19</v>
      </c>
      <c r="C41" s="75" t="s">
        <v>20</v>
      </c>
      <c r="D41" s="76"/>
      <c r="E41" s="77"/>
      <c r="F41" s="78"/>
      <c r="G41" s="79">
        <f>SUM(G42:G43)</f>
        <v>0</v>
      </c>
      <c r="H41" s="22"/>
      <c r="I41" s="22">
        <f>SUM(I42:I43)</f>
        <v>0</v>
      </c>
      <c r="J41" s="22"/>
      <c r="K41" s="22">
        <f>SUM(K42:K43)</f>
        <v>0</v>
      </c>
      <c r="L41" s="22"/>
      <c r="M41" s="22">
        <f>SUM(M42:M43)</f>
        <v>0</v>
      </c>
      <c r="N41" s="22"/>
      <c r="O41" s="22">
        <f>SUM(O42:O43)</f>
        <v>0</v>
      </c>
      <c r="P41" s="22"/>
      <c r="Q41" s="22">
        <f>SUM(Q42:Q43)</f>
        <v>0</v>
      </c>
      <c r="R41" s="22"/>
      <c r="S41" s="22"/>
      <c r="T41" s="22"/>
      <c r="U41" s="22"/>
      <c r="V41" s="22">
        <f>SUM(V42:V43)</f>
        <v>0</v>
      </c>
      <c r="W41" s="22"/>
      <c r="X41" s="38"/>
      <c r="Y41" s="38"/>
      <c r="Z41" s="38"/>
      <c r="AA41" s="38"/>
      <c r="AB41" s="38"/>
      <c r="AC41" s="38"/>
      <c r="AD41" s="38" t="s">
        <v>57</v>
      </c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</row>
    <row r="42" spans="1:102" s="38" customFormat="1" ht="22.5" outlineLevel="1" x14ac:dyDescent="0.2">
      <c r="A42" s="110">
        <v>17</v>
      </c>
      <c r="B42" s="111" t="s">
        <v>158</v>
      </c>
      <c r="C42" s="112" t="s">
        <v>159</v>
      </c>
      <c r="D42" s="113" t="s">
        <v>60</v>
      </c>
      <c r="E42" s="52">
        <v>100</v>
      </c>
      <c r="F42" s="53"/>
      <c r="G42" s="54">
        <f t="shared" ref="G42" si="2">E42*F42</f>
        <v>0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102" s="38" customFormat="1" outlineLevel="1" x14ac:dyDescent="0.2">
      <c r="A43" s="68"/>
      <c r="B43" s="56"/>
      <c r="C43" s="114" t="s">
        <v>160</v>
      </c>
      <c r="F43" s="46"/>
      <c r="G43" s="11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7"/>
      <c r="Y43" s="47"/>
      <c r="Z43" s="47"/>
      <c r="AA43" s="47"/>
      <c r="AB43" s="47"/>
      <c r="AC43" s="47"/>
      <c r="AD43" s="47" t="s">
        <v>63</v>
      </c>
      <c r="AE43" s="47">
        <v>0</v>
      </c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102" s="23" customFormat="1" x14ac:dyDescent="0.2">
      <c r="A44" s="73" t="s">
        <v>56</v>
      </c>
      <c r="B44" s="74" t="s">
        <v>21</v>
      </c>
      <c r="C44" s="75" t="s">
        <v>22</v>
      </c>
      <c r="D44" s="76"/>
      <c r="E44" s="77"/>
      <c r="F44" s="78"/>
      <c r="G44" s="79">
        <f>SUM(G45:G62)</f>
        <v>0</v>
      </c>
      <c r="H44" s="22"/>
      <c r="I44" s="22">
        <f>SUM(I45:I62)</f>
        <v>130532.45000000001</v>
      </c>
      <c r="J44" s="22"/>
      <c r="K44" s="22">
        <f>SUM(K45:K62)</f>
        <v>83894.03</v>
      </c>
      <c r="L44" s="22"/>
      <c r="M44" s="22">
        <f>SUM(M45:M62)</f>
        <v>0</v>
      </c>
      <c r="N44" s="22"/>
      <c r="O44" s="22">
        <f>SUM(O45:O62)</f>
        <v>112.24000000000001</v>
      </c>
      <c r="P44" s="22"/>
      <c r="Q44" s="22">
        <f>SUM(Q45:Q62)</f>
        <v>0</v>
      </c>
      <c r="R44" s="22"/>
      <c r="S44" s="22"/>
      <c r="T44" s="22"/>
      <c r="U44" s="22"/>
      <c r="V44" s="22">
        <f>SUM(V45:V62)</f>
        <v>42.05</v>
      </c>
      <c r="W44" s="22"/>
      <c r="X44" s="38"/>
      <c r="Y44" s="38"/>
      <c r="Z44" s="38"/>
      <c r="AA44" s="38"/>
      <c r="AB44" s="38"/>
      <c r="AC44" s="38"/>
      <c r="AD44" s="38" t="s">
        <v>57</v>
      </c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</row>
    <row r="45" spans="1:102" s="38" customFormat="1" ht="22.5" outlineLevel="1" x14ac:dyDescent="0.2">
      <c r="A45" s="48">
        <v>18</v>
      </c>
      <c r="B45" s="49" t="s">
        <v>84</v>
      </c>
      <c r="C45" s="50" t="s">
        <v>85</v>
      </c>
      <c r="D45" s="51" t="s">
        <v>60</v>
      </c>
      <c r="E45" s="52">
        <v>76.099999999999994</v>
      </c>
      <c r="F45" s="53"/>
      <c r="G45" s="54">
        <f>E45*F45</f>
        <v>0</v>
      </c>
      <c r="H45" s="46">
        <v>161.78</v>
      </c>
      <c r="I45" s="46">
        <f>ROUND(E45*H45,2)</f>
        <v>12311.46</v>
      </c>
      <c r="J45" s="46">
        <v>46.72</v>
      </c>
      <c r="K45" s="46">
        <f>ROUND(E45*J45,2)</f>
        <v>3555.39</v>
      </c>
      <c r="L45" s="46">
        <v>21</v>
      </c>
      <c r="M45" s="46">
        <f>G45*(1+L45/100)</f>
        <v>0</v>
      </c>
      <c r="N45" s="46">
        <v>0.41810000000000003</v>
      </c>
      <c r="O45" s="46">
        <f>ROUND(E45*N45,2)</f>
        <v>31.82</v>
      </c>
      <c r="P45" s="46">
        <v>0</v>
      </c>
      <c r="Q45" s="46">
        <f>ROUND(E45*P45,2)</f>
        <v>0</v>
      </c>
      <c r="R45" s="46"/>
      <c r="S45" s="46" t="s">
        <v>61</v>
      </c>
      <c r="T45" s="46" t="s">
        <v>61</v>
      </c>
      <c r="U45" s="46">
        <v>5.5E-2</v>
      </c>
      <c r="V45" s="46">
        <f>ROUND(E45*U45,2)</f>
        <v>4.1900000000000004</v>
      </c>
      <c r="W45" s="46"/>
      <c r="X45" s="47"/>
      <c r="Y45" s="47"/>
      <c r="Z45" s="47"/>
      <c r="AA45" s="47"/>
      <c r="AB45" s="47"/>
      <c r="AC45" s="47"/>
      <c r="AD45" s="47" t="s">
        <v>62</v>
      </c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102" s="38" customFormat="1" outlineLevel="1" x14ac:dyDescent="0.2">
      <c r="A46" s="68"/>
      <c r="B46" s="56"/>
      <c r="C46" s="57" t="s">
        <v>178</v>
      </c>
      <c r="D46" s="58"/>
      <c r="E46" s="59">
        <v>76.099999999999994</v>
      </c>
      <c r="F46" s="46"/>
      <c r="G46" s="54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7"/>
      <c r="Y46" s="47"/>
      <c r="Z46" s="47"/>
      <c r="AA46" s="47"/>
      <c r="AB46" s="47"/>
      <c r="AC46" s="47"/>
      <c r="AD46" s="47" t="s">
        <v>63</v>
      </c>
      <c r="AE46" s="47">
        <v>0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102" s="38" customFormat="1" outlineLevel="1" x14ac:dyDescent="0.2">
      <c r="A47" s="48">
        <v>19</v>
      </c>
      <c r="B47" s="49" t="s">
        <v>86</v>
      </c>
      <c r="C47" s="50" t="s">
        <v>87</v>
      </c>
      <c r="D47" s="51" t="s">
        <v>60</v>
      </c>
      <c r="E47" s="52">
        <v>76.099999999999994</v>
      </c>
      <c r="F47" s="53"/>
      <c r="G47" s="54">
        <f t="shared" ref="G47:G61" si="3">E47*F47</f>
        <v>0</v>
      </c>
      <c r="H47" s="46">
        <v>47.49</v>
      </c>
      <c r="I47" s="46">
        <f>ROUND(E47*H47,2)</f>
        <v>3613.99</v>
      </c>
      <c r="J47" s="46">
        <v>18.010000000000002</v>
      </c>
      <c r="K47" s="46">
        <f>ROUND(E47*J47,2)</f>
        <v>1370.56</v>
      </c>
      <c r="L47" s="46">
        <v>21</v>
      </c>
      <c r="M47" s="46">
        <f>G47*(1+L47/100)</f>
        <v>0</v>
      </c>
      <c r="N47" s="46">
        <v>9.8199999999999996E-2</v>
      </c>
      <c r="O47" s="46">
        <f>ROUND(E47*N47,2)</f>
        <v>7.47</v>
      </c>
      <c r="P47" s="46">
        <v>0</v>
      </c>
      <c r="Q47" s="46">
        <f>ROUND(E47*P47,2)</f>
        <v>0</v>
      </c>
      <c r="R47" s="46"/>
      <c r="S47" s="46" t="s">
        <v>61</v>
      </c>
      <c r="T47" s="46" t="s">
        <v>61</v>
      </c>
      <c r="U47" s="46">
        <v>2.1000000000000001E-2</v>
      </c>
      <c r="V47" s="46">
        <f>ROUND(E47*U47,2)</f>
        <v>1.6</v>
      </c>
      <c r="W47" s="46"/>
      <c r="X47" s="47"/>
      <c r="Y47" s="47"/>
      <c r="Z47" s="47"/>
      <c r="AA47" s="47"/>
      <c r="AB47" s="47"/>
      <c r="AC47" s="47"/>
      <c r="AD47" s="47" t="s">
        <v>62</v>
      </c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102" s="38" customFormat="1" outlineLevel="1" x14ac:dyDescent="0.2">
      <c r="A48" s="68"/>
      <c r="B48" s="56"/>
      <c r="C48" s="57" t="s">
        <v>179</v>
      </c>
      <c r="D48" s="58"/>
      <c r="E48" s="59"/>
      <c r="F48" s="46"/>
      <c r="G48" s="54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7"/>
      <c r="Y48" s="47"/>
      <c r="Z48" s="47"/>
      <c r="AA48" s="47"/>
      <c r="AB48" s="47"/>
      <c r="AC48" s="47"/>
      <c r="AD48" s="47" t="s">
        <v>63</v>
      </c>
      <c r="AE48" s="47">
        <v>0</v>
      </c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102" s="38" customFormat="1" ht="22.5" outlineLevel="1" x14ac:dyDescent="0.2">
      <c r="A49" s="48">
        <v>20</v>
      </c>
      <c r="B49" s="49" t="s">
        <v>174</v>
      </c>
      <c r="C49" s="50" t="s">
        <v>173</v>
      </c>
      <c r="D49" s="51" t="s">
        <v>60</v>
      </c>
      <c r="E49" s="52">
        <v>87</v>
      </c>
      <c r="F49" s="53"/>
      <c r="G49" s="54">
        <f t="shared" si="3"/>
        <v>0</v>
      </c>
      <c r="H49" s="46">
        <v>179.8</v>
      </c>
      <c r="I49" s="46">
        <f>ROUND(E49*H49,2)</f>
        <v>15642.6</v>
      </c>
      <c r="J49" s="46">
        <v>27.7</v>
      </c>
      <c r="K49" s="46">
        <f>ROUND(E49*J49,2)</f>
        <v>2409.9</v>
      </c>
      <c r="L49" s="46">
        <v>21</v>
      </c>
      <c r="M49" s="46">
        <f>G49*(1+L49/100)</f>
        <v>0</v>
      </c>
      <c r="N49" s="46">
        <v>0.441</v>
      </c>
      <c r="O49" s="46">
        <f>ROUND(E49*N49,2)</f>
        <v>38.369999999999997</v>
      </c>
      <c r="P49" s="46">
        <v>0</v>
      </c>
      <c r="Q49" s="46">
        <f>ROUND(E49*P49,2)</f>
        <v>0</v>
      </c>
      <c r="R49" s="46"/>
      <c r="S49" s="46" t="s">
        <v>61</v>
      </c>
      <c r="T49" s="46" t="s">
        <v>61</v>
      </c>
      <c r="U49" s="46">
        <v>2.9000000000000001E-2</v>
      </c>
      <c r="V49" s="46">
        <f>ROUND(E49*U49,2)</f>
        <v>2.52</v>
      </c>
      <c r="W49" s="46"/>
      <c r="X49" s="47"/>
      <c r="Y49" s="47"/>
      <c r="Z49" s="47"/>
      <c r="AA49" s="47"/>
      <c r="AB49" s="47"/>
      <c r="AC49" s="47"/>
      <c r="AD49" s="47" t="s">
        <v>62</v>
      </c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102" s="38" customFormat="1" outlineLevel="1" x14ac:dyDescent="0.2">
      <c r="A50" s="68"/>
      <c r="B50" s="56"/>
      <c r="C50" s="57" t="s">
        <v>182</v>
      </c>
      <c r="D50" s="58"/>
      <c r="E50" s="59">
        <v>87</v>
      </c>
      <c r="F50" s="46"/>
      <c r="G50" s="54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7"/>
      <c r="Y50" s="47"/>
      <c r="Z50" s="47"/>
      <c r="AA50" s="47"/>
      <c r="AB50" s="47"/>
      <c r="AC50" s="47"/>
      <c r="AD50" s="47" t="s">
        <v>63</v>
      </c>
      <c r="AE50" s="47">
        <v>0</v>
      </c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102" s="38" customFormat="1" outlineLevel="1" x14ac:dyDescent="0.2">
      <c r="A51" s="48">
        <v>21</v>
      </c>
      <c r="B51" s="49" t="s">
        <v>88</v>
      </c>
      <c r="C51" s="50" t="s">
        <v>89</v>
      </c>
      <c r="D51" s="51" t="s">
        <v>60</v>
      </c>
      <c r="E51" s="52">
        <v>60</v>
      </c>
      <c r="F51" s="53"/>
      <c r="G51" s="54">
        <f t="shared" si="3"/>
        <v>0</v>
      </c>
      <c r="H51" s="46">
        <v>37.950000000000003</v>
      </c>
      <c r="I51" s="46">
        <f>ROUND(E51*H51,2)</f>
        <v>2277</v>
      </c>
      <c r="J51" s="46">
        <v>191.05</v>
      </c>
      <c r="K51" s="46">
        <f>ROUND(E51*J51,2)</f>
        <v>11463</v>
      </c>
      <c r="L51" s="46">
        <v>21</v>
      </c>
      <c r="M51" s="46">
        <f>G51*(1+L51/100)</f>
        <v>0</v>
      </c>
      <c r="N51" s="46">
        <v>7.3899999999999993E-2</v>
      </c>
      <c r="O51" s="46">
        <f>ROUND(E51*N51,2)</f>
        <v>4.43</v>
      </c>
      <c r="P51" s="46">
        <v>0</v>
      </c>
      <c r="Q51" s="46">
        <f>ROUND(E51*P51,2)</f>
        <v>0</v>
      </c>
      <c r="R51" s="46"/>
      <c r="S51" s="46" t="s">
        <v>61</v>
      </c>
      <c r="T51" s="46" t="s">
        <v>61</v>
      </c>
      <c r="U51" s="46">
        <v>0.45200000000000001</v>
      </c>
      <c r="V51" s="46">
        <f>ROUND(E51*U51,2)</f>
        <v>27.12</v>
      </c>
      <c r="W51" s="46"/>
      <c r="X51" s="47"/>
      <c r="Y51" s="47"/>
      <c r="Z51" s="47"/>
      <c r="AA51" s="47"/>
      <c r="AB51" s="47"/>
      <c r="AC51" s="47"/>
      <c r="AD51" s="47" t="s">
        <v>62</v>
      </c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102" s="38" customFormat="1" outlineLevel="1" x14ac:dyDescent="0.2">
      <c r="A52" s="68"/>
      <c r="B52" s="56"/>
      <c r="C52" s="57" t="s">
        <v>183</v>
      </c>
      <c r="D52" s="58"/>
      <c r="E52" s="59">
        <v>60</v>
      </c>
      <c r="F52" s="46"/>
      <c r="G52" s="54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7"/>
      <c r="Y52" s="47"/>
      <c r="Z52" s="47"/>
      <c r="AA52" s="47"/>
      <c r="AB52" s="47"/>
      <c r="AC52" s="47"/>
      <c r="AD52" s="47" t="s">
        <v>63</v>
      </c>
      <c r="AE52" s="47">
        <v>0</v>
      </c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102" s="38" customFormat="1" outlineLevel="1" x14ac:dyDescent="0.2">
      <c r="A53" s="48">
        <v>22</v>
      </c>
      <c r="B53" s="49" t="s">
        <v>90</v>
      </c>
      <c r="C53" s="50" t="s">
        <v>91</v>
      </c>
      <c r="D53" s="51" t="s">
        <v>60</v>
      </c>
      <c r="E53" s="52">
        <v>76.099999999999994</v>
      </c>
      <c r="F53" s="53"/>
      <c r="G53" s="54">
        <f t="shared" si="3"/>
        <v>0</v>
      </c>
      <c r="H53" s="46">
        <v>0</v>
      </c>
      <c r="I53" s="46">
        <f>ROUND(E53*H53,2)</f>
        <v>0</v>
      </c>
      <c r="J53" s="46">
        <v>83.6</v>
      </c>
      <c r="K53" s="46">
        <f>ROUND(E53*J53,2)</f>
        <v>6361.96</v>
      </c>
      <c r="L53" s="46">
        <v>21</v>
      </c>
      <c r="M53" s="46">
        <f>G53*(1+L53/100)</f>
        <v>0</v>
      </c>
      <c r="N53" s="46">
        <v>0.17199999999999999</v>
      </c>
      <c r="O53" s="46">
        <f>ROUND(E53*N53,2)</f>
        <v>13.09</v>
      </c>
      <c r="P53" s="46">
        <v>0</v>
      </c>
      <c r="Q53" s="46">
        <f>ROUND(E53*P53,2)</f>
        <v>0</v>
      </c>
      <c r="R53" s="46"/>
      <c r="S53" s="46" t="s">
        <v>76</v>
      </c>
      <c r="T53" s="46" t="s">
        <v>61</v>
      </c>
      <c r="U53" s="46">
        <v>2.5999999999999999E-2</v>
      </c>
      <c r="V53" s="46">
        <f>ROUND(E53*U53,2)</f>
        <v>1.98</v>
      </c>
      <c r="W53" s="46"/>
      <c r="X53" s="47"/>
      <c r="Y53" s="47"/>
      <c r="Z53" s="47"/>
      <c r="AA53" s="47"/>
      <c r="AB53" s="47"/>
      <c r="AC53" s="47"/>
      <c r="AD53" s="47" t="s">
        <v>62</v>
      </c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102" s="38" customFormat="1" outlineLevel="1" x14ac:dyDescent="0.2">
      <c r="A54" s="68"/>
      <c r="B54" s="56"/>
      <c r="C54" s="57" t="s">
        <v>180</v>
      </c>
      <c r="D54" s="58"/>
      <c r="E54" s="59"/>
      <c r="F54" s="46"/>
      <c r="G54" s="54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7"/>
      <c r="Y54" s="47"/>
      <c r="Z54" s="47"/>
      <c r="AA54" s="47"/>
      <c r="AB54" s="47"/>
      <c r="AC54" s="47"/>
      <c r="AD54" s="47" t="s">
        <v>63</v>
      </c>
      <c r="AE54" s="47">
        <v>0</v>
      </c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102" s="38" customFormat="1" outlineLevel="1" x14ac:dyDescent="0.2">
      <c r="A55" s="48">
        <v>23</v>
      </c>
      <c r="B55" s="49" t="s">
        <v>92</v>
      </c>
      <c r="C55" s="50" t="s">
        <v>93</v>
      </c>
      <c r="D55" s="51" t="s">
        <v>60</v>
      </c>
      <c r="E55" s="52">
        <v>76.099999999999994</v>
      </c>
      <c r="F55" s="53"/>
      <c r="G55" s="54">
        <f t="shared" si="3"/>
        <v>0</v>
      </c>
      <c r="H55" s="46">
        <v>0</v>
      </c>
      <c r="I55" s="46">
        <f>ROUND(E55*H55,2)</f>
        <v>0</v>
      </c>
      <c r="J55" s="46">
        <v>46.2</v>
      </c>
      <c r="K55" s="46">
        <f>ROUND(E55*J55,2)</f>
        <v>3515.82</v>
      </c>
      <c r="L55" s="46">
        <v>21</v>
      </c>
      <c r="M55" s="46">
        <f>G55*(1+L55/100)</f>
        <v>0</v>
      </c>
      <c r="N55" s="46">
        <v>7.5600000000000001E-2</v>
      </c>
      <c r="O55" s="46">
        <f>ROUND(E55*N55,2)</f>
        <v>5.75</v>
      </c>
      <c r="P55" s="46">
        <v>0</v>
      </c>
      <c r="Q55" s="46">
        <f>ROUND(E55*P55,2)</f>
        <v>0</v>
      </c>
      <c r="R55" s="46"/>
      <c r="S55" s="46" t="s">
        <v>76</v>
      </c>
      <c r="T55" s="46" t="s">
        <v>61</v>
      </c>
      <c r="U55" s="46">
        <v>2.5000000000000001E-2</v>
      </c>
      <c r="V55" s="46">
        <f>ROUND(E55*U55,2)</f>
        <v>1.9</v>
      </c>
      <c r="W55" s="46"/>
      <c r="X55" s="47"/>
      <c r="Y55" s="47"/>
      <c r="Z55" s="47"/>
      <c r="AA55" s="47"/>
      <c r="AB55" s="47"/>
      <c r="AC55" s="47"/>
      <c r="AD55" s="47" t="s">
        <v>62</v>
      </c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102" s="38" customFormat="1" outlineLevel="1" x14ac:dyDescent="0.2">
      <c r="A56" s="68"/>
      <c r="B56" s="56"/>
      <c r="C56" s="57" t="s">
        <v>180</v>
      </c>
      <c r="D56" s="58"/>
      <c r="E56" s="59"/>
      <c r="F56" s="46"/>
      <c r="G56" s="54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7"/>
      <c r="Y56" s="47"/>
      <c r="Z56" s="47"/>
      <c r="AA56" s="47"/>
      <c r="AB56" s="47"/>
      <c r="AC56" s="47"/>
      <c r="AD56" s="47" t="s">
        <v>63</v>
      </c>
      <c r="AE56" s="47">
        <v>0</v>
      </c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102" s="38" customFormat="1" outlineLevel="1" x14ac:dyDescent="0.2">
      <c r="A57" s="48">
        <v>24</v>
      </c>
      <c r="B57" s="49" t="s">
        <v>94</v>
      </c>
      <c r="C57" s="50" t="s">
        <v>95</v>
      </c>
      <c r="D57" s="51" t="s">
        <v>60</v>
      </c>
      <c r="E57" s="52">
        <v>76.099999999999994</v>
      </c>
      <c r="F57" s="53"/>
      <c r="G57" s="54">
        <f t="shared" si="3"/>
        <v>0</v>
      </c>
      <c r="H57" s="46">
        <v>0</v>
      </c>
      <c r="I57" s="46">
        <f>ROUND(E57*H57,2)</f>
        <v>0</v>
      </c>
      <c r="J57" s="46">
        <v>630</v>
      </c>
      <c r="K57" s="46">
        <f>ROUND(E57*J57,2)</f>
        <v>47943</v>
      </c>
      <c r="L57" s="46">
        <v>21</v>
      </c>
      <c r="M57" s="46">
        <f>G57*(1+L57/100)</f>
        <v>0</v>
      </c>
      <c r="N57" s="46">
        <v>3.5000000000000003E-2</v>
      </c>
      <c r="O57" s="46">
        <f>ROUND(E57*N57,2)</f>
        <v>2.66</v>
      </c>
      <c r="P57" s="46">
        <v>0</v>
      </c>
      <c r="Q57" s="46">
        <f>ROUND(E57*P57,2)</f>
        <v>0</v>
      </c>
      <c r="R57" s="46"/>
      <c r="S57" s="46" t="s">
        <v>76</v>
      </c>
      <c r="T57" s="46" t="s">
        <v>77</v>
      </c>
      <c r="U57" s="46">
        <v>0</v>
      </c>
      <c r="V57" s="46">
        <f>ROUND(E57*U57,2)</f>
        <v>0</v>
      </c>
      <c r="W57" s="46"/>
      <c r="X57" s="47"/>
      <c r="Y57" s="47"/>
      <c r="Z57" s="47"/>
      <c r="AA57" s="47"/>
      <c r="AB57" s="47"/>
      <c r="AC57" s="47"/>
      <c r="AD57" s="47" t="s">
        <v>62</v>
      </c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102" s="38" customFormat="1" outlineLevel="1" x14ac:dyDescent="0.2">
      <c r="A58" s="68"/>
      <c r="B58" s="56"/>
      <c r="C58" s="57" t="s">
        <v>178</v>
      </c>
      <c r="D58" s="58"/>
      <c r="E58" s="59"/>
      <c r="F58" s="46"/>
      <c r="G58" s="54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7"/>
      <c r="Y58" s="47"/>
      <c r="Z58" s="47"/>
      <c r="AA58" s="47"/>
      <c r="AB58" s="47"/>
      <c r="AC58" s="47"/>
      <c r="AD58" s="47" t="s">
        <v>63</v>
      </c>
      <c r="AE58" s="47">
        <v>0</v>
      </c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102" s="38" customFormat="1" outlineLevel="1" x14ac:dyDescent="0.2">
      <c r="A59" s="48">
        <v>25</v>
      </c>
      <c r="B59" s="49" t="s">
        <v>96</v>
      </c>
      <c r="C59" s="50" t="s">
        <v>97</v>
      </c>
      <c r="D59" s="51" t="s">
        <v>60</v>
      </c>
      <c r="E59" s="52">
        <v>76.099999999999994</v>
      </c>
      <c r="F59" s="53"/>
      <c r="G59" s="54">
        <f t="shared" si="3"/>
        <v>0</v>
      </c>
      <c r="H59" s="46">
        <v>1094.4100000000001</v>
      </c>
      <c r="I59" s="46">
        <f>ROUND(E59*H59,2)</f>
        <v>83284.600000000006</v>
      </c>
      <c r="J59" s="46">
        <v>95.59</v>
      </c>
      <c r="K59" s="46">
        <f>ROUND(E59*J59,2)</f>
        <v>7274.4</v>
      </c>
      <c r="L59" s="46">
        <v>21</v>
      </c>
      <c r="M59" s="46">
        <f>G59*(1+L59/100)</f>
        <v>0</v>
      </c>
      <c r="N59" s="46">
        <v>0.01</v>
      </c>
      <c r="O59" s="46">
        <f>ROUND(E59*N59,2)</f>
        <v>0.76</v>
      </c>
      <c r="P59" s="46">
        <v>0</v>
      </c>
      <c r="Q59" s="46">
        <f>ROUND(E59*P59,2)</f>
        <v>0</v>
      </c>
      <c r="R59" s="46"/>
      <c r="S59" s="46" t="s">
        <v>76</v>
      </c>
      <c r="T59" s="46" t="s">
        <v>77</v>
      </c>
      <c r="U59" s="46">
        <v>3.5999999999999997E-2</v>
      </c>
      <c r="V59" s="46">
        <f>ROUND(E59*U59,2)</f>
        <v>2.74</v>
      </c>
      <c r="W59" s="46"/>
      <c r="X59" s="47"/>
      <c r="Y59" s="47"/>
      <c r="Z59" s="47"/>
      <c r="AA59" s="47"/>
      <c r="AB59" s="47"/>
      <c r="AC59" s="47"/>
      <c r="AD59" s="47" t="s">
        <v>62</v>
      </c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102" s="38" customFormat="1" outlineLevel="1" x14ac:dyDescent="0.2">
      <c r="A60" s="68"/>
      <c r="B60" s="56"/>
      <c r="C60" s="57" t="s">
        <v>181</v>
      </c>
      <c r="D60" s="58"/>
      <c r="E60" s="59"/>
      <c r="F60" s="46"/>
      <c r="G60" s="54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7"/>
      <c r="Y60" s="47"/>
      <c r="Z60" s="47"/>
      <c r="AA60" s="47"/>
      <c r="AB60" s="47"/>
      <c r="AC60" s="47"/>
      <c r="AD60" s="47" t="s">
        <v>63</v>
      </c>
      <c r="AE60" s="47">
        <v>0</v>
      </c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102" s="38" customFormat="1" outlineLevel="1" x14ac:dyDescent="0.2">
      <c r="A61" s="48">
        <v>26</v>
      </c>
      <c r="B61" s="49" t="s">
        <v>98</v>
      </c>
      <c r="C61" s="50" t="s">
        <v>120</v>
      </c>
      <c r="D61" s="51" t="s">
        <v>60</v>
      </c>
      <c r="E61" s="52">
        <v>61.2</v>
      </c>
      <c r="F61" s="53"/>
      <c r="G61" s="54">
        <f t="shared" si="3"/>
        <v>0</v>
      </c>
      <c r="H61" s="46">
        <v>219</v>
      </c>
      <c r="I61" s="46">
        <f>ROUND(E61*H61,2)</f>
        <v>13402.8</v>
      </c>
      <c r="J61" s="46">
        <v>0</v>
      </c>
      <c r="K61" s="46">
        <f>ROUND(E61*J61,2)</f>
        <v>0</v>
      </c>
      <c r="L61" s="46">
        <v>21</v>
      </c>
      <c r="M61" s="46">
        <f>G61*(1+L61/100)</f>
        <v>0</v>
      </c>
      <c r="N61" s="46">
        <v>0.129</v>
      </c>
      <c r="O61" s="46">
        <f>ROUND(E61*N61,2)</f>
        <v>7.89</v>
      </c>
      <c r="P61" s="46">
        <v>0</v>
      </c>
      <c r="Q61" s="46">
        <f>ROUND(E61*P61,2)</f>
        <v>0</v>
      </c>
      <c r="R61" s="46"/>
      <c r="S61" s="46" t="s">
        <v>76</v>
      </c>
      <c r="T61" s="46" t="s">
        <v>61</v>
      </c>
      <c r="U61" s="46">
        <v>0</v>
      </c>
      <c r="V61" s="46">
        <f>ROUND(E61*U61,2)</f>
        <v>0</v>
      </c>
      <c r="W61" s="46"/>
      <c r="X61" s="47"/>
      <c r="Y61" s="47"/>
      <c r="Z61" s="47"/>
      <c r="AA61" s="47"/>
      <c r="AB61" s="47"/>
      <c r="AC61" s="47"/>
      <c r="AD61" s="47" t="s">
        <v>83</v>
      </c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102" s="38" customFormat="1" outlineLevel="1" x14ac:dyDescent="0.2">
      <c r="A62" s="68"/>
      <c r="B62" s="56"/>
      <c r="C62" s="57" t="s">
        <v>184</v>
      </c>
      <c r="D62" s="58"/>
      <c r="E62" s="59">
        <v>61.2</v>
      </c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47"/>
      <c r="Z62" s="47"/>
      <c r="AA62" s="47"/>
      <c r="AB62" s="47"/>
      <c r="AC62" s="47"/>
      <c r="AD62" s="47" t="s">
        <v>63</v>
      </c>
      <c r="AE62" s="47">
        <v>0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102" s="23" customFormat="1" x14ac:dyDescent="0.2">
      <c r="A63" s="73" t="s">
        <v>56</v>
      </c>
      <c r="B63" s="74" t="s">
        <v>23</v>
      </c>
      <c r="C63" s="75" t="s">
        <v>24</v>
      </c>
      <c r="D63" s="76"/>
      <c r="E63" s="77"/>
      <c r="F63" s="78"/>
      <c r="G63" s="79">
        <f>SUM(G64:G66)</f>
        <v>0</v>
      </c>
      <c r="H63" s="22"/>
      <c r="I63" s="22">
        <f>SUM(I64:I67)</f>
        <v>49253.86</v>
      </c>
      <c r="J63" s="22"/>
      <c r="K63" s="22">
        <f>SUM(K64:K67)</f>
        <v>21993.24</v>
      </c>
      <c r="L63" s="22"/>
      <c r="M63" s="22">
        <f>SUM(M64:M67)</f>
        <v>0</v>
      </c>
      <c r="N63" s="22"/>
      <c r="O63" s="22">
        <f>SUM(O64:O67)</f>
        <v>45.870000000000005</v>
      </c>
      <c r="P63" s="22"/>
      <c r="Q63" s="22">
        <f>SUM(Q64:Q67)</f>
        <v>0</v>
      </c>
      <c r="R63" s="22"/>
      <c r="S63" s="22"/>
      <c r="T63" s="22"/>
      <c r="U63" s="22"/>
      <c r="V63" s="22">
        <f>SUM(V64:V67)</f>
        <v>55.49</v>
      </c>
      <c r="W63" s="22"/>
      <c r="X63" s="38"/>
      <c r="Y63" s="38"/>
      <c r="Z63" s="38"/>
      <c r="AA63" s="38"/>
      <c r="AB63" s="38"/>
      <c r="AC63" s="38"/>
      <c r="AD63" s="38" t="s">
        <v>57</v>
      </c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</row>
    <row r="64" spans="1:102" s="38" customFormat="1" outlineLevel="1" x14ac:dyDescent="0.2">
      <c r="A64" s="48">
        <v>27</v>
      </c>
      <c r="B64" s="49" t="s">
        <v>100</v>
      </c>
      <c r="C64" s="50" t="s">
        <v>101</v>
      </c>
      <c r="D64" s="51" t="s">
        <v>66</v>
      </c>
      <c r="E64" s="52">
        <v>204</v>
      </c>
      <c r="F64" s="53"/>
      <c r="G64" s="54">
        <f>E64*F64</f>
        <v>0</v>
      </c>
      <c r="H64" s="46">
        <v>143.19</v>
      </c>
      <c r="I64" s="46">
        <f>ROUND(E64*H64,2)</f>
        <v>29210.76</v>
      </c>
      <c r="J64" s="46">
        <v>107.81</v>
      </c>
      <c r="K64" s="46">
        <f>ROUND(E64*J64,2)</f>
        <v>21993.24</v>
      </c>
      <c r="L64" s="46">
        <v>21</v>
      </c>
      <c r="M64" s="46">
        <f>G64*(1+L64/100)</f>
        <v>0</v>
      </c>
      <c r="N64" s="46">
        <v>0.188</v>
      </c>
      <c r="O64" s="46">
        <f>ROUND(E64*N64,2)</f>
        <v>38.35</v>
      </c>
      <c r="P64" s="46">
        <v>0</v>
      </c>
      <c r="Q64" s="46">
        <f>ROUND(E64*P64,2)</f>
        <v>0</v>
      </c>
      <c r="R64" s="46"/>
      <c r="S64" s="46" t="s">
        <v>61</v>
      </c>
      <c r="T64" s="46" t="s">
        <v>61</v>
      </c>
      <c r="U64" s="46">
        <v>0.27200000000000002</v>
      </c>
      <c r="V64" s="46">
        <f>ROUND(E64*U64,2)</f>
        <v>55.49</v>
      </c>
      <c r="W64" s="46"/>
      <c r="X64" s="47"/>
      <c r="Y64" s="47"/>
      <c r="Z64" s="47"/>
      <c r="AA64" s="47"/>
      <c r="AB64" s="47"/>
      <c r="AC64" s="47"/>
      <c r="AD64" s="47" t="s">
        <v>62</v>
      </c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102" s="38" customFormat="1" ht="22.5" outlineLevel="1" x14ac:dyDescent="0.2">
      <c r="A65" s="68"/>
      <c r="B65" s="56"/>
      <c r="C65" s="57" t="s">
        <v>185</v>
      </c>
      <c r="D65" s="58"/>
      <c r="E65" s="59">
        <v>204</v>
      </c>
      <c r="F65" s="46"/>
      <c r="G65" s="54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7"/>
      <c r="Y65" s="47"/>
      <c r="Z65" s="47"/>
      <c r="AA65" s="47"/>
      <c r="AB65" s="47"/>
      <c r="AC65" s="47"/>
      <c r="AD65" s="47" t="s">
        <v>63</v>
      </c>
      <c r="AE65" s="47">
        <v>0</v>
      </c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102" s="38" customFormat="1" outlineLevel="1" x14ac:dyDescent="0.2">
      <c r="A66" s="48">
        <v>28</v>
      </c>
      <c r="B66" s="49" t="s">
        <v>102</v>
      </c>
      <c r="C66" s="50" t="s">
        <v>172</v>
      </c>
      <c r="D66" s="51" t="s">
        <v>82</v>
      </c>
      <c r="E66" s="52">
        <v>209</v>
      </c>
      <c r="F66" s="53"/>
      <c r="G66" s="54">
        <f t="shared" ref="G66" si="4">E66*F66</f>
        <v>0</v>
      </c>
      <c r="H66" s="46">
        <v>95.9</v>
      </c>
      <c r="I66" s="46">
        <f>ROUND(E66*H66,2)</f>
        <v>20043.099999999999</v>
      </c>
      <c r="J66" s="46">
        <v>0</v>
      </c>
      <c r="K66" s="46">
        <f>ROUND(E66*J66,2)</f>
        <v>0</v>
      </c>
      <c r="L66" s="46">
        <v>21</v>
      </c>
      <c r="M66" s="46">
        <f>G66*(1+L66/100)</f>
        <v>0</v>
      </c>
      <c r="N66" s="46">
        <v>3.5999999999999997E-2</v>
      </c>
      <c r="O66" s="46">
        <f>ROUND(E66*N66,2)</f>
        <v>7.52</v>
      </c>
      <c r="P66" s="46">
        <v>0</v>
      </c>
      <c r="Q66" s="46">
        <f>ROUND(E66*P66,2)</f>
        <v>0</v>
      </c>
      <c r="R66" s="46"/>
      <c r="S66" s="46" t="s">
        <v>76</v>
      </c>
      <c r="T66" s="46" t="s">
        <v>61</v>
      </c>
      <c r="U66" s="46">
        <v>0</v>
      </c>
      <c r="V66" s="46">
        <f>ROUND(E66*U66,2)</f>
        <v>0</v>
      </c>
      <c r="W66" s="46"/>
      <c r="X66" s="47"/>
      <c r="Y66" s="47"/>
      <c r="Z66" s="47"/>
      <c r="AA66" s="47"/>
      <c r="AB66" s="47"/>
      <c r="AC66" s="47"/>
      <c r="AD66" s="47" t="s">
        <v>83</v>
      </c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102" s="38" customFormat="1" outlineLevel="1" x14ac:dyDescent="0.2">
      <c r="A67" s="68"/>
      <c r="B67" s="56"/>
      <c r="C67" s="57" t="s">
        <v>186</v>
      </c>
      <c r="D67" s="58"/>
      <c r="E67" s="59">
        <v>209</v>
      </c>
      <c r="F67" s="46"/>
      <c r="G67" s="6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7"/>
      <c r="Y67" s="47"/>
      <c r="Z67" s="47"/>
      <c r="AA67" s="47"/>
      <c r="AB67" s="47"/>
      <c r="AC67" s="47"/>
      <c r="AD67" s="47" t="s">
        <v>63</v>
      </c>
      <c r="AE67" s="47">
        <v>0</v>
      </c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102" s="23" customFormat="1" x14ac:dyDescent="0.2">
      <c r="A68" s="73" t="s">
        <v>56</v>
      </c>
      <c r="B68" s="74" t="s">
        <v>25</v>
      </c>
      <c r="C68" s="75" t="s">
        <v>26</v>
      </c>
      <c r="D68" s="76"/>
      <c r="E68" s="77"/>
      <c r="F68" s="78"/>
      <c r="G68" s="79">
        <f>SUM(G69:G71)</f>
        <v>0</v>
      </c>
      <c r="H68" s="22"/>
      <c r="I68" s="22">
        <f>SUM(I69:I72)</f>
        <v>2167.44</v>
      </c>
      <c r="J68" s="22"/>
      <c r="K68" s="22">
        <f>SUM(K69:K72)</f>
        <v>1028.1600000000001</v>
      </c>
      <c r="L68" s="22"/>
      <c r="M68" s="22">
        <f>SUM(M69:M72)</f>
        <v>0</v>
      </c>
      <c r="N68" s="22"/>
      <c r="O68" s="22">
        <f>SUM(O69:O72)</f>
        <v>2.75</v>
      </c>
      <c r="P68" s="22"/>
      <c r="Q68" s="22">
        <f>SUM(Q69:Q72)</f>
        <v>0</v>
      </c>
      <c r="R68" s="22"/>
      <c r="S68" s="22"/>
      <c r="T68" s="22"/>
      <c r="U68" s="22"/>
      <c r="V68" s="22">
        <f>SUM(V69:V72)</f>
        <v>2.86</v>
      </c>
      <c r="W68" s="22"/>
      <c r="X68" s="38"/>
      <c r="Y68" s="38"/>
      <c r="Z68" s="38"/>
      <c r="AA68" s="38"/>
      <c r="AB68" s="38"/>
      <c r="AC68" s="38"/>
      <c r="AD68" s="38" t="s">
        <v>57</v>
      </c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</row>
    <row r="69" spans="1:102" s="38" customFormat="1" ht="22.5" outlineLevel="1" x14ac:dyDescent="0.2">
      <c r="A69" s="48">
        <v>29</v>
      </c>
      <c r="B69" s="49" t="s">
        <v>103</v>
      </c>
      <c r="C69" s="50" t="s">
        <v>140</v>
      </c>
      <c r="D69" s="51" t="s">
        <v>66</v>
      </c>
      <c r="E69" s="52">
        <v>16</v>
      </c>
      <c r="F69" s="53"/>
      <c r="G69" s="54">
        <f>E69*F69</f>
        <v>0</v>
      </c>
      <c r="H69" s="46">
        <v>27.84</v>
      </c>
      <c r="I69" s="46">
        <f>ROUND(E69*H69,2)</f>
        <v>445.44</v>
      </c>
      <c r="J69" s="46">
        <v>64.260000000000005</v>
      </c>
      <c r="K69" s="46">
        <f>ROUND(E69*J69,2)</f>
        <v>1028.1600000000001</v>
      </c>
      <c r="L69" s="46">
        <v>21</v>
      </c>
      <c r="M69" s="46">
        <f>G69*(1+L69/100)</f>
        <v>0</v>
      </c>
      <c r="N69" s="46">
        <v>7.2849999999999998E-2</v>
      </c>
      <c r="O69" s="46">
        <f>ROUND(E69*N69,2)</f>
        <v>1.17</v>
      </c>
      <c r="P69" s="46">
        <v>0</v>
      </c>
      <c r="Q69" s="46">
        <f>ROUND(E69*P69,2)</f>
        <v>0</v>
      </c>
      <c r="R69" s="46"/>
      <c r="S69" s="46" t="s">
        <v>61</v>
      </c>
      <c r="T69" s="46" t="s">
        <v>61</v>
      </c>
      <c r="U69" s="46">
        <v>0.17899999999999999</v>
      </c>
      <c r="V69" s="46">
        <f>ROUND(E69*U69,2)</f>
        <v>2.86</v>
      </c>
      <c r="W69" s="46"/>
      <c r="X69" s="47"/>
      <c r="Y69" s="47"/>
      <c r="Z69" s="47"/>
      <c r="AA69" s="47"/>
      <c r="AB69" s="47"/>
      <c r="AC69" s="47"/>
      <c r="AD69" s="47" t="s">
        <v>62</v>
      </c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102" s="38" customFormat="1" outlineLevel="1" x14ac:dyDescent="0.2">
      <c r="A70" s="68"/>
      <c r="B70" s="56"/>
      <c r="C70" s="57" t="s">
        <v>143</v>
      </c>
      <c r="D70" s="58"/>
      <c r="E70" s="59">
        <v>16</v>
      </c>
      <c r="F70" s="46"/>
      <c r="G70" s="54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7"/>
      <c r="Y70" s="47"/>
      <c r="Z70" s="47"/>
      <c r="AA70" s="47"/>
      <c r="AB70" s="47"/>
      <c r="AC70" s="47"/>
      <c r="AD70" s="47" t="s">
        <v>63</v>
      </c>
      <c r="AE70" s="47">
        <v>0</v>
      </c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102" s="38" customFormat="1" ht="22.5" outlineLevel="1" x14ac:dyDescent="0.2">
      <c r="A71" s="48">
        <v>30</v>
      </c>
      <c r="B71" s="49" t="s">
        <v>104</v>
      </c>
      <c r="C71" s="50" t="s">
        <v>141</v>
      </c>
      <c r="D71" s="51" t="s">
        <v>82</v>
      </c>
      <c r="E71" s="52">
        <v>42</v>
      </c>
      <c r="F71" s="53"/>
      <c r="G71" s="54">
        <f t="shared" ref="G71" si="5">E71*F71</f>
        <v>0</v>
      </c>
      <c r="H71" s="46">
        <v>41</v>
      </c>
      <c r="I71" s="46">
        <f>ROUND(E71*H71,2)</f>
        <v>1722</v>
      </c>
      <c r="J71" s="46">
        <v>0</v>
      </c>
      <c r="K71" s="46">
        <f>ROUND(E71*J71,2)</f>
        <v>0</v>
      </c>
      <c r="L71" s="46">
        <v>21</v>
      </c>
      <c r="M71" s="46">
        <f>G71*(1+L71/100)</f>
        <v>0</v>
      </c>
      <c r="N71" s="46">
        <v>3.7499999999999999E-2</v>
      </c>
      <c r="O71" s="46">
        <f>ROUND(E71*N71,2)</f>
        <v>1.58</v>
      </c>
      <c r="P71" s="46">
        <v>0</v>
      </c>
      <c r="Q71" s="46">
        <f>ROUND(E71*P71,2)</f>
        <v>0</v>
      </c>
      <c r="R71" s="46"/>
      <c r="S71" s="46" t="s">
        <v>76</v>
      </c>
      <c r="T71" s="46" t="s">
        <v>77</v>
      </c>
      <c r="U71" s="46">
        <v>0</v>
      </c>
      <c r="V71" s="46">
        <f>ROUND(E71*U71,2)</f>
        <v>0</v>
      </c>
      <c r="W71" s="46"/>
      <c r="X71" s="47"/>
      <c r="Y71" s="47"/>
      <c r="Z71" s="47"/>
      <c r="AA71" s="47"/>
      <c r="AB71" s="47"/>
      <c r="AC71" s="47"/>
      <c r="AD71" s="47" t="s">
        <v>83</v>
      </c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102" s="38" customFormat="1" outlineLevel="1" x14ac:dyDescent="0.2">
      <c r="A72" s="68"/>
      <c r="B72" s="56"/>
      <c r="C72" s="57" t="s">
        <v>142</v>
      </c>
      <c r="D72" s="58"/>
      <c r="E72" s="59">
        <v>42</v>
      </c>
      <c r="F72" s="46"/>
      <c r="G72" s="6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7"/>
      <c r="Y72" s="47"/>
      <c r="Z72" s="47"/>
      <c r="AA72" s="47"/>
      <c r="AB72" s="47"/>
      <c r="AC72" s="47"/>
      <c r="AD72" s="47" t="s">
        <v>63</v>
      </c>
      <c r="AE72" s="47">
        <v>0</v>
      </c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102" s="23" customFormat="1" x14ac:dyDescent="0.2">
      <c r="A73" s="73" t="s">
        <v>56</v>
      </c>
      <c r="B73" s="74" t="s">
        <v>27</v>
      </c>
      <c r="C73" s="75" t="s">
        <v>28</v>
      </c>
      <c r="D73" s="76"/>
      <c r="E73" s="77"/>
      <c r="F73" s="78"/>
      <c r="G73" s="79">
        <f>SUM(G74)</f>
        <v>0</v>
      </c>
      <c r="H73" s="22"/>
      <c r="I73" s="22">
        <f>SUM(I74:I74)</f>
        <v>0</v>
      </c>
      <c r="J73" s="22"/>
      <c r="K73" s="22">
        <f>SUM(K74:K74)</f>
        <v>197.5</v>
      </c>
      <c r="L73" s="22"/>
      <c r="M73" s="22">
        <f>SUM(M74:M74)</f>
        <v>0</v>
      </c>
      <c r="N73" s="22"/>
      <c r="O73" s="22">
        <f>SUM(O74:O74)</f>
        <v>0</v>
      </c>
      <c r="P73" s="22"/>
      <c r="Q73" s="22">
        <f>SUM(Q74:Q74)</f>
        <v>0</v>
      </c>
      <c r="R73" s="22"/>
      <c r="S73" s="22"/>
      <c r="T73" s="22"/>
      <c r="U73" s="22"/>
      <c r="V73" s="22">
        <f>SUM(V74:V74)</f>
        <v>0.39</v>
      </c>
      <c r="W73" s="22"/>
      <c r="X73" s="38"/>
      <c r="Y73" s="38"/>
      <c r="Z73" s="38"/>
      <c r="AA73" s="38"/>
      <c r="AB73" s="38"/>
      <c r="AC73" s="38"/>
      <c r="AD73" s="38" t="s">
        <v>57</v>
      </c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</row>
    <row r="74" spans="1:102" s="38" customFormat="1" outlineLevel="1" x14ac:dyDescent="0.2">
      <c r="A74" s="39">
        <v>31</v>
      </c>
      <c r="B74" s="40" t="s">
        <v>105</v>
      </c>
      <c r="C74" s="41" t="s">
        <v>106</v>
      </c>
      <c r="D74" s="42" t="s">
        <v>163</v>
      </c>
      <c r="E74" s="43">
        <v>1</v>
      </c>
      <c r="F74" s="44"/>
      <c r="G74" s="45">
        <f>E74*F74</f>
        <v>0</v>
      </c>
      <c r="H74" s="46">
        <v>0</v>
      </c>
      <c r="I74" s="46">
        <f>ROUND(E74*H74,2)</f>
        <v>0</v>
      </c>
      <c r="J74" s="46">
        <v>197.5</v>
      </c>
      <c r="K74" s="46">
        <f>ROUND(E74*J74,2)</f>
        <v>197.5</v>
      </c>
      <c r="L74" s="46">
        <v>21</v>
      </c>
      <c r="M74" s="46">
        <f>G74*(1+L74/100)</f>
        <v>0</v>
      </c>
      <c r="N74" s="46">
        <v>0</v>
      </c>
      <c r="O74" s="46">
        <f>ROUND(E74*N74,2)</f>
        <v>0</v>
      </c>
      <c r="P74" s="46">
        <v>0</v>
      </c>
      <c r="Q74" s="46">
        <f>ROUND(E74*P74,2)</f>
        <v>0</v>
      </c>
      <c r="R74" s="46"/>
      <c r="S74" s="46" t="s">
        <v>61</v>
      </c>
      <c r="T74" s="46" t="s">
        <v>61</v>
      </c>
      <c r="U74" s="46">
        <v>0.39</v>
      </c>
      <c r="V74" s="46">
        <f>ROUND(E74*U74,2)</f>
        <v>0.39</v>
      </c>
      <c r="W74" s="46"/>
      <c r="X74" s="47"/>
      <c r="Y74" s="47"/>
      <c r="Z74" s="47"/>
      <c r="AA74" s="47"/>
      <c r="AB74" s="47"/>
      <c r="AC74" s="47"/>
      <c r="AD74" s="47" t="s">
        <v>107</v>
      </c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102" s="23" customFormat="1" x14ac:dyDescent="0.2">
      <c r="A75" s="73" t="s">
        <v>56</v>
      </c>
      <c r="B75" s="74" t="s">
        <v>29</v>
      </c>
      <c r="C75" s="75" t="s">
        <v>30</v>
      </c>
      <c r="D75" s="76"/>
      <c r="E75" s="77"/>
      <c r="F75" s="78"/>
      <c r="G75" s="79">
        <f>SUM(G76:G78)</f>
        <v>0</v>
      </c>
      <c r="H75" s="22"/>
      <c r="I75" s="22">
        <f>SUM(I76:I78)</f>
        <v>0</v>
      </c>
      <c r="J75" s="22"/>
      <c r="K75" s="22">
        <f>SUM(K76:K78)</f>
        <v>19675.5</v>
      </c>
      <c r="L75" s="22"/>
      <c r="M75" s="22">
        <f>SUM(M76:M78)</f>
        <v>0</v>
      </c>
      <c r="N75" s="22"/>
      <c r="O75" s="22">
        <f>SUM(O76:O78)</f>
        <v>0</v>
      </c>
      <c r="P75" s="22"/>
      <c r="Q75" s="22">
        <f>SUM(Q76:Q78)</f>
        <v>0</v>
      </c>
      <c r="R75" s="22"/>
      <c r="S75" s="22"/>
      <c r="T75" s="22"/>
      <c r="U75" s="22"/>
      <c r="V75" s="22">
        <f>SUM(V76:V78)</f>
        <v>19.11</v>
      </c>
      <c r="W75" s="22"/>
      <c r="X75" s="38"/>
      <c r="Y75" s="38"/>
      <c r="Z75" s="38"/>
      <c r="AA75" s="38"/>
      <c r="AB75" s="38"/>
      <c r="AC75" s="38"/>
      <c r="AD75" s="38" t="s">
        <v>57</v>
      </c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</row>
    <row r="76" spans="1:102" s="38" customFormat="1" outlineLevel="1" x14ac:dyDescent="0.2">
      <c r="A76" s="39">
        <v>32</v>
      </c>
      <c r="B76" s="40" t="s">
        <v>108</v>
      </c>
      <c r="C76" s="41" t="s">
        <v>109</v>
      </c>
      <c r="D76" s="42" t="s">
        <v>81</v>
      </c>
      <c r="E76" s="43">
        <v>39</v>
      </c>
      <c r="F76" s="44"/>
      <c r="G76" s="45">
        <f>E76*F76</f>
        <v>0</v>
      </c>
      <c r="H76" s="46">
        <v>0</v>
      </c>
      <c r="I76" s="46">
        <f>ROUND(E76*H76,2)</f>
        <v>0</v>
      </c>
      <c r="J76" s="46">
        <v>194.5</v>
      </c>
      <c r="K76" s="46">
        <f>ROUND(E76*J76,2)</f>
        <v>7585.5</v>
      </c>
      <c r="L76" s="46">
        <v>21</v>
      </c>
      <c r="M76" s="46">
        <f>G76*(1+L76/100)</f>
        <v>0</v>
      </c>
      <c r="N76" s="46">
        <v>0</v>
      </c>
      <c r="O76" s="46">
        <f>ROUND(E76*N76,2)</f>
        <v>0</v>
      </c>
      <c r="P76" s="46">
        <v>0</v>
      </c>
      <c r="Q76" s="46">
        <f>ROUND(E76*P76,2)</f>
        <v>0</v>
      </c>
      <c r="R76" s="46"/>
      <c r="S76" s="46" t="s">
        <v>76</v>
      </c>
      <c r="T76" s="46" t="s">
        <v>61</v>
      </c>
      <c r="U76" s="46">
        <v>0.49</v>
      </c>
      <c r="V76" s="46">
        <f>ROUND(E76*U76,2)</f>
        <v>19.11</v>
      </c>
      <c r="W76" s="46"/>
      <c r="X76" s="47"/>
      <c r="Y76" s="47"/>
      <c r="Z76" s="47"/>
      <c r="AA76" s="47"/>
      <c r="AB76" s="47"/>
      <c r="AC76" s="47"/>
      <c r="AD76" s="47" t="s">
        <v>110</v>
      </c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102" s="38" customFormat="1" ht="33" customHeight="1" outlineLevel="1" x14ac:dyDescent="0.2">
      <c r="A77" s="91">
        <v>33</v>
      </c>
      <c r="B77" s="92" t="s">
        <v>130</v>
      </c>
      <c r="C77" s="116" t="s">
        <v>134</v>
      </c>
      <c r="D77" s="117" t="s">
        <v>81</v>
      </c>
      <c r="E77" s="90">
        <v>28.3</v>
      </c>
      <c r="F77" s="118"/>
      <c r="G77" s="93">
        <f>E77*F77</f>
        <v>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102" s="38" customFormat="1" outlineLevel="1" x14ac:dyDescent="0.2">
      <c r="A78" s="48">
        <v>34</v>
      </c>
      <c r="B78" s="49" t="s">
        <v>111</v>
      </c>
      <c r="C78" s="50" t="s">
        <v>112</v>
      </c>
      <c r="D78" s="51" t="s">
        <v>81</v>
      </c>
      <c r="E78" s="119">
        <v>39</v>
      </c>
      <c r="F78" s="53"/>
      <c r="G78" s="54">
        <f>E78*F78</f>
        <v>0</v>
      </c>
      <c r="H78" s="46">
        <v>0</v>
      </c>
      <c r="I78" s="46">
        <f>ROUND(E78*H78,2)</f>
        <v>0</v>
      </c>
      <c r="J78" s="46">
        <v>310</v>
      </c>
      <c r="K78" s="46">
        <f>ROUND(E78*J78,2)</f>
        <v>12090</v>
      </c>
      <c r="L78" s="46">
        <v>21</v>
      </c>
      <c r="M78" s="46">
        <f>G78*(1+L78/100)</f>
        <v>0</v>
      </c>
      <c r="N78" s="46">
        <v>0</v>
      </c>
      <c r="O78" s="46">
        <f>ROUND(E78*N78,2)</f>
        <v>0</v>
      </c>
      <c r="P78" s="46">
        <v>0</v>
      </c>
      <c r="Q78" s="46">
        <f>ROUND(E78*P78,2)</f>
        <v>0</v>
      </c>
      <c r="R78" s="46"/>
      <c r="S78" s="46" t="s">
        <v>76</v>
      </c>
      <c r="T78" s="46" t="s">
        <v>77</v>
      </c>
      <c r="U78" s="46">
        <v>0</v>
      </c>
      <c r="V78" s="46">
        <f>ROUND(E78*U78,2)</f>
        <v>0</v>
      </c>
      <c r="W78" s="46"/>
      <c r="X78" s="47"/>
      <c r="Y78" s="47"/>
      <c r="Z78" s="47"/>
      <c r="AA78" s="47"/>
      <c r="AB78" s="47"/>
      <c r="AC78" s="47"/>
      <c r="AD78" s="47" t="s">
        <v>110</v>
      </c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102" x14ac:dyDescent="0.2">
      <c r="A79" s="1"/>
      <c r="B79" s="2"/>
      <c r="C79" s="2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AB79" s="38">
        <v>15</v>
      </c>
      <c r="AC79" s="38">
        <v>21</v>
      </c>
    </row>
    <row r="80" spans="1:102" s="72" customFormat="1" x14ac:dyDescent="0.2">
      <c r="A80" s="24"/>
      <c r="B80" s="25"/>
      <c r="C80" s="25" t="s">
        <v>125</v>
      </c>
      <c r="D80" s="26"/>
      <c r="E80" s="24"/>
      <c r="F80" s="24"/>
      <c r="G80" s="27">
        <f>G8+G36+G41+G44+G63+G68+G73+G75</f>
        <v>0</v>
      </c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</row>
    <row r="81" spans="1:102" s="72" customFormat="1" x14ac:dyDescent="0.2">
      <c r="A81" s="69"/>
      <c r="B81" s="70"/>
      <c r="C81" s="70"/>
      <c r="D81" s="37"/>
      <c r="E81" s="69"/>
      <c r="F81" s="69"/>
      <c r="G81" s="71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</row>
    <row r="82" spans="1:102" s="72" customFormat="1" x14ac:dyDescent="0.2">
      <c r="A82" s="69"/>
      <c r="B82" s="70"/>
      <c r="C82" s="70"/>
      <c r="D82" s="37"/>
      <c r="E82" s="69"/>
      <c r="F82" s="69"/>
      <c r="G82" s="71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</row>
    <row r="83" spans="1:102" s="72" customFormat="1" x14ac:dyDescent="0.2">
      <c r="A83" s="69"/>
      <c r="B83" s="70"/>
      <c r="C83" s="70"/>
      <c r="D83" s="37"/>
      <c r="E83" s="69"/>
      <c r="F83" s="69"/>
      <c r="G83" s="71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</row>
    <row r="84" spans="1:102" x14ac:dyDescent="0.2">
      <c r="D84" s="10"/>
    </row>
    <row r="85" spans="1:102" x14ac:dyDescent="0.2">
      <c r="D85" s="10"/>
    </row>
    <row r="86" spans="1:102" x14ac:dyDescent="0.2">
      <c r="A86" s="12" t="s">
        <v>3</v>
      </c>
      <c r="B86" s="28" t="s">
        <v>13</v>
      </c>
      <c r="C86" s="140" t="s">
        <v>14</v>
      </c>
      <c r="D86" s="141"/>
      <c r="E86" s="141"/>
      <c r="F86" s="141"/>
      <c r="G86" s="142"/>
    </row>
    <row r="87" spans="1:102" x14ac:dyDescent="0.2">
      <c r="D87" s="10"/>
    </row>
    <row r="88" spans="1:102" x14ac:dyDescent="0.2">
      <c r="A88" s="15" t="s">
        <v>36</v>
      </c>
      <c r="B88" s="17" t="s">
        <v>37</v>
      </c>
      <c r="C88" s="17" t="s">
        <v>38</v>
      </c>
      <c r="D88" s="16" t="s">
        <v>39</v>
      </c>
      <c r="E88" s="15" t="s">
        <v>40</v>
      </c>
      <c r="F88" s="14" t="s">
        <v>41</v>
      </c>
      <c r="G88" s="15" t="s">
        <v>5</v>
      </c>
    </row>
    <row r="89" spans="1:102" x14ac:dyDescent="0.2">
      <c r="A89" s="1"/>
      <c r="B89" s="2"/>
      <c r="C89" s="2"/>
      <c r="D89" s="4"/>
      <c r="E89" s="19"/>
      <c r="F89" s="20"/>
      <c r="G89" s="20"/>
    </row>
    <row r="90" spans="1:102" x14ac:dyDescent="0.2">
      <c r="A90" s="29" t="s">
        <v>56</v>
      </c>
      <c r="B90" s="30" t="s">
        <v>31</v>
      </c>
      <c r="C90" s="31" t="s">
        <v>4</v>
      </c>
      <c r="D90" s="32"/>
      <c r="E90" s="33"/>
      <c r="F90" s="34"/>
      <c r="G90" s="35"/>
    </row>
    <row r="91" spans="1:102" s="38" customFormat="1" x14ac:dyDescent="0.2">
      <c r="A91" s="48">
        <v>1</v>
      </c>
      <c r="B91" s="49" t="s">
        <v>113</v>
      </c>
      <c r="C91" s="50" t="s">
        <v>114</v>
      </c>
      <c r="D91" s="51" t="s">
        <v>99</v>
      </c>
      <c r="E91" s="52">
        <v>1</v>
      </c>
      <c r="F91" s="53"/>
      <c r="G91" s="45">
        <f>E91*F91</f>
        <v>0</v>
      </c>
    </row>
    <row r="92" spans="1:102" s="38" customFormat="1" ht="56.25" x14ac:dyDescent="0.2">
      <c r="A92" s="55"/>
      <c r="B92" s="56"/>
      <c r="C92" s="57" t="s">
        <v>115</v>
      </c>
      <c r="D92" s="58"/>
      <c r="E92" s="59">
        <v>1</v>
      </c>
      <c r="F92" s="46"/>
      <c r="G92" s="67"/>
    </row>
    <row r="93" spans="1:102" s="38" customFormat="1" ht="22.5" x14ac:dyDescent="0.2">
      <c r="A93" s="48">
        <v>2</v>
      </c>
      <c r="B93" s="49" t="s">
        <v>131</v>
      </c>
      <c r="C93" s="50" t="s">
        <v>124</v>
      </c>
      <c r="D93" s="51" t="s">
        <v>99</v>
      </c>
      <c r="E93" s="52">
        <v>1</v>
      </c>
      <c r="F93" s="53"/>
      <c r="G93" s="123">
        <f>E93*F93</f>
        <v>0</v>
      </c>
    </row>
    <row r="94" spans="1:102" s="38" customFormat="1" ht="36.75" customHeight="1" x14ac:dyDescent="0.2">
      <c r="A94" s="55"/>
      <c r="B94" s="56"/>
      <c r="C94" s="57" t="s">
        <v>171</v>
      </c>
      <c r="D94" s="58"/>
      <c r="E94" s="59">
        <v>1</v>
      </c>
      <c r="F94" s="46"/>
      <c r="G94" s="87"/>
    </row>
    <row r="95" spans="1:102" s="38" customFormat="1" x14ac:dyDescent="0.2">
      <c r="A95" s="88">
        <v>3</v>
      </c>
      <c r="B95" s="49" t="s">
        <v>132</v>
      </c>
      <c r="C95" s="89" t="s">
        <v>133</v>
      </c>
      <c r="D95" s="51" t="s">
        <v>99</v>
      </c>
      <c r="E95" s="52">
        <v>1</v>
      </c>
      <c r="F95" s="53"/>
      <c r="G95" s="45">
        <f>E95*F95</f>
        <v>0</v>
      </c>
    </row>
    <row r="96" spans="1:102" s="38" customFormat="1" x14ac:dyDescent="0.2">
      <c r="A96" s="48">
        <v>4</v>
      </c>
      <c r="B96" s="49" t="s">
        <v>116</v>
      </c>
      <c r="C96" s="50" t="s">
        <v>170</v>
      </c>
      <c r="D96" s="51" t="s">
        <v>99</v>
      </c>
      <c r="E96" s="52">
        <v>1</v>
      </c>
      <c r="F96" s="53"/>
      <c r="G96" s="45">
        <f>E96*F96</f>
        <v>0</v>
      </c>
    </row>
    <row r="97" spans="1:7" s="38" customFormat="1" ht="67.5" x14ac:dyDescent="0.2">
      <c r="A97" s="60"/>
      <c r="B97" s="61"/>
      <c r="C97" s="62" t="s">
        <v>117</v>
      </c>
      <c r="D97" s="63"/>
      <c r="E97" s="64">
        <v>1</v>
      </c>
      <c r="F97" s="65"/>
      <c r="G97" s="66"/>
    </row>
    <row r="98" spans="1:7" x14ac:dyDescent="0.2">
      <c r="D98" s="10"/>
    </row>
    <row r="99" spans="1:7" x14ac:dyDescent="0.2">
      <c r="A99" s="24"/>
      <c r="B99" s="25"/>
      <c r="C99" s="25" t="s">
        <v>126</v>
      </c>
      <c r="D99" s="26"/>
      <c r="E99" s="24"/>
      <c r="F99" s="24"/>
      <c r="G99" s="27">
        <f>G96+G93+G91+G95</f>
        <v>0</v>
      </c>
    </row>
    <row r="100" spans="1:7" x14ac:dyDescent="0.2">
      <c r="D100" s="10"/>
    </row>
    <row r="101" spans="1:7" ht="13.5" thickBot="1" x14ac:dyDescent="0.25">
      <c r="D101" s="10"/>
    </row>
    <row r="102" spans="1:7" ht="13.5" thickBot="1" x14ac:dyDescent="0.25">
      <c r="A102" s="38"/>
      <c r="B102" s="80"/>
      <c r="C102" s="83" t="s">
        <v>128</v>
      </c>
      <c r="D102" s="84"/>
      <c r="E102" s="85"/>
      <c r="F102" s="85"/>
      <c r="G102" s="81">
        <f>G80+G99</f>
        <v>0</v>
      </c>
    </row>
    <row r="103" spans="1:7" ht="13.5" thickBot="1" x14ac:dyDescent="0.25">
      <c r="A103" s="38"/>
      <c r="B103" s="80"/>
      <c r="C103" s="83" t="s">
        <v>127</v>
      </c>
      <c r="D103" s="84"/>
      <c r="E103" s="85"/>
      <c r="F103" s="85"/>
      <c r="G103" s="81">
        <f>G102*0.21</f>
        <v>0</v>
      </c>
    </row>
    <row r="104" spans="1:7" ht="13.5" thickBot="1" x14ac:dyDescent="0.25">
      <c r="A104" s="38"/>
      <c r="B104" s="80"/>
      <c r="C104" s="83" t="s">
        <v>129</v>
      </c>
      <c r="D104" s="84"/>
      <c r="E104" s="85"/>
      <c r="F104" s="85"/>
      <c r="G104" s="82">
        <f>G102+G103</f>
        <v>0</v>
      </c>
    </row>
    <row r="105" spans="1:7" x14ac:dyDescent="0.2">
      <c r="D105" s="10"/>
    </row>
    <row r="106" spans="1:7" x14ac:dyDescent="0.2">
      <c r="D106" s="10"/>
    </row>
    <row r="107" spans="1:7" x14ac:dyDescent="0.2">
      <c r="D107" s="10"/>
    </row>
    <row r="108" spans="1:7" x14ac:dyDescent="0.2">
      <c r="D108" s="10"/>
    </row>
    <row r="109" spans="1:7" x14ac:dyDescent="0.2">
      <c r="D109" s="10"/>
    </row>
    <row r="110" spans="1:7" x14ac:dyDescent="0.2">
      <c r="D110" s="10"/>
    </row>
    <row r="111" spans="1:7" x14ac:dyDescent="0.2">
      <c r="D111" s="10"/>
    </row>
    <row r="112" spans="1:7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</sheetData>
  <mergeCells count="7">
    <mergeCell ref="A1:G1"/>
    <mergeCell ref="C2:G2"/>
    <mergeCell ref="C3:G3"/>
    <mergeCell ref="C4:G4"/>
    <mergeCell ref="C86:G86"/>
    <mergeCell ref="C10:D10"/>
    <mergeCell ref="C38:D38"/>
  </mergeCells>
  <pageMargins left="0.59055118110236204" right="0.196850393700787" top="0.78740157499999996" bottom="0.78740157499999996" header="0.3" footer="0.3"/>
  <pageSetup paperSize="9" scale="88" orientation="portrait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 pro vyplnění</vt:lpstr>
      <vt:lpstr>VzorPolozky</vt:lpstr>
      <vt:lpstr>Zahrada</vt:lpstr>
      <vt:lpstr>List1</vt:lpstr>
      <vt:lpstr>Zahrada!Názvy_tisku</vt:lpstr>
      <vt:lpstr>Zahrada!Oblast_tisku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Štěrbová</dc:creator>
  <cp:lastModifiedBy>Hečová Petra, Ing</cp:lastModifiedBy>
  <cp:lastPrinted>2020-02-04T07:28:02Z</cp:lastPrinted>
  <dcterms:created xsi:type="dcterms:W3CDTF">2009-04-08T07:15:50Z</dcterms:created>
  <dcterms:modified xsi:type="dcterms:W3CDTF">2020-02-17T09:48:26Z</dcterms:modified>
</cp:coreProperties>
</file>