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ecer\Desktop\SNMZ Kotelny\"/>
    </mc:Choice>
  </mc:AlternateContent>
  <xr:revisionPtr revIDLastSave="0" documentId="13_ncr:1_{EBC6A3ED-19C9-4493-9B71-28384BE94ADE}" xr6:coauthVersionLast="47" xr6:coauthVersionMax="47" xr10:uidLastSave="{00000000-0000-0000-0000-000000000000}"/>
  <bookViews>
    <workbookView xWindow="-28920" yWindow="465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1 Pol'!$A$1:$Y$146</definedName>
    <definedName name="_xlnm.Print_Area" localSheetId="1">Stavba!$A$1:$J$67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13" i="12" l="1"/>
  <c r="G8" i="12"/>
  <c r="G9" i="12"/>
  <c r="M9" i="12" s="1"/>
  <c r="I9" i="12"/>
  <c r="I8" i="12" s="1"/>
  <c r="K9" i="12"/>
  <c r="K8" i="12" s="1"/>
  <c r="O9" i="12"/>
  <c r="Q9" i="12"/>
  <c r="V9" i="12"/>
  <c r="G12" i="12"/>
  <c r="M12" i="12" s="1"/>
  <c r="I12" i="12"/>
  <c r="K12" i="12"/>
  <c r="O12" i="12"/>
  <c r="Q12" i="12"/>
  <c r="V12" i="12"/>
  <c r="G15" i="12"/>
  <c r="I15" i="12"/>
  <c r="K15" i="12"/>
  <c r="M15" i="12"/>
  <c r="O15" i="12"/>
  <c r="Q15" i="12"/>
  <c r="V15" i="12"/>
  <c r="V8" i="12" s="1"/>
  <c r="G18" i="12"/>
  <c r="I18" i="12"/>
  <c r="K18" i="12"/>
  <c r="K17" i="12" s="1"/>
  <c r="M18" i="12"/>
  <c r="O18" i="12"/>
  <c r="Q18" i="12"/>
  <c r="V18" i="12"/>
  <c r="G21" i="12"/>
  <c r="M21" i="12" s="1"/>
  <c r="I21" i="12"/>
  <c r="K21" i="12"/>
  <c r="O21" i="12"/>
  <c r="Q21" i="12"/>
  <c r="V21" i="12"/>
  <c r="V17" i="12" s="1"/>
  <c r="G23" i="12"/>
  <c r="M23" i="12" s="1"/>
  <c r="I23" i="12"/>
  <c r="K23" i="12"/>
  <c r="O23" i="12"/>
  <c r="Q23" i="12"/>
  <c r="V23" i="12"/>
  <c r="G26" i="12"/>
  <c r="M26" i="12" s="1"/>
  <c r="I26" i="12"/>
  <c r="K26" i="12"/>
  <c r="O26" i="12"/>
  <c r="Q26" i="12"/>
  <c r="V26" i="12"/>
  <c r="G29" i="12"/>
  <c r="I29" i="12"/>
  <c r="K29" i="12"/>
  <c r="M29" i="12"/>
  <c r="O29" i="12"/>
  <c r="Q29" i="12"/>
  <c r="V29" i="12"/>
  <c r="G33" i="12"/>
  <c r="M33" i="12" s="1"/>
  <c r="I33" i="12"/>
  <c r="I32" i="12" s="1"/>
  <c r="K33" i="12"/>
  <c r="O33" i="12"/>
  <c r="Q33" i="12"/>
  <c r="V33" i="12"/>
  <c r="G36" i="12"/>
  <c r="M36" i="12" s="1"/>
  <c r="I36" i="12"/>
  <c r="K36" i="12"/>
  <c r="K32" i="12" s="1"/>
  <c r="O36" i="12"/>
  <c r="Q36" i="12"/>
  <c r="V36" i="12"/>
  <c r="V32" i="12" s="1"/>
  <c r="G39" i="12"/>
  <c r="I39" i="12"/>
  <c r="K39" i="12"/>
  <c r="M39" i="12"/>
  <c r="O39" i="12"/>
  <c r="Q39" i="12"/>
  <c r="V39" i="12"/>
  <c r="G41" i="12"/>
  <c r="I56" i="1" s="1"/>
  <c r="V41" i="12"/>
  <c r="G42" i="12"/>
  <c r="I42" i="12"/>
  <c r="I41" i="12" s="1"/>
  <c r="K42" i="12"/>
  <c r="K41" i="12" s="1"/>
  <c r="M42" i="12"/>
  <c r="M41" i="12" s="1"/>
  <c r="O42" i="12"/>
  <c r="O41" i="12" s="1"/>
  <c r="Q42" i="12"/>
  <c r="Q41" i="12" s="1"/>
  <c r="V42" i="12"/>
  <c r="G43" i="12"/>
  <c r="I57" i="1" s="1"/>
  <c r="K43" i="12"/>
  <c r="O43" i="12"/>
  <c r="G44" i="12"/>
  <c r="I44" i="12"/>
  <c r="I43" i="12" s="1"/>
  <c r="K44" i="12"/>
  <c r="M44" i="12"/>
  <c r="M43" i="12" s="1"/>
  <c r="O44" i="12"/>
  <c r="Q44" i="12"/>
  <c r="Q43" i="12" s="1"/>
  <c r="V44" i="12"/>
  <c r="V43" i="12" s="1"/>
  <c r="G46" i="12"/>
  <c r="I58" i="1" s="1"/>
  <c r="K46" i="12"/>
  <c r="O46" i="12"/>
  <c r="G47" i="12"/>
  <c r="I47" i="12"/>
  <c r="I46" i="12" s="1"/>
  <c r="K47" i="12"/>
  <c r="M47" i="12"/>
  <c r="M46" i="12" s="1"/>
  <c r="O47" i="12"/>
  <c r="Q47" i="12"/>
  <c r="Q46" i="12" s="1"/>
  <c r="V47" i="12"/>
  <c r="V46" i="12" s="1"/>
  <c r="G50" i="12"/>
  <c r="I50" i="12"/>
  <c r="K50" i="12"/>
  <c r="M50" i="12"/>
  <c r="O50" i="12"/>
  <c r="Q50" i="12"/>
  <c r="V50" i="12"/>
  <c r="G53" i="12"/>
  <c r="M53" i="12" s="1"/>
  <c r="I53" i="12"/>
  <c r="K53" i="12"/>
  <c r="O53" i="12"/>
  <c r="Q53" i="12"/>
  <c r="V53" i="12"/>
  <c r="G58" i="12"/>
  <c r="M58" i="12" s="1"/>
  <c r="I58" i="12"/>
  <c r="K58" i="12"/>
  <c r="O58" i="12"/>
  <c r="Q58" i="12"/>
  <c r="V58" i="12"/>
  <c r="G61" i="12"/>
  <c r="M61" i="12" s="1"/>
  <c r="I61" i="12"/>
  <c r="K61" i="12"/>
  <c r="O61" i="12"/>
  <c r="Q61" i="12"/>
  <c r="V61" i="12"/>
  <c r="G65" i="12"/>
  <c r="M65" i="12" s="1"/>
  <c r="I65" i="12"/>
  <c r="K65" i="12"/>
  <c r="O65" i="12"/>
  <c r="Q65" i="12"/>
  <c r="V65" i="12"/>
  <c r="G70" i="12"/>
  <c r="M70" i="12" s="1"/>
  <c r="I70" i="12"/>
  <c r="K70" i="12"/>
  <c r="O70" i="12"/>
  <c r="Q70" i="12"/>
  <c r="V70" i="12"/>
  <c r="G73" i="12"/>
  <c r="I73" i="12"/>
  <c r="K73" i="12"/>
  <c r="M73" i="12"/>
  <c r="O73" i="12"/>
  <c r="Q73" i="12"/>
  <c r="V73" i="12"/>
  <c r="G76" i="12"/>
  <c r="M76" i="12" s="1"/>
  <c r="I76" i="12"/>
  <c r="K76" i="12"/>
  <c r="O76" i="12"/>
  <c r="Q76" i="12"/>
  <c r="V76" i="12"/>
  <c r="G78" i="12"/>
  <c r="I78" i="12"/>
  <c r="K78" i="12"/>
  <c r="M78" i="12"/>
  <c r="O78" i="12"/>
  <c r="Q78" i="12"/>
  <c r="V78" i="12"/>
  <c r="G80" i="12"/>
  <c r="M80" i="12" s="1"/>
  <c r="I80" i="12"/>
  <c r="K80" i="12"/>
  <c r="O80" i="12"/>
  <c r="Q80" i="12"/>
  <c r="V80" i="12"/>
  <c r="G82" i="12"/>
  <c r="I82" i="12"/>
  <c r="K82" i="12"/>
  <c r="M82" i="12"/>
  <c r="O82" i="12"/>
  <c r="Q82" i="12"/>
  <c r="V82" i="12"/>
  <c r="G85" i="12"/>
  <c r="I85" i="12"/>
  <c r="K85" i="12"/>
  <c r="M85" i="12"/>
  <c r="O85" i="12"/>
  <c r="Q85" i="12"/>
  <c r="V85" i="12"/>
  <c r="G89" i="12"/>
  <c r="M89" i="12" s="1"/>
  <c r="I89" i="12"/>
  <c r="K89" i="12"/>
  <c r="O89" i="12"/>
  <c r="Q89" i="12"/>
  <c r="V89" i="12"/>
  <c r="G91" i="12"/>
  <c r="M91" i="12" s="1"/>
  <c r="I91" i="12"/>
  <c r="K91" i="12"/>
  <c r="O91" i="12"/>
  <c r="Q91" i="12"/>
  <c r="V91" i="12"/>
  <c r="G93" i="12"/>
  <c r="G84" i="12" s="1"/>
  <c r="I60" i="1" s="1"/>
  <c r="I93" i="12"/>
  <c r="K93" i="12"/>
  <c r="O93" i="12"/>
  <c r="Q93" i="12"/>
  <c r="V93" i="12"/>
  <c r="G96" i="12"/>
  <c r="M96" i="12" s="1"/>
  <c r="I96" i="12"/>
  <c r="K96" i="12"/>
  <c r="O96" i="12"/>
  <c r="Q96" i="12"/>
  <c r="V96" i="12"/>
  <c r="V95" i="12" s="1"/>
  <c r="G97" i="12"/>
  <c r="I97" i="12"/>
  <c r="K97" i="12"/>
  <c r="M97" i="12"/>
  <c r="O97" i="12"/>
  <c r="Q97" i="12"/>
  <c r="V97" i="12"/>
  <c r="G101" i="12"/>
  <c r="M101" i="12" s="1"/>
  <c r="I101" i="12"/>
  <c r="K101" i="12"/>
  <c r="O101" i="12"/>
  <c r="Q101" i="12"/>
  <c r="V101" i="12"/>
  <c r="G104" i="12"/>
  <c r="M104" i="12" s="1"/>
  <c r="I104" i="12"/>
  <c r="K104" i="12"/>
  <c r="O104" i="12"/>
  <c r="Q104" i="12"/>
  <c r="V104" i="12"/>
  <c r="G107" i="12"/>
  <c r="M107" i="12" s="1"/>
  <c r="I107" i="12"/>
  <c r="K107" i="12"/>
  <c r="O107" i="12"/>
  <c r="Q107" i="12"/>
  <c r="V107" i="12"/>
  <c r="G109" i="12"/>
  <c r="I109" i="12"/>
  <c r="K109" i="12"/>
  <c r="M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I113" i="12"/>
  <c r="K113" i="12"/>
  <c r="O113" i="12"/>
  <c r="Q113" i="12"/>
  <c r="V113" i="12"/>
  <c r="G115" i="12"/>
  <c r="M115" i="12" s="1"/>
  <c r="I115" i="12"/>
  <c r="K115" i="12"/>
  <c r="O115" i="12"/>
  <c r="Q115" i="12"/>
  <c r="V115" i="12"/>
  <c r="G118" i="12"/>
  <c r="G117" i="12" s="1"/>
  <c r="I62" i="1" s="1"/>
  <c r="I118" i="12"/>
  <c r="K118" i="12"/>
  <c r="O118" i="12"/>
  <c r="O117" i="12" s="1"/>
  <c r="Q118" i="12"/>
  <c r="V118" i="12"/>
  <c r="G120" i="12"/>
  <c r="I120" i="12"/>
  <c r="K120" i="12"/>
  <c r="M120" i="12"/>
  <c r="O120" i="12"/>
  <c r="Q120" i="12"/>
  <c r="Q117" i="12" s="1"/>
  <c r="V120" i="12"/>
  <c r="G121" i="12"/>
  <c r="M121" i="12" s="1"/>
  <c r="I121" i="12"/>
  <c r="K121" i="12"/>
  <c r="O121" i="12"/>
  <c r="Q121" i="12"/>
  <c r="V121" i="12"/>
  <c r="Q123" i="12"/>
  <c r="G124" i="12"/>
  <c r="M124" i="12" s="1"/>
  <c r="I124" i="12"/>
  <c r="K124" i="12"/>
  <c r="O124" i="12"/>
  <c r="Q124" i="12"/>
  <c r="V124" i="12"/>
  <c r="G126" i="12"/>
  <c r="M126" i="12" s="1"/>
  <c r="I126" i="12"/>
  <c r="I123" i="12" s="1"/>
  <c r="K126" i="12"/>
  <c r="O126" i="12"/>
  <c r="Q126" i="12"/>
  <c r="V126" i="12"/>
  <c r="G128" i="12"/>
  <c r="M128" i="12" s="1"/>
  <c r="I128" i="12"/>
  <c r="K128" i="12"/>
  <c r="O128" i="12"/>
  <c r="Q128" i="12"/>
  <c r="V128" i="12"/>
  <c r="Q129" i="12"/>
  <c r="G130" i="12"/>
  <c r="M130" i="12" s="1"/>
  <c r="M129" i="12" s="1"/>
  <c r="I130" i="12"/>
  <c r="I129" i="12" s="1"/>
  <c r="K130" i="12"/>
  <c r="K129" i="12" s="1"/>
  <c r="O130" i="12"/>
  <c r="O129" i="12" s="1"/>
  <c r="Q130" i="12"/>
  <c r="V130" i="12"/>
  <c r="V129" i="12" s="1"/>
  <c r="G132" i="12"/>
  <c r="M132" i="12" s="1"/>
  <c r="I132" i="12"/>
  <c r="K132" i="12"/>
  <c r="O132" i="12"/>
  <c r="Q132" i="12"/>
  <c r="V132" i="12"/>
  <c r="G134" i="12"/>
  <c r="I134" i="12"/>
  <c r="K134" i="12"/>
  <c r="M134" i="12"/>
  <c r="O134" i="12"/>
  <c r="Q134" i="12"/>
  <c r="V134" i="12"/>
  <c r="G135" i="12"/>
  <c r="M135" i="12" s="1"/>
  <c r="I135" i="12"/>
  <c r="K135" i="12"/>
  <c r="O135" i="12"/>
  <c r="Q135" i="12"/>
  <c r="V135" i="12"/>
  <c r="G136" i="12"/>
  <c r="I136" i="12"/>
  <c r="K136" i="12"/>
  <c r="M136" i="12"/>
  <c r="O136" i="12"/>
  <c r="Q136" i="12"/>
  <c r="V136" i="12"/>
  <c r="G137" i="12"/>
  <c r="M137" i="12" s="1"/>
  <c r="I137" i="12"/>
  <c r="K137" i="12"/>
  <c r="O137" i="12"/>
  <c r="Q137" i="12"/>
  <c r="V137" i="12"/>
  <c r="G138" i="12"/>
  <c r="M138" i="12" s="1"/>
  <c r="I138" i="12"/>
  <c r="K138" i="12"/>
  <c r="O138" i="12"/>
  <c r="Q138" i="12"/>
  <c r="V138" i="12"/>
  <c r="G139" i="12"/>
  <c r="M139" i="12" s="1"/>
  <c r="I139" i="12"/>
  <c r="K139" i="12"/>
  <c r="O139" i="12"/>
  <c r="Q139" i="12"/>
  <c r="V139" i="12"/>
  <c r="G142" i="12"/>
  <c r="G141" i="12" s="1"/>
  <c r="I66" i="1" s="1"/>
  <c r="I19" i="1" s="1"/>
  <c r="I142" i="12"/>
  <c r="K142" i="12"/>
  <c r="K141" i="12" s="1"/>
  <c r="O142" i="12"/>
  <c r="O141" i="12" s="1"/>
  <c r="Q142" i="12"/>
  <c r="V142" i="12"/>
  <c r="G143" i="12"/>
  <c r="I143" i="12"/>
  <c r="I141" i="12" s="1"/>
  <c r="K143" i="12"/>
  <c r="M143" i="12"/>
  <c r="O143" i="12"/>
  <c r="Q143" i="12"/>
  <c r="V143" i="12"/>
  <c r="AE145" i="12"/>
  <c r="F41" i="1" s="1"/>
  <c r="I20" i="1"/>
  <c r="H43" i="1"/>
  <c r="J28" i="1"/>
  <c r="J26" i="1"/>
  <c r="G38" i="1"/>
  <c r="F38" i="1"/>
  <c r="J23" i="1"/>
  <c r="J24" i="1"/>
  <c r="J25" i="1"/>
  <c r="J27" i="1"/>
  <c r="E24" i="1"/>
  <c r="G24" i="1"/>
  <c r="E26" i="1"/>
  <c r="G26" i="1"/>
  <c r="V49" i="12" l="1"/>
  <c r="M17" i="12"/>
  <c r="F42" i="1"/>
  <c r="I17" i="12"/>
  <c r="I53" i="1"/>
  <c r="I84" i="12"/>
  <c r="K49" i="12"/>
  <c r="Q8" i="12"/>
  <c r="O8" i="12"/>
  <c r="O49" i="12"/>
  <c r="AF145" i="12"/>
  <c r="I95" i="12"/>
  <c r="O95" i="12"/>
  <c r="Q141" i="12"/>
  <c r="Q131" i="12"/>
  <c r="O123" i="12"/>
  <c r="I117" i="12"/>
  <c r="V123" i="12"/>
  <c r="Q49" i="12"/>
  <c r="K95" i="12"/>
  <c r="I131" i="12"/>
  <c r="K123" i="12"/>
  <c r="M95" i="12"/>
  <c r="O84" i="12"/>
  <c r="V117" i="12"/>
  <c r="K84" i="12"/>
  <c r="I49" i="12"/>
  <c r="V84" i="12"/>
  <c r="V131" i="12"/>
  <c r="M123" i="12"/>
  <c r="Q32" i="12"/>
  <c r="F39" i="1"/>
  <c r="O32" i="12"/>
  <c r="O131" i="12"/>
  <c r="K117" i="12"/>
  <c r="Q17" i="12"/>
  <c r="V141" i="12"/>
  <c r="K131" i="12"/>
  <c r="Q95" i="12"/>
  <c r="Q84" i="12"/>
  <c r="O17" i="12"/>
  <c r="M49" i="12"/>
  <c r="M8" i="12"/>
  <c r="M131" i="12"/>
  <c r="M32" i="12"/>
  <c r="G32" i="12"/>
  <c r="I55" i="1" s="1"/>
  <c r="I67" i="1" s="1"/>
  <c r="G17" i="12"/>
  <c r="I54" i="1" s="1"/>
  <c r="M142" i="12"/>
  <c r="M141" i="12" s="1"/>
  <c r="G131" i="12"/>
  <c r="I65" i="1" s="1"/>
  <c r="G123" i="12"/>
  <c r="I63" i="1" s="1"/>
  <c r="M118" i="12"/>
  <c r="M117" i="12" s="1"/>
  <c r="M93" i="12"/>
  <c r="M84" i="12" s="1"/>
  <c r="G49" i="12"/>
  <c r="I59" i="1" s="1"/>
  <c r="G129" i="12"/>
  <c r="I64" i="1" s="1"/>
  <c r="I18" i="1" s="1"/>
  <c r="G95" i="12"/>
  <c r="I61" i="1" s="1"/>
  <c r="J56" i="1" l="1"/>
  <c r="J63" i="1"/>
  <c r="J59" i="1"/>
  <c r="J64" i="1"/>
  <c r="J61" i="1"/>
  <c r="J54" i="1"/>
  <c r="J60" i="1"/>
  <c r="J66" i="1"/>
  <c r="J55" i="1"/>
  <c r="J53" i="1"/>
  <c r="J67" i="1" s="1"/>
  <c r="J58" i="1"/>
  <c r="J65" i="1"/>
  <c r="J57" i="1"/>
  <c r="J62" i="1"/>
  <c r="I42" i="1"/>
  <c r="I17" i="1"/>
  <c r="F43" i="1"/>
  <c r="G23" i="1" s="1"/>
  <c r="G41" i="1"/>
  <c r="I41" i="1" s="1"/>
  <c r="G39" i="1"/>
  <c r="G43" i="1" s="1"/>
  <c r="G25" i="1" s="1"/>
  <c r="G42" i="1"/>
  <c r="I16" i="1"/>
  <c r="G145" i="12"/>
  <c r="I21" i="1" l="1"/>
  <c r="A27" i="1"/>
  <c r="I39" i="1"/>
  <c r="I43" i="1" s="1"/>
  <c r="J41" i="1" l="1"/>
  <c r="J39" i="1"/>
  <c r="J43" i="1" s="1"/>
  <c r="J42" i="1"/>
  <c r="G28" i="1"/>
  <c r="G27" i="1" s="1"/>
  <c r="G29" i="1" s="1"/>
  <c r="A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Nesnídalová Blanka</author>
  </authors>
  <commentList>
    <comment ref="S6" authorId="0" shapeId="0" xr:uid="{8143F331-8810-404C-AEDA-E0304C654FF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C740639-AD2E-429C-BCA3-09A1383ABE71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<sst xmlns="http://schemas.openxmlformats.org/spreadsheetml/2006/main" count="842" uniqueCount="321">
  <si>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</si>
  <si>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</si>
  <si>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</si>
  <si>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</si>
  <si>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</si>
  <si>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</si>
  <si>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</si>
  <si>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</si>
  <si>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</si>
  <si>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</si>
  <si>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</si>
  <si>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</si>
  <si>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</si>
  <si>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</si>
  <si>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</si>
  <si>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</si>
  <si>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</si>
  <si>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</si>
  <si>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</si>
  <si>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</si>
  <si>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</si>
  <si>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</si>
  <si>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</si>
  <si>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</si>
  <si>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</si>
  <si>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</si>
  <si>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</si>
  <si>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</si>
  <si>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</si>
  <si>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</si>
  <si>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</si>
  <si>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</si>
  <si>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</si>
  <si>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</si>
  <si>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</si>
  <si>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</si>
  <si>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</si>
  <si>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</si>
  <si>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</si>
  <si>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</si>
  <si>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</si>
  <si>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</si>
  <si>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</si>
  <si>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</si>
  <si>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>Stavební úpravy střechy</t>
  </si>
  <si>
    <t>01</t>
  </si>
  <si>
    <t>Objekt:</t>
  </si>
  <si>
    <t>Rozpočet:</t>
  </si>
  <si>
    <t>2025/05</t>
  </si>
  <si>
    <t>Objekt kotelny K17 a garáže ul. Vančurova</t>
  </si>
  <si>
    <t>Stavba</t>
  </si>
  <si>
    <t>Stavební objekt</t>
  </si>
  <si>
    <t>Celkem za stavbu</t>
  </si>
  <si>
    <t>CZK</t>
  </si>
  <si>
    <t>#POPS</t>
  </si>
  <si>
    <t>Popis stavby: 2025/05 - Objekt kotelny K17 a garáže ul. Vančurova</t>
  </si>
  <si>
    <t>#POPO</t>
  </si>
  <si>
    <t>Popis objektu: 01 - Stavební úpravy střechy</t>
  </si>
  <si>
    <t>#POPR</t>
  </si>
  <si>
    <t>Popis rozpočtu: 1 - Stavební úpravy střechy</t>
  </si>
  <si>
    <t>Rekapitulace dílů</t>
  </si>
  <si>
    <t>Typ dílu</t>
  </si>
  <si>
    <t>61</t>
  </si>
  <si>
    <t>Úpravy povrchů vnitřní</t>
  </si>
  <si>
    <t>62</t>
  </si>
  <si>
    <t>Úpravy povrchů vnější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</si>
  <si>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</si>
  <si>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</si>
  <si>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</si>
  <si>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</si>
  <si>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</si>
  <si>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</si>
  <si>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</si>
  <si>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</si>
  <si>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712</t>
  </si>
  <si>
    <t>Povlakové krytiny</t>
  </si>
  <si>
    <t>713</t>
  </si>
  <si>
    <t>Izolace tepelné</t>
  </si>
  <si>
    <t>762</t>
  </si>
  <si>
    <t>Konstrukce tesařské</t>
  </si>
  <si>
    <t>764</t>
  </si>
  <si>
    <t>Konstrukce klempířské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</si>
  <si>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</si>
  <si>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</si>
  <si>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</si>
  <si>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</si>
  <si>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</si>
  <si>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</si>
  <si>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</si>
  <si>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</si>
  <si>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</si>
  <si>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</si>
  <si>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</si>
  <si>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</si>
  <si>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</si>
  <si>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</si>
  <si>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</si>
  <si>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</si>
  <si>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</si>
  <si>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</si>
  <si>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</si>
  <si>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</si>
  <si>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</si>
  <si>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</si>
  <si>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</si>
  <si>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</si>
  <si>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</si>
  <si>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</si>
  <si>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</si>
  <si>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</si>
  <si>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</si>
  <si>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</si>
  <si>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</si>
  <si>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</si>
  <si>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</si>
  <si>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</si>
  <si>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</si>
  <si>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</si>
  <si>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</si>
  <si>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</si>
  <si>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601023193R00</t>
  </si>
  <si>
    <t xml:space="preserve">Omítka stropů a podhledů z hotových směsí adhézní nátěr, umělopryskyřičná disperze, interiérová,  ,  </t>
  </si>
  <si>
    <t>m2</t>
  </si>
  <si>
    <t>801-1</t>
  </si>
  <si>
    <t>RTS 25/ I</t>
  </si>
  <si>
    <t>RTS 24/ II</t>
  </si>
  <si>
    <t>Práce</t>
  </si>
  <si>
    <t>Běžná</t>
  </si>
  <si>
    <t>POL1_</t>
  </si>
  <si>
    <t>po jednotlivých vrstvách</t>
  </si>
  <si>
    <t>SPI</t>
  </si>
  <si>
    <t>292/2</t>
  </si>
  <si>
    <t>VV</t>
  </si>
  <si>
    <t>611471413R00</t>
  </si>
  <si>
    <t>Tenkovrstvá úprava stropů aktivovaným štukem tloušťky 2÷3 mm, maltou vápenocementovou s disperzní přísadou</t>
  </si>
  <si>
    <t>vodorovných, šikmých, žebrových a klenutých a schodišťových konstrukcí, s nejnutnějším obroušením podkladu (pemzou apod.) a oprášením, s pomocným lešením o výšce podlahy do 1900 mm a pro zatížení do 1,5 kPa,</t>
  </si>
  <si>
    <t>Odkaz na mn. položky pořadí 1 : 146,00000</t>
  </si>
  <si>
    <t>612481211RT2</t>
  </si>
  <si>
    <t>Vyztužení povrchu vnitřních stěn sklotextilní síťovinou s dodávkou síťoviny a stěrkového tmelu</t>
  </si>
  <si>
    <t>602022191R00</t>
  </si>
  <si>
    <t>Jádrová omítka nátěr penetrační, kontaktní, s granulátem</t>
  </si>
  <si>
    <t>Odkaz na mn. položky pořadí 8 : 39,60760</t>
  </si>
  <si>
    <t>Odkaz na mn. položky pořadí 13 : 16,20000</t>
  </si>
  <si>
    <t>622421143R00</t>
  </si>
  <si>
    <t>Omítky vnější stěn vápenocementové štukové,  , složitost 1÷ 2</t>
  </si>
  <si>
    <t>622471317R00</t>
  </si>
  <si>
    <t xml:space="preserve">Nátěry a nástřiky vnějších stěn a pilířů základním a krycím nátěrem (nebo přestřikem povrchu) hmota akrylátová, složitost 1 ÷ 2,  </t>
  </si>
  <si>
    <t>Penetrace + 2 x krycí nátěr.</t>
  </si>
  <si>
    <t>622904112R00</t>
  </si>
  <si>
    <t>Očištění fasád tlakovou vodou, složitost fasády 1 - 2</t>
  </si>
  <si>
    <t>622311553RT11</t>
  </si>
  <si>
    <t>Zateplovací systém Baumit, XPS, tl. 30 mm, s omítkou</t>
  </si>
  <si>
    <t>Vlastní</t>
  </si>
  <si>
    <t>Indiv</t>
  </si>
  <si>
    <t>zapravení fasády : 0,4*(8,077+3,006+39,324-1,177-1,59-1,59+7,069)</t>
  </si>
  <si>
    <t>0,4*45,9</t>
  </si>
  <si>
    <t>941941051R00</t>
  </si>
  <si>
    <t>Montáž lešení lehkého pracovního řadového s podlahami šířky od 1,20 do 1,50 m, výšky do 10 m</t>
  </si>
  <si>
    <t>800-3</t>
  </si>
  <si>
    <t>POL1_1</t>
  </si>
  <si>
    <t>včetně kotvení</t>
  </si>
  <si>
    <t>35*3,5</t>
  </si>
  <si>
    <t>941941391R00</t>
  </si>
  <si>
    <t>Montáž lešení lehkého pracovního řadového s podlahami příplatek za každý další i započatý měsíc použití lešení  šířky od 1,20 do 1,50 m a výšky do 10 m</t>
  </si>
  <si>
    <t>Odkaz na mn. položky pořadí 9 : 122,50000</t>
  </si>
  <si>
    <t>941941851R00</t>
  </si>
  <si>
    <t>Demontáž lešení lehkého řadového s podlahami šířky přes 1,2 do 1,5 m, výšky do 10 m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</si>
  <si>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</si>
  <si>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</si>
  <si>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978015291R00</t>
  </si>
  <si>
    <t>Otlučení omítek vápenných nebo vápenocementových vnějších s vyškrabáním spár, s očištěním zdiva  1. až 4. stupni složitosti, v rozsahu do 100 %</t>
  </si>
  <si>
    <t>801-3</t>
  </si>
  <si>
    <t>komín : (1,5+1,2)*2*3</t>
  </si>
  <si>
    <t>999281105R00</t>
  </si>
  <si>
    <t xml:space="preserve">Přesun hmot pro opravy a údržbu objektů pro opravy a údržbu dosavadních objektů včetně vnějších plášťů  výšky do 6 m,  </t>
  </si>
  <si>
    <t>t</t>
  </si>
  <si>
    <t>801-4</t>
  </si>
  <si>
    <t>Přesun hmot</t>
  </si>
  <si>
    <t>POL7_</t>
  </si>
  <si>
    <t>oborů 801, 803, 811 a 812</t>
  </si>
  <si>
    <t>712300833RT3</t>
  </si>
  <si>
    <t>Odstranění povlakové krytiny a mechu na střechách plochých do 10° povlakové krytiny  třívrstvé, z ploch jednotlivě přes 20 m</t>
  </si>
  <si>
    <t>800-711</t>
  </si>
  <si>
    <t>POL1_7</t>
  </si>
  <si>
    <t>plocha : 300</t>
  </si>
  <si>
    <t>vytažení na stěny : 0,5*(3,006+7,757+3,5+4,89+39,0+7,069)</t>
  </si>
  <si>
    <t>712372111RT1</t>
  </si>
  <si>
    <t xml:space="preserve">Povlakové krytiny střech do 10° z termoplastické fólie kotvené do betonu, 4 kotvy/m2, při tl. izolace do 200 mm, bez dodávky fólie,  </t>
  </si>
  <si>
    <t>plocha : 292</t>
  </si>
  <si>
    <t>vytažení na atiku : 0,6*(3,006+7,757++3,7)</t>
  </si>
  <si>
    <t>0,3*(3,5+5,2+1,177+1,59+1,59)</t>
  </si>
  <si>
    <t>0,86*(35,3-1,177-1,59-1,59+7,069)</t>
  </si>
  <si>
    <t>712378002R00</t>
  </si>
  <si>
    <t>Povlakové krytiny střech do 10° z termoplastické fólie Klempířské doplňky k povlakovým krytinám z fólií atiková okapnice, RŠ 200 mm, z pozinkovaného plechu s povrchovou úpravou PVC</t>
  </si>
  <si>
    <t>m</t>
  </si>
  <si>
    <t xml:space="preserve">  včetně dodávek výrobků</t>
  </si>
  <si>
    <t>u žlabu : 6,6+39,3</t>
  </si>
  <si>
    <t>712378004R00</t>
  </si>
  <si>
    <t>Povlakové krytiny střech do 10° z termoplastické fólie Klempířské doplňky k povlakovým krytinám z fólií závětrná lišta, RŠ 250 mm, z pozinkovaného plechu s povrchovou úpravou PVC</t>
  </si>
  <si>
    <t>(3,006+7,757+3,7)</t>
  </si>
  <si>
    <t>(35,2-1,177-1,59-1,59+7,069)</t>
  </si>
  <si>
    <t>712378006R00</t>
  </si>
  <si>
    <t>Povlakové krytiny střech do 10° z termoplastické fólie Klempířské doplňky k povlakovým krytinám z fólií rohová lišta vnější, RŠ 100 mm, z pozinkovaného plechu s povrchovou úpravou PVC</t>
  </si>
  <si>
    <t>(3,5+5,2+1,177+1,59+1,59)</t>
  </si>
  <si>
    <t>(35,3-1,177-1,59-1,59+7,069)</t>
  </si>
  <si>
    <t>712378007R00</t>
  </si>
  <si>
    <t>Povlakové krytiny střech do 10° z termoplastické fólie Klempířské doplňky k povlakovým krytinám z fólií rohová lišta vnitřní, RŠ 100 mm, z pozinkovaného plechu s povrchovou úpravou PVC</t>
  </si>
  <si>
    <t>Odkaz na mn. položky pořadí 19 : 65,53200</t>
  </si>
  <si>
    <t>712378012R00</t>
  </si>
  <si>
    <t>Povlakové krytiny střech do 10° z termoplastické fólie Klempířské doplňky k povlakovým krytinám z fólií krycí a stěnová lišta, rš 160 + 80 mm, k uchycení krytiny ke stěně,  , z pozinkovaného plechu s povrchovou úpravou PVC</t>
  </si>
  <si>
    <t>712391171R00</t>
  </si>
  <si>
    <t>Textílie na střechách do 10° podkladní, položení - bez dodávky textílie</t>
  </si>
  <si>
    <t>Odkaz na mn. položky pořadí 16 : 337,28522</t>
  </si>
  <si>
    <t>28322103.AR</t>
  </si>
  <si>
    <t>Fólie hladká hydroizolační tl = 1,50 mm; funkce: proti prorůstání; materiál: PVC-P; nosná vložka: PES tkanina</t>
  </si>
  <si>
    <t>SPCM</t>
  </si>
  <si>
    <t>Specifikace</t>
  </si>
  <si>
    <t>POL3_1</t>
  </si>
  <si>
    <t>Odkaz na mn. položky pořadí 16 : 337,28522*1,05</t>
  </si>
  <si>
    <t>69366198R</t>
  </si>
  <si>
    <t>Geosyntetika typ: geotextilie; netkaná; materiál: PP; tl (2 kPa) = 2,9 mm; plošná hmotnost = 300 g/m2; Pevnost v tahu podélně = 20,0 kN/m; Pevnost v tahu příčně = 11,5 kN/m</t>
  </si>
  <si>
    <t>Odkaz na mn. položky pořadí 23 : 354,14948</t>
  </si>
  <si>
    <t>998712201R00</t>
  </si>
  <si>
    <t>Přesun hmot pro povlakové krytiny objektů výšky do 6 m</t>
  </si>
  <si>
    <t>50 m vodorovně</t>
  </si>
  <si>
    <t>713131142R00</t>
  </si>
  <si>
    <t>Montáž tepelné izolace stěn lepením a přikotvení hmoždinkami na tmel a hmoždinky - 4 ks/m2, na cihly plné</t>
  </si>
  <si>
    <t>800-713</t>
  </si>
  <si>
    <t>vytažení na atiku : 0,4*(3,006+7,757+3,7)</t>
  </si>
  <si>
    <t>0,4*(3,5+5,2+1,177+1,59+1,59)</t>
  </si>
  <si>
    <t>0,6*(35,3-1,177-1,59-1,59+7,069)</t>
  </si>
  <si>
    <t>713141323R00</t>
  </si>
  <si>
    <t>Montáž tepelné izolace plochých střech dvouvrstvé, tloušťky do 200 mm na kotvy</t>
  </si>
  <si>
    <t>28375768.AR</t>
  </si>
  <si>
    <t>Výrobek izolační pro budovy z pěnového polystyrenu (EPS) tvar: deska; OH = 25 kg/m3; lambda = 0,035 W/(m.K); pevnost v tlaku = 150 kPa</t>
  </si>
  <si>
    <t>m3</t>
  </si>
  <si>
    <t>POL3_0</t>
  </si>
  <si>
    <t>33,815*0,1*1,05</t>
  </si>
  <si>
    <t>998713201R00</t>
  </si>
  <si>
    <t>Přesun hmot pro izolace tepelné v objektech výšky do 6 m</t>
  </si>
  <si>
    <t>762088116R00</t>
  </si>
  <si>
    <t>Zvláštní výkony zakrývání a odkrývání opravované střešní konstrukce provizorní těžkou plachtou na ochranu před srážkovou vodou 15 x 20 m</t>
  </si>
  <si>
    <t>kus</t>
  </si>
  <si>
    <t>800-762</t>
  </si>
  <si>
    <t>762395000R00</t>
  </si>
  <si>
    <t>Spojovací a ochranné prostředky svory, prkna, hřebíky, pásová ocel, vruty, impregnace</t>
  </si>
  <si>
    <t>Odkaz na mn. položky pořadí 34 : 0,65443</t>
  </si>
  <si>
    <t>Odkaz na mn. položky pořadí 35 : 0,74792</t>
  </si>
  <si>
    <t>Odkaz na mn. položky pořadí 36 : 0,71755</t>
  </si>
  <si>
    <t>762441113R00</t>
  </si>
  <si>
    <t>Obložení atiky montáž z dřevoštěpkových desek, 1 vrstva, připevnění hmoždinkami a šrouby</t>
  </si>
  <si>
    <t>atika : 0,42*(8,077+3,006+39,324-1,177-1,59-1,59+7,069)</t>
  </si>
  <si>
    <t>u žlabu : (39,3+6,0)*0,3</t>
  </si>
  <si>
    <t>762114110R01</t>
  </si>
  <si>
    <t>Montáž konstr. z řez.hraněn.do 120cm2 ocel.kotvami ATIKA</t>
  </si>
  <si>
    <t>atika : (8,077+3,006+39,324-1,177-1,59-1,59+7,069)*2</t>
  </si>
  <si>
    <t>u žlabu : 39,3+6,0</t>
  </si>
  <si>
    <t>60515823R</t>
  </si>
  <si>
    <t>Dřevo konstrukční rostlé (KVH) dřevina: SM; tl = 80,0 mm; šířka = 140 mm; nepohledové (NSi); tř. pevnosti C24</t>
  </si>
  <si>
    <t>POL3_</t>
  </si>
  <si>
    <t>atika : (8,077+3,006+39,324-1,177-1,59-1,59+7,069)*0,14*0,08*1,1</t>
  </si>
  <si>
    <t>60515824R</t>
  </si>
  <si>
    <t>Dřevo konstrukční rostlé (KVH) dřevina: SM; tl = 80,0 mm; šířka = 160 mm; nepohledové (NSi); tř. pevnosti C24</t>
  </si>
  <si>
    <t>atika : (8,077+3,006+39,324-1,177-1,59-1,59+7,069)*0,16*0,08*1,1</t>
  </si>
  <si>
    <t>60515834R</t>
  </si>
  <si>
    <t>Dřevo konstrukční rostlé (KVH) dřevina: SM; tl = 100,0 mm; šířka = 180 mm; nepohledové (NSi); tř. pevnosti C24</t>
  </si>
  <si>
    <t>u žlabu : (39,3+6,0)*0,08*0,18*1,1</t>
  </si>
  <si>
    <t>606233006R</t>
  </si>
  <si>
    <t>překližka vodovzdorná; BR; jakost S/BB; tl = 21,0 mm; š = 3 000 mm; h = 1 500,0 mm; počet vrstev 15</t>
  </si>
  <si>
    <t>Odkaz na mn. položky pořadí 32 : 35,89998*1,05</t>
  </si>
  <si>
    <t>998762203R00</t>
  </si>
  <si>
    <t>Přesun hmot pro konstrukce tesařské v objektech výšky do 24 m</t>
  </si>
  <si>
    <t>POL7_7</t>
  </si>
  <si>
    <t>764352203R00</t>
  </si>
  <si>
    <t>Žlaby z pozinkovaného plechu dodávka a montáž žlabů včetně háků, čel, rohů, rovných hrdel a dilatací  podokapních půlkulatých, rš 330 mm</t>
  </si>
  <si>
    <t>800-764</t>
  </si>
  <si>
    <t>6,6+39,3</t>
  </si>
  <si>
    <t>764454202R00</t>
  </si>
  <si>
    <t>Odpadní trouby z pozinkovaného plechu dodávka a montáž odpadní trouby z Pz plechu, kruhové včetně zděří, manžet, odboček, kolen, odskoků, výpustí vody a přechodových kusů  průměru 100 mm</t>
  </si>
  <si>
    <t>764430840R00</t>
  </si>
  <si>
    <t>Demontáž oplechování zdí a nadezdívek rš od 330 do 500 mm</t>
  </si>
  <si>
    <t>atika : 8,077+3,006+39,324-1,177-1,59-1,59+7,069</t>
  </si>
  <si>
    <t>784402802R00</t>
  </si>
  <si>
    <t>Odstranění maleb oškrabáním, v místnostech přes 3,8 m do 5 m</t>
  </si>
  <si>
    <t>800-784</t>
  </si>
  <si>
    <t>784191301R00</t>
  </si>
  <si>
    <t>Příprava povrchu Penetrace (napouštění) podkladu protiplísňová, jednonásobná</t>
  </si>
  <si>
    <t>784195212R00</t>
  </si>
  <si>
    <t>Malby z malířských směsí otěruvzdorných,  , bělost 82 %, dvojnásobné</t>
  </si>
  <si>
    <t>M2101</t>
  </si>
  <si>
    <t>Dmtz stávajícího a mtz nového hromosvodu viz. samostatný rozpočet</t>
  </si>
  <si>
    <t>Soubor</t>
  </si>
  <si>
    <t>POL1_9</t>
  </si>
  <si>
    <t>979012212R00</t>
  </si>
  <si>
    <t xml:space="preserve">Svislá doprava sutí a vybouraných hmot svislá doprava suti a vybouraných hmot na výšku do 4 m,  </t>
  </si>
  <si>
    <t>832-1</t>
  </si>
  <si>
    <t>Přesun suti</t>
  </si>
  <si>
    <t>POL8_</t>
  </si>
  <si>
    <t>s naložením do dopravního zařízení a s vyprázdněním dopravního zařízení</t>
  </si>
  <si>
    <t>979094211R00</t>
  </si>
  <si>
    <t>Nakládání nebo překládání vybourané suti</t>
  </si>
  <si>
    <t>979081111R00</t>
  </si>
  <si>
    <t>Odvoz suti a vybouraných hmot na skládku do 1 km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</si>
  <si>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</si>
  <si>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</si>
  <si>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</si>
  <si>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</si>
  <si>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979990121R00</t>
  </si>
  <si>
    <t>Poplatek za uložení, asfaltové pásy,  , skupina 17 03 02 z Katalogu odpadů</t>
  </si>
  <si>
    <t>979093111R00</t>
  </si>
  <si>
    <t>Uložení suti na skládku bez zhutnění</t>
  </si>
  <si>
    <t>800-6</t>
  </si>
  <si>
    <t>s hrubým urovnáním,</t>
  </si>
  <si>
    <t>005001</t>
  </si>
  <si>
    <t>Tahová zkouška</t>
  </si>
  <si>
    <t>005121R</t>
  </si>
  <si>
    <t>Zařízení staveniště</t>
  </si>
  <si>
    <t>VRN</t>
  </si>
  <si>
    <t>POL99_0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</si>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</sst>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0" fontId="17" fillId="0" borderId="0" xfId="0" applyFont="1" applyAlignment="1">
      <alignment horizontal="center" vertical="top" shrinkToFit="1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4" fontId="17" fillId="4" borderId="0" xfId="0" applyNumberFormat="1" applyFont="1" applyFill="1" applyAlignment="1" applyProtection="1">
      <alignment vertical="top" shrinkToFit="1"/>
      <protection locked="0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9" fillId="0" borderId="0" xfId="0" applyFont="1" applyAlignment="1">
      <alignment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165" fontId="17" fillId="4" borderId="0" xfId="0" applyNumberFormat="1" applyFont="1" applyFill="1" applyAlignment="1" applyProtection="1">
      <alignment vertical="top" shrinkToFit="1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8" t="s">
        <v>39</v>
      </c>
      <c r="B2" s="198"/>
      <c r="C2" s="198"/>
      <c r="D2" s="198"/>
      <c r="E2" s="198"/>
      <c r="F2" s="198"/>
      <c r="G2" s="198"/>
    </row>
  </sheetData>
  <sheetProtection algorithmName="SHA-512" hashValue="dUo8NHozIX51zd7c5ietZyQnk9Dl3IyzcHzwa2uBEz+WiC8iDbS+BXXCeMDmwz4Scjus9bqIoGi9K35IibtNzw==" saltValue="LhMadBwNzReTadocOfHzqg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0"/>
  <sheetViews>
    <sheetView showGridLines="0" tabSelected="1" topLeftCell="B1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33" t="s">
        <v>41</v>
      </c>
      <c r="C1" s="234"/>
      <c r="D1" s="234"/>
      <c r="E1" s="234"/>
      <c r="F1" s="234"/>
      <c r="G1" s="234"/>
      <c r="H1" s="234"/>
      <c r="I1" s="234"/>
      <c r="J1" s="235"/>
    </row>
    <row r="2" spans="1:15" ht="36" customHeight="1" x14ac:dyDescent="0.2">
      <c r="A2" s="2"/>
      <c r="B2" s="77" t="s">
        <v>22</v>
      </c>
      <c r="C2" s="78"/>
      <c r="D2" s="79" t="s">
        <v>48</v>
      </c>
      <c r="E2" s="239" t="s">
        <v>49</v>
      </c>
      <c r="F2" s="240"/>
      <c r="G2" s="240"/>
      <c r="H2" s="240"/>
      <c r="I2" s="240"/>
      <c r="J2" s="241"/>
      <c r="O2" s="1"/>
    </row>
    <row r="3" spans="1:15" ht="27" customHeight="1" x14ac:dyDescent="0.2">
      <c r="A3" s="2"/>
      <c r="B3" s="80" t="s">
        <v>46</v>
      </c>
      <c r="C3" s="78"/>
      <c r="D3" s="81" t="s">
        <v>45</v>
      </c>
      <c r="E3" s="242" t="s">
        <v>44</v>
      </c>
      <c r="F3" s="243"/>
      <c r="G3" s="243"/>
      <c r="H3" s="243"/>
      <c r="I3" s="243"/>
      <c r="J3" s="244"/>
    </row>
    <row r="4" spans="1:15" ht="23.25" customHeight="1" x14ac:dyDescent="0.2">
      <c r="A4" s="76">
        <v>4784</v>
      </c>
      <c r="B4" s="82" t="s">
        <v>47</v>
      </c>
      <c r="C4" s="83"/>
      <c r="D4" s="84" t="s">
        <v>43</v>
      </c>
      <c r="E4" s="222" t="s">
        <v>44</v>
      </c>
      <c r="F4" s="223"/>
      <c r="G4" s="223"/>
      <c r="H4" s="223"/>
      <c r="I4" s="223"/>
      <c r="J4" s="224"/>
    </row>
    <row r="5" spans="1:15" ht="24" customHeight="1" x14ac:dyDescent="0.2">
      <c r="A5" s="2"/>
      <c r="B5" s="31" t="s">
        <v>42</v>
      </c>
      <c r="D5" s="227"/>
      <c r="E5" s="228"/>
      <c r="F5" s="228"/>
      <c r="G5" s="228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29"/>
      <c r="E6" s="230"/>
      <c r="F6" s="230"/>
      <c r="G6" s="230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31"/>
      <c r="F7" s="232"/>
      <c r="G7" s="232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6"/>
      <c r="E11" s="246"/>
      <c r="F11" s="246"/>
      <c r="G11" s="246"/>
      <c r="H11" s="18" t="s">
        <v>40</v>
      </c>
      <c r="I11" s="85"/>
      <c r="J11" s="8"/>
    </row>
    <row r="12" spans="1:15" ht="15.75" customHeight="1" x14ac:dyDescent="0.2">
      <c r="A12" s="2"/>
      <c r="B12" s="28"/>
      <c r="C12" s="55"/>
      <c r="D12" s="221"/>
      <c r="E12" s="221"/>
      <c r="F12" s="221"/>
      <c r="G12" s="221"/>
      <c r="H12" s="18" t="s">
        <v>34</v>
      </c>
      <c r="I12" s="85"/>
      <c r="J12" s="8"/>
    </row>
    <row r="13" spans="1:15" ht="15.75" customHeight="1" x14ac:dyDescent="0.2">
      <c r="A13" s="2"/>
      <c r="B13" s="29"/>
      <c r="C13" s="56"/>
      <c r="D13" s="86"/>
      <c r="E13" s="225"/>
      <c r="F13" s="226"/>
      <c r="G13" s="226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45"/>
      <c r="F15" s="245"/>
      <c r="G15" s="247"/>
      <c r="H15" s="247"/>
      <c r="I15" s="247" t="s">
        <v>29</v>
      </c>
      <c r="J15" s="248"/>
    </row>
    <row r="16" spans="1:15" ht="23.25" customHeight="1" x14ac:dyDescent="0.2">
      <c r="A16" s="143" t="s">
        <v>24</v>
      </c>
      <c r="B16" s="38" t="s">
        <v>24</v>
      </c>
      <c r="C16" s="62"/>
      <c r="D16" s="63"/>
      <c r="E16" s="210"/>
      <c r="F16" s="211"/>
      <c r="G16" s="210"/>
      <c r="H16" s="211"/>
      <c r="I16" s="210">
        <f>SUMIF(F53:F66,A16,I53:I66)+SUMIF(F53:F66,"PSU",I53:I66)</f>
        <v>0</v>
      </c>
      <c r="J16" s="212"/>
    </row>
    <row r="17" spans="1:10" ht="23.25" customHeight="1" x14ac:dyDescent="0.2">
      <c r="A17" s="143" t="s">
        <v>25</v>
      </c>
      <c r="B17" s="38" t="s">
        <v>25</v>
      </c>
      <c r="C17" s="62"/>
      <c r="D17" s="63"/>
      <c r="E17" s="210"/>
      <c r="F17" s="211"/>
      <c r="G17" s="210"/>
      <c r="H17" s="211"/>
      <c r="I17" s="210">
        <f>SUMIF(F53:F66,A17,I53:I66)</f>
        <v>0</v>
      </c>
      <c r="J17" s="212"/>
    </row>
    <row r="18" spans="1:10" ht="23.25" customHeight="1" x14ac:dyDescent="0.2">
      <c r="A18" s="143" t="s">
        <v>26</v>
      </c>
      <c r="B18" s="38" t="s">
        <v>26</v>
      </c>
      <c r="C18" s="62"/>
      <c r="D18" s="63"/>
      <c r="E18" s="210"/>
      <c r="F18" s="211"/>
      <c r="G18" s="210"/>
      <c r="H18" s="211"/>
      <c r="I18" s="210">
        <f>SUMIF(F53:F66,A18,I53:I66)</f>
        <v>0</v>
      </c>
      <c r="J18" s="212"/>
    </row>
    <row r="19" spans="1:10" ht="23.25" customHeight="1" x14ac:dyDescent="0.2">
      <c r="A19" s="143" t="s">
        <v>89</v>
      </c>
      <c r="B19" s="38" t="s">
        <v>27</v>
      </c>
      <c r="C19" s="62"/>
      <c r="D19" s="63"/>
      <c r="E19" s="210"/>
      <c r="F19" s="211"/>
      <c r="G19" s="210"/>
      <c r="H19" s="211"/>
      <c r="I19" s="210">
        <f>SUMIF(F53:F66,A19,I53:I66)</f>
        <v>0</v>
      </c>
      <c r="J19" s="212"/>
    </row>
    <row r="20" spans="1:10" ht="23.25" customHeight="1" x14ac:dyDescent="0.2">
      <c r="A20" s="143" t="s">
        <v>90</v>
      </c>
      <c r="B20" s="38" t="s">
        <v>28</v>
      </c>
      <c r="C20" s="62"/>
      <c r="D20" s="63"/>
      <c r="E20" s="210"/>
      <c r="F20" s="211"/>
      <c r="G20" s="210"/>
      <c r="H20" s="211"/>
      <c r="I20" s="210">
        <f>SUMIF(F53:F66,A20,I53:I66)</f>
        <v>0</v>
      </c>
      <c r="J20" s="212"/>
    </row>
    <row r="21" spans="1:10" ht="23.25" customHeight="1" x14ac:dyDescent="0.2">
      <c r="A21" s="2"/>
      <c r="B21" s="48" t="s">
        <v>29</v>
      </c>
      <c r="C21" s="64"/>
      <c r="D21" s="65"/>
      <c r="E21" s="213"/>
      <c r="F21" s="249"/>
      <c r="G21" s="213"/>
      <c r="H21" s="249"/>
      <c r="I21" s="213">
        <f>SUM(I16:J20)</f>
        <v>0</v>
      </c>
      <c r="J21" s="214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208">
        <f>ZakladDPHSniVypocet</f>
        <v>0</v>
      </c>
      <c r="H23" s="209"/>
      <c r="I23" s="209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206">
        <f>I23*E23/100</f>
        <v>0</v>
      </c>
      <c r="H24" s="207"/>
      <c r="I24" s="207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208">
        <f>ZakladDPHZaklVypocet</f>
        <v>0</v>
      </c>
      <c r="H25" s="209"/>
      <c r="I25" s="209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236">
        <f>I25*E25/100</f>
        <v>0</v>
      </c>
      <c r="H26" s="237"/>
      <c r="I26" s="237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238">
        <f>CenaCelkemBezDPH-(ZakladDPHSni+ZakladDPHZakl)</f>
        <v>0</v>
      </c>
      <c r="H27" s="238"/>
      <c r="I27" s="238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6" t="s">
        <v>23</v>
      </c>
      <c r="C28" s="117"/>
      <c r="D28" s="117"/>
      <c r="E28" s="118"/>
      <c r="F28" s="119"/>
      <c r="G28" s="216">
        <f>A27</f>
        <v>0</v>
      </c>
      <c r="H28" s="216"/>
      <c r="I28" s="216"/>
      <c r="J28" s="120" t="str">
        <f t="shared" si="0"/>
        <v>CZK</v>
      </c>
    </row>
    <row r="29" spans="1:10" ht="27.75" hidden="1" customHeight="1" thickBot="1" x14ac:dyDescent="0.25">
      <c r="A29" s="2"/>
      <c r="B29" s="116" t="s">
        <v>35</v>
      </c>
      <c r="C29" s="121"/>
      <c r="D29" s="121"/>
      <c r="E29" s="121"/>
      <c r="F29" s="122"/>
      <c r="G29" s="215">
        <f>ZakladDPHSni+DPHSni+ZakladDPHZakl+DPHZakl+Zaokrouhleni</f>
        <v>0</v>
      </c>
      <c r="H29" s="215"/>
      <c r="I29" s="215"/>
      <c r="J29" s="123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7"/>
      <c r="E34" s="218"/>
      <c r="G34" s="219"/>
      <c r="H34" s="220"/>
      <c r="I34" s="220"/>
      <c r="J34" s="25"/>
    </row>
    <row r="35" spans="1:10" ht="12.75" customHeight="1" x14ac:dyDescent="0.2">
      <c r="A35" s="2"/>
      <c r="B35" s="2"/>
      <c r="D35" s="205" t="s">
        <v>2</v>
      </c>
      <c r="E35" s="205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7" t="s">
        <v>1</v>
      </c>
      <c r="J38" s="98" t="s">
        <v>0</v>
      </c>
    </row>
    <row r="39" spans="1:10" ht="25.5" hidden="1" customHeight="1" x14ac:dyDescent="0.2">
      <c r="A39" s="88">
        <v>1</v>
      </c>
      <c r="B39" s="99" t="s">
        <v>50</v>
      </c>
      <c r="C39" s="201"/>
      <c r="D39" s="201"/>
      <c r="E39" s="201"/>
      <c r="F39" s="100">
        <f>'01 1 Pol'!AE145</f>
        <v>0</v>
      </c>
      <c r="G39" s="101">
        <f>'01 1 Pol'!AF145</f>
        <v>0</v>
      </c>
      <c r="H39" s="102"/>
      <c r="I39" s="103">
        <f>F39+G39+H39</f>
        <v>0</v>
      </c>
      <c r="J39" s="104" t="str">
        <f>IF(CenaCelkemVypocet=0,"",I39/CenaCelkemVypocet*100)</f>
        <v/>
      </c>
    </row>
    <row r="40" spans="1:10" ht="25.5" hidden="1" customHeight="1" x14ac:dyDescent="0.2">
      <c r="A40" s="88">
        <v>2</v>
      </c>
      <c r="B40" s="105"/>
      <c r="C40" s="202" t="s">
        <v>51</v>
      </c>
      <c r="D40" s="202"/>
      <c r="E40" s="202"/>
      <c r="F40" s="106"/>
      <c r="G40" s="107"/>
      <c r="H40" s="107"/>
      <c r="I40" s="108"/>
      <c r="J40" s="109"/>
    </row>
    <row r="41" spans="1:10" ht="25.5" hidden="1" customHeight="1" x14ac:dyDescent="0.2">
      <c r="A41" s="88">
        <v>2</v>
      </c>
      <c r="B41" s="105" t="s">
        <v>45</v>
      </c>
      <c r="C41" s="202" t="s">
        <v>44</v>
      </c>
      <c r="D41" s="202"/>
      <c r="E41" s="202"/>
      <c r="F41" s="106">
        <f>'01 1 Pol'!AE145</f>
        <v>0</v>
      </c>
      <c r="G41" s="107">
        <f>'01 1 Pol'!AF145</f>
        <v>0</v>
      </c>
      <c r="H41" s="107"/>
      <c r="I41" s="108">
        <f>F41+G41+H41</f>
        <v>0</v>
      </c>
      <c r="J41" s="109" t="str">
        <f>IF(CenaCelkemVypocet=0,"",I41/CenaCelkemVypocet*100)</f>
        <v/>
      </c>
    </row>
    <row r="42" spans="1:10" ht="25.5" hidden="1" customHeight="1" x14ac:dyDescent="0.2">
      <c r="A42" s="88">
        <v>3</v>
      </c>
      <c r="B42" s="110" t="s">
        <v>43</v>
      </c>
      <c r="C42" s="201" t="s">
        <v>44</v>
      </c>
      <c r="D42" s="201"/>
      <c r="E42" s="201"/>
      <c r="F42" s="111">
        <f>'01 1 Pol'!AE145</f>
        <v>0</v>
      </c>
      <c r="G42" s="102">
        <f>'01 1 Pol'!AF145</f>
        <v>0</v>
      </c>
      <c r="H42" s="102"/>
      <c r="I42" s="103">
        <f>F42+G42+H42</f>
        <v>0</v>
      </c>
      <c r="J42" s="104" t="str">
        <f>IF(CenaCelkemVypocet=0,"",I42/CenaCelkemVypocet*100)</f>
        <v/>
      </c>
    </row>
    <row r="43" spans="1:10" ht="25.5" hidden="1" customHeight="1" x14ac:dyDescent="0.2">
      <c r="A43" s="88"/>
      <c r="B43" s="203" t="s">
        <v>52</v>
      </c>
      <c r="C43" s="204"/>
      <c r="D43" s="204"/>
      <c r="E43" s="204"/>
      <c r="F43" s="112">
        <f>SUMIF(A39:A42,"=1",F39:F42)</f>
        <v>0</v>
      </c>
      <c r="G43" s="113">
        <f>SUMIF(A39:A42,"=1",G39:G42)</f>
        <v>0</v>
      </c>
      <c r="H43" s="113">
        <f>SUMIF(A39:A42,"=1",H39:H42)</f>
        <v>0</v>
      </c>
      <c r="I43" s="114">
        <f>SUMIF(A39:A42,"=1",I39:I42)</f>
        <v>0</v>
      </c>
      <c r="J43" s="115">
        <f>SUMIF(A39:A42,"=1",J39:J42)</f>
        <v>0</v>
      </c>
    </row>
    <row r="45" spans="1:10" x14ac:dyDescent="0.2">
      <c r="A45" t="s">
        <v>54</v>
      </c>
      <c r="B45" t="s">
        <v>55</v>
      </c>
    </row>
    <row r="46" spans="1:10" x14ac:dyDescent="0.2">
      <c r="A46" t="s">
        <v>56</v>
      </c>
      <c r="B46" t="s">
        <v>57</v>
      </c>
    </row>
    <row r="47" spans="1:10" x14ac:dyDescent="0.2">
      <c r="A47" t="s">
        <v>58</v>
      </c>
      <c r="B47" t="s">
        <v>59</v>
      </c>
    </row>
    <row r="50" spans="1:10" ht="15.75" x14ac:dyDescent="0.25">
      <c r="B50" s="124" t="s">
        <v>60</v>
      </c>
    </row>
    <row r="52" spans="1:10" ht="25.5" customHeight="1" x14ac:dyDescent="0.2">
      <c r="A52" s="126"/>
      <c r="B52" s="129" t="s">
        <v>17</v>
      </c>
      <c r="C52" s="129" t="s">
        <v>5</v>
      </c>
      <c r="D52" s="130"/>
      <c r="E52" s="130"/>
      <c r="F52" s="131" t="s">
        <v>61</v>
      </c>
      <c r="G52" s="131"/>
      <c r="H52" s="131"/>
      <c r="I52" s="131" t="s">
        <v>29</v>
      </c>
      <c r="J52" s="131" t="s">
        <v>0</v>
      </c>
    </row>
    <row r="53" spans="1:10" ht="36.75" customHeight="1" x14ac:dyDescent="0.2">
      <c r="A53" s="127"/>
      <c r="B53" s="132" t="s">
        <v>62</v>
      </c>
      <c r="C53" s="199" t="s">
        <v>63</v>
      </c>
      <c r="D53" s="200"/>
      <c r="E53" s="200"/>
      <c r="F53" s="139" t="s">
        <v>24</v>
      </c>
      <c r="G53" s="140"/>
      <c r="H53" s="140"/>
      <c r="I53" s="140">
        <f>'01 1 Pol'!G8</f>
        <v>0</v>
      </c>
      <c r="J53" s="136" t="str">
        <f>IF(I67=0,"",I53/I67*100)</f>
        <v/>
      </c>
    </row>
    <row r="54" spans="1:10" ht="36.75" customHeight="1" x14ac:dyDescent="0.2">
      <c r="A54" s="127"/>
      <c r="B54" s="132" t="s">
        <v>64</v>
      </c>
      <c r="C54" s="199" t="s">
        <v>65</v>
      </c>
      <c r="D54" s="200"/>
      <c r="E54" s="200"/>
      <c r="F54" s="139" t="s">
        <v>24</v>
      </c>
      <c r="G54" s="140"/>
      <c r="H54" s="140"/>
      <c r="I54" s="140">
        <f>'01 1 Pol'!G17</f>
        <v>0</v>
      </c>
      <c r="J54" s="136" t="str">
        <f>IF(I67=0,"",I54/I67*100)</f>
        <v/>
      </c>
    </row>
    <row r="55" spans="1:10" ht="36.75" customHeight="1" x14ac:dyDescent="0.2">
      <c r="A55" s="127"/>
      <c r="B55" s="132" t="s">
        <v>66</v>
      </c>
      <c r="C55" s="199" t="s">
        <v>67</v>
      </c>
      <c r="D55" s="200"/>
      <c r="E55" s="200"/>
      <c r="F55" s="139" t="s">
        <v>24</v>
      </c>
      <c r="G55" s="140"/>
      <c r="H55" s="140"/>
      <c r="I55" s="140">
        <f>'01 1 Pol'!G32</f>
        <v>0</v>
      </c>
      <c r="J55" s="136" t="str">
        <f>IF(I67=0,"",I55/I67*100)</f>
        <v/>
      </c>
    </row>
    <row r="56" spans="1:10" ht="36.75" customHeight="1" x14ac:dyDescent="0.2">
      <c r="A56" s="127"/>
      <c r="B56" s="132" t="s">
        <v>68</v>
      </c>
      <c r="C56" s="199" t="s">
        <v>69</v>
      </c>
      <c r="D56" s="200"/>
      <c r="E56" s="200"/>
      <c r="F56" s="139" t="s">
        <v>24</v>
      </c>
      <c r="G56" s="140"/>
      <c r="H56" s="140"/>
      <c r="I56" s="140">
        <f>'01 1 Pol'!G41</f>
        <v>0</v>
      </c>
      <c r="J56" s="136" t="str">
        <f>IF(I67=0,"",I56/I67*100)</f>
        <v/>
      </c>
    </row>
    <row r="57" spans="1:10" ht="36.75" customHeight="1" x14ac:dyDescent="0.2">
      <c r="A57" s="127"/>
      <c r="B57" s="132" t="s">
        <v>70</v>
      </c>
      <c r="C57" s="199" t="s">
        <v>71</v>
      </c>
      <c r="D57" s="200"/>
      <c r="E57" s="200"/>
      <c r="F57" s="139" t="s">
        <v>24</v>
      </c>
      <c r="G57" s="140"/>
      <c r="H57" s="140"/>
      <c r="I57" s="140">
        <f>'01 1 Pol'!G43</f>
        <v>0</v>
      </c>
      <c r="J57" s="136" t="str">
        <f>IF(I67=0,"",I57/I67*100)</f>
        <v/>
      </c>
    </row>
    <row r="58" spans="1:10" ht="36.75" customHeight="1" x14ac:dyDescent="0.2">
      <c r="A58" s="127"/>
      <c r="B58" s="132" t="s">
        <v>72</v>
      </c>
      <c r="C58" s="199" t="s">
        <v>73</v>
      </c>
      <c r="D58" s="200"/>
      <c r="E58" s="200"/>
      <c r="F58" s="139" t="s">
        <v>24</v>
      </c>
      <c r="G58" s="140"/>
      <c r="H58" s="140"/>
      <c r="I58" s="140">
        <f>'01 1 Pol'!G46</f>
        <v>0</v>
      </c>
      <c r="J58" s="136" t="str">
        <f>IF(I67=0,"",I58/I67*100)</f>
        <v/>
      </c>
    </row>
    <row r="59" spans="1:10" ht="36.75" customHeight="1" x14ac:dyDescent="0.2">
      <c r="A59" s="127"/>
      <c r="B59" s="132" t="s">
        <v>74</v>
      </c>
      <c r="C59" s="199" t="s">
        <v>75</v>
      </c>
      <c r="D59" s="200"/>
      <c r="E59" s="200"/>
      <c r="F59" s="139" t="s">
        <v>25</v>
      </c>
      <c r="G59" s="140"/>
      <c r="H59" s="140"/>
      <c r="I59" s="140">
        <f>'01 1 Pol'!G49</f>
        <v>0</v>
      </c>
      <c r="J59" s="136" t="str">
        <f>IF(I67=0,"",I59/I67*100)</f>
        <v/>
      </c>
    </row>
    <row r="60" spans="1:10" ht="36.75" customHeight="1" x14ac:dyDescent="0.2">
      <c r="A60" s="127"/>
      <c r="B60" s="132" t="s">
        <v>76</v>
      </c>
      <c r="C60" s="199" t="s">
        <v>77</v>
      </c>
      <c r="D60" s="200"/>
      <c r="E60" s="200"/>
      <c r="F60" s="139" t="s">
        <v>25</v>
      </c>
      <c r="G60" s="140"/>
      <c r="H60" s="140"/>
      <c r="I60" s="140">
        <f>'01 1 Pol'!G84</f>
        <v>0</v>
      </c>
      <c r="J60" s="136" t="str">
        <f>IF(I67=0,"",I60/I67*100)</f>
        <v/>
      </c>
    </row>
    <row r="61" spans="1:10" ht="36.75" customHeight="1" x14ac:dyDescent="0.2">
      <c r="A61" s="127"/>
      <c r="B61" s="132" t="s">
        <v>78</v>
      </c>
      <c r="C61" s="199" t="s">
        <v>79</v>
      </c>
      <c r="D61" s="200"/>
      <c r="E61" s="200"/>
      <c r="F61" s="139" t="s">
        <v>25</v>
      </c>
      <c r="G61" s="140"/>
      <c r="H61" s="140"/>
      <c r="I61" s="140">
        <f>'01 1 Pol'!G95</f>
        <v>0</v>
      </c>
      <c r="J61" s="136" t="str">
        <f>IF(I67=0,"",I61/I67*100)</f>
        <v/>
      </c>
    </row>
    <row r="62" spans="1:10" ht="36.75" customHeight="1" x14ac:dyDescent="0.2">
      <c r="A62" s="127"/>
      <c r="B62" s="132" t="s">
        <v>80</v>
      </c>
      <c r="C62" s="199" t="s">
        <v>81</v>
      </c>
      <c r="D62" s="200"/>
      <c r="E62" s="200"/>
      <c r="F62" s="139" t="s">
        <v>25</v>
      </c>
      <c r="G62" s="140"/>
      <c r="H62" s="140"/>
      <c r="I62" s="140">
        <f>'01 1 Pol'!G117</f>
        <v>0</v>
      </c>
      <c r="J62" s="136" t="str">
        <f>IF(I67=0,"",I62/I67*100)</f>
        <v/>
      </c>
    </row>
    <row r="63" spans="1:10" ht="36.75" customHeight="1" x14ac:dyDescent="0.2">
      <c r="A63" s="127"/>
      <c r="B63" s="132" t="s">
        <v>82</v>
      </c>
      <c r="C63" s="199" t="s">
        <v>83</v>
      </c>
      <c r="D63" s="200"/>
      <c r="E63" s="200"/>
      <c r="F63" s="139" t="s">
        <v>25</v>
      </c>
      <c r="G63" s="140"/>
      <c r="H63" s="140"/>
      <c r="I63" s="140">
        <f>'01 1 Pol'!G123</f>
        <v>0</v>
      </c>
      <c r="J63" s="136" t="str">
        <f>IF(I67=0,"",I63/I67*100)</f>
        <v/>
      </c>
    </row>
    <row r="64" spans="1:10" ht="36.75" customHeight="1" x14ac:dyDescent="0.2">
      <c r="A64" s="127"/>
      <c r="B64" s="132" t="s">
        <v>84</v>
      </c>
      <c r="C64" s="199" t="s">
        <v>85</v>
      </c>
      <c r="D64" s="200"/>
      <c r="E64" s="200"/>
      <c r="F64" s="139" t="s">
        <v>26</v>
      </c>
      <c r="G64" s="140"/>
      <c r="H64" s="140"/>
      <c r="I64" s="140">
        <f>'01 1 Pol'!G129</f>
        <v>0</v>
      </c>
      <c r="J64" s="136" t="str">
        <f>IF(I67=0,"",I64/I67*100)</f>
        <v/>
      </c>
    </row>
    <row r="65" spans="1:10" ht="36.75" customHeight="1" x14ac:dyDescent="0.2">
      <c r="A65" s="127"/>
      <c r="B65" s="132" t="s">
        <v>86</v>
      </c>
      <c r="C65" s="199" t="s">
        <v>87</v>
      </c>
      <c r="D65" s="200"/>
      <c r="E65" s="200"/>
      <c r="F65" s="139" t="s">
        <v>88</v>
      </c>
      <c r="G65" s="140"/>
      <c r="H65" s="140"/>
      <c r="I65" s="140">
        <f>'01 1 Pol'!G131</f>
        <v>0</v>
      </c>
      <c r="J65" s="136" t="str">
        <f>IF(I67=0,"",I65/I67*100)</f>
        <v/>
      </c>
    </row>
    <row r="66" spans="1:10" ht="36.75" customHeight="1" x14ac:dyDescent="0.2">
      <c r="A66" s="127"/>
      <c r="B66" s="132" t="s">
        <v>89</v>
      </c>
      <c r="C66" s="199" t="s">
        <v>27</v>
      </c>
      <c r="D66" s="200"/>
      <c r="E66" s="200"/>
      <c r="F66" s="139" t="s">
        <v>89</v>
      </c>
      <c r="G66" s="140"/>
      <c r="H66" s="140"/>
      <c r="I66" s="140">
        <f>'01 1 Pol'!G141</f>
        <v>0</v>
      </c>
      <c r="J66" s="136" t="str">
        <f>IF(I67=0,"",I66/I67*100)</f>
        <v/>
      </c>
    </row>
    <row r="67" spans="1:10" ht="25.5" customHeight="1" x14ac:dyDescent="0.2">
      <c r="A67" s="128"/>
      <c r="B67" s="133" t="s">
        <v>1</v>
      </c>
      <c r="C67" s="134"/>
      <c r="D67" s="135"/>
      <c r="E67" s="135"/>
      <c r="F67" s="141"/>
      <c r="G67" s="142"/>
      <c r="H67" s="142"/>
      <c r="I67" s="142">
        <f>SUM(I53:I66)</f>
        <v>0</v>
      </c>
      <c r="J67" s="137">
        <f>SUM(J53:J66)</f>
        <v>0</v>
      </c>
    </row>
    <row r="68" spans="1:10" x14ac:dyDescent="0.2">
      <c r="F68" s="87"/>
      <c r="G68" s="87"/>
      <c r="H68" s="87"/>
      <c r="I68" s="87"/>
      <c r="J68" s="138"/>
    </row>
    <row r="69" spans="1:10" x14ac:dyDescent="0.2">
      <c r="F69" s="87"/>
      <c r="G69" s="87"/>
      <c r="H69" s="87"/>
      <c r="I69" s="87"/>
      <c r="J69" s="138"/>
    </row>
    <row r="70" spans="1:10" x14ac:dyDescent="0.2">
      <c r="F70" s="87"/>
      <c r="G70" s="87"/>
      <c r="H70" s="87"/>
      <c r="I70" s="87"/>
      <c r="J70" s="138"/>
    </row>
  </sheetData>
  <sheetProtection algorithmName="SHA-512" hashValue="K2kRj3lYHw1g+qMRSqWwwDUKGn5+N0WFaGIrKnLmLh7S1C2xSZ18DAH+qqbOSXSRqvZ6FwN2QRUXkmpP0Aq6RA==" saltValue="yDAaoxQMk/s07EmF6KIKC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0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3:E53"/>
    <mergeCell ref="C54:E54"/>
    <mergeCell ref="C55:E55"/>
    <mergeCell ref="C56:E56"/>
    <mergeCell ref="C57:E57"/>
    <mergeCell ref="C63:E63"/>
    <mergeCell ref="C64:E64"/>
    <mergeCell ref="C65:E65"/>
    <mergeCell ref="C66:E66"/>
    <mergeCell ref="C58:E58"/>
    <mergeCell ref="C59:E59"/>
    <mergeCell ref="C60:E60"/>
    <mergeCell ref="C61:E61"/>
    <mergeCell ref="C62:E6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50" t="s">
        <v>6</v>
      </c>
      <c r="B1" s="250"/>
      <c r="C1" s="251"/>
      <c r="D1" s="250"/>
      <c r="E1" s="250"/>
      <c r="F1" s="250"/>
      <c r="G1" s="250"/>
    </row>
    <row r="2" spans="1:7" ht="24.95" customHeight="1" x14ac:dyDescent="0.2">
      <c r="A2" s="50" t="s">
        <v>7</v>
      </c>
      <c r="B2" s="49"/>
      <c r="C2" s="252"/>
      <c r="D2" s="252"/>
      <c r="E2" s="252"/>
      <c r="F2" s="252"/>
      <c r="G2" s="253"/>
    </row>
    <row r="3" spans="1:7" ht="24.95" customHeight="1" x14ac:dyDescent="0.2">
      <c r="A3" s="50" t="s">
        <v>8</v>
      </c>
      <c r="B3" s="49"/>
      <c r="C3" s="252"/>
      <c r="D3" s="252"/>
      <c r="E3" s="252"/>
      <c r="F3" s="252"/>
      <c r="G3" s="253"/>
    </row>
    <row r="4" spans="1:7" ht="24.95" customHeight="1" x14ac:dyDescent="0.2">
      <c r="A4" s="50" t="s">
        <v>9</v>
      </c>
      <c r="B4" s="49"/>
      <c r="C4" s="252"/>
      <c r="D4" s="252"/>
      <c r="E4" s="252"/>
      <c r="F4" s="252"/>
      <c r="G4" s="253"/>
    </row>
    <row r="5" spans="1:7" x14ac:dyDescent="0.2">
      <c r="B5" s="4"/>
      <c r="C5" s="5"/>
      <c r="D5" s="6"/>
    </row>
  </sheetData>
  <sheetProtection algorithmName="SHA-512" hashValue="KEUTi7W0Xo3oRiUUfMPrH28UdCzBX4LZ2Q9wsHL3fsMn2nC7SWg0meBS7ITpiGLppozscToqi64pkguCpTSTSw==" saltValue="VbN24cjFyX1ZIi9MxKtAh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FA21D-DFC0-48FC-90A1-904C56762566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5" customWidth="1"/>
    <col min="3" max="3" width="63.28515625" style="12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8" t="s">
        <v>91</v>
      </c>
      <c r="B1" s="258"/>
      <c r="C1" s="258"/>
      <c r="D1" s="258"/>
      <c r="E1" s="258"/>
      <c r="F1" s="258"/>
      <c r="G1" s="258"/>
      <c r="AG1" t="s">
        <v>92</v>
      </c>
    </row>
    <row r="2" spans="1:60" ht="24.95" customHeight="1" x14ac:dyDescent="0.2">
      <c r="A2" s="50" t="s">
        <v>7</v>
      </c>
      <c r="B2" s="49" t="s">
        <v>48</v>
      </c>
      <c r="C2" s="259" t="s">
        <v>49</v>
      </c>
      <c r="D2" s="260"/>
      <c r="E2" s="260"/>
      <c r="F2" s="260"/>
      <c r="G2" s="261"/>
      <c r="AG2" t="s">
        <v>93</v>
      </c>
    </row>
    <row r="3" spans="1:60" ht="24.95" customHeight="1" x14ac:dyDescent="0.2">
      <c r="A3" s="50" t="s">
        <v>8</v>
      </c>
      <c r="B3" s="49" t="s">
        <v>45</v>
      </c>
      <c r="C3" s="259" t="s">
        <v>44</v>
      </c>
      <c r="D3" s="260"/>
      <c r="E3" s="260"/>
      <c r="F3" s="260"/>
      <c r="G3" s="261"/>
      <c r="AC3" s="125" t="s">
        <v>93</v>
      </c>
      <c r="AG3" t="s">
        <v>94</v>
      </c>
    </row>
    <row r="4" spans="1:60" ht="24.95" customHeight="1" x14ac:dyDescent="0.2">
      <c r="A4" s="144" t="s">
        <v>9</v>
      </c>
      <c r="B4" s="145" t="s">
        <v>43</v>
      </c>
      <c r="C4" s="262" t="s">
        <v>44</v>
      </c>
      <c r="D4" s="263"/>
      <c r="E4" s="263"/>
      <c r="F4" s="263"/>
      <c r="G4" s="264"/>
      <c r="AG4" t="s">
        <v>95</v>
      </c>
    </row>
    <row r="5" spans="1:60" x14ac:dyDescent="0.2">
      <c r="D5" s="10"/>
    </row>
    <row r="6" spans="1:60" ht="38.25" x14ac:dyDescent="0.2">
      <c r="A6" s="147" t="s">
        <v>96</v>
      </c>
      <c r="B6" s="149" t="s">
        <v>97</v>
      </c>
      <c r="C6" s="149" t="s">
        <v>98</v>
      </c>
      <c r="D6" s="148" t="s">
        <v>99</v>
      </c>
      <c r="E6" s="147" t="s">
        <v>100</v>
      </c>
      <c r="F6" s="146" t="s">
        <v>101</v>
      </c>
      <c r="G6" s="147" t="s">
        <v>29</v>
      </c>
      <c r="H6" s="150" t="s">
        <v>30</v>
      </c>
      <c r="I6" s="150" t="s">
        <v>102</v>
      </c>
      <c r="J6" s="150" t="s">
        <v>31</v>
      </c>
      <c r="K6" s="150" t="s">
        <v>103</v>
      </c>
      <c r="L6" s="150" t="s">
        <v>104</v>
      </c>
      <c r="M6" s="150" t="s">
        <v>105</v>
      </c>
      <c r="N6" s="150" t="s">
        <v>106</v>
      </c>
      <c r="O6" s="150" t="s">
        <v>107</v>
      </c>
      <c r="P6" s="150" t="s">
        <v>108</v>
      </c>
      <c r="Q6" s="150" t="s">
        <v>109</v>
      </c>
      <c r="R6" s="150" t="s">
        <v>110</v>
      </c>
      <c r="S6" s="150" t="s">
        <v>111</v>
      </c>
      <c r="T6" s="150" t="s">
        <v>112</v>
      </c>
      <c r="U6" s="150" t="s">
        <v>113</v>
      </c>
      <c r="V6" s="150" t="s">
        <v>114</v>
      </c>
      <c r="W6" s="150" t="s">
        <v>115</v>
      </c>
      <c r="X6" s="150" t="s">
        <v>116</v>
      </c>
      <c r="Y6" s="150" t="s">
        <v>117</v>
      </c>
    </row>
    <row r="7" spans="1:60" hidden="1" x14ac:dyDescent="0.2">
      <c r="A7" s="3"/>
      <c r="B7" s="4"/>
      <c r="C7" s="4"/>
      <c r="D7" s="6"/>
      <c r="E7" s="152"/>
      <c r="F7" s="153"/>
      <c r="G7" s="153"/>
      <c r="H7" s="153"/>
      <c r="I7" s="153"/>
      <c r="J7" s="153"/>
      <c r="K7" s="153"/>
      <c r="L7" s="153"/>
      <c r="M7" s="153"/>
      <c r="N7" s="152"/>
      <c r="O7" s="152"/>
      <c r="P7" s="152"/>
      <c r="Q7" s="152"/>
      <c r="R7" s="153"/>
      <c r="S7" s="153"/>
      <c r="T7" s="153"/>
      <c r="U7" s="153"/>
      <c r="V7" s="153"/>
      <c r="W7" s="153"/>
      <c r="X7" s="153"/>
      <c r="Y7" s="153"/>
    </row>
    <row r="8" spans="1:60" x14ac:dyDescent="0.2">
      <c r="A8" s="167" t="s">
        <v>118</v>
      </c>
      <c r="B8" s="168" t="s">
        <v>62</v>
      </c>
      <c r="C8" s="190" t="s">
        <v>63</v>
      </c>
      <c r="D8" s="169"/>
      <c r="E8" s="170"/>
      <c r="F8" s="171"/>
      <c r="G8" s="171">
        <f>SUMIF(AG9:AG16,"&lt;&gt;NOR",G9:G16)</f>
        <v>0</v>
      </c>
      <c r="H8" s="171"/>
      <c r="I8" s="171">
        <f>SUM(I9:I16)</f>
        <v>0</v>
      </c>
      <c r="J8" s="171"/>
      <c r="K8" s="171">
        <f>SUM(K9:K16)</f>
        <v>0</v>
      </c>
      <c r="L8" s="171"/>
      <c r="M8" s="171">
        <f>SUM(M9:M16)</f>
        <v>0</v>
      </c>
      <c r="N8" s="170"/>
      <c r="O8" s="170">
        <f>SUM(O9:O16)</f>
        <v>1.81</v>
      </c>
      <c r="P8" s="170"/>
      <c r="Q8" s="170">
        <f>SUM(Q9:Q16)</f>
        <v>0</v>
      </c>
      <c r="R8" s="171"/>
      <c r="S8" s="171"/>
      <c r="T8" s="172"/>
      <c r="U8" s="166"/>
      <c r="V8" s="166">
        <f>SUM(V9:V16)</f>
        <v>121.47</v>
      </c>
      <c r="W8" s="166"/>
      <c r="X8" s="166"/>
      <c r="Y8" s="166"/>
      <c r="AG8" t="s">
        <v>119</v>
      </c>
    </row>
    <row r="9" spans="1:60" ht="22.5" outlineLevel="1" x14ac:dyDescent="0.2">
      <c r="A9" s="174">
        <v>1</v>
      </c>
      <c r="B9" s="175" t="s">
        <v>120</v>
      </c>
      <c r="C9" s="191" t="s">
        <v>121</v>
      </c>
      <c r="D9" s="176" t="s">
        <v>122</v>
      </c>
      <c r="E9" s="177">
        <v>146</v>
      </c>
      <c r="F9" s="178"/>
      <c r="G9" s="179">
        <f>ROUND(E9*F9,2)</f>
        <v>0</v>
      </c>
      <c r="H9" s="178"/>
      <c r="I9" s="179">
        <f>ROUND(E9*H9,2)</f>
        <v>0</v>
      </c>
      <c r="J9" s="178"/>
      <c r="K9" s="179">
        <f>ROUND(E9*J9,2)</f>
        <v>0</v>
      </c>
      <c r="L9" s="179">
        <v>21</v>
      </c>
      <c r="M9" s="179">
        <f>G9*(1+L9/100)</f>
        <v>0</v>
      </c>
      <c r="N9" s="177">
        <v>8.4000000000000003E-4</v>
      </c>
      <c r="O9" s="177">
        <f>ROUND(E9*N9,2)</f>
        <v>0.12</v>
      </c>
      <c r="P9" s="177">
        <v>0</v>
      </c>
      <c r="Q9" s="177">
        <f>ROUND(E9*P9,2)</f>
        <v>0</v>
      </c>
      <c r="R9" s="179" t="s">
        <v>123</v>
      </c>
      <c r="S9" s="179" t="s">
        <v>124</v>
      </c>
      <c r="T9" s="180" t="s">
        <v>125</v>
      </c>
      <c r="U9" s="162">
        <v>8.8999999999999996E-2</v>
      </c>
      <c r="V9" s="162">
        <f>ROUND(E9*U9,2)</f>
        <v>12.99</v>
      </c>
      <c r="W9" s="162"/>
      <c r="X9" s="162" t="s">
        <v>126</v>
      </c>
      <c r="Y9" s="162" t="s">
        <v>127</v>
      </c>
      <c r="Z9" s="151"/>
      <c r="AA9" s="151"/>
      <c r="AB9" s="151"/>
      <c r="AC9" s="151"/>
      <c r="AD9" s="151"/>
      <c r="AE9" s="151"/>
      <c r="AF9" s="151"/>
      <c r="AG9" s="151" t="s">
        <v>128</v>
      </c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outlineLevel="2" x14ac:dyDescent="0.2">
      <c r="A10" s="158"/>
      <c r="B10" s="159"/>
      <c r="C10" s="254" t="s">
        <v>129</v>
      </c>
      <c r="D10" s="255"/>
      <c r="E10" s="255"/>
      <c r="F10" s="255"/>
      <c r="G10" s="255"/>
      <c r="H10" s="162"/>
      <c r="I10" s="162"/>
      <c r="J10" s="162"/>
      <c r="K10" s="162"/>
      <c r="L10" s="162"/>
      <c r="M10" s="162"/>
      <c r="N10" s="161"/>
      <c r="O10" s="161"/>
      <c r="P10" s="161"/>
      <c r="Q10" s="161"/>
      <c r="R10" s="162"/>
      <c r="S10" s="162"/>
      <c r="T10" s="162"/>
      <c r="U10" s="162"/>
      <c r="V10" s="162"/>
      <c r="W10" s="162"/>
      <c r="X10" s="162"/>
      <c r="Y10" s="162"/>
      <c r="Z10" s="151"/>
      <c r="AA10" s="151"/>
      <c r="AB10" s="151"/>
      <c r="AC10" s="151"/>
      <c r="AD10" s="151"/>
      <c r="AE10" s="151"/>
      <c r="AF10" s="151"/>
      <c r="AG10" s="151" t="s">
        <v>130</v>
      </c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</row>
    <row r="11" spans="1:60" outlineLevel="2" x14ac:dyDescent="0.2">
      <c r="A11" s="158"/>
      <c r="B11" s="159"/>
      <c r="C11" s="192" t="s">
        <v>131</v>
      </c>
      <c r="D11" s="164"/>
      <c r="E11" s="165">
        <v>146</v>
      </c>
      <c r="F11" s="162"/>
      <c r="G11" s="162"/>
      <c r="H11" s="162"/>
      <c r="I11" s="162"/>
      <c r="J11" s="162"/>
      <c r="K11" s="162"/>
      <c r="L11" s="162"/>
      <c r="M11" s="162"/>
      <c r="N11" s="161"/>
      <c r="O11" s="161"/>
      <c r="P11" s="161"/>
      <c r="Q11" s="161"/>
      <c r="R11" s="162"/>
      <c r="S11" s="162"/>
      <c r="T11" s="162"/>
      <c r="U11" s="162"/>
      <c r="V11" s="162"/>
      <c r="W11" s="162"/>
      <c r="X11" s="162"/>
      <c r="Y11" s="162"/>
      <c r="Z11" s="151"/>
      <c r="AA11" s="151"/>
      <c r="AB11" s="151"/>
      <c r="AC11" s="151"/>
      <c r="AD11" s="151"/>
      <c r="AE11" s="151"/>
      <c r="AF11" s="151"/>
      <c r="AG11" s="151" t="s">
        <v>132</v>
      </c>
      <c r="AH11" s="151">
        <v>0</v>
      </c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ht="22.5" outlineLevel="1" x14ac:dyDescent="0.2">
      <c r="A12" s="174">
        <v>2</v>
      </c>
      <c r="B12" s="175" t="s">
        <v>133</v>
      </c>
      <c r="C12" s="191" t="s">
        <v>134</v>
      </c>
      <c r="D12" s="176" t="s">
        <v>122</v>
      </c>
      <c r="E12" s="177">
        <v>146</v>
      </c>
      <c r="F12" s="178"/>
      <c r="G12" s="179">
        <f>ROUND(E12*F12,2)</f>
        <v>0</v>
      </c>
      <c r="H12" s="178"/>
      <c r="I12" s="179">
        <f>ROUND(E12*H12,2)</f>
        <v>0</v>
      </c>
      <c r="J12" s="178"/>
      <c r="K12" s="179">
        <f>ROUND(E12*J12,2)</f>
        <v>0</v>
      </c>
      <c r="L12" s="179">
        <v>21</v>
      </c>
      <c r="M12" s="179">
        <f>G12*(1+L12/100)</f>
        <v>0</v>
      </c>
      <c r="N12" s="177">
        <v>7.9100000000000004E-3</v>
      </c>
      <c r="O12" s="177">
        <f>ROUND(E12*N12,2)</f>
        <v>1.1499999999999999</v>
      </c>
      <c r="P12" s="177">
        <v>0</v>
      </c>
      <c r="Q12" s="177">
        <f>ROUND(E12*P12,2)</f>
        <v>0</v>
      </c>
      <c r="R12" s="179" t="s">
        <v>123</v>
      </c>
      <c r="S12" s="179" t="s">
        <v>124</v>
      </c>
      <c r="T12" s="180" t="s">
        <v>125</v>
      </c>
      <c r="U12" s="162">
        <v>0.38100000000000001</v>
      </c>
      <c r="V12" s="162">
        <f>ROUND(E12*U12,2)</f>
        <v>55.63</v>
      </c>
      <c r="W12" s="162"/>
      <c r="X12" s="162" t="s">
        <v>126</v>
      </c>
      <c r="Y12" s="162" t="s">
        <v>127</v>
      </c>
      <c r="Z12" s="151"/>
      <c r="AA12" s="151"/>
      <c r="AB12" s="151"/>
      <c r="AC12" s="151"/>
      <c r="AD12" s="151"/>
      <c r="AE12" s="151"/>
      <c r="AF12" s="151"/>
      <c r="AG12" s="151" t="s">
        <v>128</v>
      </c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ht="22.5" outlineLevel="2" x14ac:dyDescent="0.2">
      <c r="A13" s="158"/>
      <c r="B13" s="159"/>
      <c r="C13" s="254" t="s">
        <v>135</v>
      </c>
      <c r="D13" s="255"/>
      <c r="E13" s="255"/>
      <c r="F13" s="255"/>
      <c r="G13" s="255"/>
      <c r="H13" s="162"/>
      <c r="I13" s="162"/>
      <c r="J13" s="162"/>
      <c r="K13" s="162"/>
      <c r="L13" s="162"/>
      <c r="M13" s="162"/>
      <c r="N13" s="161"/>
      <c r="O13" s="161"/>
      <c r="P13" s="161"/>
      <c r="Q13" s="161"/>
      <c r="R13" s="162"/>
      <c r="S13" s="162"/>
      <c r="T13" s="162"/>
      <c r="U13" s="162"/>
      <c r="V13" s="162"/>
      <c r="W13" s="162"/>
      <c r="X13" s="162"/>
      <c r="Y13" s="162"/>
      <c r="Z13" s="151"/>
      <c r="AA13" s="151"/>
      <c r="AB13" s="151"/>
      <c r="AC13" s="151"/>
      <c r="AD13" s="151"/>
      <c r="AE13" s="151"/>
      <c r="AF13" s="151"/>
      <c r="AG13" s="151" t="s">
        <v>130</v>
      </c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81" t="str">
        <f>C13</f>
        <v>vodorovných, šikmých, žebrových a klenutých a schodišťových konstrukcí, s nejnutnějším obroušením podkladu (pemzou apod.) a oprášením, s pomocným lešením o výšce podlahy do 1900 mm a pro zatížení do 1,5 kPa,</v>
      </c>
      <c r="BB13" s="151"/>
      <c r="BC13" s="151"/>
      <c r="BD13" s="151"/>
      <c r="BE13" s="151"/>
      <c r="BF13" s="151"/>
      <c r="BG13" s="151"/>
      <c r="BH13" s="151"/>
    </row>
    <row r="14" spans="1:60" outlineLevel="2" x14ac:dyDescent="0.2">
      <c r="A14" s="158"/>
      <c r="B14" s="159"/>
      <c r="C14" s="192" t="s">
        <v>136</v>
      </c>
      <c r="D14" s="164"/>
      <c r="E14" s="165">
        <v>146</v>
      </c>
      <c r="F14" s="162"/>
      <c r="G14" s="162"/>
      <c r="H14" s="162"/>
      <c r="I14" s="162"/>
      <c r="J14" s="162"/>
      <c r="K14" s="162"/>
      <c r="L14" s="162"/>
      <c r="M14" s="162"/>
      <c r="N14" s="161"/>
      <c r="O14" s="161"/>
      <c r="P14" s="161"/>
      <c r="Q14" s="161"/>
      <c r="R14" s="162"/>
      <c r="S14" s="162"/>
      <c r="T14" s="162"/>
      <c r="U14" s="162"/>
      <c r="V14" s="162"/>
      <c r="W14" s="162"/>
      <c r="X14" s="162"/>
      <c r="Y14" s="162"/>
      <c r="Z14" s="151"/>
      <c r="AA14" s="151"/>
      <c r="AB14" s="151"/>
      <c r="AC14" s="151"/>
      <c r="AD14" s="151"/>
      <c r="AE14" s="151"/>
      <c r="AF14" s="151"/>
      <c r="AG14" s="151" t="s">
        <v>132</v>
      </c>
      <c r="AH14" s="151">
        <v>5</v>
      </c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ht="22.5" outlineLevel="1" x14ac:dyDescent="0.2">
      <c r="A15" s="174">
        <v>3</v>
      </c>
      <c r="B15" s="175" t="s">
        <v>137</v>
      </c>
      <c r="C15" s="191" t="s">
        <v>138</v>
      </c>
      <c r="D15" s="176" t="s">
        <v>122</v>
      </c>
      <c r="E15" s="177">
        <v>146</v>
      </c>
      <c r="F15" s="178"/>
      <c r="G15" s="179">
        <f>ROUND(E15*F15,2)</f>
        <v>0</v>
      </c>
      <c r="H15" s="178"/>
      <c r="I15" s="179">
        <f>ROUND(E15*H15,2)</f>
        <v>0</v>
      </c>
      <c r="J15" s="178"/>
      <c r="K15" s="179">
        <f>ROUND(E15*J15,2)</f>
        <v>0</v>
      </c>
      <c r="L15" s="179">
        <v>21</v>
      </c>
      <c r="M15" s="179">
        <f>G15*(1+L15/100)</f>
        <v>0</v>
      </c>
      <c r="N15" s="177">
        <v>3.6700000000000001E-3</v>
      </c>
      <c r="O15" s="177">
        <f>ROUND(E15*N15,2)</f>
        <v>0.54</v>
      </c>
      <c r="P15" s="177">
        <v>0</v>
      </c>
      <c r="Q15" s="177">
        <f>ROUND(E15*P15,2)</f>
        <v>0</v>
      </c>
      <c r="R15" s="179" t="s">
        <v>123</v>
      </c>
      <c r="S15" s="179" t="s">
        <v>124</v>
      </c>
      <c r="T15" s="180" t="s">
        <v>125</v>
      </c>
      <c r="U15" s="162">
        <v>0.36199999999999999</v>
      </c>
      <c r="V15" s="162">
        <f>ROUND(E15*U15,2)</f>
        <v>52.85</v>
      </c>
      <c r="W15" s="162"/>
      <c r="X15" s="162" t="s">
        <v>126</v>
      </c>
      <c r="Y15" s="162" t="s">
        <v>127</v>
      </c>
      <c r="Z15" s="151"/>
      <c r="AA15" s="151"/>
      <c r="AB15" s="151"/>
      <c r="AC15" s="151"/>
      <c r="AD15" s="151"/>
      <c r="AE15" s="151"/>
      <c r="AF15" s="151"/>
      <c r="AG15" s="151" t="s">
        <v>128</v>
      </c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outlineLevel="2" x14ac:dyDescent="0.2">
      <c r="A16" s="158"/>
      <c r="B16" s="159"/>
      <c r="C16" s="192" t="s">
        <v>136</v>
      </c>
      <c r="D16" s="164"/>
      <c r="E16" s="165">
        <v>146</v>
      </c>
      <c r="F16" s="162"/>
      <c r="G16" s="162"/>
      <c r="H16" s="162"/>
      <c r="I16" s="162"/>
      <c r="J16" s="162"/>
      <c r="K16" s="162"/>
      <c r="L16" s="162"/>
      <c r="M16" s="162"/>
      <c r="N16" s="161"/>
      <c r="O16" s="161"/>
      <c r="P16" s="161"/>
      <c r="Q16" s="161"/>
      <c r="R16" s="162"/>
      <c r="S16" s="162"/>
      <c r="T16" s="162"/>
      <c r="U16" s="162"/>
      <c r="V16" s="162"/>
      <c r="W16" s="162"/>
      <c r="X16" s="162"/>
      <c r="Y16" s="162"/>
      <c r="Z16" s="151"/>
      <c r="AA16" s="151"/>
      <c r="AB16" s="151"/>
      <c r="AC16" s="151"/>
      <c r="AD16" s="151"/>
      <c r="AE16" s="151"/>
      <c r="AF16" s="151"/>
      <c r="AG16" s="151" t="s">
        <v>132</v>
      </c>
      <c r="AH16" s="151">
        <v>5</v>
      </c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x14ac:dyDescent="0.2">
      <c r="A17" s="167" t="s">
        <v>118</v>
      </c>
      <c r="B17" s="168" t="s">
        <v>64</v>
      </c>
      <c r="C17" s="190" t="s">
        <v>65</v>
      </c>
      <c r="D17" s="169"/>
      <c r="E17" s="170"/>
      <c r="F17" s="171"/>
      <c r="G17" s="171">
        <f>SUMIF(AG18:AG31,"&lt;&gt;NOR",G18:G31)</f>
        <v>0</v>
      </c>
      <c r="H17" s="171"/>
      <c r="I17" s="171">
        <f>SUM(I18:I31)</f>
        <v>0</v>
      </c>
      <c r="J17" s="171"/>
      <c r="K17" s="171">
        <f>SUM(K18:K31)</f>
        <v>0</v>
      </c>
      <c r="L17" s="171"/>
      <c r="M17" s="171">
        <f>SUM(M18:M31)</f>
        <v>0</v>
      </c>
      <c r="N17" s="170"/>
      <c r="O17" s="170">
        <f>SUM(O18:O31)</f>
        <v>1.37</v>
      </c>
      <c r="P17" s="170"/>
      <c r="Q17" s="170">
        <f>SUM(Q18:Q31)</f>
        <v>0</v>
      </c>
      <c r="R17" s="171"/>
      <c r="S17" s="171"/>
      <c r="T17" s="172"/>
      <c r="U17" s="166"/>
      <c r="V17" s="166">
        <f>SUM(V18:V31)</f>
        <v>143.57999999999998</v>
      </c>
      <c r="W17" s="166"/>
      <c r="X17" s="166"/>
      <c r="Y17" s="166"/>
      <c r="AG17" t="s">
        <v>119</v>
      </c>
    </row>
    <row r="18" spans="1:60" outlineLevel="1" x14ac:dyDescent="0.2">
      <c r="A18" s="174">
        <v>4</v>
      </c>
      <c r="B18" s="175" t="s">
        <v>139</v>
      </c>
      <c r="C18" s="191" t="s">
        <v>140</v>
      </c>
      <c r="D18" s="176" t="s">
        <v>122</v>
      </c>
      <c r="E18" s="177">
        <v>55.807600000000001</v>
      </c>
      <c r="F18" s="178"/>
      <c r="G18" s="179">
        <f>ROUND(E18*F18,2)</f>
        <v>0</v>
      </c>
      <c r="H18" s="178"/>
      <c r="I18" s="179">
        <f>ROUND(E18*H18,2)</f>
        <v>0</v>
      </c>
      <c r="J18" s="178"/>
      <c r="K18" s="179">
        <f>ROUND(E18*J18,2)</f>
        <v>0</v>
      </c>
      <c r="L18" s="179">
        <v>21</v>
      </c>
      <c r="M18" s="179">
        <f>G18*(1+L18/100)</f>
        <v>0</v>
      </c>
      <c r="N18" s="177">
        <v>2.3000000000000001E-4</v>
      </c>
      <c r="O18" s="177">
        <f>ROUND(E18*N18,2)</f>
        <v>0.01</v>
      </c>
      <c r="P18" s="177">
        <v>0</v>
      </c>
      <c r="Q18" s="177">
        <f>ROUND(E18*P18,2)</f>
        <v>0</v>
      </c>
      <c r="R18" s="179" t="s">
        <v>123</v>
      </c>
      <c r="S18" s="179" t="s">
        <v>124</v>
      </c>
      <c r="T18" s="180" t="s">
        <v>125</v>
      </c>
      <c r="U18" s="162">
        <v>7.0000000000000007E-2</v>
      </c>
      <c r="V18" s="162">
        <f>ROUND(E18*U18,2)</f>
        <v>3.91</v>
      </c>
      <c r="W18" s="162"/>
      <c r="X18" s="162" t="s">
        <v>126</v>
      </c>
      <c r="Y18" s="162" t="s">
        <v>127</v>
      </c>
      <c r="Z18" s="151"/>
      <c r="AA18" s="151"/>
      <c r="AB18" s="151"/>
      <c r="AC18" s="151"/>
      <c r="AD18" s="151"/>
      <c r="AE18" s="151"/>
      <c r="AF18" s="151"/>
      <c r="AG18" s="151" t="s">
        <v>128</v>
      </c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outlineLevel="2" x14ac:dyDescent="0.2">
      <c r="A19" s="158"/>
      <c r="B19" s="159"/>
      <c r="C19" s="192" t="s">
        <v>141</v>
      </c>
      <c r="D19" s="164"/>
      <c r="E19" s="165">
        <v>39.607599999999998</v>
      </c>
      <c r="F19" s="162"/>
      <c r="G19" s="162"/>
      <c r="H19" s="162"/>
      <c r="I19" s="162"/>
      <c r="J19" s="162"/>
      <c r="K19" s="162"/>
      <c r="L19" s="162"/>
      <c r="M19" s="162"/>
      <c r="N19" s="161"/>
      <c r="O19" s="161"/>
      <c r="P19" s="161"/>
      <c r="Q19" s="161"/>
      <c r="R19" s="162"/>
      <c r="S19" s="162"/>
      <c r="T19" s="162"/>
      <c r="U19" s="162"/>
      <c r="V19" s="162"/>
      <c r="W19" s="162"/>
      <c r="X19" s="162"/>
      <c r="Y19" s="162"/>
      <c r="Z19" s="151"/>
      <c r="AA19" s="151"/>
      <c r="AB19" s="151"/>
      <c r="AC19" s="151"/>
      <c r="AD19" s="151"/>
      <c r="AE19" s="151"/>
      <c r="AF19" s="151"/>
      <c r="AG19" s="151" t="s">
        <v>132</v>
      </c>
      <c r="AH19" s="151">
        <v>5</v>
      </c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outlineLevel="3" x14ac:dyDescent="0.2">
      <c r="A20" s="158"/>
      <c r="B20" s="159"/>
      <c r="C20" s="192" t="s">
        <v>142</v>
      </c>
      <c r="D20" s="164"/>
      <c r="E20" s="165">
        <v>16.2</v>
      </c>
      <c r="F20" s="162"/>
      <c r="G20" s="162"/>
      <c r="H20" s="162"/>
      <c r="I20" s="162"/>
      <c r="J20" s="162"/>
      <c r="K20" s="162"/>
      <c r="L20" s="162"/>
      <c r="M20" s="162"/>
      <c r="N20" s="161"/>
      <c r="O20" s="161"/>
      <c r="P20" s="161"/>
      <c r="Q20" s="161"/>
      <c r="R20" s="162"/>
      <c r="S20" s="162"/>
      <c r="T20" s="162"/>
      <c r="U20" s="162"/>
      <c r="V20" s="162"/>
      <c r="W20" s="162"/>
      <c r="X20" s="162"/>
      <c r="Y20" s="162"/>
      <c r="Z20" s="151"/>
      <c r="AA20" s="151"/>
      <c r="AB20" s="151"/>
      <c r="AC20" s="151"/>
      <c r="AD20" s="151"/>
      <c r="AE20" s="151"/>
      <c r="AF20" s="151"/>
      <c r="AG20" s="151" t="s">
        <v>132</v>
      </c>
      <c r="AH20" s="151">
        <v>5</v>
      </c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</row>
    <row r="21" spans="1:60" outlineLevel="1" x14ac:dyDescent="0.2">
      <c r="A21" s="174">
        <v>5</v>
      </c>
      <c r="B21" s="175" t="s">
        <v>143</v>
      </c>
      <c r="C21" s="191" t="s">
        <v>144</v>
      </c>
      <c r="D21" s="176" t="s">
        <v>122</v>
      </c>
      <c r="E21" s="177">
        <v>16.2</v>
      </c>
      <c r="F21" s="178"/>
      <c r="G21" s="179">
        <f>ROUND(E21*F21,2)</f>
        <v>0</v>
      </c>
      <c r="H21" s="178"/>
      <c r="I21" s="179">
        <f>ROUND(E21*H21,2)</f>
        <v>0</v>
      </c>
      <c r="J21" s="178"/>
      <c r="K21" s="179">
        <f>ROUND(E21*J21,2)</f>
        <v>0</v>
      </c>
      <c r="L21" s="179">
        <v>21</v>
      </c>
      <c r="M21" s="179">
        <f>G21*(1+L21/100)</f>
        <v>0</v>
      </c>
      <c r="N21" s="177">
        <v>5.2580000000000002E-2</v>
      </c>
      <c r="O21" s="177">
        <f>ROUND(E21*N21,2)</f>
        <v>0.85</v>
      </c>
      <c r="P21" s="177">
        <v>0</v>
      </c>
      <c r="Q21" s="177">
        <f>ROUND(E21*P21,2)</f>
        <v>0</v>
      </c>
      <c r="R21" s="179" t="s">
        <v>123</v>
      </c>
      <c r="S21" s="179" t="s">
        <v>124</v>
      </c>
      <c r="T21" s="180" t="s">
        <v>125</v>
      </c>
      <c r="U21" s="162">
        <v>0.91700000000000004</v>
      </c>
      <c r="V21" s="162">
        <f>ROUND(E21*U21,2)</f>
        <v>14.86</v>
      </c>
      <c r="W21" s="162"/>
      <c r="X21" s="162" t="s">
        <v>126</v>
      </c>
      <c r="Y21" s="162" t="s">
        <v>127</v>
      </c>
      <c r="Z21" s="151"/>
      <c r="AA21" s="151"/>
      <c r="AB21" s="151"/>
      <c r="AC21" s="151"/>
      <c r="AD21" s="151"/>
      <c r="AE21" s="151"/>
      <c r="AF21" s="151"/>
      <c r="AG21" s="151" t="s">
        <v>128</v>
      </c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outlineLevel="2" x14ac:dyDescent="0.2">
      <c r="A22" s="158"/>
      <c r="B22" s="159"/>
      <c r="C22" s="192" t="s">
        <v>142</v>
      </c>
      <c r="D22" s="164"/>
      <c r="E22" s="165">
        <v>16.2</v>
      </c>
      <c r="F22" s="162"/>
      <c r="G22" s="162"/>
      <c r="H22" s="162"/>
      <c r="I22" s="162"/>
      <c r="J22" s="162"/>
      <c r="K22" s="162"/>
      <c r="L22" s="162"/>
      <c r="M22" s="162"/>
      <c r="N22" s="161"/>
      <c r="O22" s="161"/>
      <c r="P22" s="161"/>
      <c r="Q22" s="161"/>
      <c r="R22" s="162"/>
      <c r="S22" s="162"/>
      <c r="T22" s="162"/>
      <c r="U22" s="162"/>
      <c r="V22" s="162"/>
      <c r="W22" s="162"/>
      <c r="X22" s="162"/>
      <c r="Y22" s="162"/>
      <c r="Z22" s="151"/>
      <c r="AA22" s="151"/>
      <c r="AB22" s="151"/>
      <c r="AC22" s="151"/>
      <c r="AD22" s="151"/>
      <c r="AE22" s="151"/>
      <c r="AF22" s="151"/>
      <c r="AG22" s="151" t="s">
        <v>132</v>
      </c>
      <c r="AH22" s="151">
        <v>5</v>
      </c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ht="22.5" outlineLevel="1" x14ac:dyDescent="0.2">
      <c r="A23" s="174">
        <v>6</v>
      </c>
      <c r="B23" s="175" t="s">
        <v>145</v>
      </c>
      <c r="C23" s="191" t="s">
        <v>146</v>
      </c>
      <c r="D23" s="176" t="s">
        <v>122</v>
      </c>
      <c r="E23" s="177">
        <v>16.2</v>
      </c>
      <c r="F23" s="178"/>
      <c r="G23" s="179">
        <f>ROUND(E23*F23,2)</f>
        <v>0</v>
      </c>
      <c r="H23" s="178"/>
      <c r="I23" s="179">
        <f>ROUND(E23*H23,2)</f>
        <v>0</v>
      </c>
      <c r="J23" s="178"/>
      <c r="K23" s="179">
        <f>ROUND(E23*J23,2)</f>
        <v>0</v>
      </c>
      <c r="L23" s="179">
        <v>21</v>
      </c>
      <c r="M23" s="179">
        <f>G23*(1+L23/100)</f>
        <v>0</v>
      </c>
      <c r="N23" s="177">
        <v>8.0000000000000004E-4</v>
      </c>
      <c r="O23" s="177">
        <f>ROUND(E23*N23,2)</f>
        <v>0.01</v>
      </c>
      <c r="P23" s="177">
        <v>0</v>
      </c>
      <c r="Q23" s="177">
        <f>ROUND(E23*P23,2)</f>
        <v>0</v>
      </c>
      <c r="R23" s="179" t="s">
        <v>123</v>
      </c>
      <c r="S23" s="179" t="s">
        <v>124</v>
      </c>
      <c r="T23" s="180" t="s">
        <v>125</v>
      </c>
      <c r="U23" s="162">
        <v>0.23</v>
      </c>
      <c r="V23" s="162">
        <f>ROUND(E23*U23,2)</f>
        <v>3.73</v>
      </c>
      <c r="W23" s="162"/>
      <c r="X23" s="162" t="s">
        <v>126</v>
      </c>
      <c r="Y23" s="162" t="s">
        <v>127</v>
      </c>
      <c r="Z23" s="151"/>
      <c r="AA23" s="151"/>
      <c r="AB23" s="151"/>
      <c r="AC23" s="151"/>
      <c r="AD23" s="151"/>
      <c r="AE23" s="151"/>
      <c r="AF23" s="151"/>
      <c r="AG23" s="151" t="s">
        <v>128</v>
      </c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outlineLevel="2" x14ac:dyDescent="0.2">
      <c r="A24" s="158"/>
      <c r="B24" s="159"/>
      <c r="C24" s="254" t="s">
        <v>147</v>
      </c>
      <c r="D24" s="255"/>
      <c r="E24" s="255"/>
      <c r="F24" s="255"/>
      <c r="G24" s="255"/>
      <c r="H24" s="162"/>
      <c r="I24" s="162"/>
      <c r="J24" s="162"/>
      <c r="K24" s="162"/>
      <c r="L24" s="162"/>
      <c r="M24" s="162"/>
      <c r="N24" s="161"/>
      <c r="O24" s="161"/>
      <c r="P24" s="161"/>
      <c r="Q24" s="161"/>
      <c r="R24" s="162"/>
      <c r="S24" s="162"/>
      <c r="T24" s="162"/>
      <c r="U24" s="162"/>
      <c r="V24" s="162"/>
      <c r="W24" s="162"/>
      <c r="X24" s="162"/>
      <c r="Y24" s="162"/>
      <c r="Z24" s="151"/>
      <c r="AA24" s="151"/>
      <c r="AB24" s="151"/>
      <c r="AC24" s="151"/>
      <c r="AD24" s="151"/>
      <c r="AE24" s="151"/>
      <c r="AF24" s="151"/>
      <c r="AG24" s="151" t="s">
        <v>130</v>
      </c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outlineLevel="2" x14ac:dyDescent="0.2">
      <c r="A25" s="158"/>
      <c r="B25" s="159"/>
      <c r="C25" s="192" t="s">
        <v>142</v>
      </c>
      <c r="D25" s="164"/>
      <c r="E25" s="165">
        <v>16.2</v>
      </c>
      <c r="F25" s="162"/>
      <c r="G25" s="162"/>
      <c r="H25" s="162"/>
      <c r="I25" s="162"/>
      <c r="J25" s="162"/>
      <c r="K25" s="162"/>
      <c r="L25" s="162"/>
      <c r="M25" s="162"/>
      <c r="N25" s="161"/>
      <c r="O25" s="161"/>
      <c r="P25" s="161"/>
      <c r="Q25" s="161"/>
      <c r="R25" s="162"/>
      <c r="S25" s="162"/>
      <c r="T25" s="162"/>
      <c r="U25" s="162"/>
      <c r="V25" s="162"/>
      <c r="W25" s="162"/>
      <c r="X25" s="162"/>
      <c r="Y25" s="162"/>
      <c r="Z25" s="151"/>
      <c r="AA25" s="151"/>
      <c r="AB25" s="151"/>
      <c r="AC25" s="151"/>
      <c r="AD25" s="151"/>
      <c r="AE25" s="151"/>
      <c r="AF25" s="151"/>
      <c r="AG25" s="151" t="s">
        <v>132</v>
      </c>
      <c r="AH25" s="151">
        <v>5</v>
      </c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 outlineLevel="1" x14ac:dyDescent="0.2">
      <c r="A26" s="174">
        <v>7</v>
      </c>
      <c r="B26" s="175" t="s">
        <v>148</v>
      </c>
      <c r="C26" s="191" t="s">
        <v>149</v>
      </c>
      <c r="D26" s="176" t="s">
        <v>122</v>
      </c>
      <c r="E26" s="177">
        <v>55.807600000000001</v>
      </c>
      <c r="F26" s="178"/>
      <c r="G26" s="179">
        <f>ROUND(E26*F26,2)</f>
        <v>0</v>
      </c>
      <c r="H26" s="178"/>
      <c r="I26" s="179">
        <f>ROUND(E26*H26,2)</f>
        <v>0</v>
      </c>
      <c r="J26" s="178"/>
      <c r="K26" s="179">
        <f>ROUND(E26*J26,2)</f>
        <v>0</v>
      </c>
      <c r="L26" s="179">
        <v>21</v>
      </c>
      <c r="M26" s="179">
        <f>G26*(1+L26/100)</f>
        <v>0</v>
      </c>
      <c r="N26" s="177">
        <v>2.0000000000000002E-5</v>
      </c>
      <c r="O26" s="177">
        <f>ROUND(E26*N26,2)</f>
        <v>0</v>
      </c>
      <c r="P26" s="177">
        <v>0</v>
      </c>
      <c r="Q26" s="177">
        <f>ROUND(E26*P26,2)</f>
        <v>0</v>
      </c>
      <c r="R26" s="179" t="s">
        <v>123</v>
      </c>
      <c r="S26" s="179" t="s">
        <v>124</v>
      </c>
      <c r="T26" s="180" t="s">
        <v>125</v>
      </c>
      <c r="U26" s="162">
        <v>0.11</v>
      </c>
      <c r="V26" s="162">
        <f>ROUND(E26*U26,2)</f>
        <v>6.14</v>
      </c>
      <c r="W26" s="162"/>
      <c r="X26" s="162" t="s">
        <v>126</v>
      </c>
      <c r="Y26" s="162" t="s">
        <v>127</v>
      </c>
      <c r="Z26" s="151"/>
      <c r="AA26" s="151"/>
      <c r="AB26" s="151"/>
      <c r="AC26" s="151"/>
      <c r="AD26" s="151"/>
      <c r="AE26" s="151"/>
      <c r="AF26" s="151"/>
      <c r="AG26" s="151" t="s">
        <v>128</v>
      </c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outlineLevel="2" x14ac:dyDescent="0.2">
      <c r="A27" s="158"/>
      <c r="B27" s="159"/>
      <c r="C27" s="192" t="s">
        <v>141</v>
      </c>
      <c r="D27" s="164"/>
      <c r="E27" s="165">
        <v>39.607599999999998</v>
      </c>
      <c r="F27" s="162"/>
      <c r="G27" s="162"/>
      <c r="H27" s="162"/>
      <c r="I27" s="162"/>
      <c r="J27" s="162"/>
      <c r="K27" s="162"/>
      <c r="L27" s="162"/>
      <c r="M27" s="162"/>
      <c r="N27" s="161"/>
      <c r="O27" s="161"/>
      <c r="P27" s="161"/>
      <c r="Q27" s="161"/>
      <c r="R27" s="162"/>
      <c r="S27" s="162"/>
      <c r="T27" s="162"/>
      <c r="U27" s="162"/>
      <c r="V27" s="162"/>
      <c r="W27" s="162"/>
      <c r="X27" s="162"/>
      <c r="Y27" s="162"/>
      <c r="Z27" s="151"/>
      <c r="AA27" s="151"/>
      <c r="AB27" s="151"/>
      <c r="AC27" s="151"/>
      <c r="AD27" s="151"/>
      <c r="AE27" s="151"/>
      <c r="AF27" s="151"/>
      <c r="AG27" s="151" t="s">
        <v>132</v>
      </c>
      <c r="AH27" s="151">
        <v>5</v>
      </c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</row>
    <row r="28" spans="1:60" outlineLevel="3" x14ac:dyDescent="0.2">
      <c r="A28" s="158"/>
      <c r="B28" s="159"/>
      <c r="C28" s="192" t="s">
        <v>142</v>
      </c>
      <c r="D28" s="164"/>
      <c r="E28" s="165">
        <v>16.2</v>
      </c>
      <c r="F28" s="162"/>
      <c r="G28" s="162"/>
      <c r="H28" s="162"/>
      <c r="I28" s="162"/>
      <c r="J28" s="162"/>
      <c r="K28" s="162"/>
      <c r="L28" s="162"/>
      <c r="M28" s="162"/>
      <c r="N28" s="161"/>
      <c r="O28" s="161"/>
      <c r="P28" s="161"/>
      <c r="Q28" s="161"/>
      <c r="R28" s="162"/>
      <c r="S28" s="162"/>
      <c r="T28" s="162"/>
      <c r="U28" s="162"/>
      <c r="V28" s="162"/>
      <c r="W28" s="162"/>
      <c r="X28" s="162"/>
      <c r="Y28" s="162"/>
      <c r="Z28" s="151"/>
      <c r="AA28" s="151"/>
      <c r="AB28" s="151"/>
      <c r="AC28" s="151"/>
      <c r="AD28" s="151"/>
      <c r="AE28" s="151"/>
      <c r="AF28" s="151"/>
      <c r="AG28" s="151" t="s">
        <v>132</v>
      </c>
      <c r="AH28" s="151">
        <v>5</v>
      </c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outlineLevel="1" x14ac:dyDescent="0.2">
      <c r="A29" s="174">
        <v>8</v>
      </c>
      <c r="B29" s="175" t="s">
        <v>150</v>
      </c>
      <c r="C29" s="191" t="s">
        <v>151</v>
      </c>
      <c r="D29" s="176" t="s">
        <v>122</v>
      </c>
      <c r="E29" s="177">
        <v>39.607599999999998</v>
      </c>
      <c r="F29" s="178"/>
      <c r="G29" s="179">
        <f>ROUND(E29*F29,2)</f>
        <v>0</v>
      </c>
      <c r="H29" s="178"/>
      <c r="I29" s="179">
        <f>ROUND(E29*H29,2)</f>
        <v>0</v>
      </c>
      <c r="J29" s="178"/>
      <c r="K29" s="179">
        <f>ROUND(E29*J29,2)</f>
        <v>0</v>
      </c>
      <c r="L29" s="179">
        <v>21</v>
      </c>
      <c r="M29" s="179">
        <f>G29*(1+L29/100)</f>
        <v>0</v>
      </c>
      <c r="N29" s="177">
        <v>1.273E-2</v>
      </c>
      <c r="O29" s="177">
        <f>ROUND(E29*N29,2)</f>
        <v>0.5</v>
      </c>
      <c r="P29" s="177">
        <v>0</v>
      </c>
      <c r="Q29" s="177">
        <f>ROUND(E29*P29,2)</f>
        <v>0</v>
      </c>
      <c r="R29" s="179"/>
      <c r="S29" s="179" t="s">
        <v>152</v>
      </c>
      <c r="T29" s="180" t="s">
        <v>153</v>
      </c>
      <c r="U29" s="162">
        <v>2.9020000000000001</v>
      </c>
      <c r="V29" s="162">
        <f>ROUND(E29*U29,2)</f>
        <v>114.94</v>
      </c>
      <c r="W29" s="162"/>
      <c r="X29" s="162" t="s">
        <v>126</v>
      </c>
      <c r="Y29" s="162" t="s">
        <v>127</v>
      </c>
      <c r="Z29" s="151"/>
      <c r="AA29" s="151"/>
      <c r="AB29" s="151"/>
      <c r="AC29" s="151"/>
      <c r="AD29" s="151"/>
      <c r="AE29" s="151"/>
      <c r="AF29" s="151"/>
      <c r="AG29" s="151" t="s">
        <v>128</v>
      </c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</row>
    <row r="30" spans="1:60" outlineLevel="2" x14ac:dyDescent="0.2">
      <c r="A30" s="158"/>
      <c r="B30" s="159"/>
      <c r="C30" s="192" t="s">
        <v>154</v>
      </c>
      <c r="D30" s="164"/>
      <c r="E30" s="165">
        <v>21.247599999999998</v>
      </c>
      <c r="F30" s="162"/>
      <c r="G30" s="162"/>
      <c r="H30" s="162"/>
      <c r="I30" s="162"/>
      <c r="J30" s="162"/>
      <c r="K30" s="162"/>
      <c r="L30" s="162"/>
      <c r="M30" s="162"/>
      <c r="N30" s="161"/>
      <c r="O30" s="161"/>
      <c r="P30" s="161"/>
      <c r="Q30" s="161"/>
      <c r="R30" s="162"/>
      <c r="S30" s="162"/>
      <c r="T30" s="162"/>
      <c r="U30" s="162"/>
      <c r="V30" s="162"/>
      <c r="W30" s="162"/>
      <c r="X30" s="162"/>
      <c r="Y30" s="162"/>
      <c r="Z30" s="151"/>
      <c r="AA30" s="151"/>
      <c r="AB30" s="151"/>
      <c r="AC30" s="151"/>
      <c r="AD30" s="151"/>
      <c r="AE30" s="151"/>
      <c r="AF30" s="151"/>
      <c r="AG30" s="151" t="s">
        <v>132</v>
      </c>
      <c r="AH30" s="151">
        <v>0</v>
      </c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</row>
    <row r="31" spans="1:60" outlineLevel="3" x14ac:dyDescent="0.2">
      <c r="A31" s="158"/>
      <c r="B31" s="159"/>
      <c r="C31" s="192" t="s">
        <v>155</v>
      </c>
      <c r="D31" s="164"/>
      <c r="E31" s="165">
        <v>18.36</v>
      </c>
      <c r="F31" s="162"/>
      <c r="G31" s="162"/>
      <c r="H31" s="162"/>
      <c r="I31" s="162"/>
      <c r="J31" s="162"/>
      <c r="K31" s="162"/>
      <c r="L31" s="162"/>
      <c r="M31" s="162"/>
      <c r="N31" s="161"/>
      <c r="O31" s="161"/>
      <c r="P31" s="161"/>
      <c r="Q31" s="161"/>
      <c r="R31" s="162"/>
      <c r="S31" s="162"/>
      <c r="T31" s="162"/>
      <c r="U31" s="162"/>
      <c r="V31" s="162"/>
      <c r="W31" s="162"/>
      <c r="X31" s="162"/>
      <c r="Y31" s="162"/>
      <c r="Z31" s="151"/>
      <c r="AA31" s="151"/>
      <c r="AB31" s="151"/>
      <c r="AC31" s="151"/>
      <c r="AD31" s="151"/>
      <c r="AE31" s="151"/>
      <c r="AF31" s="151"/>
      <c r="AG31" s="151" t="s">
        <v>132</v>
      </c>
      <c r="AH31" s="151">
        <v>0</v>
      </c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x14ac:dyDescent="0.2">
      <c r="A32" s="167" t="s">
        <v>118</v>
      </c>
      <c r="B32" s="168" t="s">
        <v>66</v>
      </c>
      <c r="C32" s="190" t="s">
        <v>67</v>
      </c>
      <c r="D32" s="169"/>
      <c r="E32" s="170"/>
      <c r="F32" s="171"/>
      <c r="G32" s="171">
        <f>SUMIF(AG33:AG40,"&lt;&gt;NOR",G33:G40)</f>
        <v>0</v>
      </c>
      <c r="H32" s="171"/>
      <c r="I32" s="171">
        <f>SUM(I33:I40)</f>
        <v>0</v>
      </c>
      <c r="J32" s="171"/>
      <c r="K32" s="171">
        <f>SUM(K33:K40)</f>
        <v>0</v>
      </c>
      <c r="L32" s="171"/>
      <c r="M32" s="171">
        <f>SUM(M33:M40)</f>
        <v>0</v>
      </c>
      <c r="N32" s="170"/>
      <c r="O32" s="170">
        <f>SUM(O33:O40)</f>
        <v>3.1</v>
      </c>
      <c r="P32" s="170"/>
      <c r="Q32" s="170">
        <f>SUM(Q33:Q40)</f>
        <v>0</v>
      </c>
      <c r="R32" s="171"/>
      <c r="S32" s="171"/>
      <c r="T32" s="172"/>
      <c r="U32" s="166"/>
      <c r="V32" s="166">
        <f>SUM(V33:V40)</f>
        <v>36.51</v>
      </c>
      <c r="W32" s="166"/>
      <c r="X32" s="166"/>
      <c r="Y32" s="166"/>
      <c r="AG32" t="s">
        <v>119</v>
      </c>
    </row>
    <row r="33" spans="1:60" ht="22.5" outlineLevel="1" x14ac:dyDescent="0.2">
      <c r="A33" s="174">
        <v>9</v>
      </c>
      <c r="B33" s="175" t="s">
        <v>156</v>
      </c>
      <c r="C33" s="191" t="s">
        <v>157</v>
      </c>
      <c r="D33" s="176" t="s">
        <v>122</v>
      </c>
      <c r="E33" s="177">
        <v>122.5</v>
      </c>
      <c r="F33" s="178"/>
      <c r="G33" s="179">
        <f>ROUND(E33*F33,2)</f>
        <v>0</v>
      </c>
      <c r="H33" s="178"/>
      <c r="I33" s="179">
        <f>ROUND(E33*H33,2)</f>
        <v>0</v>
      </c>
      <c r="J33" s="178"/>
      <c r="K33" s="179">
        <f>ROUND(E33*J33,2)</f>
        <v>0</v>
      </c>
      <c r="L33" s="179">
        <v>21</v>
      </c>
      <c r="M33" s="179">
        <f>G33*(1+L33/100)</f>
        <v>0</v>
      </c>
      <c r="N33" s="177">
        <v>2.426E-2</v>
      </c>
      <c r="O33" s="177">
        <f>ROUND(E33*N33,2)</f>
        <v>2.97</v>
      </c>
      <c r="P33" s="177">
        <v>0</v>
      </c>
      <c r="Q33" s="177">
        <f>ROUND(E33*P33,2)</f>
        <v>0</v>
      </c>
      <c r="R33" s="179" t="s">
        <v>158</v>
      </c>
      <c r="S33" s="179" t="s">
        <v>124</v>
      </c>
      <c r="T33" s="180" t="s">
        <v>125</v>
      </c>
      <c r="U33" s="162">
        <v>0.155</v>
      </c>
      <c r="V33" s="162">
        <f>ROUND(E33*U33,2)</f>
        <v>18.989999999999998</v>
      </c>
      <c r="W33" s="162"/>
      <c r="X33" s="162" t="s">
        <v>126</v>
      </c>
      <c r="Y33" s="162" t="s">
        <v>127</v>
      </c>
      <c r="Z33" s="151"/>
      <c r="AA33" s="151"/>
      <c r="AB33" s="151"/>
      <c r="AC33" s="151"/>
      <c r="AD33" s="151"/>
      <c r="AE33" s="151"/>
      <c r="AF33" s="151"/>
      <c r="AG33" s="151" t="s">
        <v>159</v>
      </c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outlineLevel="2" x14ac:dyDescent="0.2">
      <c r="A34" s="158"/>
      <c r="B34" s="159"/>
      <c r="C34" s="254" t="s">
        <v>160</v>
      </c>
      <c r="D34" s="255"/>
      <c r="E34" s="255"/>
      <c r="F34" s="255"/>
      <c r="G34" s="255"/>
      <c r="H34" s="162"/>
      <c r="I34" s="162"/>
      <c r="J34" s="162"/>
      <c r="K34" s="162"/>
      <c r="L34" s="162"/>
      <c r="M34" s="162"/>
      <c r="N34" s="161"/>
      <c r="O34" s="161"/>
      <c r="P34" s="161"/>
      <c r="Q34" s="161"/>
      <c r="R34" s="162"/>
      <c r="S34" s="162"/>
      <c r="T34" s="162"/>
      <c r="U34" s="162"/>
      <c r="V34" s="162"/>
      <c r="W34" s="162"/>
      <c r="X34" s="162"/>
      <c r="Y34" s="162"/>
      <c r="Z34" s="151"/>
      <c r="AA34" s="151"/>
      <c r="AB34" s="151"/>
      <c r="AC34" s="151"/>
      <c r="AD34" s="151"/>
      <c r="AE34" s="151"/>
      <c r="AF34" s="151"/>
      <c r="AG34" s="151" t="s">
        <v>130</v>
      </c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</row>
    <row r="35" spans="1:60" outlineLevel="2" x14ac:dyDescent="0.2">
      <c r="A35" s="158"/>
      <c r="B35" s="159"/>
      <c r="C35" s="192" t="s">
        <v>161</v>
      </c>
      <c r="D35" s="164"/>
      <c r="E35" s="165">
        <v>122.5</v>
      </c>
      <c r="F35" s="162"/>
      <c r="G35" s="162"/>
      <c r="H35" s="162"/>
      <c r="I35" s="162"/>
      <c r="J35" s="162"/>
      <c r="K35" s="162"/>
      <c r="L35" s="162"/>
      <c r="M35" s="162"/>
      <c r="N35" s="161"/>
      <c r="O35" s="161"/>
      <c r="P35" s="161"/>
      <c r="Q35" s="161"/>
      <c r="R35" s="162"/>
      <c r="S35" s="162"/>
      <c r="T35" s="162"/>
      <c r="U35" s="162"/>
      <c r="V35" s="162"/>
      <c r="W35" s="162"/>
      <c r="X35" s="162"/>
      <c r="Y35" s="162"/>
      <c r="Z35" s="151"/>
      <c r="AA35" s="151"/>
      <c r="AB35" s="151"/>
      <c r="AC35" s="151"/>
      <c r="AD35" s="151"/>
      <c r="AE35" s="151"/>
      <c r="AF35" s="151"/>
      <c r="AG35" s="151" t="s">
        <v>132</v>
      </c>
      <c r="AH35" s="151">
        <v>0</v>
      </c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</row>
    <row r="36" spans="1:60" ht="22.5" outlineLevel="1" x14ac:dyDescent="0.2">
      <c r="A36" s="174">
        <v>10</v>
      </c>
      <c r="B36" s="175" t="s">
        <v>162</v>
      </c>
      <c r="C36" s="191" t="s">
        <v>163</v>
      </c>
      <c r="D36" s="176" t="s">
        <v>122</v>
      </c>
      <c r="E36" s="177">
        <v>122.5</v>
      </c>
      <c r="F36" s="178"/>
      <c r="G36" s="179">
        <f>ROUND(E36*F36,2)</f>
        <v>0</v>
      </c>
      <c r="H36" s="178"/>
      <c r="I36" s="179">
        <f>ROUND(E36*H36,2)</f>
        <v>0</v>
      </c>
      <c r="J36" s="178"/>
      <c r="K36" s="179">
        <f>ROUND(E36*J36,2)</f>
        <v>0</v>
      </c>
      <c r="L36" s="179">
        <v>21</v>
      </c>
      <c r="M36" s="179">
        <f>G36*(1+L36/100)</f>
        <v>0</v>
      </c>
      <c r="N36" s="177">
        <v>1.09E-3</v>
      </c>
      <c r="O36" s="177">
        <f>ROUND(E36*N36,2)</f>
        <v>0.13</v>
      </c>
      <c r="P36" s="177">
        <v>0</v>
      </c>
      <c r="Q36" s="177">
        <f>ROUND(E36*P36,2)</f>
        <v>0</v>
      </c>
      <c r="R36" s="179" t="s">
        <v>158</v>
      </c>
      <c r="S36" s="179" t="s">
        <v>124</v>
      </c>
      <c r="T36" s="180" t="s">
        <v>125</v>
      </c>
      <c r="U36" s="162">
        <v>7.0000000000000001E-3</v>
      </c>
      <c r="V36" s="162">
        <f>ROUND(E36*U36,2)</f>
        <v>0.86</v>
      </c>
      <c r="W36" s="162"/>
      <c r="X36" s="162" t="s">
        <v>126</v>
      </c>
      <c r="Y36" s="162" t="s">
        <v>127</v>
      </c>
      <c r="Z36" s="151"/>
      <c r="AA36" s="151"/>
      <c r="AB36" s="151"/>
      <c r="AC36" s="151"/>
      <c r="AD36" s="151"/>
      <c r="AE36" s="151"/>
      <c r="AF36" s="151"/>
      <c r="AG36" s="151" t="s">
        <v>159</v>
      </c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</row>
    <row r="37" spans="1:60" outlineLevel="2" x14ac:dyDescent="0.2">
      <c r="A37" s="158"/>
      <c r="B37" s="159"/>
      <c r="C37" s="254" t="s">
        <v>160</v>
      </c>
      <c r="D37" s="255"/>
      <c r="E37" s="255"/>
      <c r="F37" s="255"/>
      <c r="G37" s="255"/>
      <c r="H37" s="162"/>
      <c r="I37" s="162"/>
      <c r="J37" s="162"/>
      <c r="K37" s="162"/>
      <c r="L37" s="162"/>
      <c r="M37" s="162"/>
      <c r="N37" s="161"/>
      <c r="O37" s="161"/>
      <c r="P37" s="161"/>
      <c r="Q37" s="161"/>
      <c r="R37" s="162"/>
      <c r="S37" s="162"/>
      <c r="T37" s="162"/>
      <c r="U37" s="162"/>
      <c r="V37" s="162"/>
      <c r="W37" s="162"/>
      <c r="X37" s="162"/>
      <c r="Y37" s="162"/>
      <c r="Z37" s="151"/>
      <c r="AA37" s="151"/>
      <c r="AB37" s="151"/>
      <c r="AC37" s="151"/>
      <c r="AD37" s="151"/>
      <c r="AE37" s="151"/>
      <c r="AF37" s="151"/>
      <c r="AG37" s="151" t="s">
        <v>130</v>
      </c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</row>
    <row r="38" spans="1:60" outlineLevel="2" x14ac:dyDescent="0.2">
      <c r="A38" s="158"/>
      <c r="B38" s="159"/>
      <c r="C38" s="192" t="s">
        <v>164</v>
      </c>
      <c r="D38" s="164"/>
      <c r="E38" s="165">
        <v>122.5</v>
      </c>
      <c r="F38" s="162"/>
      <c r="G38" s="162"/>
      <c r="H38" s="162"/>
      <c r="I38" s="162"/>
      <c r="J38" s="162"/>
      <c r="K38" s="162"/>
      <c r="L38" s="162"/>
      <c r="M38" s="162"/>
      <c r="N38" s="161"/>
      <c r="O38" s="161"/>
      <c r="P38" s="161"/>
      <c r="Q38" s="161"/>
      <c r="R38" s="162"/>
      <c r="S38" s="162"/>
      <c r="T38" s="162"/>
      <c r="U38" s="162"/>
      <c r="V38" s="162"/>
      <c r="W38" s="162"/>
      <c r="X38" s="162"/>
      <c r="Y38" s="162"/>
      <c r="Z38" s="151"/>
      <c r="AA38" s="151"/>
      <c r="AB38" s="151"/>
      <c r="AC38" s="151"/>
      <c r="AD38" s="151"/>
      <c r="AE38" s="151"/>
      <c r="AF38" s="151"/>
      <c r="AG38" s="151" t="s">
        <v>132</v>
      </c>
      <c r="AH38" s="151">
        <v>5</v>
      </c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</row>
    <row r="39" spans="1:60" outlineLevel="1" x14ac:dyDescent="0.2">
      <c r="A39" s="174">
        <v>11</v>
      </c>
      <c r="B39" s="175" t="s">
        <v>165</v>
      </c>
      <c r="C39" s="191" t="s">
        <v>166</v>
      </c>
      <c r="D39" s="176" t="s">
        <v>122</v>
      </c>
      <c r="E39" s="177">
        <v>122.5</v>
      </c>
      <c r="F39" s="178"/>
      <c r="G39" s="179">
        <f>ROUND(E39*F39,2)</f>
        <v>0</v>
      </c>
      <c r="H39" s="178"/>
      <c r="I39" s="179">
        <f>ROUND(E39*H39,2)</f>
        <v>0</v>
      </c>
      <c r="J39" s="178"/>
      <c r="K39" s="179">
        <f>ROUND(E39*J39,2)</f>
        <v>0</v>
      </c>
      <c r="L39" s="179">
        <v>21</v>
      </c>
      <c r="M39" s="179">
        <f>G39*(1+L39/100)</f>
        <v>0</v>
      </c>
      <c r="N39" s="177">
        <v>0</v>
      </c>
      <c r="O39" s="177">
        <f>ROUND(E39*N39,2)</f>
        <v>0</v>
      </c>
      <c r="P39" s="177">
        <v>0</v>
      </c>
      <c r="Q39" s="177">
        <f>ROUND(E39*P39,2)</f>
        <v>0</v>
      </c>
      <c r="R39" s="179" t="s">
        <v>158</v>
      </c>
      <c r="S39" s="179" t="s">
        <v>124</v>
      </c>
      <c r="T39" s="180" t="s">
        <v>125</v>
      </c>
      <c r="U39" s="162">
        <v>0.13600000000000001</v>
      </c>
      <c r="V39" s="162">
        <f>ROUND(E39*U39,2)</f>
        <v>16.66</v>
      </c>
      <c r="W39" s="162"/>
      <c r="X39" s="162" t="s">
        <v>126</v>
      </c>
      <c r="Y39" s="162" t="s">
        <v>127</v>
      </c>
      <c r="Z39" s="151"/>
      <c r="AA39" s="151"/>
      <c r="AB39" s="151"/>
      <c r="AC39" s="151"/>
      <c r="AD39" s="151"/>
      <c r="AE39" s="151"/>
      <c r="AF39" s="151"/>
      <c r="AG39" s="151" t="s">
        <v>159</v>
      </c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</row>
    <row r="40" spans="1:60" outlineLevel="2" x14ac:dyDescent="0.2">
      <c r="A40" s="158"/>
      <c r="B40" s="159"/>
      <c r="C40" s="192" t="s">
        <v>164</v>
      </c>
      <c r="D40" s="164"/>
      <c r="E40" s="165">
        <v>122.5</v>
      </c>
      <c r="F40" s="162"/>
      <c r="G40" s="162"/>
      <c r="H40" s="162"/>
      <c r="I40" s="162"/>
      <c r="J40" s="162"/>
      <c r="K40" s="162"/>
      <c r="L40" s="162"/>
      <c r="M40" s="162"/>
      <c r="N40" s="161"/>
      <c r="O40" s="161"/>
      <c r="P40" s="161"/>
      <c r="Q40" s="161"/>
      <c r="R40" s="162"/>
      <c r="S40" s="162"/>
      <c r="T40" s="162"/>
      <c r="U40" s="162"/>
      <c r="V40" s="162"/>
      <c r="W40" s="162"/>
      <c r="X40" s="162"/>
      <c r="Y40" s="162"/>
      <c r="Z40" s="151"/>
      <c r="AA40" s="151"/>
      <c r="AB40" s="151"/>
      <c r="AC40" s="151"/>
      <c r="AD40" s="151"/>
      <c r="AE40" s="151"/>
      <c r="AF40" s="151"/>
      <c r="AG40" s="151" t="s">
        <v>132</v>
      </c>
      <c r="AH40" s="151">
        <v>5</v>
      </c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</row>
    <row r="41" spans="1:60" x14ac:dyDescent="0.2">
      <c r="A41" s="167" t="s">
        <v>118</v>
      </c>
      <c r="B41" s="168" t="s">
        <v>68</v>
      </c>
      <c r="C41" s="190" t="s">
        <v>69</v>
      </c>
      <c r="D41" s="169"/>
      <c r="E41" s="170"/>
      <c r="F41" s="171"/>
      <c r="G41" s="171">
        <f>SUMIF(AG42:AG42,"&lt;&gt;NOR",G42:G42)</f>
        <v>0</v>
      </c>
      <c r="H41" s="171"/>
      <c r="I41" s="171">
        <f>SUM(I42:I42)</f>
        <v>0</v>
      </c>
      <c r="J41" s="171"/>
      <c r="K41" s="171">
        <f>SUM(K42:K42)</f>
        <v>0</v>
      </c>
      <c r="L41" s="171"/>
      <c r="M41" s="171">
        <f>SUM(M42:M42)</f>
        <v>0</v>
      </c>
      <c r="N41" s="170"/>
      <c r="O41" s="170">
        <f>SUM(O42:O42)</f>
        <v>0.01</v>
      </c>
      <c r="P41" s="170"/>
      <c r="Q41" s="170">
        <f>SUM(Q42:Q42)</f>
        <v>0</v>
      </c>
      <c r="R41" s="171"/>
      <c r="S41" s="171"/>
      <c r="T41" s="172"/>
      <c r="U41" s="166"/>
      <c r="V41" s="166">
        <f>SUM(V42:V42)</f>
        <v>92.4</v>
      </c>
      <c r="W41" s="166"/>
      <c r="X41" s="166"/>
      <c r="Y41" s="166"/>
      <c r="AG41" t="s">
        <v>119</v>
      </c>
    </row>
    <row r="42" spans="1:60" ht="56.25" outlineLevel="1" x14ac:dyDescent="0.2">
      <c r="A42" s="182">
        <v>12</v>
      </c>
      <c r="B42" s="183" t="s">
        <v>167</v>
      </c>
      <c r="C42" s="193" t="s">
        <v>168</v>
      </c>
      <c r="D42" s="184" t="s">
        <v>122</v>
      </c>
      <c r="E42" s="185">
        <v>300</v>
      </c>
      <c r="F42" s="186"/>
      <c r="G42" s="187">
        <f>ROUND(E42*F42,2)</f>
        <v>0</v>
      </c>
      <c r="H42" s="186"/>
      <c r="I42" s="187">
        <f>ROUND(E42*H42,2)</f>
        <v>0</v>
      </c>
      <c r="J42" s="186"/>
      <c r="K42" s="187">
        <f>ROUND(E42*J42,2)</f>
        <v>0</v>
      </c>
      <c r="L42" s="187">
        <v>21</v>
      </c>
      <c r="M42" s="187">
        <f>G42*(1+L42/100)</f>
        <v>0</v>
      </c>
      <c r="N42" s="185">
        <v>4.0000000000000003E-5</v>
      </c>
      <c r="O42" s="185">
        <f>ROUND(E42*N42,2)</f>
        <v>0.01</v>
      </c>
      <c r="P42" s="185">
        <v>0</v>
      </c>
      <c r="Q42" s="185">
        <f>ROUND(E42*P42,2)</f>
        <v>0</v>
      </c>
      <c r="R42" s="187" t="s">
        <v>123</v>
      </c>
      <c r="S42" s="187" t="s">
        <v>124</v>
      </c>
      <c r="T42" s="188" t="s">
        <v>125</v>
      </c>
      <c r="U42" s="162">
        <v>0.308</v>
      </c>
      <c r="V42" s="162">
        <f>ROUND(E42*U42,2)</f>
        <v>92.4</v>
      </c>
      <c r="W42" s="162"/>
      <c r="X42" s="162" t="s">
        <v>126</v>
      </c>
      <c r="Y42" s="162" t="s">
        <v>127</v>
      </c>
      <c r="Z42" s="151"/>
      <c r="AA42" s="151"/>
      <c r="AB42" s="151"/>
      <c r="AC42" s="151"/>
      <c r="AD42" s="151"/>
      <c r="AE42" s="151"/>
      <c r="AF42" s="151"/>
      <c r="AG42" s="151" t="s">
        <v>159</v>
      </c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</row>
    <row r="43" spans="1:60" x14ac:dyDescent="0.2">
      <c r="A43" s="167" t="s">
        <v>118</v>
      </c>
      <c r="B43" s="168" t="s">
        <v>70</v>
      </c>
      <c r="C43" s="190" t="s">
        <v>71</v>
      </c>
      <c r="D43" s="169"/>
      <c r="E43" s="170"/>
      <c r="F43" s="171"/>
      <c r="G43" s="171">
        <f>SUMIF(AG44:AG45,"&lt;&gt;NOR",G44:G45)</f>
        <v>0</v>
      </c>
      <c r="H43" s="171"/>
      <c r="I43" s="171">
        <f>SUM(I44:I45)</f>
        <v>0</v>
      </c>
      <c r="J43" s="171"/>
      <c r="K43" s="171">
        <f>SUM(K44:K45)</f>
        <v>0</v>
      </c>
      <c r="L43" s="171"/>
      <c r="M43" s="171">
        <f>SUM(M44:M45)</f>
        <v>0</v>
      </c>
      <c r="N43" s="170"/>
      <c r="O43" s="170">
        <f>SUM(O44:O45)</f>
        <v>0</v>
      </c>
      <c r="P43" s="170"/>
      <c r="Q43" s="170">
        <f>SUM(Q44:Q45)</f>
        <v>0.96</v>
      </c>
      <c r="R43" s="171"/>
      <c r="S43" s="171"/>
      <c r="T43" s="172"/>
      <c r="U43" s="166"/>
      <c r="V43" s="166">
        <f>SUM(V44:V45)</f>
        <v>4.8600000000000003</v>
      </c>
      <c r="W43" s="166"/>
      <c r="X43" s="166"/>
      <c r="Y43" s="166"/>
      <c r="AG43" t="s">
        <v>119</v>
      </c>
    </row>
    <row r="44" spans="1:60" ht="22.5" outlineLevel="1" x14ac:dyDescent="0.2">
      <c r="A44" s="174">
        <v>13</v>
      </c>
      <c r="B44" s="175" t="s">
        <v>169</v>
      </c>
      <c r="C44" s="191" t="s">
        <v>170</v>
      </c>
      <c r="D44" s="176" t="s">
        <v>122</v>
      </c>
      <c r="E44" s="177">
        <v>16.2</v>
      </c>
      <c r="F44" s="178"/>
      <c r="G44" s="179">
        <f>ROUND(E44*F44,2)</f>
        <v>0</v>
      </c>
      <c r="H44" s="178"/>
      <c r="I44" s="179">
        <f>ROUND(E44*H44,2)</f>
        <v>0</v>
      </c>
      <c r="J44" s="178"/>
      <c r="K44" s="179">
        <f>ROUND(E44*J44,2)</f>
        <v>0</v>
      </c>
      <c r="L44" s="179">
        <v>21</v>
      </c>
      <c r="M44" s="179">
        <f>G44*(1+L44/100)</f>
        <v>0</v>
      </c>
      <c r="N44" s="177">
        <v>0</v>
      </c>
      <c r="O44" s="177">
        <f>ROUND(E44*N44,2)</f>
        <v>0</v>
      </c>
      <c r="P44" s="177">
        <v>5.8999999999999997E-2</v>
      </c>
      <c r="Q44" s="177">
        <f>ROUND(E44*P44,2)</f>
        <v>0.96</v>
      </c>
      <c r="R44" s="179" t="s">
        <v>171</v>
      </c>
      <c r="S44" s="179" t="s">
        <v>124</v>
      </c>
      <c r="T44" s="180" t="s">
        <v>125</v>
      </c>
      <c r="U44" s="162">
        <v>0.3</v>
      </c>
      <c r="V44" s="162">
        <f>ROUND(E44*U44,2)</f>
        <v>4.8600000000000003</v>
      </c>
      <c r="W44" s="162"/>
      <c r="X44" s="162" t="s">
        <v>126</v>
      </c>
      <c r="Y44" s="162" t="s">
        <v>127</v>
      </c>
      <c r="Z44" s="151"/>
      <c r="AA44" s="151"/>
      <c r="AB44" s="151"/>
      <c r="AC44" s="151"/>
      <c r="AD44" s="151"/>
      <c r="AE44" s="151"/>
      <c r="AF44" s="151"/>
      <c r="AG44" s="151" t="s">
        <v>128</v>
      </c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</row>
    <row r="45" spans="1:60" outlineLevel="2" x14ac:dyDescent="0.2">
      <c r="A45" s="158"/>
      <c r="B45" s="159"/>
      <c r="C45" s="192" t="s">
        <v>172</v>
      </c>
      <c r="D45" s="164"/>
      <c r="E45" s="165">
        <v>16.2</v>
      </c>
      <c r="F45" s="162"/>
      <c r="G45" s="162"/>
      <c r="H45" s="162"/>
      <c r="I45" s="162"/>
      <c r="J45" s="162"/>
      <c r="K45" s="162"/>
      <c r="L45" s="162"/>
      <c r="M45" s="162"/>
      <c r="N45" s="161"/>
      <c r="O45" s="161"/>
      <c r="P45" s="161"/>
      <c r="Q45" s="161"/>
      <c r="R45" s="162"/>
      <c r="S45" s="162"/>
      <c r="T45" s="162"/>
      <c r="U45" s="162"/>
      <c r="V45" s="162"/>
      <c r="W45" s="162"/>
      <c r="X45" s="162"/>
      <c r="Y45" s="162"/>
      <c r="Z45" s="151"/>
      <c r="AA45" s="151"/>
      <c r="AB45" s="151"/>
      <c r="AC45" s="151"/>
      <c r="AD45" s="151"/>
      <c r="AE45" s="151"/>
      <c r="AF45" s="151"/>
      <c r="AG45" s="151" t="s">
        <v>132</v>
      </c>
      <c r="AH45" s="151">
        <v>0</v>
      </c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</row>
    <row r="46" spans="1:60" x14ac:dyDescent="0.2">
      <c r="A46" s="167" t="s">
        <v>118</v>
      </c>
      <c r="B46" s="168" t="s">
        <v>72</v>
      </c>
      <c r="C46" s="190" t="s">
        <v>73</v>
      </c>
      <c r="D46" s="169"/>
      <c r="E46" s="170"/>
      <c r="F46" s="171"/>
      <c r="G46" s="171">
        <f>SUMIF(AG47:AG48,"&lt;&gt;NOR",G47:G48)</f>
        <v>0</v>
      </c>
      <c r="H46" s="171"/>
      <c r="I46" s="171">
        <f>SUM(I47:I48)</f>
        <v>0</v>
      </c>
      <c r="J46" s="171"/>
      <c r="K46" s="171">
        <f>SUM(K47:K48)</f>
        <v>0</v>
      </c>
      <c r="L46" s="171"/>
      <c r="M46" s="171">
        <f>SUM(M47:M48)</f>
        <v>0</v>
      </c>
      <c r="N46" s="170"/>
      <c r="O46" s="170">
        <f>SUM(O47:O48)</f>
        <v>0</v>
      </c>
      <c r="P46" s="170"/>
      <c r="Q46" s="170">
        <f>SUM(Q47:Q48)</f>
        <v>0</v>
      </c>
      <c r="R46" s="171"/>
      <c r="S46" s="171"/>
      <c r="T46" s="172"/>
      <c r="U46" s="166"/>
      <c r="V46" s="166">
        <f>SUM(V47:V48)</f>
        <v>5.93</v>
      </c>
      <c r="W46" s="166"/>
      <c r="X46" s="166"/>
      <c r="Y46" s="166"/>
      <c r="AG46" t="s">
        <v>119</v>
      </c>
    </row>
    <row r="47" spans="1:60" ht="22.5" outlineLevel="1" x14ac:dyDescent="0.2">
      <c r="A47" s="174">
        <v>14</v>
      </c>
      <c r="B47" s="175" t="s">
        <v>173</v>
      </c>
      <c r="C47" s="191" t="s">
        <v>174</v>
      </c>
      <c r="D47" s="176" t="s">
        <v>175</v>
      </c>
      <c r="E47" s="177">
        <v>6.3136099999999997</v>
      </c>
      <c r="F47" s="178"/>
      <c r="G47" s="179">
        <f>ROUND(E47*F47,2)</f>
        <v>0</v>
      </c>
      <c r="H47" s="178"/>
      <c r="I47" s="179">
        <f>ROUND(E47*H47,2)</f>
        <v>0</v>
      </c>
      <c r="J47" s="178"/>
      <c r="K47" s="179">
        <f>ROUND(E47*J47,2)</f>
        <v>0</v>
      </c>
      <c r="L47" s="179">
        <v>21</v>
      </c>
      <c r="M47" s="179">
        <f>G47*(1+L47/100)</f>
        <v>0</v>
      </c>
      <c r="N47" s="177">
        <v>0</v>
      </c>
      <c r="O47" s="177">
        <f>ROUND(E47*N47,2)</f>
        <v>0</v>
      </c>
      <c r="P47" s="177">
        <v>0</v>
      </c>
      <c r="Q47" s="177">
        <f>ROUND(E47*P47,2)</f>
        <v>0</v>
      </c>
      <c r="R47" s="179" t="s">
        <v>176</v>
      </c>
      <c r="S47" s="179" t="s">
        <v>124</v>
      </c>
      <c r="T47" s="180" t="s">
        <v>125</v>
      </c>
      <c r="U47" s="162">
        <v>0.9385</v>
      </c>
      <c r="V47" s="162">
        <f>ROUND(E47*U47,2)</f>
        <v>5.93</v>
      </c>
      <c r="W47" s="162"/>
      <c r="X47" s="162" t="s">
        <v>177</v>
      </c>
      <c r="Y47" s="162" t="s">
        <v>127</v>
      </c>
      <c r="Z47" s="151"/>
      <c r="AA47" s="151"/>
      <c r="AB47" s="151"/>
      <c r="AC47" s="151"/>
      <c r="AD47" s="151"/>
      <c r="AE47" s="151"/>
      <c r="AF47" s="151"/>
      <c r="AG47" s="151" t="s">
        <v>178</v>
      </c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</row>
    <row r="48" spans="1:60" outlineLevel="2" x14ac:dyDescent="0.2">
      <c r="A48" s="158"/>
      <c r="B48" s="159"/>
      <c r="C48" s="254" t="s">
        <v>179</v>
      </c>
      <c r="D48" s="255"/>
      <c r="E48" s="255"/>
      <c r="F48" s="255"/>
      <c r="G48" s="255"/>
      <c r="H48" s="162"/>
      <c r="I48" s="162"/>
      <c r="J48" s="162"/>
      <c r="K48" s="162"/>
      <c r="L48" s="162"/>
      <c r="M48" s="162"/>
      <c r="N48" s="161"/>
      <c r="O48" s="161"/>
      <c r="P48" s="161"/>
      <c r="Q48" s="161"/>
      <c r="R48" s="162"/>
      <c r="S48" s="162"/>
      <c r="T48" s="162"/>
      <c r="U48" s="162"/>
      <c r="V48" s="162"/>
      <c r="W48" s="162"/>
      <c r="X48" s="162"/>
      <c r="Y48" s="162"/>
      <c r="Z48" s="151"/>
      <c r="AA48" s="151"/>
      <c r="AB48" s="151"/>
      <c r="AC48" s="151"/>
      <c r="AD48" s="151"/>
      <c r="AE48" s="151"/>
      <c r="AF48" s="151"/>
      <c r="AG48" s="151" t="s">
        <v>130</v>
      </c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</row>
    <row r="49" spans="1:60" x14ac:dyDescent="0.2">
      <c r="A49" s="167" t="s">
        <v>118</v>
      </c>
      <c r="B49" s="168" t="s">
        <v>74</v>
      </c>
      <c r="C49" s="190" t="s">
        <v>75</v>
      </c>
      <c r="D49" s="169"/>
      <c r="E49" s="170"/>
      <c r="F49" s="171"/>
      <c r="G49" s="171">
        <f>SUMIF(AG50:AG83,"&lt;&gt;NOR",G50:G83)</f>
        <v>0</v>
      </c>
      <c r="H49" s="171"/>
      <c r="I49" s="171">
        <f>SUM(I50:I83)</f>
        <v>0</v>
      </c>
      <c r="J49" s="171"/>
      <c r="K49" s="171">
        <f>SUM(K50:K83)</f>
        <v>0</v>
      </c>
      <c r="L49" s="171"/>
      <c r="M49" s="171">
        <f>SUM(M50:M83)</f>
        <v>0</v>
      </c>
      <c r="N49" s="170"/>
      <c r="O49" s="170">
        <f>SUM(O50:O83)</f>
        <v>1.05</v>
      </c>
      <c r="P49" s="170"/>
      <c r="Q49" s="170">
        <f>SUM(Q50:Q83)</f>
        <v>4.66</v>
      </c>
      <c r="R49" s="171"/>
      <c r="S49" s="171"/>
      <c r="T49" s="172"/>
      <c r="U49" s="166"/>
      <c r="V49" s="166">
        <f>SUM(V50:V83)</f>
        <v>394.78999999999996</v>
      </c>
      <c r="W49" s="166"/>
      <c r="X49" s="166"/>
      <c r="Y49" s="166"/>
      <c r="AG49" t="s">
        <v>119</v>
      </c>
    </row>
    <row r="50" spans="1:60" ht="22.5" outlineLevel="1" x14ac:dyDescent="0.2">
      <c r="A50" s="174">
        <v>15</v>
      </c>
      <c r="B50" s="175" t="s">
        <v>180</v>
      </c>
      <c r="C50" s="191" t="s">
        <v>181</v>
      </c>
      <c r="D50" s="176" t="s">
        <v>122</v>
      </c>
      <c r="E50" s="177">
        <v>332.61099999999999</v>
      </c>
      <c r="F50" s="178"/>
      <c r="G50" s="179">
        <f>ROUND(E50*F50,2)</f>
        <v>0</v>
      </c>
      <c r="H50" s="178"/>
      <c r="I50" s="179">
        <f>ROUND(E50*H50,2)</f>
        <v>0</v>
      </c>
      <c r="J50" s="178"/>
      <c r="K50" s="179">
        <f>ROUND(E50*J50,2)</f>
        <v>0</v>
      </c>
      <c r="L50" s="179">
        <v>21</v>
      </c>
      <c r="M50" s="179">
        <f>G50*(1+L50/100)</f>
        <v>0</v>
      </c>
      <c r="N50" s="177">
        <v>0</v>
      </c>
      <c r="O50" s="177">
        <f>ROUND(E50*N50,2)</f>
        <v>0</v>
      </c>
      <c r="P50" s="177">
        <v>1.4E-2</v>
      </c>
      <c r="Q50" s="177">
        <f>ROUND(E50*P50,2)</f>
        <v>4.66</v>
      </c>
      <c r="R50" s="179" t="s">
        <v>182</v>
      </c>
      <c r="S50" s="179" t="s">
        <v>124</v>
      </c>
      <c r="T50" s="180" t="s">
        <v>125</v>
      </c>
      <c r="U50" s="162">
        <v>6.5000000000000002E-2</v>
      </c>
      <c r="V50" s="162">
        <f>ROUND(E50*U50,2)</f>
        <v>21.62</v>
      </c>
      <c r="W50" s="162"/>
      <c r="X50" s="162" t="s">
        <v>126</v>
      </c>
      <c r="Y50" s="162" t="s">
        <v>127</v>
      </c>
      <c r="Z50" s="151"/>
      <c r="AA50" s="151"/>
      <c r="AB50" s="151"/>
      <c r="AC50" s="151"/>
      <c r="AD50" s="151"/>
      <c r="AE50" s="151"/>
      <c r="AF50" s="151"/>
      <c r="AG50" s="151" t="s">
        <v>183</v>
      </c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</row>
    <row r="51" spans="1:60" outlineLevel="2" x14ac:dyDescent="0.2">
      <c r="A51" s="158"/>
      <c r="B51" s="159"/>
      <c r="C51" s="192" t="s">
        <v>184</v>
      </c>
      <c r="D51" s="164"/>
      <c r="E51" s="165">
        <v>300</v>
      </c>
      <c r="F51" s="162"/>
      <c r="G51" s="162"/>
      <c r="H51" s="162"/>
      <c r="I51" s="162"/>
      <c r="J51" s="162"/>
      <c r="K51" s="162"/>
      <c r="L51" s="162"/>
      <c r="M51" s="162"/>
      <c r="N51" s="161"/>
      <c r="O51" s="161"/>
      <c r="P51" s="161"/>
      <c r="Q51" s="161"/>
      <c r="R51" s="162"/>
      <c r="S51" s="162"/>
      <c r="T51" s="162"/>
      <c r="U51" s="162"/>
      <c r="V51" s="162"/>
      <c r="W51" s="162"/>
      <c r="X51" s="162"/>
      <c r="Y51" s="162"/>
      <c r="Z51" s="151"/>
      <c r="AA51" s="151"/>
      <c r="AB51" s="151"/>
      <c r="AC51" s="151"/>
      <c r="AD51" s="151"/>
      <c r="AE51" s="151"/>
      <c r="AF51" s="151"/>
      <c r="AG51" s="151" t="s">
        <v>132</v>
      </c>
      <c r="AH51" s="151">
        <v>0</v>
      </c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</row>
    <row r="52" spans="1:60" outlineLevel="3" x14ac:dyDescent="0.2">
      <c r="A52" s="158"/>
      <c r="B52" s="159"/>
      <c r="C52" s="192" t="s">
        <v>185</v>
      </c>
      <c r="D52" s="164"/>
      <c r="E52" s="165">
        <v>32.610999999999997</v>
      </c>
      <c r="F52" s="162"/>
      <c r="G52" s="162"/>
      <c r="H52" s="162"/>
      <c r="I52" s="162"/>
      <c r="J52" s="162"/>
      <c r="K52" s="162"/>
      <c r="L52" s="162"/>
      <c r="M52" s="162"/>
      <c r="N52" s="161"/>
      <c r="O52" s="161"/>
      <c r="P52" s="161"/>
      <c r="Q52" s="161"/>
      <c r="R52" s="162"/>
      <c r="S52" s="162"/>
      <c r="T52" s="162"/>
      <c r="U52" s="162"/>
      <c r="V52" s="162"/>
      <c r="W52" s="162"/>
      <c r="X52" s="162"/>
      <c r="Y52" s="162"/>
      <c r="Z52" s="151"/>
      <c r="AA52" s="151"/>
      <c r="AB52" s="151"/>
      <c r="AC52" s="151"/>
      <c r="AD52" s="151"/>
      <c r="AE52" s="151"/>
      <c r="AF52" s="151"/>
      <c r="AG52" s="151" t="s">
        <v>132</v>
      </c>
      <c r="AH52" s="151">
        <v>0</v>
      </c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</row>
    <row r="53" spans="1:60" ht="22.5" outlineLevel="1" x14ac:dyDescent="0.2">
      <c r="A53" s="174">
        <v>16</v>
      </c>
      <c r="B53" s="175" t="s">
        <v>186</v>
      </c>
      <c r="C53" s="191" t="s">
        <v>187</v>
      </c>
      <c r="D53" s="176" t="s">
        <v>122</v>
      </c>
      <c r="E53" s="177">
        <v>337.28521999999998</v>
      </c>
      <c r="F53" s="178"/>
      <c r="G53" s="179">
        <f>ROUND(E53*F53,2)</f>
        <v>0</v>
      </c>
      <c r="H53" s="178"/>
      <c r="I53" s="179">
        <f>ROUND(E53*H53,2)</f>
        <v>0</v>
      </c>
      <c r="J53" s="178"/>
      <c r="K53" s="179">
        <f>ROUND(E53*J53,2)</f>
        <v>0</v>
      </c>
      <c r="L53" s="179">
        <v>21</v>
      </c>
      <c r="M53" s="179">
        <f>G53*(1+L53/100)</f>
        <v>0</v>
      </c>
      <c r="N53" s="177">
        <v>0</v>
      </c>
      <c r="O53" s="177">
        <f>ROUND(E53*N53,2)</f>
        <v>0</v>
      </c>
      <c r="P53" s="177">
        <v>0</v>
      </c>
      <c r="Q53" s="177">
        <f>ROUND(E53*P53,2)</f>
        <v>0</v>
      </c>
      <c r="R53" s="179" t="s">
        <v>182</v>
      </c>
      <c r="S53" s="179" t="s">
        <v>124</v>
      </c>
      <c r="T53" s="180" t="s">
        <v>125</v>
      </c>
      <c r="U53" s="162">
        <v>0.84799999999999998</v>
      </c>
      <c r="V53" s="162">
        <f>ROUND(E53*U53,2)</f>
        <v>286.02</v>
      </c>
      <c r="W53" s="162"/>
      <c r="X53" s="162" t="s">
        <v>126</v>
      </c>
      <c r="Y53" s="162" t="s">
        <v>127</v>
      </c>
      <c r="Z53" s="151"/>
      <c r="AA53" s="151"/>
      <c r="AB53" s="151"/>
      <c r="AC53" s="151"/>
      <c r="AD53" s="151"/>
      <c r="AE53" s="151"/>
      <c r="AF53" s="151"/>
      <c r="AG53" s="151" t="s">
        <v>183</v>
      </c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</row>
    <row r="54" spans="1:60" outlineLevel="2" x14ac:dyDescent="0.2">
      <c r="A54" s="158"/>
      <c r="B54" s="159"/>
      <c r="C54" s="192" t="s">
        <v>188</v>
      </c>
      <c r="D54" s="164"/>
      <c r="E54" s="165">
        <v>292</v>
      </c>
      <c r="F54" s="162"/>
      <c r="G54" s="162"/>
      <c r="H54" s="162"/>
      <c r="I54" s="162"/>
      <c r="J54" s="162"/>
      <c r="K54" s="162"/>
      <c r="L54" s="162"/>
      <c r="M54" s="162"/>
      <c r="N54" s="161"/>
      <c r="O54" s="161"/>
      <c r="P54" s="161"/>
      <c r="Q54" s="161"/>
      <c r="R54" s="162"/>
      <c r="S54" s="162"/>
      <c r="T54" s="162"/>
      <c r="U54" s="162"/>
      <c r="V54" s="162"/>
      <c r="W54" s="162"/>
      <c r="X54" s="162"/>
      <c r="Y54" s="162"/>
      <c r="Z54" s="151"/>
      <c r="AA54" s="151"/>
      <c r="AB54" s="151"/>
      <c r="AC54" s="151"/>
      <c r="AD54" s="151"/>
      <c r="AE54" s="151"/>
      <c r="AF54" s="151"/>
      <c r="AG54" s="151" t="s">
        <v>132</v>
      </c>
      <c r="AH54" s="151">
        <v>0</v>
      </c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</row>
    <row r="55" spans="1:60" outlineLevel="3" x14ac:dyDescent="0.2">
      <c r="A55" s="158"/>
      <c r="B55" s="159"/>
      <c r="C55" s="192" t="s">
        <v>189</v>
      </c>
      <c r="D55" s="164"/>
      <c r="E55" s="165">
        <v>8.6777999999999995</v>
      </c>
      <c r="F55" s="162"/>
      <c r="G55" s="162"/>
      <c r="H55" s="162"/>
      <c r="I55" s="162"/>
      <c r="J55" s="162"/>
      <c r="K55" s="162"/>
      <c r="L55" s="162"/>
      <c r="M55" s="162"/>
      <c r="N55" s="161"/>
      <c r="O55" s="161"/>
      <c r="P55" s="161"/>
      <c r="Q55" s="161"/>
      <c r="R55" s="162"/>
      <c r="S55" s="162"/>
      <c r="T55" s="162"/>
      <c r="U55" s="162"/>
      <c r="V55" s="162"/>
      <c r="W55" s="162"/>
      <c r="X55" s="162"/>
      <c r="Y55" s="162"/>
      <c r="Z55" s="151"/>
      <c r="AA55" s="151"/>
      <c r="AB55" s="151"/>
      <c r="AC55" s="151"/>
      <c r="AD55" s="151"/>
      <c r="AE55" s="151"/>
      <c r="AF55" s="151"/>
      <c r="AG55" s="151" t="s">
        <v>132</v>
      </c>
      <c r="AH55" s="151">
        <v>0</v>
      </c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1"/>
    </row>
    <row r="56" spans="1:60" outlineLevel="3" x14ac:dyDescent="0.2">
      <c r="A56" s="158"/>
      <c r="B56" s="159"/>
      <c r="C56" s="192" t="s">
        <v>190</v>
      </c>
      <c r="D56" s="164"/>
      <c r="E56" s="165">
        <v>3.9171</v>
      </c>
      <c r="F56" s="162"/>
      <c r="G56" s="162"/>
      <c r="H56" s="162"/>
      <c r="I56" s="162"/>
      <c r="J56" s="162"/>
      <c r="K56" s="162"/>
      <c r="L56" s="162"/>
      <c r="M56" s="162"/>
      <c r="N56" s="161"/>
      <c r="O56" s="161"/>
      <c r="P56" s="161"/>
      <c r="Q56" s="161"/>
      <c r="R56" s="162"/>
      <c r="S56" s="162"/>
      <c r="T56" s="162"/>
      <c r="U56" s="162"/>
      <c r="V56" s="162"/>
      <c r="W56" s="162"/>
      <c r="X56" s="162"/>
      <c r="Y56" s="162"/>
      <c r="Z56" s="151"/>
      <c r="AA56" s="151"/>
      <c r="AB56" s="151"/>
      <c r="AC56" s="151"/>
      <c r="AD56" s="151"/>
      <c r="AE56" s="151"/>
      <c r="AF56" s="151"/>
      <c r="AG56" s="151" t="s">
        <v>132</v>
      </c>
      <c r="AH56" s="151">
        <v>0</v>
      </c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</row>
    <row r="57" spans="1:60" outlineLevel="3" x14ac:dyDescent="0.2">
      <c r="A57" s="158"/>
      <c r="B57" s="159"/>
      <c r="C57" s="192" t="s">
        <v>191</v>
      </c>
      <c r="D57" s="164"/>
      <c r="E57" s="165">
        <v>32.69032</v>
      </c>
      <c r="F57" s="162"/>
      <c r="G57" s="162"/>
      <c r="H57" s="162"/>
      <c r="I57" s="162"/>
      <c r="J57" s="162"/>
      <c r="K57" s="162"/>
      <c r="L57" s="162"/>
      <c r="M57" s="162"/>
      <c r="N57" s="161"/>
      <c r="O57" s="161"/>
      <c r="P57" s="161"/>
      <c r="Q57" s="161"/>
      <c r="R57" s="162"/>
      <c r="S57" s="162"/>
      <c r="T57" s="162"/>
      <c r="U57" s="162"/>
      <c r="V57" s="162"/>
      <c r="W57" s="162"/>
      <c r="X57" s="162"/>
      <c r="Y57" s="162"/>
      <c r="Z57" s="151"/>
      <c r="AA57" s="151"/>
      <c r="AB57" s="151"/>
      <c r="AC57" s="151"/>
      <c r="AD57" s="151"/>
      <c r="AE57" s="151"/>
      <c r="AF57" s="151"/>
      <c r="AG57" s="151" t="s">
        <v>132</v>
      </c>
      <c r="AH57" s="151">
        <v>0</v>
      </c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</row>
    <row r="58" spans="1:60" ht="33.75" outlineLevel="1" x14ac:dyDescent="0.2">
      <c r="A58" s="174">
        <v>17</v>
      </c>
      <c r="B58" s="175" t="s">
        <v>192</v>
      </c>
      <c r="C58" s="191" t="s">
        <v>193</v>
      </c>
      <c r="D58" s="176" t="s">
        <v>194</v>
      </c>
      <c r="E58" s="177">
        <v>45.9</v>
      </c>
      <c r="F58" s="178"/>
      <c r="G58" s="179">
        <f>ROUND(E58*F58,2)</f>
        <v>0</v>
      </c>
      <c r="H58" s="178"/>
      <c r="I58" s="179">
        <f>ROUND(E58*H58,2)</f>
        <v>0</v>
      </c>
      <c r="J58" s="178"/>
      <c r="K58" s="179">
        <f>ROUND(E58*J58,2)</f>
        <v>0</v>
      </c>
      <c r="L58" s="179">
        <v>21</v>
      </c>
      <c r="M58" s="179">
        <f>G58*(1+L58/100)</f>
        <v>0</v>
      </c>
      <c r="N58" s="177">
        <v>1.5200000000000001E-3</v>
      </c>
      <c r="O58" s="177">
        <f>ROUND(E58*N58,2)</f>
        <v>7.0000000000000007E-2</v>
      </c>
      <c r="P58" s="177">
        <v>0</v>
      </c>
      <c r="Q58" s="177">
        <f>ROUND(E58*P58,2)</f>
        <v>0</v>
      </c>
      <c r="R58" s="179" t="s">
        <v>182</v>
      </c>
      <c r="S58" s="179" t="s">
        <v>124</v>
      </c>
      <c r="T58" s="180" t="s">
        <v>125</v>
      </c>
      <c r="U58" s="162">
        <v>0.252</v>
      </c>
      <c r="V58" s="162">
        <f>ROUND(E58*U58,2)</f>
        <v>11.57</v>
      </c>
      <c r="W58" s="162"/>
      <c r="X58" s="162" t="s">
        <v>126</v>
      </c>
      <c r="Y58" s="162" t="s">
        <v>127</v>
      </c>
      <c r="Z58" s="151"/>
      <c r="AA58" s="151"/>
      <c r="AB58" s="151"/>
      <c r="AC58" s="151"/>
      <c r="AD58" s="151"/>
      <c r="AE58" s="151"/>
      <c r="AF58" s="151"/>
      <c r="AG58" s="151" t="s">
        <v>183</v>
      </c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1"/>
      <c r="BH58" s="151"/>
    </row>
    <row r="59" spans="1:60" outlineLevel="2" x14ac:dyDescent="0.2">
      <c r="A59" s="158"/>
      <c r="B59" s="159"/>
      <c r="C59" s="254" t="s">
        <v>195</v>
      </c>
      <c r="D59" s="255"/>
      <c r="E59" s="255"/>
      <c r="F59" s="255"/>
      <c r="G59" s="255"/>
      <c r="H59" s="162"/>
      <c r="I59" s="162"/>
      <c r="J59" s="162"/>
      <c r="K59" s="162"/>
      <c r="L59" s="162"/>
      <c r="M59" s="162"/>
      <c r="N59" s="161"/>
      <c r="O59" s="161"/>
      <c r="P59" s="161"/>
      <c r="Q59" s="161"/>
      <c r="R59" s="162"/>
      <c r="S59" s="162"/>
      <c r="T59" s="162"/>
      <c r="U59" s="162"/>
      <c r="V59" s="162"/>
      <c r="W59" s="162"/>
      <c r="X59" s="162"/>
      <c r="Y59" s="162"/>
      <c r="Z59" s="151"/>
      <c r="AA59" s="151"/>
      <c r="AB59" s="151"/>
      <c r="AC59" s="151"/>
      <c r="AD59" s="151"/>
      <c r="AE59" s="151"/>
      <c r="AF59" s="151"/>
      <c r="AG59" s="151" t="s">
        <v>130</v>
      </c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</row>
    <row r="60" spans="1:60" outlineLevel="2" x14ac:dyDescent="0.2">
      <c r="A60" s="158"/>
      <c r="B60" s="159"/>
      <c r="C60" s="192" t="s">
        <v>196</v>
      </c>
      <c r="D60" s="164"/>
      <c r="E60" s="165">
        <v>45.9</v>
      </c>
      <c r="F60" s="162"/>
      <c r="G60" s="162"/>
      <c r="H60" s="162"/>
      <c r="I60" s="162"/>
      <c r="J60" s="162"/>
      <c r="K60" s="162"/>
      <c r="L60" s="162"/>
      <c r="M60" s="162"/>
      <c r="N60" s="161"/>
      <c r="O60" s="161"/>
      <c r="P60" s="161"/>
      <c r="Q60" s="161"/>
      <c r="R60" s="162"/>
      <c r="S60" s="162"/>
      <c r="T60" s="162"/>
      <c r="U60" s="162"/>
      <c r="V60" s="162"/>
      <c r="W60" s="162"/>
      <c r="X60" s="162"/>
      <c r="Y60" s="162"/>
      <c r="Z60" s="151"/>
      <c r="AA60" s="151"/>
      <c r="AB60" s="151"/>
      <c r="AC60" s="151"/>
      <c r="AD60" s="151"/>
      <c r="AE60" s="151"/>
      <c r="AF60" s="151"/>
      <c r="AG60" s="151" t="s">
        <v>132</v>
      </c>
      <c r="AH60" s="151">
        <v>0</v>
      </c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</row>
    <row r="61" spans="1:60" ht="33.75" outlineLevel="1" x14ac:dyDescent="0.2">
      <c r="A61" s="174">
        <v>18</v>
      </c>
      <c r="B61" s="175" t="s">
        <v>197</v>
      </c>
      <c r="C61" s="191" t="s">
        <v>198</v>
      </c>
      <c r="D61" s="176" t="s">
        <v>194</v>
      </c>
      <c r="E61" s="177">
        <v>52.375</v>
      </c>
      <c r="F61" s="178"/>
      <c r="G61" s="179">
        <f>ROUND(E61*F61,2)</f>
        <v>0</v>
      </c>
      <c r="H61" s="178"/>
      <c r="I61" s="179">
        <f>ROUND(E61*H61,2)</f>
        <v>0</v>
      </c>
      <c r="J61" s="178"/>
      <c r="K61" s="179">
        <f>ROUND(E61*J61,2)</f>
        <v>0</v>
      </c>
      <c r="L61" s="179">
        <v>21</v>
      </c>
      <c r="M61" s="179">
        <f>G61*(1+L61/100)</f>
        <v>0</v>
      </c>
      <c r="N61" s="177">
        <v>1.8400000000000001E-3</v>
      </c>
      <c r="O61" s="177">
        <f>ROUND(E61*N61,2)</f>
        <v>0.1</v>
      </c>
      <c r="P61" s="177">
        <v>0</v>
      </c>
      <c r="Q61" s="177">
        <f>ROUND(E61*P61,2)</f>
        <v>0</v>
      </c>
      <c r="R61" s="179" t="s">
        <v>182</v>
      </c>
      <c r="S61" s="179" t="s">
        <v>124</v>
      </c>
      <c r="T61" s="180" t="s">
        <v>125</v>
      </c>
      <c r="U61" s="162">
        <v>0.252</v>
      </c>
      <c r="V61" s="162">
        <f>ROUND(E61*U61,2)</f>
        <v>13.2</v>
      </c>
      <c r="W61" s="162"/>
      <c r="X61" s="162" t="s">
        <v>126</v>
      </c>
      <c r="Y61" s="162" t="s">
        <v>127</v>
      </c>
      <c r="Z61" s="151"/>
      <c r="AA61" s="151"/>
      <c r="AB61" s="151"/>
      <c r="AC61" s="151"/>
      <c r="AD61" s="151"/>
      <c r="AE61" s="151"/>
      <c r="AF61" s="151"/>
      <c r="AG61" s="151" t="s">
        <v>183</v>
      </c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</row>
    <row r="62" spans="1:60" outlineLevel="2" x14ac:dyDescent="0.2">
      <c r="A62" s="158"/>
      <c r="B62" s="159"/>
      <c r="C62" s="254" t="s">
        <v>195</v>
      </c>
      <c r="D62" s="255"/>
      <c r="E62" s="255"/>
      <c r="F62" s="255"/>
      <c r="G62" s="255"/>
      <c r="H62" s="162"/>
      <c r="I62" s="162"/>
      <c r="J62" s="162"/>
      <c r="K62" s="162"/>
      <c r="L62" s="162"/>
      <c r="M62" s="162"/>
      <c r="N62" s="161"/>
      <c r="O62" s="161"/>
      <c r="P62" s="161"/>
      <c r="Q62" s="161"/>
      <c r="R62" s="162"/>
      <c r="S62" s="162"/>
      <c r="T62" s="162"/>
      <c r="U62" s="162"/>
      <c r="V62" s="162"/>
      <c r="W62" s="162"/>
      <c r="X62" s="162"/>
      <c r="Y62" s="162"/>
      <c r="Z62" s="151"/>
      <c r="AA62" s="151"/>
      <c r="AB62" s="151"/>
      <c r="AC62" s="151"/>
      <c r="AD62" s="151"/>
      <c r="AE62" s="151"/>
      <c r="AF62" s="151"/>
      <c r="AG62" s="151" t="s">
        <v>130</v>
      </c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</row>
    <row r="63" spans="1:60" outlineLevel="2" x14ac:dyDescent="0.2">
      <c r="A63" s="158"/>
      <c r="B63" s="159"/>
      <c r="C63" s="192" t="s">
        <v>199</v>
      </c>
      <c r="D63" s="164"/>
      <c r="E63" s="165">
        <v>14.462999999999999</v>
      </c>
      <c r="F63" s="162"/>
      <c r="G63" s="162"/>
      <c r="H63" s="162"/>
      <c r="I63" s="162"/>
      <c r="J63" s="162"/>
      <c r="K63" s="162"/>
      <c r="L63" s="162"/>
      <c r="M63" s="162"/>
      <c r="N63" s="161"/>
      <c r="O63" s="161"/>
      <c r="P63" s="161"/>
      <c r="Q63" s="161"/>
      <c r="R63" s="162"/>
      <c r="S63" s="162"/>
      <c r="T63" s="162"/>
      <c r="U63" s="162"/>
      <c r="V63" s="162"/>
      <c r="W63" s="162"/>
      <c r="X63" s="162"/>
      <c r="Y63" s="162"/>
      <c r="Z63" s="151"/>
      <c r="AA63" s="151"/>
      <c r="AB63" s="151"/>
      <c r="AC63" s="151"/>
      <c r="AD63" s="151"/>
      <c r="AE63" s="151"/>
      <c r="AF63" s="151"/>
      <c r="AG63" s="151" t="s">
        <v>132</v>
      </c>
      <c r="AH63" s="151">
        <v>0</v>
      </c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</row>
    <row r="64" spans="1:60" outlineLevel="3" x14ac:dyDescent="0.2">
      <c r="A64" s="158"/>
      <c r="B64" s="159"/>
      <c r="C64" s="192" t="s">
        <v>200</v>
      </c>
      <c r="D64" s="164"/>
      <c r="E64" s="165">
        <v>37.911999999999999</v>
      </c>
      <c r="F64" s="162"/>
      <c r="G64" s="162"/>
      <c r="H64" s="162"/>
      <c r="I64" s="162"/>
      <c r="J64" s="162"/>
      <c r="K64" s="162"/>
      <c r="L64" s="162"/>
      <c r="M64" s="162"/>
      <c r="N64" s="161"/>
      <c r="O64" s="161"/>
      <c r="P64" s="161"/>
      <c r="Q64" s="161"/>
      <c r="R64" s="162"/>
      <c r="S64" s="162"/>
      <c r="T64" s="162"/>
      <c r="U64" s="162"/>
      <c r="V64" s="162"/>
      <c r="W64" s="162"/>
      <c r="X64" s="162"/>
      <c r="Y64" s="162"/>
      <c r="Z64" s="151"/>
      <c r="AA64" s="151"/>
      <c r="AB64" s="151"/>
      <c r="AC64" s="151"/>
      <c r="AD64" s="151"/>
      <c r="AE64" s="151"/>
      <c r="AF64" s="151"/>
      <c r="AG64" s="151" t="s">
        <v>132</v>
      </c>
      <c r="AH64" s="151">
        <v>0</v>
      </c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</row>
    <row r="65" spans="1:60" ht="33.75" outlineLevel="1" x14ac:dyDescent="0.2">
      <c r="A65" s="174">
        <v>19</v>
      </c>
      <c r="B65" s="175" t="s">
        <v>201</v>
      </c>
      <c r="C65" s="191" t="s">
        <v>202</v>
      </c>
      <c r="D65" s="176" t="s">
        <v>194</v>
      </c>
      <c r="E65" s="177">
        <v>65.531999999999996</v>
      </c>
      <c r="F65" s="178"/>
      <c r="G65" s="179">
        <f>ROUND(E65*F65,2)</f>
        <v>0</v>
      </c>
      <c r="H65" s="178"/>
      <c r="I65" s="179">
        <f>ROUND(E65*H65,2)</f>
        <v>0</v>
      </c>
      <c r="J65" s="178"/>
      <c r="K65" s="179">
        <f>ROUND(E65*J65,2)</f>
        <v>0</v>
      </c>
      <c r="L65" s="179">
        <v>21</v>
      </c>
      <c r="M65" s="179">
        <f>G65*(1+L65/100)</f>
        <v>0</v>
      </c>
      <c r="N65" s="177">
        <v>7.6000000000000004E-4</v>
      </c>
      <c r="O65" s="177">
        <f>ROUND(E65*N65,2)</f>
        <v>0.05</v>
      </c>
      <c r="P65" s="177">
        <v>0</v>
      </c>
      <c r="Q65" s="177">
        <f>ROUND(E65*P65,2)</f>
        <v>0</v>
      </c>
      <c r="R65" s="179" t="s">
        <v>182</v>
      </c>
      <c r="S65" s="179" t="s">
        <v>124</v>
      </c>
      <c r="T65" s="180" t="s">
        <v>125</v>
      </c>
      <c r="U65" s="162">
        <v>0.189</v>
      </c>
      <c r="V65" s="162">
        <f>ROUND(E65*U65,2)</f>
        <v>12.39</v>
      </c>
      <c r="W65" s="162"/>
      <c r="X65" s="162" t="s">
        <v>126</v>
      </c>
      <c r="Y65" s="162" t="s">
        <v>127</v>
      </c>
      <c r="Z65" s="151"/>
      <c r="AA65" s="151"/>
      <c r="AB65" s="151"/>
      <c r="AC65" s="151"/>
      <c r="AD65" s="151"/>
      <c r="AE65" s="151"/>
      <c r="AF65" s="151"/>
      <c r="AG65" s="151" t="s">
        <v>183</v>
      </c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</row>
    <row r="66" spans="1:60" outlineLevel="2" x14ac:dyDescent="0.2">
      <c r="A66" s="158"/>
      <c r="B66" s="159"/>
      <c r="C66" s="254" t="s">
        <v>195</v>
      </c>
      <c r="D66" s="255"/>
      <c r="E66" s="255"/>
      <c r="F66" s="255"/>
      <c r="G66" s="255"/>
      <c r="H66" s="162"/>
      <c r="I66" s="162"/>
      <c r="J66" s="162"/>
      <c r="K66" s="162"/>
      <c r="L66" s="162"/>
      <c r="M66" s="162"/>
      <c r="N66" s="161"/>
      <c r="O66" s="161"/>
      <c r="P66" s="161"/>
      <c r="Q66" s="161"/>
      <c r="R66" s="162"/>
      <c r="S66" s="162"/>
      <c r="T66" s="162"/>
      <c r="U66" s="162"/>
      <c r="V66" s="162"/>
      <c r="W66" s="162"/>
      <c r="X66" s="162"/>
      <c r="Y66" s="162"/>
      <c r="Z66" s="151"/>
      <c r="AA66" s="151"/>
      <c r="AB66" s="151"/>
      <c r="AC66" s="151"/>
      <c r="AD66" s="151"/>
      <c r="AE66" s="151"/>
      <c r="AF66" s="151"/>
      <c r="AG66" s="151" t="s">
        <v>130</v>
      </c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</row>
    <row r="67" spans="1:60" outlineLevel="2" x14ac:dyDescent="0.2">
      <c r="A67" s="158"/>
      <c r="B67" s="159"/>
      <c r="C67" s="192" t="s">
        <v>199</v>
      </c>
      <c r="D67" s="164"/>
      <c r="E67" s="165">
        <v>14.462999999999999</v>
      </c>
      <c r="F67" s="162"/>
      <c r="G67" s="162"/>
      <c r="H67" s="162"/>
      <c r="I67" s="162"/>
      <c r="J67" s="162"/>
      <c r="K67" s="162"/>
      <c r="L67" s="162"/>
      <c r="M67" s="162"/>
      <c r="N67" s="161"/>
      <c r="O67" s="161"/>
      <c r="P67" s="161"/>
      <c r="Q67" s="161"/>
      <c r="R67" s="162"/>
      <c r="S67" s="162"/>
      <c r="T67" s="162"/>
      <c r="U67" s="162"/>
      <c r="V67" s="162"/>
      <c r="W67" s="162"/>
      <c r="X67" s="162"/>
      <c r="Y67" s="162"/>
      <c r="Z67" s="151"/>
      <c r="AA67" s="151"/>
      <c r="AB67" s="151"/>
      <c r="AC67" s="151"/>
      <c r="AD67" s="151"/>
      <c r="AE67" s="151"/>
      <c r="AF67" s="151"/>
      <c r="AG67" s="151" t="s">
        <v>132</v>
      </c>
      <c r="AH67" s="151">
        <v>0</v>
      </c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</row>
    <row r="68" spans="1:60" outlineLevel="3" x14ac:dyDescent="0.2">
      <c r="A68" s="158"/>
      <c r="B68" s="159"/>
      <c r="C68" s="192" t="s">
        <v>203</v>
      </c>
      <c r="D68" s="164"/>
      <c r="E68" s="165">
        <v>13.057</v>
      </c>
      <c r="F68" s="162"/>
      <c r="G68" s="162"/>
      <c r="H68" s="162"/>
      <c r="I68" s="162"/>
      <c r="J68" s="162"/>
      <c r="K68" s="162"/>
      <c r="L68" s="162"/>
      <c r="M68" s="162"/>
      <c r="N68" s="161"/>
      <c r="O68" s="161"/>
      <c r="P68" s="161"/>
      <c r="Q68" s="161"/>
      <c r="R68" s="162"/>
      <c r="S68" s="162"/>
      <c r="T68" s="162"/>
      <c r="U68" s="162"/>
      <c r="V68" s="162"/>
      <c r="W68" s="162"/>
      <c r="X68" s="162"/>
      <c r="Y68" s="162"/>
      <c r="Z68" s="151"/>
      <c r="AA68" s="151"/>
      <c r="AB68" s="151"/>
      <c r="AC68" s="151"/>
      <c r="AD68" s="151"/>
      <c r="AE68" s="151"/>
      <c r="AF68" s="151"/>
      <c r="AG68" s="151" t="s">
        <v>132</v>
      </c>
      <c r="AH68" s="151">
        <v>0</v>
      </c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</row>
    <row r="69" spans="1:60" outlineLevel="3" x14ac:dyDescent="0.2">
      <c r="A69" s="158"/>
      <c r="B69" s="159"/>
      <c r="C69" s="192" t="s">
        <v>204</v>
      </c>
      <c r="D69" s="164"/>
      <c r="E69" s="165">
        <v>38.012</v>
      </c>
      <c r="F69" s="162"/>
      <c r="G69" s="162"/>
      <c r="H69" s="162"/>
      <c r="I69" s="162"/>
      <c r="J69" s="162"/>
      <c r="K69" s="162"/>
      <c r="L69" s="162"/>
      <c r="M69" s="162"/>
      <c r="N69" s="161"/>
      <c r="O69" s="161"/>
      <c r="P69" s="161"/>
      <c r="Q69" s="161"/>
      <c r="R69" s="162"/>
      <c r="S69" s="162"/>
      <c r="T69" s="162"/>
      <c r="U69" s="162"/>
      <c r="V69" s="162"/>
      <c r="W69" s="162"/>
      <c r="X69" s="162"/>
      <c r="Y69" s="162"/>
      <c r="Z69" s="151"/>
      <c r="AA69" s="151"/>
      <c r="AB69" s="151"/>
      <c r="AC69" s="151"/>
      <c r="AD69" s="151"/>
      <c r="AE69" s="151"/>
      <c r="AF69" s="151"/>
      <c r="AG69" s="151" t="s">
        <v>132</v>
      </c>
      <c r="AH69" s="151">
        <v>0</v>
      </c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</row>
    <row r="70" spans="1:60" ht="33.75" outlineLevel="1" x14ac:dyDescent="0.2">
      <c r="A70" s="174">
        <v>20</v>
      </c>
      <c r="B70" s="175" t="s">
        <v>205</v>
      </c>
      <c r="C70" s="191" t="s">
        <v>206</v>
      </c>
      <c r="D70" s="176" t="s">
        <v>194</v>
      </c>
      <c r="E70" s="177">
        <v>65.531999999999996</v>
      </c>
      <c r="F70" s="178"/>
      <c r="G70" s="179">
        <f>ROUND(E70*F70,2)</f>
        <v>0</v>
      </c>
      <c r="H70" s="178"/>
      <c r="I70" s="179">
        <f>ROUND(E70*H70,2)</f>
        <v>0</v>
      </c>
      <c r="J70" s="178"/>
      <c r="K70" s="179">
        <f>ROUND(E70*J70,2)</f>
        <v>0</v>
      </c>
      <c r="L70" s="179">
        <v>21</v>
      </c>
      <c r="M70" s="179">
        <f>G70*(1+L70/100)</f>
        <v>0</v>
      </c>
      <c r="N70" s="177">
        <v>7.6000000000000004E-4</v>
      </c>
      <c r="O70" s="177">
        <f>ROUND(E70*N70,2)</f>
        <v>0.05</v>
      </c>
      <c r="P70" s="177">
        <v>0</v>
      </c>
      <c r="Q70" s="177">
        <f>ROUND(E70*P70,2)</f>
        <v>0</v>
      </c>
      <c r="R70" s="179" t="s">
        <v>182</v>
      </c>
      <c r="S70" s="179" t="s">
        <v>124</v>
      </c>
      <c r="T70" s="180" t="s">
        <v>125</v>
      </c>
      <c r="U70" s="162">
        <v>0.189</v>
      </c>
      <c r="V70" s="162">
        <f>ROUND(E70*U70,2)</f>
        <v>12.39</v>
      </c>
      <c r="W70" s="162"/>
      <c r="X70" s="162" t="s">
        <v>126</v>
      </c>
      <c r="Y70" s="162" t="s">
        <v>127</v>
      </c>
      <c r="Z70" s="151"/>
      <c r="AA70" s="151"/>
      <c r="AB70" s="151"/>
      <c r="AC70" s="151"/>
      <c r="AD70" s="151"/>
      <c r="AE70" s="151"/>
      <c r="AF70" s="151"/>
      <c r="AG70" s="151" t="s">
        <v>183</v>
      </c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</row>
    <row r="71" spans="1:60" outlineLevel="2" x14ac:dyDescent="0.2">
      <c r="A71" s="158"/>
      <c r="B71" s="159"/>
      <c r="C71" s="254" t="s">
        <v>195</v>
      </c>
      <c r="D71" s="255"/>
      <c r="E71" s="255"/>
      <c r="F71" s="255"/>
      <c r="G71" s="255"/>
      <c r="H71" s="162"/>
      <c r="I71" s="162"/>
      <c r="J71" s="162"/>
      <c r="K71" s="162"/>
      <c r="L71" s="162"/>
      <c r="M71" s="162"/>
      <c r="N71" s="161"/>
      <c r="O71" s="161"/>
      <c r="P71" s="161"/>
      <c r="Q71" s="161"/>
      <c r="R71" s="162"/>
      <c r="S71" s="162"/>
      <c r="T71" s="162"/>
      <c r="U71" s="162"/>
      <c r="V71" s="162"/>
      <c r="W71" s="162"/>
      <c r="X71" s="162"/>
      <c r="Y71" s="162"/>
      <c r="Z71" s="151"/>
      <c r="AA71" s="151"/>
      <c r="AB71" s="151"/>
      <c r="AC71" s="151"/>
      <c r="AD71" s="151"/>
      <c r="AE71" s="151"/>
      <c r="AF71" s="151"/>
      <c r="AG71" s="151" t="s">
        <v>130</v>
      </c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</row>
    <row r="72" spans="1:60" outlineLevel="2" x14ac:dyDescent="0.2">
      <c r="A72" s="158"/>
      <c r="B72" s="159"/>
      <c r="C72" s="192" t="s">
        <v>207</v>
      </c>
      <c r="D72" s="164"/>
      <c r="E72" s="165">
        <v>65.531999999999996</v>
      </c>
      <c r="F72" s="162"/>
      <c r="G72" s="162"/>
      <c r="H72" s="162"/>
      <c r="I72" s="162"/>
      <c r="J72" s="162"/>
      <c r="K72" s="162"/>
      <c r="L72" s="162"/>
      <c r="M72" s="162"/>
      <c r="N72" s="161"/>
      <c r="O72" s="161"/>
      <c r="P72" s="161"/>
      <c r="Q72" s="161"/>
      <c r="R72" s="162"/>
      <c r="S72" s="162"/>
      <c r="T72" s="162"/>
      <c r="U72" s="162"/>
      <c r="V72" s="162"/>
      <c r="W72" s="162"/>
      <c r="X72" s="162"/>
      <c r="Y72" s="162"/>
      <c r="Z72" s="151"/>
      <c r="AA72" s="151"/>
      <c r="AB72" s="151"/>
      <c r="AC72" s="151"/>
      <c r="AD72" s="151"/>
      <c r="AE72" s="151"/>
      <c r="AF72" s="151"/>
      <c r="AG72" s="151" t="s">
        <v>132</v>
      </c>
      <c r="AH72" s="151">
        <v>5</v>
      </c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</row>
    <row r="73" spans="1:60" ht="33.75" outlineLevel="1" x14ac:dyDescent="0.2">
      <c r="A73" s="174">
        <v>21</v>
      </c>
      <c r="B73" s="175" t="s">
        <v>208</v>
      </c>
      <c r="C73" s="191" t="s">
        <v>209</v>
      </c>
      <c r="D73" s="176" t="s">
        <v>194</v>
      </c>
      <c r="E73" s="177">
        <v>13.057</v>
      </c>
      <c r="F73" s="178"/>
      <c r="G73" s="179">
        <f>ROUND(E73*F73,2)</f>
        <v>0</v>
      </c>
      <c r="H73" s="178"/>
      <c r="I73" s="179">
        <f>ROUND(E73*H73,2)</f>
        <v>0</v>
      </c>
      <c r="J73" s="178"/>
      <c r="K73" s="179">
        <f>ROUND(E73*J73,2)</f>
        <v>0</v>
      </c>
      <c r="L73" s="179">
        <v>21</v>
      </c>
      <c r="M73" s="179">
        <f>G73*(1+L73/100)</f>
        <v>0</v>
      </c>
      <c r="N73" s="177">
        <v>2.4599999999999999E-3</v>
      </c>
      <c r="O73" s="177">
        <f>ROUND(E73*N73,2)</f>
        <v>0.03</v>
      </c>
      <c r="P73" s="177">
        <v>0</v>
      </c>
      <c r="Q73" s="177">
        <f>ROUND(E73*P73,2)</f>
        <v>0</v>
      </c>
      <c r="R73" s="179" t="s">
        <v>182</v>
      </c>
      <c r="S73" s="179" t="s">
        <v>124</v>
      </c>
      <c r="T73" s="180" t="s">
        <v>125</v>
      </c>
      <c r="U73" s="162">
        <v>0.29625000000000001</v>
      </c>
      <c r="V73" s="162">
        <f>ROUND(E73*U73,2)</f>
        <v>3.87</v>
      </c>
      <c r="W73" s="162"/>
      <c r="X73" s="162" t="s">
        <v>126</v>
      </c>
      <c r="Y73" s="162" t="s">
        <v>127</v>
      </c>
      <c r="Z73" s="151"/>
      <c r="AA73" s="151"/>
      <c r="AB73" s="151"/>
      <c r="AC73" s="151"/>
      <c r="AD73" s="151"/>
      <c r="AE73" s="151"/>
      <c r="AF73" s="151"/>
      <c r="AG73" s="151" t="s">
        <v>128</v>
      </c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1"/>
      <c r="BB73" s="151"/>
      <c r="BC73" s="151"/>
      <c r="BD73" s="151"/>
      <c r="BE73" s="151"/>
      <c r="BF73" s="151"/>
      <c r="BG73" s="151"/>
      <c r="BH73" s="151"/>
    </row>
    <row r="74" spans="1:60" outlineLevel="2" x14ac:dyDescent="0.2">
      <c r="A74" s="158"/>
      <c r="B74" s="159"/>
      <c r="C74" s="254" t="s">
        <v>195</v>
      </c>
      <c r="D74" s="255"/>
      <c r="E74" s="255"/>
      <c r="F74" s="255"/>
      <c r="G74" s="255"/>
      <c r="H74" s="162"/>
      <c r="I74" s="162"/>
      <c r="J74" s="162"/>
      <c r="K74" s="162"/>
      <c r="L74" s="162"/>
      <c r="M74" s="162"/>
      <c r="N74" s="161"/>
      <c r="O74" s="161"/>
      <c r="P74" s="161"/>
      <c r="Q74" s="161"/>
      <c r="R74" s="162"/>
      <c r="S74" s="162"/>
      <c r="T74" s="162"/>
      <c r="U74" s="162"/>
      <c r="V74" s="162"/>
      <c r="W74" s="162"/>
      <c r="X74" s="162"/>
      <c r="Y74" s="162"/>
      <c r="Z74" s="151"/>
      <c r="AA74" s="151"/>
      <c r="AB74" s="151"/>
      <c r="AC74" s="151"/>
      <c r="AD74" s="151"/>
      <c r="AE74" s="151"/>
      <c r="AF74" s="151"/>
      <c r="AG74" s="151" t="s">
        <v>130</v>
      </c>
      <c r="AH74" s="151"/>
      <c r="AI74" s="151"/>
      <c r="AJ74" s="151"/>
      <c r="AK74" s="151"/>
      <c r="AL74" s="151"/>
      <c r="AM74" s="15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</row>
    <row r="75" spans="1:60" outlineLevel="2" x14ac:dyDescent="0.2">
      <c r="A75" s="158"/>
      <c r="B75" s="159"/>
      <c r="C75" s="192" t="s">
        <v>203</v>
      </c>
      <c r="D75" s="164"/>
      <c r="E75" s="165">
        <v>13.057</v>
      </c>
      <c r="F75" s="162"/>
      <c r="G75" s="162"/>
      <c r="H75" s="162"/>
      <c r="I75" s="162"/>
      <c r="J75" s="162"/>
      <c r="K75" s="162"/>
      <c r="L75" s="162"/>
      <c r="M75" s="162"/>
      <c r="N75" s="161"/>
      <c r="O75" s="161"/>
      <c r="P75" s="161"/>
      <c r="Q75" s="161"/>
      <c r="R75" s="162"/>
      <c r="S75" s="162"/>
      <c r="T75" s="162"/>
      <c r="U75" s="162"/>
      <c r="V75" s="162"/>
      <c r="W75" s="162"/>
      <c r="X75" s="162"/>
      <c r="Y75" s="162"/>
      <c r="Z75" s="151"/>
      <c r="AA75" s="151"/>
      <c r="AB75" s="151"/>
      <c r="AC75" s="151"/>
      <c r="AD75" s="151"/>
      <c r="AE75" s="151"/>
      <c r="AF75" s="151"/>
      <c r="AG75" s="151" t="s">
        <v>132</v>
      </c>
      <c r="AH75" s="151">
        <v>0</v>
      </c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</row>
    <row r="76" spans="1:60" outlineLevel="1" x14ac:dyDescent="0.2">
      <c r="A76" s="174">
        <v>22</v>
      </c>
      <c r="B76" s="175" t="s">
        <v>210</v>
      </c>
      <c r="C76" s="191" t="s">
        <v>211</v>
      </c>
      <c r="D76" s="176" t="s">
        <v>122</v>
      </c>
      <c r="E76" s="177">
        <v>337.28521999999998</v>
      </c>
      <c r="F76" s="178"/>
      <c r="G76" s="179">
        <f>ROUND(E76*F76,2)</f>
        <v>0</v>
      </c>
      <c r="H76" s="178"/>
      <c r="I76" s="179">
        <f>ROUND(E76*H76,2)</f>
        <v>0</v>
      </c>
      <c r="J76" s="178"/>
      <c r="K76" s="179">
        <f>ROUND(E76*J76,2)</f>
        <v>0</v>
      </c>
      <c r="L76" s="179">
        <v>21</v>
      </c>
      <c r="M76" s="179">
        <f>G76*(1+L76/100)</f>
        <v>0</v>
      </c>
      <c r="N76" s="177">
        <v>0</v>
      </c>
      <c r="O76" s="177">
        <f>ROUND(E76*N76,2)</f>
        <v>0</v>
      </c>
      <c r="P76" s="177">
        <v>0</v>
      </c>
      <c r="Q76" s="177">
        <f>ROUND(E76*P76,2)</f>
        <v>0</v>
      </c>
      <c r="R76" s="179" t="s">
        <v>182</v>
      </c>
      <c r="S76" s="179" t="s">
        <v>124</v>
      </c>
      <c r="T76" s="180" t="s">
        <v>125</v>
      </c>
      <c r="U76" s="162">
        <v>0.1</v>
      </c>
      <c r="V76" s="162">
        <f>ROUND(E76*U76,2)</f>
        <v>33.729999999999997</v>
      </c>
      <c r="W76" s="162"/>
      <c r="X76" s="162" t="s">
        <v>126</v>
      </c>
      <c r="Y76" s="162" t="s">
        <v>127</v>
      </c>
      <c r="Z76" s="151"/>
      <c r="AA76" s="151"/>
      <c r="AB76" s="151"/>
      <c r="AC76" s="151"/>
      <c r="AD76" s="151"/>
      <c r="AE76" s="151"/>
      <c r="AF76" s="151"/>
      <c r="AG76" s="151" t="s">
        <v>183</v>
      </c>
      <c r="AH76" s="151"/>
      <c r="AI76" s="151"/>
      <c r="AJ76" s="151"/>
      <c r="AK76" s="151"/>
      <c r="AL76" s="151"/>
      <c r="AM76" s="15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  <c r="BH76" s="151"/>
    </row>
    <row r="77" spans="1:60" outlineLevel="2" x14ac:dyDescent="0.2">
      <c r="A77" s="158"/>
      <c r="B77" s="159"/>
      <c r="C77" s="192" t="s">
        <v>212</v>
      </c>
      <c r="D77" s="164"/>
      <c r="E77" s="165">
        <v>337.28521999999998</v>
      </c>
      <c r="F77" s="162"/>
      <c r="G77" s="162"/>
      <c r="H77" s="162"/>
      <c r="I77" s="162"/>
      <c r="J77" s="162"/>
      <c r="K77" s="162"/>
      <c r="L77" s="162"/>
      <c r="M77" s="162"/>
      <c r="N77" s="161"/>
      <c r="O77" s="161"/>
      <c r="P77" s="161"/>
      <c r="Q77" s="161"/>
      <c r="R77" s="162"/>
      <c r="S77" s="162"/>
      <c r="T77" s="162"/>
      <c r="U77" s="162"/>
      <c r="V77" s="162"/>
      <c r="W77" s="162"/>
      <c r="X77" s="162"/>
      <c r="Y77" s="162"/>
      <c r="Z77" s="151"/>
      <c r="AA77" s="151"/>
      <c r="AB77" s="151"/>
      <c r="AC77" s="151"/>
      <c r="AD77" s="151"/>
      <c r="AE77" s="151"/>
      <c r="AF77" s="151"/>
      <c r="AG77" s="151" t="s">
        <v>132</v>
      </c>
      <c r="AH77" s="151">
        <v>5</v>
      </c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</row>
    <row r="78" spans="1:60" ht="22.5" outlineLevel="1" x14ac:dyDescent="0.2">
      <c r="A78" s="174">
        <v>23</v>
      </c>
      <c r="B78" s="175" t="s">
        <v>213</v>
      </c>
      <c r="C78" s="191" t="s">
        <v>214</v>
      </c>
      <c r="D78" s="176" t="s">
        <v>122</v>
      </c>
      <c r="E78" s="177">
        <v>354.14947999999998</v>
      </c>
      <c r="F78" s="178"/>
      <c r="G78" s="179">
        <f>ROUND(E78*F78,2)</f>
        <v>0</v>
      </c>
      <c r="H78" s="178"/>
      <c r="I78" s="179">
        <f>ROUND(E78*H78,2)</f>
        <v>0</v>
      </c>
      <c r="J78" s="178"/>
      <c r="K78" s="179">
        <f>ROUND(E78*J78,2)</f>
        <v>0</v>
      </c>
      <c r="L78" s="179">
        <v>21</v>
      </c>
      <c r="M78" s="179">
        <f>G78*(1+L78/100)</f>
        <v>0</v>
      </c>
      <c r="N78" s="177">
        <v>1.8E-3</v>
      </c>
      <c r="O78" s="177">
        <f>ROUND(E78*N78,2)</f>
        <v>0.64</v>
      </c>
      <c r="P78" s="177">
        <v>0</v>
      </c>
      <c r="Q78" s="177">
        <f>ROUND(E78*P78,2)</f>
        <v>0</v>
      </c>
      <c r="R78" s="179" t="s">
        <v>215</v>
      </c>
      <c r="S78" s="179" t="s">
        <v>124</v>
      </c>
      <c r="T78" s="180" t="s">
        <v>125</v>
      </c>
      <c r="U78" s="162">
        <v>0</v>
      </c>
      <c r="V78" s="162">
        <f>ROUND(E78*U78,2)</f>
        <v>0</v>
      </c>
      <c r="W78" s="162"/>
      <c r="X78" s="162" t="s">
        <v>216</v>
      </c>
      <c r="Y78" s="162" t="s">
        <v>127</v>
      </c>
      <c r="Z78" s="151"/>
      <c r="AA78" s="151"/>
      <c r="AB78" s="151"/>
      <c r="AC78" s="151"/>
      <c r="AD78" s="151"/>
      <c r="AE78" s="151"/>
      <c r="AF78" s="151"/>
      <c r="AG78" s="151" t="s">
        <v>217</v>
      </c>
      <c r="AH78" s="151"/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/>
      <c r="BH78" s="151"/>
    </row>
    <row r="79" spans="1:60" outlineLevel="2" x14ac:dyDescent="0.2">
      <c r="A79" s="158"/>
      <c r="B79" s="159"/>
      <c r="C79" s="192" t="s">
        <v>218</v>
      </c>
      <c r="D79" s="164"/>
      <c r="E79" s="165">
        <v>354.14947999999998</v>
      </c>
      <c r="F79" s="162"/>
      <c r="G79" s="162"/>
      <c r="H79" s="162"/>
      <c r="I79" s="162"/>
      <c r="J79" s="162"/>
      <c r="K79" s="162"/>
      <c r="L79" s="162"/>
      <c r="M79" s="162"/>
      <c r="N79" s="161"/>
      <c r="O79" s="161"/>
      <c r="P79" s="161"/>
      <c r="Q79" s="161"/>
      <c r="R79" s="162"/>
      <c r="S79" s="162"/>
      <c r="T79" s="162"/>
      <c r="U79" s="162"/>
      <c r="V79" s="162"/>
      <c r="W79" s="162"/>
      <c r="X79" s="162"/>
      <c r="Y79" s="162"/>
      <c r="Z79" s="151"/>
      <c r="AA79" s="151"/>
      <c r="AB79" s="151"/>
      <c r="AC79" s="151"/>
      <c r="AD79" s="151"/>
      <c r="AE79" s="151"/>
      <c r="AF79" s="151"/>
      <c r="AG79" s="151" t="s">
        <v>132</v>
      </c>
      <c r="AH79" s="151">
        <v>5</v>
      </c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/>
      <c r="BH79" s="151"/>
    </row>
    <row r="80" spans="1:60" ht="22.5" outlineLevel="1" x14ac:dyDescent="0.2">
      <c r="A80" s="174">
        <v>24</v>
      </c>
      <c r="B80" s="175" t="s">
        <v>219</v>
      </c>
      <c r="C80" s="191" t="s">
        <v>220</v>
      </c>
      <c r="D80" s="176" t="s">
        <v>122</v>
      </c>
      <c r="E80" s="177">
        <v>354.14947999999998</v>
      </c>
      <c r="F80" s="178"/>
      <c r="G80" s="179">
        <f>ROUND(E80*F80,2)</f>
        <v>0</v>
      </c>
      <c r="H80" s="178"/>
      <c r="I80" s="179">
        <f>ROUND(E80*H80,2)</f>
        <v>0</v>
      </c>
      <c r="J80" s="178"/>
      <c r="K80" s="179">
        <f>ROUND(E80*J80,2)</f>
        <v>0</v>
      </c>
      <c r="L80" s="179">
        <v>21</v>
      </c>
      <c r="M80" s="179">
        <f>G80*(1+L80/100)</f>
        <v>0</v>
      </c>
      <c r="N80" s="177">
        <v>2.9999999999999997E-4</v>
      </c>
      <c r="O80" s="177">
        <f>ROUND(E80*N80,2)</f>
        <v>0.11</v>
      </c>
      <c r="P80" s="177">
        <v>0</v>
      </c>
      <c r="Q80" s="177">
        <f>ROUND(E80*P80,2)</f>
        <v>0</v>
      </c>
      <c r="R80" s="179" t="s">
        <v>215</v>
      </c>
      <c r="S80" s="179" t="s">
        <v>124</v>
      </c>
      <c r="T80" s="180" t="s">
        <v>125</v>
      </c>
      <c r="U80" s="162">
        <v>0</v>
      </c>
      <c r="V80" s="162">
        <f>ROUND(E80*U80,2)</f>
        <v>0</v>
      </c>
      <c r="W80" s="162"/>
      <c r="X80" s="162" t="s">
        <v>216</v>
      </c>
      <c r="Y80" s="162" t="s">
        <v>127</v>
      </c>
      <c r="Z80" s="151"/>
      <c r="AA80" s="151"/>
      <c r="AB80" s="151"/>
      <c r="AC80" s="151"/>
      <c r="AD80" s="151"/>
      <c r="AE80" s="151"/>
      <c r="AF80" s="151"/>
      <c r="AG80" s="151" t="s">
        <v>217</v>
      </c>
      <c r="AH80" s="151"/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  <c r="BH80" s="151"/>
    </row>
    <row r="81" spans="1:60" outlineLevel="2" x14ac:dyDescent="0.2">
      <c r="A81" s="158"/>
      <c r="B81" s="159"/>
      <c r="C81" s="192" t="s">
        <v>221</v>
      </c>
      <c r="D81" s="164"/>
      <c r="E81" s="165">
        <v>354.14947999999998</v>
      </c>
      <c r="F81" s="162"/>
      <c r="G81" s="162"/>
      <c r="H81" s="162"/>
      <c r="I81" s="162"/>
      <c r="J81" s="162"/>
      <c r="K81" s="162"/>
      <c r="L81" s="162"/>
      <c r="M81" s="162"/>
      <c r="N81" s="161"/>
      <c r="O81" s="161"/>
      <c r="P81" s="161"/>
      <c r="Q81" s="161"/>
      <c r="R81" s="162"/>
      <c r="S81" s="162"/>
      <c r="T81" s="162"/>
      <c r="U81" s="162"/>
      <c r="V81" s="162"/>
      <c r="W81" s="162"/>
      <c r="X81" s="162"/>
      <c r="Y81" s="162"/>
      <c r="Z81" s="151"/>
      <c r="AA81" s="151"/>
      <c r="AB81" s="151"/>
      <c r="AC81" s="151"/>
      <c r="AD81" s="151"/>
      <c r="AE81" s="151"/>
      <c r="AF81" s="151"/>
      <c r="AG81" s="151" t="s">
        <v>132</v>
      </c>
      <c r="AH81" s="151">
        <v>5</v>
      </c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151"/>
      <c r="BG81" s="151"/>
      <c r="BH81" s="151"/>
    </row>
    <row r="82" spans="1:60" outlineLevel="1" x14ac:dyDescent="0.2">
      <c r="A82" s="158">
        <v>25</v>
      </c>
      <c r="B82" s="159" t="s">
        <v>222</v>
      </c>
      <c r="C82" s="194" t="s">
        <v>223</v>
      </c>
      <c r="D82" s="160" t="s">
        <v>0</v>
      </c>
      <c r="E82" s="189"/>
      <c r="F82" s="163"/>
      <c r="G82" s="162">
        <f>ROUND(E82*F82,2)</f>
        <v>0</v>
      </c>
      <c r="H82" s="163"/>
      <c r="I82" s="162">
        <f>ROUND(E82*H82,2)</f>
        <v>0</v>
      </c>
      <c r="J82" s="163"/>
      <c r="K82" s="162">
        <f>ROUND(E82*J82,2)</f>
        <v>0</v>
      </c>
      <c r="L82" s="162">
        <v>21</v>
      </c>
      <c r="M82" s="162">
        <f>G82*(1+L82/100)</f>
        <v>0</v>
      </c>
      <c r="N82" s="161">
        <v>0</v>
      </c>
      <c r="O82" s="161">
        <f>ROUND(E82*N82,2)</f>
        <v>0</v>
      </c>
      <c r="P82" s="161">
        <v>0</v>
      </c>
      <c r="Q82" s="161">
        <f>ROUND(E82*P82,2)</f>
        <v>0</v>
      </c>
      <c r="R82" s="162" t="s">
        <v>182</v>
      </c>
      <c r="S82" s="162" t="s">
        <v>124</v>
      </c>
      <c r="T82" s="162" t="s">
        <v>125</v>
      </c>
      <c r="U82" s="162">
        <v>0</v>
      </c>
      <c r="V82" s="162">
        <f>ROUND(E82*U82,2)</f>
        <v>0</v>
      </c>
      <c r="W82" s="162"/>
      <c r="X82" s="162" t="s">
        <v>177</v>
      </c>
      <c r="Y82" s="162" t="s">
        <v>127</v>
      </c>
      <c r="Z82" s="151"/>
      <c r="AA82" s="151"/>
      <c r="AB82" s="151"/>
      <c r="AC82" s="151"/>
      <c r="AD82" s="151"/>
      <c r="AE82" s="151"/>
      <c r="AF82" s="151"/>
      <c r="AG82" s="151" t="s">
        <v>178</v>
      </c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1"/>
      <c r="BH82" s="151"/>
    </row>
    <row r="83" spans="1:60" outlineLevel="2" x14ac:dyDescent="0.2">
      <c r="A83" s="158"/>
      <c r="B83" s="159"/>
      <c r="C83" s="256" t="s">
        <v>224</v>
      </c>
      <c r="D83" s="257"/>
      <c r="E83" s="257"/>
      <c r="F83" s="257"/>
      <c r="G83" s="257"/>
      <c r="H83" s="162"/>
      <c r="I83" s="162"/>
      <c r="J83" s="162"/>
      <c r="K83" s="162"/>
      <c r="L83" s="162"/>
      <c r="M83" s="162"/>
      <c r="N83" s="161"/>
      <c r="O83" s="161"/>
      <c r="P83" s="161"/>
      <c r="Q83" s="161"/>
      <c r="R83" s="162"/>
      <c r="S83" s="162"/>
      <c r="T83" s="162"/>
      <c r="U83" s="162"/>
      <c r="V83" s="162"/>
      <c r="W83" s="162"/>
      <c r="X83" s="162"/>
      <c r="Y83" s="162"/>
      <c r="Z83" s="151"/>
      <c r="AA83" s="151"/>
      <c r="AB83" s="151"/>
      <c r="AC83" s="151"/>
      <c r="AD83" s="151"/>
      <c r="AE83" s="151"/>
      <c r="AF83" s="151"/>
      <c r="AG83" s="151" t="s">
        <v>130</v>
      </c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1"/>
      <c r="BD83" s="151"/>
      <c r="BE83" s="151"/>
      <c r="BF83" s="151"/>
      <c r="BG83" s="151"/>
      <c r="BH83" s="151"/>
    </row>
    <row r="84" spans="1:60" x14ac:dyDescent="0.2">
      <c r="A84" s="167" t="s">
        <v>118</v>
      </c>
      <c r="B84" s="168" t="s">
        <v>76</v>
      </c>
      <c r="C84" s="190" t="s">
        <v>77</v>
      </c>
      <c r="D84" s="169"/>
      <c r="E84" s="170"/>
      <c r="F84" s="171"/>
      <c r="G84" s="171">
        <f>SUMIF(AG85:AG94,"&lt;&gt;NOR",G85:G94)</f>
        <v>0</v>
      </c>
      <c r="H84" s="171"/>
      <c r="I84" s="171">
        <f>SUM(I85:I94)</f>
        <v>0</v>
      </c>
      <c r="J84" s="171"/>
      <c r="K84" s="171">
        <f>SUM(K85:K94)</f>
        <v>0</v>
      </c>
      <c r="L84" s="171"/>
      <c r="M84" s="171">
        <f>SUM(M85:M94)</f>
        <v>0</v>
      </c>
      <c r="N84" s="170"/>
      <c r="O84" s="170">
        <f>SUM(O85:O94)</f>
        <v>0.09</v>
      </c>
      <c r="P84" s="170"/>
      <c r="Q84" s="170">
        <f>SUM(Q85:Q94)</f>
        <v>0</v>
      </c>
      <c r="R84" s="171"/>
      <c r="S84" s="171"/>
      <c r="T84" s="172"/>
      <c r="U84" s="166"/>
      <c r="V84" s="166">
        <f>SUM(V85:V94)</f>
        <v>111.94</v>
      </c>
      <c r="W84" s="166"/>
      <c r="X84" s="166"/>
      <c r="Y84" s="166"/>
      <c r="AG84" t="s">
        <v>119</v>
      </c>
    </row>
    <row r="85" spans="1:60" ht="22.5" outlineLevel="1" x14ac:dyDescent="0.2">
      <c r="A85" s="174">
        <v>26</v>
      </c>
      <c r="B85" s="175" t="s">
        <v>225</v>
      </c>
      <c r="C85" s="191" t="s">
        <v>226</v>
      </c>
      <c r="D85" s="176" t="s">
        <v>122</v>
      </c>
      <c r="E85" s="177">
        <v>33.815199999999997</v>
      </c>
      <c r="F85" s="178"/>
      <c r="G85" s="179">
        <f>ROUND(E85*F85,2)</f>
        <v>0</v>
      </c>
      <c r="H85" s="178"/>
      <c r="I85" s="179">
        <f>ROUND(E85*H85,2)</f>
        <v>0</v>
      </c>
      <c r="J85" s="178"/>
      <c r="K85" s="179">
        <f>ROUND(E85*J85,2)</f>
        <v>0</v>
      </c>
      <c r="L85" s="179">
        <v>21</v>
      </c>
      <c r="M85" s="179">
        <f>G85*(1+L85/100)</f>
        <v>0</v>
      </c>
      <c r="N85" s="177">
        <v>0</v>
      </c>
      <c r="O85" s="177">
        <f>ROUND(E85*N85,2)</f>
        <v>0</v>
      </c>
      <c r="P85" s="177">
        <v>0</v>
      </c>
      <c r="Q85" s="177">
        <f>ROUND(E85*P85,2)</f>
        <v>0</v>
      </c>
      <c r="R85" s="179" t="s">
        <v>227</v>
      </c>
      <c r="S85" s="179" t="s">
        <v>124</v>
      </c>
      <c r="T85" s="180" t="s">
        <v>125</v>
      </c>
      <c r="U85" s="162">
        <v>0.37440000000000001</v>
      </c>
      <c r="V85" s="162">
        <f>ROUND(E85*U85,2)</f>
        <v>12.66</v>
      </c>
      <c r="W85" s="162"/>
      <c r="X85" s="162" t="s">
        <v>126</v>
      </c>
      <c r="Y85" s="162" t="s">
        <v>127</v>
      </c>
      <c r="Z85" s="151"/>
      <c r="AA85" s="151"/>
      <c r="AB85" s="151"/>
      <c r="AC85" s="151"/>
      <c r="AD85" s="151"/>
      <c r="AE85" s="151"/>
      <c r="AF85" s="151"/>
      <c r="AG85" s="151" t="s">
        <v>128</v>
      </c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1"/>
      <c r="BB85" s="151"/>
      <c r="BC85" s="151"/>
      <c r="BD85" s="151"/>
      <c r="BE85" s="151"/>
      <c r="BF85" s="151"/>
      <c r="BG85" s="151"/>
      <c r="BH85" s="151"/>
    </row>
    <row r="86" spans="1:60" outlineLevel="2" x14ac:dyDescent="0.2">
      <c r="A86" s="158"/>
      <c r="B86" s="159"/>
      <c r="C86" s="192" t="s">
        <v>228</v>
      </c>
      <c r="D86" s="164"/>
      <c r="E86" s="165">
        <v>5.7851999999999997</v>
      </c>
      <c r="F86" s="162"/>
      <c r="G86" s="162"/>
      <c r="H86" s="162"/>
      <c r="I86" s="162"/>
      <c r="J86" s="162"/>
      <c r="K86" s="162"/>
      <c r="L86" s="162"/>
      <c r="M86" s="162"/>
      <c r="N86" s="161"/>
      <c r="O86" s="161"/>
      <c r="P86" s="161"/>
      <c r="Q86" s="161"/>
      <c r="R86" s="162"/>
      <c r="S86" s="162"/>
      <c r="T86" s="162"/>
      <c r="U86" s="162"/>
      <c r="V86" s="162"/>
      <c r="W86" s="162"/>
      <c r="X86" s="162"/>
      <c r="Y86" s="162"/>
      <c r="Z86" s="151"/>
      <c r="AA86" s="151"/>
      <c r="AB86" s="151"/>
      <c r="AC86" s="151"/>
      <c r="AD86" s="151"/>
      <c r="AE86" s="151"/>
      <c r="AF86" s="151"/>
      <c r="AG86" s="151" t="s">
        <v>132</v>
      </c>
      <c r="AH86" s="151">
        <v>0</v>
      </c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1"/>
      <c r="BB86" s="151"/>
      <c r="BC86" s="151"/>
      <c r="BD86" s="151"/>
      <c r="BE86" s="151"/>
      <c r="BF86" s="151"/>
      <c r="BG86" s="151"/>
      <c r="BH86" s="151"/>
    </row>
    <row r="87" spans="1:60" outlineLevel="3" x14ac:dyDescent="0.2">
      <c r="A87" s="158"/>
      <c r="B87" s="159"/>
      <c r="C87" s="192" t="s">
        <v>229</v>
      </c>
      <c r="D87" s="164"/>
      <c r="E87" s="165">
        <v>5.2228000000000003</v>
      </c>
      <c r="F87" s="162"/>
      <c r="G87" s="162"/>
      <c r="H87" s="162"/>
      <c r="I87" s="162"/>
      <c r="J87" s="162"/>
      <c r="K87" s="162"/>
      <c r="L87" s="162"/>
      <c r="M87" s="162"/>
      <c r="N87" s="161"/>
      <c r="O87" s="161"/>
      <c r="P87" s="161"/>
      <c r="Q87" s="161"/>
      <c r="R87" s="162"/>
      <c r="S87" s="162"/>
      <c r="T87" s="162"/>
      <c r="U87" s="162"/>
      <c r="V87" s="162"/>
      <c r="W87" s="162"/>
      <c r="X87" s="162"/>
      <c r="Y87" s="162"/>
      <c r="Z87" s="151"/>
      <c r="AA87" s="151"/>
      <c r="AB87" s="151"/>
      <c r="AC87" s="151"/>
      <c r="AD87" s="151"/>
      <c r="AE87" s="151"/>
      <c r="AF87" s="151"/>
      <c r="AG87" s="151" t="s">
        <v>132</v>
      </c>
      <c r="AH87" s="151">
        <v>0</v>
      </c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1"/>
      <c r="BB87" s="151"/>
      <c r="BC87" s="151"/>
      <c r="BD87" s="151"/>
      <c r="BE87" s="151"/>
      <c r="BF87" s="151"/>
      <c r="BG87" s="151"/>
      <c r="BH87" s="151"/>
    </row>
    <row r="88" spans="1:60" outlineLevel="3" x14ac:dyDescent="0.2">
      <c r="A88" s="158"/>
      <c r="B88" s="159"/>
      <c r="C88" s="192" t="s">
        <v>230</v>
      </c>
      <c r="D88" s="164"/>
      <c r="E88" s="165">
        <v>22.807200000000002</v>
      </c>
      <c r="F88" s="162"/>
      <c r="G88" s="162"/>
      <c r="H88" s="162"/>
      <c r="I88" s="162"/>
      <c r="J88" s="162"/>
      <c r="K88" s="162"/>
      <c r="L88" s="162"/>
      <c r="M88" s="162"/>
      <c r="N88" s="161"/>
      <c r="O88" s="161"/>
      <c r="P88" s="161"/>
      <c r="Q88" s="161"/>
      <c r="R88" s="162"/>
      <c r="S88" s="162"/>
      <c r="T88" s="162"/>
      <c r="U88" s="162"/>
      <c r="V88" s="162"/>
      <c r="W88" s="162"/>
      <c r="X88" s="162"/>
      <c r="Y88" s="162"/>
      <c r="Z88" s="151"/>
      <c r="AA88" s="151"/>
      <c r="AB88" s="151"/>
      <c r="AC88" s="151"/>
      <c r="AD88" s="151"/>
      <c r="AE88" s="151"/>
      <c r="AF88" s="151"/>
      <c r="AG88" s="151" t="s">
        <v>132</v>
      </c>
      <c r="AH88" s="151">
        <v>0</v>
      </c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X88" s="151"/>
      <c r="AY88" s="151"/>
      <c r="AZ88" s="151"/>
      <c r="BA88" s="151"/>
      <c r="BB88" s="151"/>
      <c r="BC88" s="151"/>
      <c r="BD88" s="151"/>
      <c r="BE88" s="151"/>
      <c r="BF88" s="151"/>
      <c r="BG88" s="151"/>
      <c r="BH88" s="151"/>
    </row>
    <row r="89" spans="1:60" outlineLevel="1" x14ac:dyDescent="0.2">
      <c r="A89" s="174">
        <v>27</v>
      </c>
      <c r="B89" s="175" t="s">
        <v>231</v>
      </c>
      <c r="C89" s="191" t="s">
        <v>232</v>
      </c>
      <c r="D89" s="176" t="s">
        <v>122</v>
      </c>
      <c r="E89" s="177">
        <v>292</v>
      </c>
      <c r="F89" s="178"/>
      <c r="G89" s="179">
        <f>ROUND(E89*F89,2)</f>
        <v>0</v>
      </c>
      <c r="H89" s="178"/>
      <c r="I89" s="179">
        <f>ROUND(E89*H89,2)</f>
        <v>0</v>
      </c>
      <c r="J89" s="178"/>
      <c r="K89" s="179">
        <f>ROUND(E89*J89,2)</f>
        <v>0</v>
      </c>
      <c r="L89" s="179">
        <v>21</v>
      </c>
      <c r="M89" s="179">
        <f>G89*(1+L89/100)</f>
        <v>0</v>
      </c>
      <c r="N89" s="177">
        <v>0</v>
      </c>
      <c r="O89" s="177">
        <f>ROUND(E89*N89,2)</f>
        <v>0</v>
      </c>
      <c r="P89" s="177">
        <v>0</v>
      </c>
      <c r="Q89" s="177">
        <f>ROUND(E89*P89,2)</f>
        <v>0</v>
      </c>
      <c r="R89" s="179" t="s">
        <v>227</v>
      </c>
      <c r="S89" s="179" t="s">
        <v>124</v>
      </c>
      <c r="T89" s="180" t="s">
        <v>125</v>
      </c>
      <c r="U89" s="162">
        <v>0.34</v>
      </c>
      <c r="V89" s="162">
        <f>ROUND(E89*U89,2)</f>
        <v>99.28</v>
      </c>
      <c r="W89" s="162"/>
      <c r="X89" s="162" t="s">
        <v>126</v>
      </c>
      <c r="Y89" s="162" t="s">
        <v>127</v>
      </c>
      <c r="Z89" s="151"/>
      <c r="AA89" s="151"/>
      <c r="AB89" s="151"/>
      <c r="AC89" s="151"/>
      <c r="AD89" s="151"/>
      <c r="AE89" s="151"/>
      <c r="AF89" s="151"/>
      <c r="AG89" s="151" t="s">
        <v>183</v>
      </c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1"/>
      <c r="BB89" s="151"/>
      <c r="BC89" s="151"/>
      <c r="BD89" s="151"/>
      <c r="BE89" s="151"/>
      <c r="BF89" s="151"/>
      <c r="BG89" s="151"/>
      <c r="BH89" s="151"/>
    </row>
    <row r="90" spans="1:60" outlineLevel="2" x14ac:dyDescent="0.2">
      <c r="A90" s="158"/>
      <c r="B90" s="159"/>
      <c r="C90" s="192" t="s">
        <v>188</v>
      </c>
      <c r="D90" s="164"/>
      <c r="E90" s="165">
        <v>292</v>
      </c>
      <c r="F90" s="162"/>
      <c r="G90" s="162"/>
      <c r="H90" s="162"/>
      <c r="I90" s="162"/>
      <c r="J90" s="162"/>
      <c r="K90" s="162"/>
      <c r="L90" s="162"/>
      <c r="M90" s="162"/>
      <c r="N90" s="161"/>
      <c r="O90" s="161"/>
      <c r="P90" s="161"/>
      <c r="Q90" s="161"/>
      <c r="R90" s="162"/>
      <c r="S90" s="162"/>
      <c r="T90" s="162"/>
      <c r="U90" s="162"/>
      <c r="V90" s="162"/>
      <c r="W90" s="162"/>
      <c r="X90" s="162"/>
      <c r="Y90" s="162"/>
      <c r="Z90" s="151"/>
      <c r="AA90" s="151"/>
      <c r="AB90" s="151"/>
      <c r="AC90" s="151"/>
      <c r="AD90" s="151"/>
      <c r="AE90" s="151"/>
      <c r="AF90" s="151"/>
      <c r="AG90" s="151" t="s">
        <v>132</v>
      </c>
      <c r="AH90" s="151">
        <v>0</v>
      </c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  <c r="AX90" s="151"/>
      <c r="AY90" s="151"/>
      <c r="AZ90" s="151"/>
      <c r="BA90" s="151"/>
      <c r="BB90" s="151"/>
      <c r="BC90" s="151"/>
      <c r="BD90" s="151"/>
      <c r="BE90" s="151"/>
      <c r="BF90" s="151"/>
      <c r="BG90" s="151"/>
      <c r="BH90" s="151"/>
    </row>
    <row r="91" spans="1:60" ht="22.5" outlineLevel="1" x14ac:dyDescent="0.2">
      <c r="A91" s="174">
        <v>28</v>
      </c>
      <c r="B91" s="175" t="s">
        <v>233</v>
      </c>
      <c r="C91" s="191" t="s">
        <v>234</v>
      </c>
      <c r="D91" s="176" t="s">
        <v>235</v>
      </c>
      <c r="E91" s="177">
        <v>3.5505800000000001</v>
      </c>
      <c r="F91" s="178"/>
      <c r="G91" s="179">
        <f>ROUND(E91*F91,2)</f>
        <v>0</v>
      </c>
      <c r="H91" s="178"/>
      <c r="I91" s="179">
        <f>ROUND(E91*H91,2)</f>
        <v>0</v>
      </c>
      <c r="J91" s="178"/>
      <c r="K91" s="179">
        <f>ROUND(E91*J91,2)</f>
        <v>0</v>
      </c>
      <c r="L91" s="179">
        <v>21</v>
      </c>
      <c r="M91" s="179">
        <f>G91*(1+L91/100)</f>
        <v>0</v>
      </c>
      <c r="N91" s="177">
        <v>2.5000000000000001E-2</v>
      </c>
      <c r="O91" s="177">
        <f>ROUND(E91*N91,2)</f>
        <v>0.09</v>
      </c>
      <c r="P91" s="177">
        <v>0</v>
      </c>
      <c r="Q91" s="177">
        <f>ROUND(E91*P91,2)</f>
        <v>0</v>
      </c>
      <c r="R91" s="179" t="s">
        <v>215</v>
      </c>
      <c r="S91" s="179" t="s">
        <v>125</v>
      </c>
      <c r="T91" s="180" t="s">
        <v>125</v>
      </c>
      <c r="U91" s="162">
        <v>0</v>
      </c>
      <c r="V91" s="162">
        <f>ROUND(E91*U91,2)</f>
        <v>0</v>
      </c>
      <c r="W91" s="162"/>
      <c r="X91" s="162" t="s">
        <v>216</v>
      </c>
      <c r="Y91" s="162" t="s">
        <v>127</v>
      </c>
      <c r="Z91" s="151"/>
      <c r="AA91" s="151"/>
      <c r="AB91" s="151"/>
      <c r="AC91" s="151"/>
      <c r="AD91" s="151"/>
      <c r="AE91" s="151"/>
      <c r="AF91" s="151"/>
      <c r="AG91" s="151" t="s">
        <v>236</v>
      </c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1"/>
      <c r="BB91" s="151"/>
      <c r="BC91" s="151"/>
      <c r="BD91" s="151"/>
      <c r="BE91" s="151"/>
      <c r="BF91" s="151"/>
      <c r="BG91" s="151"/>
      <c r="BH91" s="151"/>
    </row>
    <row r="92" spans="1:60" outlineLevel="2" x14ac:dyDescent="0.2">
      <c r="A92" s="158"/>
      <c r="B92" s="159"/>
      <c r="C92" s="192" t="s">
        <v>237</v>
      </c>
      <c r="D92" s="164"/>
      <c r="E92" s="165">
        <v>3.5505800000000001</v>
      </c>
      <c r="F92" s="162"/>
      <c r="G92" s="162"/>
      <c r="H92" s="162"/>
      <c r="I92" s="162"/>
      <c r="J92" s="162"/>
      <c r="K92" s="162"/>
      <c r="L92" s="162"/>
      <c r="M92" s="162"/>
      <c r="N92" s="161"/>
      <c r="O92" s="161"/>
      <c r="P92" s="161"/>
      <c r="Q92" s="161"/>
      <c r="R92" s="162"/>
      <c r="S92" s="162"/>
      <c r="T92" s="162"/>
      <c r="U92" s="162"/>
      <c r="V92" s="162"/>
      <c r="W92" s="162"/>
      <c r="X92" s="162"/>
      <c r="Y92" s="162"/>
      <c r="Z92" s="151"/>
      <c r="AA92" s="151"/>
      <c r="AB92" s="151"/>
      <c r="AC92" s="151"/>
      <c r="AD92" s="151"/>
      <c r="AE92" s="151"/>
      <c r="AF92" s="151"/>
      <c r="AG92" s="151" t="s">
        <v>132</v>
      </c>
      <c r="AH92" s="151">
        <v>0</v>
      </c>
      <c r="AI92" s="151"/>
      <c r="AJ92" s="151"/>
      <c r="AK92" s="151"/>
      <c r="AL92" s="151"/>
      <c r="AM92" s="151"/>
      <c r="AN92" s="151"/>
      <c r="AO92" s="151"/>
      <c r="AP92" s="151"/>
      <c r="AQ92" s="151"/>
      <c r="AR92" s="151"/>
      <c r="AS92" s="151"/>
      <c r="AT92" s="151"/>
      <c r="AU92" s="151"/>
      <c r="AV92" s="151"/>
      <c r="AW92" s="151"/>
      <c r="AX92" s="151"/>
      <c r="AY92" s="151"/>
      <c r="AZ92" s="151"/>
      <c r="BA92" s="151"/>
      <c r="BB92" s="151"/>
      <c r="BC92" s="151"/>
      <c r="BD92" s="151"/>
      <c r="BE92" s="151"/>
      <c r="BF92" s="151"/>
      <c r="BG92" s="151"/>
      <c r="BH92" s="151"/>
    </row>
    <row r="93" spans="1:60" outlineLevel="1" x14ac:dyDescent="0.2">
      <c r="A93" s="158">
        <v>29</v>
      </c>
      <c r="B93" s="159" t="s">
        <v>238</v>
      </c>
      <c r="C93" s="194" t="s">
        <v>239</v>
      </c>
      <c r="D93" s="160" t="s">
        <v>0</v>
      </c>
      <c r="E93" s="189"/>
      <c r="F93" s="163"/>
      <c r="G93" s="162">
        <f>ROUND(E93*F93,2)</f>
        <v>0</v>
      </c>
      <c r="H93" s="163"/>
      <c r="I93" s="162">
        <f>ROUND(E93*H93,2)</f>
        <v>0</v>
      </c>
      <c r="J93" s="163"/>
      <c r="K93" s="162">
        <f>ROUND(E93*J93,2)</f>
        <v>0</v>
      </c>
      <c r="L93" s="162">
        <v>21</v>
      </c>
      <c r="M93" s="162">
        <f>G93*(1+L93/100)</f>
        <v>0</v>
      </c>
      <c r="N93" s="161">
        <v>0</v>
      </c>
      <c r="O93" s="161">
        <f>ROUND(E93*N93,2)</f>
        <v>0</v>
      </c>
      <c r="P93" s="161">
        <v>0</v>
      </c>
      <c r="Q93" s="161">
        <f>ROUND(E93*P93,2)</f>
        <v>0</v>
      </c>
      <c r="R93" s="162" t="s">
        <v>227</v>
      </c>
      <c r="S93" s="162" t="s">
        <v>124</v>
      </c>
      <c r="T93" s="162" t="s">
        <v>125</v>
      </c>
      <c r="U93" s="162">
        <v>0</v>
      </c>
      <c r="V93" s="162">
        <f>ROUND(E93*U93,2)</f>
        <v>0</v>
      </c>
      <c r="W93" s="162"/>
      <c r="X93" s="162" t="s">
        <v>177</v>
      </c>
      <c r="Y93" s="162" t="s">
        <v>127</v>
      </c>
      <c r="Z93" s="151"/>
      <c r="AA93" s="151"/>
      <c r="AB93" s="151"/>
      <c r="AC93" s="151"/>
      <c r="AD93" s="151"/>
      <c r="AE93" s="151"/>
      <c r="AF93" s="151"/>
      <c r="AG93" s="151" t="s">
        <v>178</v>
      </c>
      <c r="AH93" s="151"/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151"/>
      <c r="BB93" s="151"/>
      <c r="BC93" s="151"/>
      <c r="BD93" s="151"/>
      <c r="BE93" s="151"/>
      <c r="BF93" s="151"/>
      <c r="BG93" s="151"/>
      <c r="BH93" s="151"/>
    </row>
    <row r="94" spans="1:60" outlineLevel="2" x14ac:dyDescent="0.2">
      <c r="A94" s="158"/>
      <c r="B94" s="159"/>
      <c r="C94" s="256" t="s">
        <v>224</v>
      </c>
      <c r="D94" s="257"/>
      <c r="E94" s="257"/>
      <c r="F94" s="257"/>
      <c r="G94" s="257"/>
      <c r="H94" s="162"/>
      <c r="I94" s="162"/>
      <c r="J94" s="162"/>
      <c r="K94" s="162"/>
      <c r="L94" s="162"/>
      <c r="M94" s="162"/>
      <c r="N94" s="161"/>
      <c r="O94" s="161"/>
      <c r="P94" s="161"/>
      <c r="Q94" s="161"/>
      <c r="R94" s="162"/>
      <c r="S94" s="162"/>
      <c r="T94" s="162"/>
      <c r="U94" s="162"/>
      <c r="V94" s="162"/>
      <c r="W94" s="162"/>
      <c r="X94" s="162"/>
      <c r="Y94" s="162"/>
      <c r="Z94" s="151"/>
      <c r="AA94" s="151"/>
      <c r="AB94" s="151"/>
      <c r="AC94" s="151"/>
      <c r="AD94" s="151"/>
      <c r="AE94" s="151"/>
      <c r="AF94" s="151"/>
      <c r="AG94" s="151" t="s">
        <v>130</v>
      </c>
      <c r="AH94" s="151"/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1"/>
      <c r="BB94" s="151"/>
      <c r="BC94" s="151"/>
      <c r="BD94" s="151"/>
      <c r="BE94" s="151"/>
      <c r="BF94" s="151"/>
      <c r="BG94" s="151"/>
      <c r="BH94" s="151"/>
    </row>
    <row r="95" spans="1:60" x14ac:dyDescent="0.2">
      <c r="A95" s="167" t="s">
        <v>118</v>
      </c>
      <c r="B95" s="168" t="s">
        <v>78</v>
      </c>
      <c r="C95" s="190" t="s">
        <v>79</v>
      </c>
      <c r="D95" s="169"/>
      <c r="E95" s="170"/>
      <c r="F95" s="171"/>
      <c r="G95" s="171">
        <f>SUMIF(AG96:AG116,"&lt;&gt;NOR",G96:G116)</f>
        <v>0</v>
      </c>
      <c r="H95" s="171"/>
      <c r="I95" s="171">
        <f>SUM(I96:I116)</f>
        <v>0</v>
      </c>
      <c r="J95" s="171"/>
      <c r="K95" s="171">
        <f>SUM(K96:K116)</f>
        <v>0</v>
      </c>
      <c r="L95" s="171"/>
      <c r="M95" s="171">
        <f>SUM(M96:M116)</f>
        <v>0</v>
      </c>
      <c r="N95" s="170"/>
      <c r="O95" s="170">
        <f>SUM(O96:O116)</f>
        <v>1.83</v>
      </c>
      <c r="P95" s="170"/>
      <c r="Q95" s="170">
        <f>SUM(Q96:Q116)</f>
        <v>0</v>
      </c>
      <c r="R95" s="171"/>
      <c r="S95" s="171"/>
      <c r="T95" s="172"/>
      <c r="U95" s="166"/>
      <c r="V95" s="166">
        <f>SUM(V96:V116)</f>
        <v>78.14</v>
      </c>
      <c r="W95" s="166"/>
      <c r="X95" s="166"/>
      <c r="Y95" s="166"/>
      <c r="AG95" t="s">
        <v>119</v>
      </c>
    </row>
    <row r="96" spans="1:60" ht="22.5" outlineLevel="1" x14ac:dyDescent="0.2">
      <c r="A96" s="182">
        <v>30</v>
      </c>
      <c r="B96" s="183" t="s">
        <v>240</v>
      </c>
      <c r="C96" s="193" t="s">
        <v>241</v>
      </c>
      <c r="D96" s="184" t="s">
        <v>242</v>
      </c>
      <c r="E96" s="185">
        <v>1</v>
      </c>
      <c r="F96" s="186"/>
      <c r="G96" s="187">
        <f>ROUND(E96*F96,2)</f>
        <v>0</v>
      </c>
      <c r="H96" s="186"/>
      <c r="I96" s="187">
        <f>ROUND(E96*H96,2)</f>
        <v>0</v>
      </c>
      <c r="J96" s="186"/>
      <c r="K96" s="187">
        <f>ROUND(E96*J96,2)</f>
        <v>0</v>
      </c>
      <c r="L96" s="187">
        <v>21</v>
      </c>
      <c r="M96" s="187">
        <f>G96*(1+L96/100)</f>
        <v>0</v>
      </c>
      <c r="N96" s="185">
        <v>0.14369000000000001</v>
      </c>
      <c r="O96" s="185">
        <f>ROUND(E96*N96,2)</f>
        <v>0.14000000000000001</v>
      </c>
      <c r="P96" s="185">
        <v>0</v>
      </c>
      <c r="Q96" s="185">
        <f>ROUND(E96*P96,2)</f>
        <v>0</v>
      </c>
      <c r="R96" s="187" t="s">
        <v>243</v>
      </c>
      <c r="S96" s="187" t="s">
        <v>124</v>
      </c>
      <c r="T96" s="188" t="s">
        <v>125</v>
      </c>
      <c r="U96" s="162">
        <v>30</v>
      </c>
      <c r="V96" s="162">
        <f>ROUND(E96*U96,2)</f>
        <v>30</v>
      </c>
      <c r="W96" s="162"/>
      <c r="X96" s="162" t="s">
        <v>126</v>
      </c>
      <c r="Y96" s="162" t="s">
        <v>127</v>
      </c>
      <c r="Z96" s="151"/>
      <c r="AA96" s="151"/>
      <c r="AB96" s="151"/>
      <c r="AC96" s="151"/>
      <c r="AD96" s="151"/>
      <c r="AE96" s="151"/>
      <c r="AF96" s="151"/>
      <c r="AG96" s="151" t="s">
        <v>128</v>
      </c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1"/>
      <c r="AZ96" s="151"/>
      <c r="BA96" s="151"/>
      <c r="BB96" s="151"/>
      <c r="BC96" s="151"/>
      <c r="BD96" s="151"/>
      <c r="BE96" s="151"/>
      <c r="BF96" s="151"/>
      <c r="BG96" s="151"/>
      <c r="BH96" s="151"/>
    </row>
    <row r="97" spans="1:60" outlineLevel="1" x14ac:dyDescent="0.2">
      <c r="A97" s="174">
        <v>31</v>
      </c>
      <c r="B97" s="175" t="s">
        <v>244</v>
      </c>
      <c r="C97" s="191" t="s">
        <v>245</v>
      </c>
      <c r="D97" s="176" t="s">
        <v>235</v>
      </c>
      <c r="E97" s="177">
        <v>2.1198999999999999</v>
      </c>
      <c r="F97" s="178"/>
      <c r="G97" s="179">
        <f>ROUND(E97*F97,2)</f>
        <v>0</v>
      </c>
      <c r="H97" s="178"/>
      <c r="I97" s="179">
        <f>ROUND(E97*H97,2)</f>
        <v>0</v>
      </c>
      <c r="J97" s="178"/>
      <c r="K97" s="179">
        <f>ROUND(E97*J97,2)</f>
        <v>0</v>
      </c>
      <c r="L97" s="179">
        <v>21</v>
      </c>
      <c r="M97" s="179">
        <f>G97*(1+L97/100)</f>
        <v>0</v>
      </c>
      <c r="N97" s="177">
        <v>2.2970000000000001E-2</v>
      </c>
      <c r="O97" s="177">
        <f>ROUND(E97*N97,2)</f>
        <v>0.05</v>
      </c>
      <c r="P97" s="177">
        <v>0</v>
      </c>
      <c r="Q97" s="177">
        <f>ROUND(E97*P97,2)</f>
        <v>0</v>
      </c>
      <c r="R97" s="179" t="s">
        <v>243</v>
      </c>
      <c r="S97" s="179" t="s">
        <v>124</v>
      </c>
      <c r="T97" s="180" t="s">
        <v>125</v>
      </c>
      <c r="U97" s="162">
        <v>0</v>
      </c>
      <c r="V97" s="162">
        <f>ROUND(E97*U97,2)</f>
        <v>0</v>
      </c>
      <c r="W97" s="162"/>
      <c r="X97" s="162" t="s">
        <v>126</v>
      </c>
      <c r="Y97" s="162" t="s">
        <v>127</v>
      </c>
      <c r="Z97" s="151"/>
      <c r="AA97" s="151"/>
      <c r="AB97" s="151"/>
      <c r="AC97" s="151"/>
      <c r="AD97" s="151"/>
      <c r="AE97" s="151"/>
      <c r="AF97" s="151"/>
      <c r="AG97" s="151" t="s">
        <v>128</v>
      </c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1"/>
      <c r="BB97" s="151"/>
      <c r="BC97" s="151"/>
      <c r="BD97" s="151"/>
      <c r="BE97" s="151"/>
      <c r="BF97" s="151"/>
      <c r="BG97" s="151"/>
      <c r="BH97" s="151"/>
    </row>
    <row r="98" spans="1:60" outlineLevel="2" x14ac:dyDescent="0.2">
      <c r="A98" s="158"/>
      <c r="B98" s="159"/>
      <c r="C98" s="192" t="s">
        <v>246</v>
      </c>
      <c r="D98" s="164"/>
      <c r="E98" s="165">
        <v>0.65442999999999996</v>
      </c>
      <c r="F98" s="162"/>
      <c r="G98" s="162"/>
      <c r="H98" s="162"/>
      <c r="I98" s="162"/>
      <c r="J98" s="162"/>
      <c r="K98" s="162"/>
      <c r="L98" s="162"/>
      <c r="M98" s="162"/>
      <c r="N98" s="161"/>
      <c r="O98" s="161"/>
      <c r="P98" s="161"/>
      <c r="Q98" s="161"/>
      <c r="R98" s="162"/>
      <c r="S98" s="162"/>
      <c r="T98" s="162"/>
      <c r="U98" s="162"/>
      <c r="V98" s="162"/>
      <c r="W98" s="162"/>
      <c r="X98" s="162"/>
      <c r="Y98" s="162"/>
      <c r="Z98" s="151"/>
      <c r="AA98" s="151"/>
      <c r="AB98" s="151"/>
      <c r="AC98" s="151"/>
      <c r="AD98" s="151"/>
      <c r="AE98" s="151"/>
      <c r="AF98" s="151"/>
      <c r="AG98" s="151" t="s">
        <v>132</v>
      </c>
      <c r="AH98" s="151">
        <v>5</v>
      </c>
      <c r="AI98" s="151"/>
      <c r="AJ98" s="151"/>
      <c r="AK98" s="151"/>
      <c r="AL98" s="151"/>
      <c r="AM98" s="151"/>
      <c r="AN98" s="151"/>
      <c r="AO98" s="151"/>
      <c r="AP98" s="151"/>
      <c r="AQ98" s="151"/>
      <c r="AR98" s="151"/>
      <c r="AS98" s="151"/>
      <c r="AT98" s="151"/>
      <c r="AU98" s="151"/>
      <c r="AV98" s="151"/>
      <c r="AW98" s="151"/>
      <c r="AX98" s="151"/>
      <c r="AY98" s="151"/>
      <c r="AZ98" s="151"/>
      <c r="BA98" s="151"/>
      <c r="BB98" s="151"/>
      <c r="BC98" s="151"/>
      <c r="BD98" s="151"/>
      <c r="BE98" s="151"/>
      <c r="BF98" s="151"/>
      <c r="BG98" s="151"/>
      <c r="BH98" s="151"/>
    </row>
    <row r="99" spans="1:60" outlineLevel="3" x14ac:dyDescent="0.2">
      <c r="A99" s="158"/>
      <c r="B99" s="159"/>
      <c r="C99" s="192" t="s">
        <v>247</v>
      </c>
      <c r="D99" s="164"/>
      <c r="E99" s="165">
        <v>0.74792000000000003</v>
      </c>
      <c r="F99" s="162"/>
      <c r="G99" s="162"/>
      <c r="H99" s="162"/>
      <c r="I99" s="162"/>
      <c r="J99" s="162"/>
      <c r="K99" s="162"/>
      <c r="L99" s="162"/>
      <c r="M99" s="162"/>
      <c r="N99" s="161"/>
      <c r="O99" s="161"/>
      <c r="P99" s="161"/>
      <c r="Q99" s="161"/>
      <c r="R99" s="162"/>
      <c r="S99" s="162"/>
      <c r="T99" s="162"/>
      <c r="U99" s="162"/>
      <c r="V99" s="162"/>
      <c r="W99" s="162"/>
      <c r="X99" s="162"/>
      <c r="Y99" s="162"/>
      <c r="Z99" s="151"/>
      <c r="AA99" s="151"/>
      <c r="AB99" s="151"/>
      <c r="AC99" s="151"/>
      <c r="AD99" s="151"/>
      <c r="AE99" s="151"/>
      <c r="AF99" s="151"/>
      <c r="AG99" s="151" t="s">
        <v>132</v>
      </c>
      <c r="AH99" s="151">
        <v>5</v>
      </c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1"/>
      <c r="AU99" s="151"/>
      <c r="AV99" s="151"/>
      <c r="AW99" s="151"/>
      <c r="AX99" s="151"/>
      <c r="AY99" s="151"/>
      <c r="AZ99" s="151"/>
      <c r="BA99" s="151"/>
      <c r="BB99" s="151"/>
      <c r="BC99" s="151"/>
      <c r="BD99" s="151"/>
      <c r="BE99" s="151"/>
      <c r="BF99" s="151"/>
      <c r="BG99" s="151"/>
      <c r="BH99" s="151"/>
    </row>
    <row r="100" spans="1:60" outlineLevel="3" x14ac:dyDescent="0.2">
      <c r="A100" s="158"/>
      <c r="B100" s="159"/>
      <c r="C100" s="192" t="s">
        <v>248</v>
      </c>
      <c r="D100" s="164"/>
      <c r="E100" s="165">
        <v>0.71755000000000002</v>
      </c>
      <c r="F100" s="162"/>
      <c r="G100" s="162"/>
      <c r="H100" s="162"/>
      <c r="I100" s="162"/>
      <c r="J100" s="162"/>
      <c r="K100" s="162"/>
      <c r="L100" s="162"/>
      <c r="M100" s="162"/>
      <c r="N100" s="161"/>
      <c r="O100" s="161"/>
      <c r="P100" s="161"/>
      <c r="Q100" s="161"/>
      <c r="R100" s="162"/>
      <c r="S100" s="162"/>
      <c r="T100" s="162"/>
      <c r="U100" s="162"/>
      <c r="V100" s="162"/>
      <c r="W100" s="162"/>
      <c r="X100" s="162"/>
      <c r="Y100" s="162"/>
      <c r="Z100" s="151"/>
      <c r="AA100" s="151"/>
      <c r="AB100" s="151"/>
      <c r="AC100" s="151"/>
      <c r="AD100" s="151"/>
      <c r="AE100" s="151"/>
      <c r="AF100" s="151"/>
      <c r="AG100" s="151" t="s">
        <v>132</v>
      </c>
      <c r="AH100" s="151">
        <v>5</v>
      </c>
      <c r="AI100" s="151"/>
      <c r="AJ100" s="151"/>
      <c r="AK100" s="151"/>
      <c r="AL100" s="151"/>
      <c r="AM100" s="151"/>
      <c r="AN100" s="151"/>
      <c r="AO100" s="151"/>
      <c r="AP100" s="151"/>
      <c r="AQ100" s="151"/>
      <c r="AR100" s="151"/>
      <c r="AS100" s="151"/>
      <c r="AT100" s="151"/>
      <c r="AU100" s="151"/>
      <c r="AV100" s="151"/>
      <c r="AW100" s="151"/>
      <c r="AX100" s="151"/>
      <c r="AY100" s="151"/>
      <c r="AZ100" s="151"/>
      <c r="BA100" s="151"/>
      <c r="BB100" s="151"/>
      <c r="BC100" s="151"/>
      <c r="BD100" s="151"/>
      <c r="BE100" s="151"/>
      <c r="BF100" s="151"/>
      <c r="BG100" s="151"/>
      <c r="BH100" s="151"/>
    </row>
    <row r="101" spans="1:60" ht="22.5" outlineLevel="1" x14ac:dyDescent="0.2">
      <c r="A101" s="174">
        <v>32</v>
      </c>
      <c r="B101" s="175" t="s">
        <v>249</v>
      </c>
      <c r="C101" s="191" t="s">
        <v>250</v>
      </c>
      <c r="D101" s="176" t="s">
        <v>122</v>
      </c>
      <c r="E101" s="177">
        <v>35.899979999999999</v>
      </c>
      <c r="F101" s="178"/>
      <c r="G101" s="179">
        <f>ROUND(E101*F101,2)</f>
        <v>0</v>
      </c>
      <c r="H101" s="178"/>
      <c r="I101" s="179">
        <f>ROUND(E101*H101,2)</f>
        <v>0</v>
      </c>
      <c r="J101" s="178"/>
      <c r="K101" s="179">
        <f>ROUND(E101*J101,2)</f>
        <v>0</v>
      </c>
      <c r="L101" s="179">
        <v>21</v>
      </c>
      <c r="M101" s="179">
        <f>G101*(1+L101/100)</f>
        <v>0</v>
      </c>
      <c r="N101" s="177">
        <v>2.0000000000000002E-5</v>
      </c>
      <c r="O101" s="177">
        <f>ROUND(E101*N101,2)</f>
        <v>0</v>
      </c>
      <c r="P101" s="177">
        <v>0</v>
      </c>
      <c r="Q101" s="177">
        <f>ROUND(E101*P101,2)</f>
        <v>0</v>
      </c>
      <c r="R101" s="179" t="s">
        <v>243</v>
      </c>
      <c r="S101" s="179" t="s">
        <v>124</v>
      </c>
      <c r="T101" s="180" t="s">
        <v>125</v>
      </c>
      <c r="U101" s="162">
        <v>0.48499999999999999</v>
      </c>
      <c r="V101" s="162">
        <f>ROUND(E101*U101,2)</f>
        <v>17.41</v>
      </c>
      <c r="W101" s="162"/>
      <c r="X101" s="162" t="s">
        <v>126</v>
      </c>
      <c r="Y101" s="162" t="s">
        <v>127</v>
      </c>
      <c r="Z101" s="151"/>
      <c r="AA101" s="151"/>
      <c r="AB101" s="151"/>
      <c r="AC101" s="151"/>
      <c r="AD101" s="151"/>
      <c r="AE101" s="151"/>
      <c r="AF101" s="151"/>
      <c r="AG101" s="151" t="s">
        <v>128</v>
      </c>
      <c r="AH101" s="151"/>
      <c r="AI101" s="151"/>
      <c r="AJ101" s="151"/>
      <c r="AK101" s="151"/>
      <c r="AL101" s="151"/>
      <c r="AM101" s="151"/>
      <c r="AN101" s="151"/>
      <c r="AO101" s="151"/>
      <c r="AP101" s="151"/>
      <c r="AQ101" s="151"/>
      <c r="AR101" s="151"/>
      <c r="AS101" s="151"/>
      <c r="AT101" s="151"/>
      <c r="AU101" s="151"/>
      <c r="AV101" s="151"/>
      <c r="AW101" s="151"/>
      <c r="AX101" s="151"/>
      <c r="AY101" s="151"/>
      <c r="AZ101" s="151"/>
      <c r="BA101" s="151"/>
      <c r="BB101" s="151"/>
      <c r="BC101" s="151"/>
      <c r="BD101" s="151"/>
      <c r="BE101" s="151"/>
      <c r="BF101" s="151"/>
      <c r="BG101" s="151"/>
      <c r="BH101" s="151"/>
    </row>
    <row r="102" spans="1:60" outlineLevel="2" x14ac:dyDescent="0.2">
      <c r="A102" s="158"/>
      <c r="B102" s="159"/>
      <c r="C102" s="192" t="s">
        <v>251</v>
      </c>
      <c r="D102" s="164"/>
      <c r="E102" s="165">
        <v>22.309979999999999</v>
      </c>
      <c r="F102" s="162"/>
      <c r="G102" s="162"/>
      <c r="H102" s="162"/>
      <c r="I102" s="162"/>
      <c r="J102" s="162"/>
      <c r="K102" s="162"/>
      <c r="L102" s="162"/>
      <c r="M102" s="162"/>
      <c r="N102" s="161"/>
      <c r="O102" s="161"/>
      <c r="P102" s="161"/>
      <c r="Q102" s="161"/>
      <c r="R102" s="162"/>
      <c r="S102" s="162"/>
      <c r="T102" s="162"/>
      <c r="U102" s="162"/>
      <c r="V102" s="162"/>
      <c r="W102" s="162"/>
      <c r="X102" s="162"/>
      <c r="Y102" s="162"/>
      <c r="Z102" s="151"/>
      <c r="AA102" s="151"/>
      <c r="AB102" s="151"/>
      <c r="AC102" s="151"/>
      <c r="AD102" s="151"/>
      <c r="AE102" s="151"/>
      <c r="AF102" s="151"/>
      <c r="AG102" s="151" t="s">
        <v>132</v>
      </c>
      <c r="AH102" s="151">
        <v>0</v>
      </c>
      <c r="AI102" s="151"/>
      <c r="AJ102" s="151"/>
      <c r="AK102" s="151"/>
      <c r="AL102" s="151"/>
      <c r="AM102" s="151"/>
      <c r="AN102" s="151"/>
      <c r="AO102" s="151"/>
      <c r="AP102" s="151"/>
      <c r="AQ102" s="151"/>
      <c r="AR102" s="151"/>
      <c r="AS102" s="151"/>
      <c r="AT102" s="151"/>
      <c r="AU102" s="151"/>
      <c r="AV102" s="151"/>
      <c r="AW102" s="151"/>
      <c r="AX102" s="151"/>
      <c r="AY102" s="151"/>
      <c r="AZ102" s="151"/>
      <c r="BA102" s="151"/>
      <c r="BB102" s="151"/>
      <c r="BC102" s="151"/>
      <c r="BD102" s="151"/>
      <c r="BE102" s="151"/>
      <c r="BF102" s="151"/>
      <c r="BG102" s="151"/>
      <c r="BH102" s="151"/>
    </row>
    <row r="103" spans="1:60" outlineLevel="3" x14ac:dyDescent="0.2">
      <c r="A103" s="158"/>
      <c r="B103" s="159"/>
      <c r="C103" s="192" t="s">
        <v>252</v>
      </c>
      <c r="D103" s="164"/>
      <c r="E103" s="165">
        <v>13.59</v>
      </c>
      <c r="F103" s="162"/>
      <c r="G103" s="162"/>
      <c r="H103" s="162"/>
      <c r="I103" s="162"/>
      <c r="J103" s="162"/>
      <c r="K103" s="162"/>
      <c r="L103" s="162"/>
      <c r="M103" s="162"/>
      <c r="N103" s="161"/>
      <c r="O103" s="161"/>
      <c r="P103" s="161"/>
      <c r="Q103" s="161"/>
      <c r="R103" s="162"/>
      <c r="S103" s="162"/>
      <c r="T103" s="162"/>
      <c r="U103" s="162"/>
      <c r="V103" s="162"/>
      <c r="W103" s="162"/>
      <c r="X103" s="162"/>
      <c r="Y103" s="162"/>
      <c r="Z103" s="151"/>
      <c r="AA103" s="151"/>
      <c r="AB103" s="151"/>
      <c r="AC103" s="151"/>
      <c r="AD103" s="151"/>
      <c r="AE103" s="151"/>
      <c r="AF103" s="151"/>
      <c r="AG103" s="151" t="s">
        <v>132</v>
      </c>
      <c r="AH103" s="151">
        <v>0</v>
      </c>
      <c r="AI103" s="151"/>
      <c r="AJ103" s="151"/>
      <c r="AK103" s="151"/>
      <c r="AL103" s="151"/>
      <c r="AM103" s="151"/>
      <c r="AN103" s="151"/>
      <c r="AO103" s="151"/>
      <c r="AP103" s="151"/>
      <c r="AQ103" s="151"/>
      <c r="AR103" s="151"/>
      <c r="AS103" s="151"/>
      <c r="AT103" s="151"/>
      <c r="AU103" s="151"/>
      <c r="AV103" s="151"/>
      <c r="AW103" s="151"/>
      <c r="AX103" s="151"/>
      <c r="AY103" s="151"/>
      <c r="AZ103" s="151"/>
      <c r="BA103" s="151"/>
      <c r="BB103" s="151"/>
      <c r="BC103" s="151"/>
      <c r="BD103" s="151"/>
      <c r="BE103" s="151"/>
      <c r="BF103" s="151"/>
      <c r="BG103" s="151"/>
      <c r="BH103" s="151"/>
    </row>
    <row r="104" spans="1:60" outlineLevel="1" x14ac:dyDescent="0.2">
      <c r="A104" s="174">
        <v>33</v>
      </c>
      <c r="B104" s="175" t="s">
        <v>253</v>
      </c>
      <c r="C104" s="191" t="s">
        <v>254</v>
      </c>
      <c r="D104" s="176" t="s">
        <v>194</v>
      </c>
      <c r="E104" s="177">
        <v>151.53800000000001</v>
      </c>
      <c r="F104" s="178"/>
      <c r="G104" s="179">
        <f>ROUND(E104*F104,2)</f>
        <v>0</v>
      </c>
      <c r="H104" s="178"/>
      <c r="I104" s="179">
        <f>ROUND(E104*H104,2)</f>
        <v>0</v>
      </c>
      <c r="J104" s="178"/>
      <c r="K104" s="179">
        <f>ROUND(E104*J104,2)</f>
        <v>0</v>
      </c>
      <c r="L104" s="179">
        <v>21</v>
      </c>
      <c r="M104" s="179">
        <f>G104*(1+L104/100)</f>
        <v>0</v>
      </c>
      <c r="N104" s="177">
        <v>2.0000000000000001E-4</v>
      </c>
      <c r="O104" s="177">
        <f>ROUND(E104*N104,2)</f>
        <v>0.03</v>
      </c>
      <c r="P104" s="177">
        <v>0</v>
      </c>
      <c r="Q104" s="177">
        <f>ROUND(E104*P104,2)</f>
        <v>0</v>
      </c>
      <c r="R104" s="179"/>
      <c r="S104" s="179" t="s">
        <v>152</v>
      </c>
      <c r="T104" s="180" t="s">
        <v>125</v>
      </c>
      <c r="U104" s="162">
        <v>0.20280000000000001</v>
      </c>
      <c r="V104" s="162">
        <f>ROUND(E104*U104,2)</f>
        <v>30.73</v>
      </c>
      <c r="W104" s="162"/>
      <c r="X104" s="162" t="s">
        <v>126</v>
      </c>
      <c r="Y104" s="162" t="s">
        <v>127</v>
      </c>
      <c r="Z104" s="151"/>
      <c r="AA104" s="151"/>
      <c r="AB104" s="151"/>
      <c r="AC104" s="151"/>
      <c r="AD104" s="151"/>
      <c r="AE104" s="151"/>
      <c r="AF104" s="151"/>
      <c r="AG104" s="151" t="s">
        <v>128</v>
      </c>
      <c r="AH104" s="151"/>
      <c r="AI104" s="151"/>
      <c r="AJ104" s="151"/>
      <c r="AK104" s="151"/>
      <c r="AL104" s="151"/>
      <c r="AM104" s="151"/>
      <c r="AN104" s="151"/>
      <c r="AO104" s="151"/>
      <c r="AP104" s="151"/>
      <c r="AQ104" s="151"/>
      <c r="AR104" s="151"/>
      <c r="AS104" s="151"/>
      <c r="AT104" s="151"/>
      <c r="AU104" s="151"/>
      <c r="AV104" s="151"/>
      <c r="AW104" s="151"/>
      <c r="AX104" s="151"/>
      <c r="AY104" s="151"/>
      <c r="AZ104" s="151"/>
      <c r="BA104" s="151"/>
      <c r="BB104" s="151"/>
      <c r="BC104" s="151"/>
      <c r="BD104" s="151"/>
      <c r="BE104" s="151"/>
      <c r="BF104" s="151"/>
      <c r="BG104" s="151"/>
      <c r="BH104" s="151"/>
    </row>
    <row r="105" spans="1:60" outlineLevel="2" x14ac:dyDescent="0.2">
      <c r="A105" s="158"/>
      <c r="B105" s="159"/>
      <c r="C105" s="192" t="s">
        <v>255</v>
      </c>
      <c r="D105" s="164"/>
      <c r="E105" s="165">
        <v>106.238</v>
      </c>
      <c r="F105" s="162"/>
      <c r="G105" s="162"/>
      <c r="H105" s="162"/>
      <c r="I105" s="162"/>
      <c r="J105" s="162"/>
      <c r="K105" s="162"/>
      <c r="L105" s="162"/>
      <c r="M105" s="162"/>
      <c r="N105" s="161"/>
      <c r="O105" s="161"/>
      <c r="P105" s="161"/>
      <c r="Q105" s="161"/>
      <c r="R105" s="162"/>
      <c r="S105" s="162"/>
      <c r="T105" s="162"/>
      <c r="U105" s="162"/>
      <c r="V105" s="162"/>
      <c r="W105" s="162"/>
      <c r="X105" s="162"/>
      <c r="Y105" s="162"/>
      <c r="Z105" s="151"/>
      <c r="AA105" s="151"/>
      <c r="AB105" s="151"/>
      <c r="AC105" s="151"/>
      <c r="AD105" s="151"/>
      <c r="AE105" s="151"/>
      <c r="AF105" s="151"/>
      <c r="AG105" s="151" t="s">
        <v>132</v>
      </c>
      <c r="AH105" s="151">
        <v>0</v>
      </c>
      <c r="AI105" s="151"/>
      <c r="AJ105" s="151"/>
      <c r="AK105" s="151"/>
      <c r="AL105" s="151"/>
      <c r="AM105" s="151"/>
      <c r="AN105" s="151"/>
      <c r="AO105" s="151"/>
      <c r="AP105" s="151"/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51"/>
      <c r="BB105" s="151"/>
      <c r="BC105" s="151"/>
      <c r="BD105" s="151"/>
      <c r="BE105" s="151"/>
      <c r="BF105" s="151"/>
      <c r="BG105" s="151"/>
      <c r="BH105" s="151"/>
    </row>
    <row r="106" spans="1:60" outlineLevel="3" x14ac:dyDescent="0.2">
      <c r="A106" s="158"/>
      <c r="B106" s="159"/>
      <c r="C106" s="192" t="s">
        <v>256</v>
      </c>
      <c r="D106" s="164"/>
      <c r="E106" s="165">
        <v>45.3</v>
      </c>
      <c r="F106" s="162"/>
      <c r="G106" s="162"/>
      <c r="H106" s="162"/>
      <c r="I106" s="162"/>
      <c r="J106" s="162"/>
      <c r="K106" s="162"/>
      <c r="L106" s="162"/>
      <c r="M106" s="162"/>
      <c r="N106" s="161"/>
      <c r="O106" s="161"/>
      <c r="P106" s="161"/>
      <c r="Q106" s="161"/>
      <c r="R106" s="162"/>
      <c r="S106" s="162"/>
      <c r="T106" s="162"/>
      <c r="U106" s="162"/>
      <c r="V106" s="162"/>
      <c r="W106" s="162"/>
      <c r="X106" s="162"/>
      <c r="Y106" s="162"/>
      <c r="Z106" s="151"/>
      <c r="AA106" s="151"/>
      <c r="AB106" s="151"/>
      <c r="AC106" s="151"/>
      <c r="AD106" s="151"/>
      <c r="AE106" s="151"/>
      <c r="AF106" s="151"/>
      <c r="AG106" s="151" t="s">
        <v>132</v>
      </c>
      <c r="AH106" s="151">
        <v>0</v>
      </c>
      <c r="AI106" s="151"/>
      <c r="AJ106" s="151"/>
      <c r="AK106" s="151"/>
      <c r="AL106" s="151"/>
      <c r="AM106" s="151"/>
      <c r="AN106" s="151"/>
      <c r="AO106" s="151"/>
      <c r="AP106" s="151"/>
      <c r="AQ106" s="151"/>
      <c r="AR106" s="151"/>
      <c r="AS106" s="151"/>
      <c r="AT106" s="151"/>
      <c r="AU106" s="151"/>
      <c r="AV106" s="151"/>
      <c r="AW106" s="151"/>
      <c r="AX106" s="151"/>
      <c r="AY106" s="151"/>
      <c r="AZ106" s="151"/>
      <c r="BA106" s="151"/>
      <c r="BB106" s="151"/>
      <c r="BC106" s="151"/>
      <c r="BD106" s="151"/>
      <c r="BE106" s="151"/>
      <c r="BF106" s="151"/>
      <c r="BG106" s="151"/>
      <c r="BH106" s="151"/>
    </row>
    <row r="107" spans="1:60" ht="22.5" outlineLevel="1" x14ac:dyDescent="0.2">
      <c r="A107" s="174">
        <v>34</v>
      </c>
      <c r="B107" s="175" t="s">
        <v>257</v>
      </c>
      <c r="C107" s="191" t="s">
        <v>258</v>
      </c>
      <c r="D107" s="176" t="s">
        <v>235</v>
      </c>
      <c r="E107" s="177">
        <v>0.65442999999999996</v>
      </c>
      <c r="F107" s="178"/>
      <c r="G107" s="179">
        <f>ROUND(E107*F107,2)</f>
        <v>0</v>
      </c>
      <c r="H107" s="178"/>
      <c r="I107" s="179">
        <f>ROUND(E107*H107,2)</f>
        <v>0</v>
      </c>
      <c r="J107" s="178"/>
      <c r="K107" s="179">
        <f>ROUND(E107*J107,2)</f>
        <v>0</v>
      </c>
      <c r="L107" s="179">
        <v>21</v>
      </c>
      <c r="M107" s="179">
        <f>G107*(1+L107/100)</f>
        <v>0</v>
      </c>
      <c r="N107" s="177">
        <v>0.5</v>
      </c>
      <c r="O107" s="177">
        <f>ROUND(E107*N107,2)</f>
        <v>0.33</v>
      </c>
      <c r="P107" s="177">
        <v>0</v>
      </c>
      <c r="Q107" s="177">
        <f>ROUND(E107*P107,2)</f>
        <v>0</v>
      </c>
      <c r="R107" s="179" t="s">
        <v>215</v>
      </c>
      <c r="S107" s="179" t="s">
        <v>124</v>
      </c>
      <c r="T107" s="180" t="s">
        <v>125</v>
      </c>
      <c r="U107" s="162">
        <v>0</v>
      </c>
      <c r="V107" s="162">
        <f>ROUND(E107*U107,2)</f>
        <v>0</v>
      </c>
      <c r="W107" s="162"/>
      <c r="X107" s="162" t="s">
        <v>216</v>
      </c>
      <c r="Y107" s="162" t="s">
        <v>127</v>
      </c>
      <c r="Z107" s="151"/>
      <c r="AA107" s="151"/>
      <c r="AB107" s="151"/>
      <c r="AC107" s="151"/>
      <c r="AD107" s="151"/>
      <c r="AE107" s="151"/>
      <c r="AF107" s="151"/>
      <c r="AG107" s="151" t="s">
        <v>259</v>
      </c>
      <c r="AH107" s="151"/>
      <c r="AI107" s="151"/>
      <c r="AJ107" s="151"/>
      <c r="AK107" s="151"/>
      <c r="AL107" s="151"/>
      <c r="AM107" s="151"/>
      <c r="AN107" s="151"/>
      <c r="AO107" s="151"/>
      <c r="AP107" s="151"/>
      <c r="AQ107" s="151"/>
      <c r="AR107" s="151"/>
      <c r="AS107" s="151"/>
      <c r="AT107" s="151"/>
      <c r="AU107" s="151"/>
      <c r="AV107" s="151"/>
      <c r="AW107" s="151"/>
      <c r="AX107" s="151"/>
      <c r="AY107" s="151"/>
      <c r="AZ107" s="151"/>
      <c r="BA107" s="151"/>
      <c r="BB107" s="151"/>
      <c r="BC107" s="151"/>
      <c r="BD107" s="151"/>
      <c r="BE107" s="151"/>
      <c r="BF107" s="151"/>
      <c r="BG107" s="151"/>
      <c r="BH107" s="151"/>
    </row>
    <row r="108" spans="1:60" outlineLevel="2" x14ac:dyDescent="0.2">
      <c r="A108" s="158"/>
      <c r="B108" s="159"/>
      <c r="C108" s="192" t="s">
        <v>260</v>
      </c>
      <c r="D108" s="164"/>
      <c r="E108" s="165">
        <v>0.65442999999999996</v>
      </c>
      <c r="F108" s="162"/>
      <c r="G108" s="162"/>
      <c r="H108" s="162"/>
      <c r="I108" s="162"/>
      <c r="J108" s="162"/>
      <c r="K108" s="162"/>
      <c r="L108" s="162"/>
      <c r="M108" s="162"/>
      <c r="N108" s="161"/>
      <c r="O108" s="161"/>
      <c r="P108" s="161"/>
      <c r="Q108" s="161"/>
      <c r="R108" s="162"/>
      <c r="S108" s="162"/>
      <c r="T108" s="162"/>
      <c r="U108" s="162"/>
      <c r="V108" s="162"/>
      <c r="W108" s="162"/>
      <c r="X108" s="162"/>
      <c r="Y108" s="162"/>
      <c r="Z108" s="151"/>
      <c r="AA108" s="151"/>
      <c r="AB108" s="151"/>
      <c r="AC108" s="151"/>
      <c r="AD108" s="151"/>
      <c r="AE108" s="151"/>
      <c r="AF108" s="151"/>
      <c r="AG108" s="151" t="s">
        <v>132</v>
      </c>
      <c r="AH108" s="151">
        <v>0</v>
      </c>
      <c r="AI108" s="151"/>
      <c r="AJ108" s="151"/>
      <c r="AK108" s="151"/>
      <c r="AL108" s="151"/>
      <c r="AM108" s="151"/>
      <c r="AN108" s="151"/>
      <c r="AO108" s="151"/>
      <c r="AP108" s="151"/>
      <c r="AQ108" s="151"/>
      <c r="AR108" s="151"/>
      <c r="AS108" s="151"/>
      <c r="AT108" s="151"/>
      <c r="AU108" s="151"/>
      <c r="AV108" s="151"/>
      <c r="AW108" s="151"/>
      <c r="AX108" s="151"/>
      <c r="AY108" s="151"/>
      <c r="AZ108" s="151"/>
      <c r="BA108" s="151"/>
      <c r="BB108" s="151"/>
      <c r="BC108" s="151"/>
      <c r="BD108" s="151"/>
      <c r="BE108" s="151"/>
      <c r="BF108" s="151"/>
      <c r="BG108" s="151"/>
      <c r="BH108" s="151"/>
    </row>
    <row r="109" spans="1:60" ht="22.5" outlineLevel="1" x14ac:dyDescent="0.2">
      <c r="A109" s="174">
        <v>35</v>
      </c>
      <c r="B109" s="175" t="s">
        <v>261</v>
      </c>
      <c r="C109" s="191" t="s">
        <v>262</v>
      </c>
      <c r="D109" s="176" t="s">
        <v>235</v>
      </c>
      <c r="E109" s="177">
        <v>0.74792000000000003</v>
      </c>
      <c r="F109" s="178"/>
      <c r="G109" s="179">
        <f>ROUND(E109*F109,2)</f>
        <v>0</v>
      </c>
      <c r="H109" s="178"/>
      <c r="I109" s="179">
        <f>ROUND(E109*H109,2)</f>
        <v>0</v>
      </c>
      <c r="J109" s="178"/>
      <c r="K109" s="179">
        <f>ROUND(E109*J109,2)</f>
        <v>0</v>
      </c>
      <c r="L109" s="179">
        <v>21</v>
      </c>
      <c r="M109" s="179">
        <f>G109*(1+L109/100)</f>
        <v>0</v>
      </c>
      <c r="N109" s="177">
        <v>0.5</v>
      </c>
      <c r="O109" s="177">
        <f>ROUND(E109*N109,2)</f>
        <v>0.37</v>
      </c>
      <c r="P109" s="177">
        <v>0</v>
      </c>
      <c r="Q109" s="177">
        <f>ROUND(E109*P109,2)</f>
        <v>0</v>
      </c>
      <c r="R109" s="179" t="s">
        <v>215</v>
      </c>
      <c r="S109" s="179" t="s">
        <v>124</v>
      </c>
      <c r="T109" s="180" t="s">
        <v>125</v>
      </c>
      <c r="U109" s="162">
        <v>0</v>
      </c>
      <c r="V109" s="162">
        <f>ROUND(E109*U109,2)</f>
        <v>0</v>
      </c>
      <c r="W109" s="162"/>
      <c r="X109" s="162" t="s">
        <v>216</v>
      </c>
      <c r="Y109" s="162" t="s">
        <v>127</v>
      </c>
      <c r="Z109" s="151"/>
      <c r="AA109" s="151"/>
      <c r="AB109" s="151"/>
      <c r="AC109" s="151"/>
      <c r="AD109" s="151"/>
      <c r="AE109" s="151"/>
      <c r="AF109" s="151"/>
      <c r="AG109" s="151" t="s">
        <v>259</v>
      </c>
      <c r="AH109" s="151"/>
      <c r="AI109" s="151"/>
      <c r="AJ109" s="151"/>
      <c r="AK109" s="151"/>
      <c r="AL109" s="151"/>
      <c r="AM109" s="151"/>
      <c r="AN109" s="151"/>
      <c r="AO109" s="151"/>
      <c r="AP109" s="151"/>
      <c r="AQ109" s="151"/>
      <c r="AR109" s="151"/>
      <c r="AS109" s="151"/>
      <c r="AT109" s="151"/>
      <c r="AU109" s="151"/>
      <c r="AV109" s="151"/>
      <c r="AW109" s="151"/>
      <c r="AX109" s="151"/>
      <c r="AY109" s="151"/>
      <c r="AZ109" s="151"/>
      <c r="BA109" s="151"/>
      <c r="BB109" s="151"/>
      <c r="BC109" s="151"/>
      <c r="BD109" s="151"/>
      <c r="BE109" s="151"/>
      <c r="BF109" s="151"/>
      <c r="BG109" s="151"/>
      <c r="BH109" s="151"/>
    </row>
    <row r="110" spans="1:60" outlineLevel="2" x14ac:dyDescent="0.2">
      <c r="A110" s="158"/>
      <c r="B110" s="159"/>
      <c r="C110" s="192" t="s">
        <v>263</v>
      </c>
      <c r="D110" s="164"/>
      <c r="E110" s="165">
        <v>0.74792000000000003</v>
      </c>
      <c r="F110" s="162"/>
      <c r="G110" s="162"/>
      <c r="H110" s="162"/>
      <c r="I110" s="162"/>
      <c r="J110" s="162"/>
      <c r="K110" s="162"/>
      <c r="L110" s="162"/>
      <c r="M110" s="162"/>
      <c r="N110" s="161"/>
      <c r="O110" s="161"/>
      <c r="P110" s="161"/>
      <c r="Q110" s="161"/>
      <c r="R110" s="162"/>
      <c r="S110" s="162"/>
      <c r="T110" s="162"/>
      <c r="U110" s="162"/>
      <c r="V110" s="162"/>
      <c r="W110" s="162"/>
      <c r="X110" s="162"/>
      <c r="Y110" s="162"/>
      <c r="Z110" s="151"/>
      <c r="AA110" s="151"/>
      <c r="AB110" s="151"/>
      <c r="AC110" s="151"/>
      <c r="AD110" s="151"/>
      <c r="AE110" s="151"/>
      <c r="AF110" s="151"/>
      <c r="AG110" s="151" t="s">
        <v>132</v>
      </c>
      <c r="AH110" s="151">
        <v>0</v>
      </c>
      <c r="AI110" s="151"/>
      <c r="AJ110" s="151"/>
      <c r="AK110" s="151"/>
      <c r="AL110" s="151"/>
      <c r="AM110" s="151"/>
      <c r="AN110" s="151"/>
      <c r="AO110" s="151"/>
      <c r="AP110" s="151"/>
      <c r="AQ110" s="151"/>
      <c r="AR110" s="151"/>
      <c r="AS110" s="151"/>
      <c r="AT110" s="151"/>
      <c r="AU110" s="151"/>
      <c r="AV110" s="151"/>
      <c r="AW110" s="151"/>
      <c r="AX110" s="151"/>
      <c r="AY110" s="151"/>
      <c r="AZ110" s="151"/>
      <c r="BA110" s="151"/>
      <c r="BB110" s="151"/>
      <c r="BC110" s="151"/>
      <c r="BD110" s="151"/>
      <c r="BE110" s="151"/>
      <c r="BF110" s="151"/>
      <c r="BG110" s="151"/>
      <c r="BH110" s="151"/>
    </row>
    <row r="111" spans="1:60" ht="22.5" outlineLevel="1" x14ac:dyDescent="0.2">
      <c r="A111" s="174">
        <v>36</v>
      </c>
      <c r="B111" s="175" t="s">
        <v>264</v>
      </c>
      <c r="C111" s="191" t="s">
        <v>265</v>
      </c>
      <c r="D111" s="176" t="s">
        <v>235</v>
      </c>
      <c r="E111" s="177">
        <v>0.71755000000000002</v>
      </c>
      <c r="F111" s="178"/>
      <c r="G111" s="179">
        <f>ROUND(E111*F111,2)</f>
        <v>0</v>
      </c>
      <c r="H111" s="178"/>
      <c r="I111" s="179">
        <f>ROUND(E111*H111,2)</f>
        <v>0</v>
      </c>
      <c r="J111" s="178"/>
      <c r="K111" s="179">
        <f>ROUND(E111*J111,2)</f>
        <v>0</v>
      </c>
      <c r="L111" s="179">
        <v>21</v>
      </c>
      <c r="M111" s="179">
        <f>G111*(1+L111/100)</f>
        <v>0</v>
      </c>
      <c r="N111" s="177">
        <v>0.5</v>
      </c>
      <c r="O111" s="177">
        <f>ROUND(E111*N111,2)</f>
        <v>0.36</v>
      </c>
      <c r="P111" s="177">
        <v>0</v>
      </c>
      <c r="Q111" s="177">
        <f>ROUND(E111*P111,2)</f>
        <v>0</v>
      </c>
      <c r="R111" s="179" t="s">
        <v>215</v>
      </c>
      <c r="S111" s="179" t="s">
        <v>124</v>
      </c>
      <c r="T111" s="180" t="s">
        <v>125</v>
      </c>
      <c r="U111" s="162">
        <v>0</v>
      </c>
      <c r="V111" s="162">
        <f>ROUND(E111*U111,2)</f>
        <v>0</v>
      </c>
      <c r="W111" s="162"/>
      <c r="X111" s="162" t="s">
        <v>216</v>
      </c>
      <c r="Y111" s="162" t="s">
        <v>127</v>
      </c>
      <c r="Z111" s="151"/>
      <c r="AA111" s="151"/>
      <c r="AB111" s="151"/>
      <c r="AC111" s="151"/>
      <c r="AD111" s="151"/>
      <c r="AE111" s="151"/>
      <c r="AF111" s="151"/>
      <c r="AG111" s="151" t="s">
        <v>259</v>
      </c>
      <c r="AH111" s="151"/>
      <c r="AI111" s="151"/>
      <c r="AJ111" s="151"/>
      <c r="AK111" s="151"/>
      <c r="AL111" s="151"/>
      <c r="AM111" s="151"/>
      <c r="AN111" s="151"/>
      <c r="AO111" s="151"/>
      <c r="AP111" s="151"/>
      <c r="AQ111" s="151"/>
      <c r="AR111" s="151"/>
      <c r="AS111" s="151"/>
      <c r="AT111" s="151"/>
      <c r="AU111" s="151"/>
      <c r="AV111" s="151"/>
      <c r="AW111" s="151"/>
      <c r="AX111" s="151"/>
      <c r="AY111" s="151"/>
      <c r="AZ111" s="151"/>
      <c r="BA111" s="151"/>
      <c r="BB111" s="151"/>
      <c r="BC111" s="151"/>
      <c r="BD111" s="151"/>
      <c r="BE111" s="151"/>
      <c r="BF111" s="151"/>
      <c r="BG111" s="151"/>
      <c r="BH111" s="151"/>
    </row>
    <row r="112" spans="1:60" outlineLevel="2" x14ac:dyDescent="0.2">
      <c r="A112" s="158"/>
      <c r="B112" s="159"/>
      <c r="C112" s="192" t="s">
        <v>266</v>
      </c>
      <c r="D112" s="164"/>
      <c r="E112" s="165">
        <v>0.71755000000000002</v>
      </c>
      <c r="F112" s="162"/>
      <c r="G112" s="162"/>
      <c r="H112" s="162"/>
      <c r="I112" s="162"/>
      <c r="J112" s="162"/>
      <c r="K112" s="162"/>
      <c r="L112" s="162"/>
      <c r="M112" s="162"/>
      <c r="N112" s="161"/>
      <c r="O112" s="161"/>
      <c r="P112" s="161"/>
      <c r="Q112" s="161"/>
      <c r="R112" s="162"/>
      <c r="S112" s="162"/>
      <c r="T112" s="162"/>
      <c r="U112" s="162"/>
      <c r="V112" s="162"/>
      <c r="W112" s="162"/>
      <c r="X112" s="162"/>
      <c r="Y112" s="162"/>
      <c r="Z112" s="151"/>
      <c r="AA112" s="151"/>
      <c r="AB112" s="151"/>
      <c r="AC112" s="151"/>
      <c r="AD112" s="151"/>
      <c r="AE112" s="151"/>
      <c r="AF112" s="151"/>
      <c r="AG112" s="151" t="s">
        <v>132</v>
      </c>
      <c r="AH112" s="151">
        <v>0</v>
      </c>
      <c r="AI112" s="151"/>
      <c r="AJ112" s="151"/>
      <c r="AK112" s="151"/>
      <c r="AL112" s="151"/>
      <c r="AM112" s="151"/>
      <c r="AN112" s="151"/>
      <c r="AO112" s="151"/>
      <c r="AP112" s="151"/>
      <c r="AQ112" s="151"/>
      <c r="AR112" s="151"/>
      <c r="AS112" s="151"/>
      <c r="AT112" s="151"/>
      <c r="AU112" s="151"/>
      <c r="AV112" s="151"/>
      <c r="AW112" s="151"/>
      <c r="AX112" s="151"/>
      <c r="AY112" s="151"/>
      <c r="AZ112" s="151"/>
      <c r="BA112" s="151"/>
      <c r="BB112" s="151"/>
      <c r="BC112" s="151"/>
      <c r="BD112" s="151"/>
      <c r="BE112" s="151"/>
      <c r="BF112" s="151"/>
      <c r="BG112" s="151"/>
      <c r="BH112" s="151"/>
    </row>
    <row r="113" spans="1:60" ht="22.5" outlineLevel="1" x14ac:dyDescent="0.2">
      <c r="A113" s="174">
        <v>37</v>
      </c>
      <c r="B113" s="175" t="s">
        <v>267</v>
      </c>
      <c r="C113" s="191" t="s">
        <v>268</v>
      </c>
      <c r="D113" s="176" t="s">
        <v>122</v>
      </c>
      <c r="E113" s="177">
        <v>37.694980000000001</v>
      </c>
      <c r="F113" s="178"/>
      <c r="G113" s="179">
        <f>ROUND(E113*F113,2)</f>
        <v>0</v>
      </c>
      <c r="H113" s="178"/>
      <c r="I113" s="179">
        <f>ROUND(E113*H113,2)</f>
        <v>0</v>
      </c>
      <c r="J113" s="178"/>
      <c r="K113" s="179">
        <f>ROUND(E113*J113,2)</f>
        <v>0</v>
      </c>
      <c r="L113" s="179">
        <v>21</v>
      </c>
      <c r="M113" s="179">
        <f>G113*(1+L113/100)</f>
        <v>0</v>
      </c>
      <c r="N113" s="177">
        <v>1.47E-2</v>
      </c>
      <c r="O113" s="177">
        <f>ROUND(E113*N113,2)</f>
        <v>0.55000000000000004</v>
      </c>
      <c r="P113" s="177">
        <v>0</v>
      </c>
      <c r="Q113" s="177">
        <f>ROUND(E113*P113,2)</f>
        <v>0</v>
      </c>
      <c r="R113" s="179" t="s">
        <v>215</v>
      </c>
      <c r="S113" s="179" t="s">
        <v>124</v>
      </c>
      <c r="T113" s="180" t="s">
        <v>125</v>
      </c>
      <c r="U113" s="162">
        <v>0</v>
      </c>
      <c r="V113" s="162">
        <f>ROUND(E113*U113,2)</f>
        <v>0</v>
      </c>
      <c r="W113" s="162"/>
      <c r="X113" s="162" t="s">
        <v>216</v>
      </c>
      <c r="Y113" s="162" t="s">
        <v>127</v>
      </c>
      <c r="Z113" s="151"/>
      <c r="AA113" s="151"/>
      <c r="AB113" s="151"/>
      <c r="AC113" s="151"/>
      <c r="AD113" s="151"/>
      <c r="AE113" s="151"/>
      <c r="AF113" s="151"/>
      <c r="AG113" s="151" t="s">
        <v>259</v>
      </c>
      <c r="AH113" s="151"/>
      <c r="AI113" s="151"/>
      <c r="AJ113" s="151"/>
      <c r="AK113" s="151"/>
      <c r="AL113" s="151"/>
      <c r="AM113" s="151"/>
      <c r="AN113" s="151"/>
      <c r="AO113" s="151"/>
      <c r="AP113" s="151"/>
      <c r="AQ113" s="151"/>
      <c r="AR113" s="151"/>
      <c r="AS113" s="151"/>
      <c r="AT113" s="151"/>
      <c r="AU113" s="151"/>
      <c r="AV113" s="151"/>
      <c r="AW113" s="151"/>
      <c r="AX113" s="151"/>
      <c r="AY113" s="151"/>
      <c r="AZ113" s="151"/>
      <c r="BA113" s="151"/>
      <c r="BB113" s="151"/>
      <c r="BC113" s="151"/>
      <c r="BD113" s="151"/>
      <c r="BE113" s="151"/>
      <c r="BF113" s="151"/>
      <c r="BG113" s="151"/>
      <c r="BH113" s="151"/>
    </row>
    <row r="114" spans="1:60" outlineLevel="2" x14ac:dyDescent="0.2">
      <c r="A114" s="158"/>
      <c r="B114" s="159"/>
      <c r="C114" s="192" t="s">
        <v>269</v>
      </c>
      <c r="D114" s="164"/>
      <c r="E114" s="165">
        <v>37.694980000000001</v>
      </c>
      <c r="F114" s="162"/>
      <c r="G114" s="162"/>
      <c r="H114" s="162"/>
      <c r="I114" s="162"/>
      <c r="J114" s="162"/>
      <c r="K114" s="162"/>
      <c r="L114" s="162"/>
      <c r="M114" s="162"/>
      <c r="N114" s="161"/>
      <c r="O114" s="161"/>
      <c r="P114" s="161"/>
      <c r="Q114" s="161"/>
      <c r="R114" s="162"/>
      <c r="S114" s="162"/>
      <c r="T114" s="162"/>
      <c r="U114" s="162"/>
      <c r="V114" s="162"/>
      <c r="W114" s="162"/>
      <c r="X114" s="162"/>
      <c r="Y114" s="162"/>
      <c r="Z114" s="151"/>
      <c r="AA114" s="151"/>
      <c r="AB114" s="151"/>
      <c r="AC114" s="151"/>
      <c r="AD114" s="151"/>
      <c r="AE114" s="151"/>
      <c r="AF114" s="151"/>
      <c r="AG114" s="151" t="s">
        <v>132</v>
      </c>
      <c r="AH114" s="151">
        <v>5</v>
      </c>
      <c r="AI114" s="151"/>
      <c r="AJ114" s="151"/>
      <c r="AK114" s="151"/>
      <c r="AL114" s="151"/>
      <c r="AM114" s="151"/>
      <c r="AN114" s="151"/>
      <c r="AO114" s="151"/>
      <c r="AP114" s="151"/>
      <c r="AQ114" s="151"/>
      <c r="AR114" s="151"/>
      <c r="AS114" s="151"/>
      <c r="AT114" s="151"/>
      <c r="AU114" s="151"/>
      <c r="AV114" s="151"/>
      <c r="AW114" s="151"/>
      <c r="AX114" s="151"/>
      <c r="AY114" s="151"/>
      <c r="AZ114" s="151"/>
      <c r="BA114" s="151"/>
      <c r="BB114" s="151"/>
      <c r="BC114" s="151"/>
      <c r="BD114" s="151"/>
      <c r="BE114" s="151"/>
      <c r="BF114" s="151"/>
      <c r="BG114" s="151"/>
      <c r="BH114" s="151"/>
    </row>
    <row r="115" spans="1:60" outlineLevel="1" x14ac:dyDescent="0.2">
      <c r="A115" s="158">
        <v>38</v>
      </c>
      <c r="B115" s="159" t="s">
        <v>270</v>
      </c>
      <c r="C115" s="194" t="s">
        <v>271</v>
      </c>
      <c r="D115" s="160" t="s">
        <v>0</v>
      </c>
      <c r="E115" s="189"/>
      <c r="F115" s="163"/>
      <c r="G115" s="162">
        <f>ROUND(E115*F115,2)</f>
        <v>0</v>
      </c>
      <c r="H115" s="163"/>
      <c r="I115" s="162">
        <f>ROUND(E115*H115,2)</f>
        <v>0</v>
      </c>
      <c r="J115" s="163"/>
      <c r="K115" s="162">
        <f>ROUND(E115*J115,2)</f>
        <v>0</v>
      </c>
      <c r="L115" s="162">
        <v>21</v>
      </c>
      <c r="M115" s="162">
        <f>G115*(1+L115/100)</f>
        <v>0</v>
      </c>
      <c r="N115" s="161">
        <v>0</v>
      </c>
      <c r="O115" s="161">
        <f>ROUND(E115*N115,2)</f>
        <v>0</v>
      </c>
      <c r="P115" s="161">
        <v>0</v>
      </c>
      <c r="Q115" s="161">
        <f>ROUND(E115*P115,2)</f>
        <v>0</v>
      </c>
      <c r="R115" s="162" t="s">
        <v>243</v>
      </c>
      <c r="S115" s="162" t="s">
        <v>124</v>
      </c>
      <c r="T115" s="162" t="s">
        <v>125</v>
      </c>
      <c r="U115" s="162">
        <v>0</v>
      </c>
      <c r="V115" s="162">
        <f>ROUND(E115*U115,2)</f>
        <v>0</v>
      </c>
      <c r="W115" s="162"/>
      <c r="X115" s="162" t="s">
        <v>177</v>
      </c>
      <c r="Y115" s="162" t="s">
        <v>127</v>
      </c>
      <c r="Z115" s="151"/>
      <c r="AA115" s="151"/>
      <c r="AB115" s="151"/>
      <c r="AC115" s="151"/>
      <c r="AD115" s="151"/>
      <c r="AE115" s="151"/>
      <c r="AF115" s="151"/>
      <c r="AG115" s="151" t="s">
        <v>272</v>
      </c>
      <c r="AH115" s="151"/>
      <c r="AI115" s="151"/>
      <c r="AJ115" s="151"/>
      <c r="AK115" s="151"/>
      <c r="AL115" s="151"/>
      <c r="AM115" s="151"/>
      <c r="AN115" s="151"/>
      <c r="AO115" s="151"/>
      <c r="AP115" s="151"/>
      <c r="AQ115" s="151"/>
      <c r="AR115" s="151"/>
      <c r="AS115" s="151"/>
      <c r="AT115" s="151"/>
      <c r="AU115" s="151"/>
      <c r="AV115" s="151"/>
      <c r="AW115" s="151"/>
      <c r="AX115" s="151"/>
      <c r="AY115" s="151"/>
      <c r="AZ115" s="151"/>
      <c r="BA115" s="151"/>
      <c r="BB115" s="151"/>
      <c r="BC115" s="151"/>
      <c r="BD115" s="151"/>
      <c r="BE115" s="151"/>
      <c r="BF115" s="151"/>
      <c r="BG115" s="151"/>
      <c r="BH115" s="151"/>
    </row>
    <row r="116" spans="1:60" outlineLevel="2" x14ac:dyDescent="0.2">
      <c r="A116" s="158"/>
      <c r="B116" s="159"/>
      <c r="C116" s="256" t="s">
        <v>224</v>
      </c>
      <c r="D116" s="257"/>
      <c r="E116" s="257"/>
      <c r="F116" s="257"/>
      <c r="G116" s="257"/>
      <c r="H116" s="162"/>
      <c r="I116" s="162"/>
      <c r="J116" s="162"/>
      <c r="K116" s="162"/>
      <c r="L116" s="162"/>
      <c r="M116" s="162"/>
      <c r="N116" s="161"/>
      <c r="O116" s="161"/>
      <c r="P116" s="161"/>
      <c r="Q116" s="161"/>
      <c r="R116" s="162"/>
      <c r="S116" s="162"/>
      <c r="T116" s="162"/>
      <c r="U116" s="162"/>
      <c r="V116" s="162"/>
      <c r="W116" s="162"/>
      <c r="X116" s="162"/>
      <c r="Y116" s="162"/>
      <c r="Z116" s="151"/>
      <c r="AA116" s="151"/>
      <c r="AB116" s="151"/>
      <c r="AC116" s="151"/>
      <c r="AD116" s="151"/>
      <c r="AE116" s="151"/>
      <c r="AF116" s="151"/>
      <c r="AG116" s="151" t="s">
        <v>130</v>
      </c>
      <c r="AH116" s="151"/>
      <c r="AI116" s="151"/>
      <c r="AJ116" s="151"/>
      <c r="AK116" s="151"/>
      <c r="AL116" s="151"/>
      <c r="AM116" s="151"/>
      <c r="AN116" s="151"/>
      <c r="AO116" s="151"/>
      <c r="AP116" s="151"/>
      <c r="AQ116" s="151"/>
      <c r="AR116" s="151"/>
      <c r="AS116" s="151"/>
      <c r="AT116" s="151"/>
      <c r="AU116" s="151"/>
      <c r="AV116" s="151"/>
      <c r="AW116" s="151"/>
      <c r="AX116" s="151"/>
      <c r="AY116" s="151"/>
      <c r="AZ116" s="151"/>
      <c r="BA116" s="151"/>
      <c r="BB116" s="151"/>
      <c r="BC116" s="151"/>
      <c r="BD116" s="151"/>
      <c r="BE116" s="151"/>
      <c r="BF116" s="151"/>
      <c r="BG116" s="151"/>
      <c r="BH116" s="151"/>
    </row>
    <row r="117" spans="1:60" x14ac:dyDescent="0.2">
      <c r="A117" s="167" t="s">
        <v>118</v>
      </c>
      <c r="B117" s="168" t="s">
        <v>80</v>
      </c>
      <c r="C117" s="190" t="s">
        <v>81</v>
      </c>
      <c r="D117" s="169"/>
      <c r="E117" s="170"/>
      <c r="F117" s="171"/>
      <c r="G117" s="171">
        <f>SUMIF(AG118:AG122,"&lt;&gt;NOR",G118:G122)</f>
        <v>0</v>
      </c>
      <c r="H117" s="171"/>
      <c r="I117" s="171">
        <f>SUM(I118:I122)</f>
        <v>0</v>
      </c>
      <c r="J117" s="171"/>
      <c r="K117" s="171">
        <f>SUM(K118:K122)</f>
        <v>0</v>
      </c>
      <c r="L117" s="171"/>
      <c r="M117" s="171">
        <f>SUM(M118:M122)</f>
        <v>0</v>
      </c>
      <c r="N117" s="170"/>
      <c r="O117" s="170">
        <f>SUM(O118:O122)</f>
        <v>0.15000000000000002</v>
      </c>
      <c r="P117" s="170"/>
      <c r="Q117" s="170">
        <f>SUM(Q118:Q122)</f>
        <v>0.12</v>
      </c>
      <c r="R117" s="171"/>
      <c r="S117" s="171"/>
      <c r="T117" s="172"/>
      <c r="U117" s="166"/>
      <c r="V117" s="166">
        <f>SUM(V118:V122)</f>
        <v>33.519999999999996</v>
      </c>
      <c r="W117" s="166"/>
      <c r="X117" s="166"/>
      <c r="Y117" s="166"/>
      <c r="AG117" t="s">
        <v>119</v>
      </c>
    </row>
    <row r="118" spans="1:60" ht="22.5" outlineLevel="1" x14ac:dyDescent="0.2">
      <c r="A118" s="174">
        <v>39</v>
      </c>
      <c r="B118" s="175" t="s">
        <v>273</v>
      </c>
      <c r="C118" s="191" t="s">
        <v>274</v>
      </c>
      <c r="D118" s="176" t="s">
        <v>194</v>
      </c>
      <c r="E118" s="177">
        <v>45.9</v>
      </c>
      <c r="F118" s="178"/>
      <c r="G118" s="179">
        <f>ROUND(E118*F118,2)</f>
        <v>0</v>
      </c>
      <c r="H118" s="178"/>
      <c r="I118" s="179">
        <f>ROUND(E118*H118,2)</f>
        <v>0</v>
      </c>
      <c r="J118" s="178"/>
      <c r="K118" s="179">
        <f>ROUND(E118*J118,2)</f>
        <v>0</v>
      </c>
      <c r="L118" s="179">
        <v>21</v>
      </c>
      <c r="M118" s="179">
        <f>G118*(1+L118/100)</f>
        <v>0</v>
      </c>
      <c r="N118" s="177">
        <v>3.0799999999999998E-3</v>
      </c>
      <c r="O118" s="177">
        <f>ROUND(E118*N118,2)</f>
        <v>0.14000000000000001</v>
      </c>
      <c r="P118" s="177">
        <v>0</v>
      </c>
      <c r="Q118" s="177">
        <f>ROUND(E118*P118,2)</f>
        <v>0</v>
      </c>
      <c r="R118" s="179" t="s">
        <v>275</v>
      </c>
      <c r="S118" s="179" t="s">
        <v>124</v>
      </c>
      <c r="T118" s="180" t="s">
        <v>125</v>
      </c>
      <c r="U118" s="162">
        <v>0.57499999999999996</v>
      </c>
      <c r="V118" s="162">
        <f>ROUND(E118*U118,2)</f>
        <v>26.39</v>
      </c>
      <c r="W118" s="162"/>
      <c r="X118" s="162" t="s">
        <v>126</v>
      </c>
      <c r="Y118" s="162" t="s">
        <v>127</v>
      </c>
      <c r="Z118" s="151"/>
      <c r="AA118" s="151"/>
      <c r="AB118" s="151"/>
      <c r="AC118" s="151"/>
      <c r="AD118" s="151"/>
      <c r="AE118" s="151"/>
      <c r="AF118" s="151"/>
      <c r="AG118" s="151" t="s">
        <v>128</v>
      </c>
      <c r="AH118" s="151"/>
      <c r="AI118" s="151"/>
      <c r="AJ118" s="151"/>
      <c r="AK118" s="151"/>
      <c r="AL118" s="151"/>
      <c r="AM118" s="151"/>
      <c r="AN118" s="151"/>
      <c r="AO118" s="151"/>
      <c r="AP118" s="151"/>
      <c r="AQ118" s="151"/>
      <c r="AR118" s="151"/>
      <c r="AS118" s="151"/>
      <c r="AT118" s="151"/>
      <c r="AU118" s="151"/>
      <c r="AV118" s="151"/>
      <c r="AW118" s="151"/>
      <c r="AX118" s="151"/>
      <c r="AY118" s="151"/>
      <c r="AZ118" s="151"/>
      <c r="BA118" s="151"/>
      <c r="BB118" s="151"/>
      <c r="BC118" s="151"/>
      <c r="BD118" s="151"/>
      <c r="BE118" s="151"/>
      <c r="BF118" s="151"/>
      <c r="BG118" s="151"/>
      <c r="BH118" s="151"/>
    </row>
    <row r="119" spans="1:60" outlineLevel="2" x14ac:dyDescent="0.2">
      <c r="A119" s="158"/>
      <c r="B119" s="159"/>
      <c r="C119" s="192" t="s">
        <v>276</v>
      </c>
      <c r="D119" s="164"/>
      <c r="E119" s="165">
        <v>45.9</v>
      </c>
      <c r="F119" s="162"/>
      <c r="G119" s="162"/>
      <c r="H119" s="162"/>
      <c r="I119" s="162"/>
      <c r="J119" s="162"/>
      <c r="K119" s="162"/>
      <c r="L119" s="162"/>
      <c r="M119" s="162"/>
      <c r="N119" s="161"/>
      <c r="O119" s="161"/>
      <c r="P119" s="161"/>
      <c r="Q119" s="161"/>
      <c r="R119" s="162"/>
      <c r="S119" s="162"/>
      <c r="T119" s="162"/>
      <c r="U119" s="162"/>
      <c r="V119" s="162"/>
      <c r="W119" s="162"/>
      <c r="X119" s="162"/>
      <c r="Y119" s="162"/>
      <c r="Z119" s="151"/>
      <c r="AA119" s="151"/>
      <c r="AB119" s="151"/>
      <c r="AC119" s="151"/>
      <c r="AD119" s="151"/>
      <c r="AE119" s="151"/>
      <c r="AF119" s="151"/>
      <c r="AG119" s="151" t="s">
        <v>132</v>
      </c>
      <c r="AH119" s="151">
        <v>0</v>
      </c>
      <c r="AI119" s="151"/>
      <c r="AJ119" s="151"/>
      <c r="AK119" s="151"/>
      <c r="AL119" s="151"/>
      <c r="AM119" s="151"/>
      <c r="AN119" s="151"/>
      <c r="AO119" s="151"/>
      <c r="AP119" s="151"/>
      <c r="AQ119" s="151"/>
      <c r="AR119" s="151"/>
      <c r="AS119" s="151"/>
      <c r="AT119" s="151"/>
      <c r="AU119" s="151"/>
      <c r="AV119" s="151"/>
      <c r="AW119" s="151"/>
      <c r="AX119" s="151"/>
      <c r="AY119" s="151"/>
      <c r="AZ119" s="151"/>
      <c r="BA119" s="151"/>
      <c r="BB119" s="151"/>
      <c r="BC119" s="151"/>
      <c r="BD119" s="151"/>
      <c r="BE119" s="151"/>
      <c r="BF119" s="151"/>
      <c r="BG119" s="151"/>
      <c r="BH119" s="151"/>
    </row>
    <row r="120" spans="1:60" ht="33.75" outlineLevel="1" x14ac:dyDescent="0.2">
      <c r="A120" s="182">
        <v>40</v>
      </c>
      <c r="B120" s="183" t="s">
        <v>277</v>
      </c>
      <c r="C120" s="193" t="s">
        <v>278</v>
      </c>
      <c r="D120" s="184" t="s">
        <v>194</v>
      </c>
      <c r="E120" s="185">
        <v>3</v>
      </c>
      <c r="F120" s="186"/>
      <c r="G120" s="187">
        <f>ROUND(E120*F120,2)</f>
        <v>0</v>
      </c>
      <c r="H120" s="186"/>
      <c r="I120" s="187">
        <f>ROUND(E120*H120,2)</f>
        <v>0</v>
      </c>
      <c r="J120" s="186"/>
      <c r="K120" s="187">
        <f>ROUND(E120*J120,2)</f>
        <v>0</v>
      </c>
      <c r="L120" s="187">
        <v>21</v>
      </c>
      <c r="M120" s="187">
        <f>G120*(1+L120/100)</f>
        <v>0</v>
      </c>
      <c r="N120" s="185">
        <v>2.64E-3</v>
      </c>
      <c r="O120" s="185">
        <f>ROUND(E120*N120,2)</f>
        <v>0.01</v>
      </c>
      <c r="P120" s="185">
        <v>0</v>
      </c>
      <c r="Q120" s="185">
        <f>ROUND(E120*P120,2)</f>
        <v>0</v>
      </c>
      <c r="R120" s="187" t="s">
        <v>275</v>
      </c>
      <c r="S120" s="187" t="s">
        <v>124</v>
      </c>
      <c r="T120" s="188" t="s">
        <v>125</v>
      </c>
      <c r="U120" s="162">
        <v>0.54305000000000003</v>
      </c>
      <c r="V120" s="162">
        <f>ROUND(E120*U120,2)</f>
        <v>1.63</v>
      </c>
      <c r="W120" s="162"/>
      <c r="X120" s="162" t="s">
        <v>126</v>
      </c>
      <c r="Y120" s="162" t="s">
        <v>127</v>
      </c>
      <c r="Z120" s="151"/>
      <c r="AA120" s="151"/>
      <c r="AB120" s="151"/>
      <c r="AC120" s="151"/>
      <c r="AD120" s="151"/>
      <c r="AE120" s="151"/>
      <c r="AF120" s="151"/>
      <c r="AG120" s="151" t="s">
        <v>128</v>
      </c>
      <c r="AH120" s="151"/>
      <c r="AI120" s="151"/>
      <c r="AJ120" s="151"/>
      <c r="AK120" s="151"/>
      <c r="AL120" s="151"/>
      <c r="AM120" s="151"/>
      <c r="AN120" s="151"/>
      <c r="AO120" s="151"/>
      <c r="AP120" s="151"/>
      <c r="AQ120" s="151"/>
      <c r="AR120" s="151"/>
      <c r="AS120" s="151"/>
      <c r="AT120" s="151"/>
      <c r="AU120" s="151"/>
      <c r="AV120" s="151"/>
      <c r="AW120" s="151"/>
      <c r="AX120" s="151"/>
      <c r="AY120" s="151"/>
      <c r="AZ120" s="151"/>
      <c r="BA120" s="151"/>
      <c r="BB120" s="151"/>
      <c r="BC120" s="151"/>
      <c r="BD120" s="151"/>
      <c r="BE120" s="151"/>
      <c r="BF120" s="151"/>
      <c r="BG120" s="151"/>
      <c r="BH120" s="151"/>
    </row>
    <row r="121" spans="1:60" outlineLevel="1" x14ac:dyDescent="0.2">
      <c r="A121" s="174">
        <v>41</v>
      </c>
      <c r="B121" s="175" t="s">
        <v>279</v>
      </c>
      <c r="C121" s="191" t="s">
        <v>280</v>
      </c>
      <c r="D121" s="176" t="s">
        <v>194</v>
      </c>
      <c r="E121" s="177">
        <v>53.119</v>
      </c>
      <c r="F121" s="178"/>
      <c r="G121" s="179">
        <f>ROUND(E121*F121,2)</f>
        <v>0</v>
      </c>
      <c r="H121" s="178"/>
      <c r="I121" s="179">
        <f>ROUND(E121*H121,2)</f>
        <v>0</v>
      </c>
      <c r="J121" s="178"/>
      <c r="K121" s="179">
        <f>ROUND(E121*J121,2)</f>
        <v>0</v>
      </c>
      <c r="L121" s="179">
        <v>21</v>
      </c>
      <c r="M121" s="179">
        <f>G121*(1+L121/100)</f>
        <v>0</v>
      </c>
      <c r="N121" s="177">
        <v>0</v>
      </c>
      <c r="O121" s="177">
        <f>ROUND(E121*N121,2)</f>
        <v>0</v>
      </c>
      <c r="P121" s="177">
        <v>2.3E-3</v>
      </c>
      <c r="Q121" s="177">
        <f>ROUND(E121*P121,2)</f>
        <v>0.12</v>
      </c>
      <c r="R121" s="179" t="s">
        <v>275</v>
      </c>
      <c r="S121" s="179" t="s">
        <v>124</v>
      </c>
      <c r="T121" s="180" t="s">
        <v>125</v>
      </c>
      <c r="U121" s="162">
        <v>0.10349999999999999</v>
      </c>
      <c r="V121" s="162">
        <f>ROUND(E121*U121,2)</f>
        <v>5.5</v>
      </c>
      <c r="W121" s="162"/>
      <c r="X121" s="162" t="s">
        <v>126</v>
      </c>
      <c r="Y121" s="162" t="s">
        <v>127</v>
      </c>
      <c r="Z121" s="151"/>
      <c r="AA121" s="151"/>
      <c r="AB121" s="151"/>
      <c r="AC121" s="151"/>
      <c r="AD121" s="151"/>
      <c r="AE121" s="151"/>
      <c r="AF121" s="151"/>
      <c r="AG121" s="151" t="s">
        <v>183</v>
      </c>
      <c r="AH121" s="151"/>
      <c r="AI121" s="151"/>
      <c r="AJ121" s="151"/>
      <c r="AK121" s="151"/>
      <c r="AL121" s="151"/>
      <c r="AM121" s="151"/>
      <c r="AN121" s="151"/>
      <c r="AO121" s="151"/>
      <c r="AP121" s="151"/>
      <c r="AQ121" s="151"/>
      <c r="AR121" s="151"/>
      <c r="AS121" s="151"/>
      <c r="AT121" s="151"/>
      <c r="AU121" s="151"/>
      <c r="AV121" s="151"/>
      <c r="AW121" s="151"/>
      <c r="AX121" s="151"/>
      <c r="AY121" s="151"/>
      <c r="AZ121" s="151"/>
      <c r="BA121" s="151"/>
      <c r="BB121" s="151"/>
      <c r="BC121" s="151"/>
      <c r="BD121" s="151"/>
      <c r="BE121" s="151"/>
      <c r="BF121" s="151"/>
      <c r="BG121" s="151"/>
      <c r="BH121" s="151"/>
    </row>
    <row r="122" spans="1:60" outlineLevel="2" x14ac:dyDescent="0.2">
      <c r="A122" s="158"/>
      <c r="B122" s="159"/>
      <c r="C122" s="192" t="s">
        <v>281</v>
      </c>
      <c r="D122" s="164"/>
      <c r="E122" s="165">
        <v>53.119</v>
      </c>
      <c r="F122" s="162"/>
      <c r="G122" s="162"/>
      <c r="H122" s="162"/>
      <c r="I122" s="162"/>
      <c r="J122" s="162"/>
      <c r="K122" s="162"/>
      <c r="L122" s="162"/>
      <c r="M122" s="162"/>
      <c r="N122" s="161"/>
      <c r="O122" s="161"/>
      <c r="P122" s="161"/>
      <c r="Q122" s="161"/>
      <c r="R122" s="162"/>
      <c r="S122" s="162"/>
      <c r="T122" s="162"/>
      <c r="U122" s="162"/>
      <c r="V122" s="162"/>
      <c r="W122" s="162"/>
      <c r="X122" s="162"/>
      <c r="Y122" s="162"/>
      <c r="Z122" s="151"/>
      <c r="AA122" s="151"/>
      <c r="AB122" s="151"/>
      <c r="AC122" s="151"/>
      <c r="AD122" s="151"/>
      <c r="AE122" s="151"/>
      <c r="AF122" s="151"/>
      <c r="AG122" s="151" t="s">
        <v>132</v>
      </c>
      <c r="AH122" s="151">
        <v>0</v>
      </c>
      <c r="AI122" s="151"/>
      <c r="AJ122" s="151"/>
      <c r="AK122" s="151"/>
      <c r="AL122" s="151"/>
      <c r="AM122" s="151"/>
      <c r="AN122" s="151"/>
      <c r="AO122" s="151"/>
      <c r="AP122" s="151"/>
      <c r="AQ122" s="151"/>
      <c r="AR122" s="151"/>
      <c r="AS122" s="151"/>
      <c r="AT122" s="151"/>
      <c r="AU122" s="151"/>
      <c r="AV122" s="151"/>
      <c r="AW122" s="151"/>
      <c r="AX122" s="151"/>
      <c r="AY122" s="151"/>
      <c r="AZ122" s="151"/>
      <c r="BA122" s="151"/>
      <c r="BB122" s="151"/>
      <c r="BC122" s="151"/>
      <c r="BD122" s="151"/>
      <c r="BE122" s="151"/>
      <c r="BF122" s="151"/>
      <c r="BG122" s="151"/>
      <c r="BH122" s="151"/>
    </row>
    <row r="123" spans="1:60" x14ac:dyDescent="0.2">
      <c r="A123" s="167" t="s">
        <v>118</v>
      </c>
      <c r="B123" s="168" t="s">
        <v>82</v>
      </c>
      <c r="C123" s="190" t="s">
        <v>83</v>
      </c>
      <c r="D123" s="169"/>
      <c r="E123" s="170"/>
      <c r="F123" s="171"/>
      <c r="G123" s="171">
        <f>SUMIF(AG124:AG128,"&lt;&gt;NOR",G124:G128)</f>
        <v>0</v>
      </c>
      <c r="H123" s="171"/>
      <c r="I123" s="171">
        <f>SUM(I124:I128)</f>
        <v>0</v>
      </c>
      <c r="J123" s="171"/>
      <c r="K123" s="171">
        <f>SUM(K124:K128)</f>
        <v>0</v>
      </c>
      <c r="L123" s="171"/>
      <c r="M123" s="171">
        <f>SUM(M124:M128)</f>
        <v>0</v>
      </c>
      <c r="N123" s="170"/>
      <c r="O123" s="170">
        <f>SUM(O124:O128)</f>
        <v>0.06</v>
      </c>
      <c r="P123" s="170"/>
      <c r="Q123" s="170">
        <f>SUM(Q124:Q128)</f>
        <v>0.13</v>
      </c>
      <c r="R123" s="171"/>
      <c r="S123" s="171"/>
      <c r="T123" s="172"/>
      <c r="U123" s="166"/>
      <c r="V123" s="166">
        <f>SUM(V124:V128)</f>
        <v>46.14</v>
      </c>
      <c r="W123" s="166"/>
      <c r="X123" s="166"/>
      <c r="Y123" s="166"/>
      <c r="AG123" t="s">
        <v>119</v>
      </c>
    </row>
    <row r="124" spans="1:60" outlineLevel="1" x14ac:dyDescent="0.2">
      <c r="A124" s="174">
        <v>42</v>
      </c>
      <c r="B124" s="175" t="s">
        <v>282</v>
      </c>
      <c r="C124" s="191" t="s">
        <v>283</v>
      </c>
      <c r="D124" s="176" t="s">
        <v>122</v>
      </c>
      <c r="E124" s="177">
        <v>146</v>
      </c>
      <c r="F124" s="178"/>
      <c r="G124" s="179">
        <f>ROUND(E124*F124,2)</f>
        <v>0</v>
      </c>
      <c r="H124" s="178"/>
      <c r="I124" s="179">
        <f>ROUND(E124*H124,2)</f>
        <v>0</v>
      </c>
      <c r="J124" s="178"/>
      <c r="K124" s="179">
        <f>ROUND(E124*J124,2)</f>
        <v>0</v>
      </c>
      <c r="L124" s="179">
        <v>21</v>
      </c>
      <c r="M124" s="179">
        <f>G124*(1+L124/100)</f>
        <v>0</v>
      </c>
      <c r="N124" s="177">
        <v>0</v>
      </c>
      <c r="O124" s="177">
        <f>ROUND(E124*N124,2)</f>
        <v>0</v>
      </c>
      <c r="P124" s="177">
        <v>8.9999999999999998E-4</v>
      </c>
      <c r="Q124" s="177">
        <f>ROUND(E124*P124,2)</f>
        <v>0.13</v>
      </c>
      <c r="R124" s="179" t="s">
        <v>284</v>
      </c>
      <c r="S124" s="179" t="s">
        <v>124</v>
      </c>
      <c r="T124" s="180" t="s">
        <v>125</v>
      </c>
      <c r="U124" s="162">
        <v>7.9750000000000001E-2</v>
      </c>
      <c r="V124" s="162">
        <f>ROUND(E124*U124,2)</f>
        <v>11.64</v>
      </c>
      <c r="W124" s="162"/>
      <c r="X124" s="162" t="s">
        <v>126</v>
      </c>
      <c r="Y124" s="162" t="s">
        <v>127</v>
      </c>
      <c r="Z124" s="151"/>
      <c r="AA124" s="151"/>
      <c r="AB124" s="151"/>
      <c r="AC124" s="151"/>
      <c r="AD124" s="151"/>
      <c r="AE124" s="151"/>
      <c r="AF124" s="151"/>
      <c r="AG124" s="151" t="s">
        <v>128</v>
      </c>
      <c r="AH124" s="151"/>
      <c r="AI124" s="151"/>
      <c r="AJ124" s="151"/>
      <c r="AK124" s="151"/>
      <c r="AL124" s="151"/>
      <c r="AM124" s="151"/>
      <c r="AN124" s="151"/>
      <c r="AO124" s="151"/>
      <c r="AP124" s="151"/>
      <c r="AQ124" s="151"/>
      <c r="AR124" s="151"/>
      <c r="AS124" s="151"/>
      <c r="AT124" s="151"/>
      <c r="AU124" s="151"/>
      <c r="AV124" s="151"/>
      <c r="AW124" s="151"/>
      <c r="AX124" s="151"/>
      <c r="AY124" s="151"/>
      <c r="AZ124" s="151"/>
      <c r="BA124" s="151"/>
      <c r="BB124" s="151"/>
      <c r="BC124" s="151"/>
      <c r="BD124" s="151"/>
      <c r="BE124" s="151"/>
      <c r="BF124" s="151"/>
      <c r="BG124" s="151"/>
      <c r="BH124" s="151"/>
    </row>
    <row r="125" spans="1:60" outlineLevel="2" x14ac:dyDescent="0.2">
      <c r="A125" s="158"/>
      <c r="B125" s="159"/>
      <c r="C125" s="192" t="s">
        <v>136</v>
      </c>
      <c r="D125" s="164"/>
      <c r="E125" s="165">
        <v>146</v>
      </c>
      <c r="F125" s="162"/>
      <c r="G125" s="162"/>
      <c r="H125" s="162"/>
      <c r="I125" s="162"/>
      <c r="J125" s="162"/>
      <c r="K125" s="162"/>
      <c r="L125" s="162"/>
      <c r="M125" s="162"/>
      <c r="N125" s="161"/>
      <c r="O125" s="161"/>
      <c r="P125" s="161"/>
      <c r="Q125" s="161"/>
      <c r="R125" s="162"/>
      <c r="S125" s="162"/>
      <c r="T125" s="162"/>
      <c r="U125" s="162"/>
      <c r="V125" s="162"/>
      <c r="W125" s="162"/>
      <c r="X125" s="162"/>
      <c r="Y125" s="162"/>
      <c r="Z125" s="151"/>
      <c r="AA125" s="151"/>
      <c r="AB125" s="151"/>
      <c r="AC125" s="151"/>
      <c r="AD125" s="151"/>
      <c r="AE125" s="151"/>
      <c r="AF125" s="151"/>
      <c r="AG125" s="151" t="s">
        <v>132</v>
      </c>
      <c r="AH125" s="151">
        <v>5</v>
      </c>
      <c r="AI125" s="151"/>
      <c r="AJ125" s="151"/>
      <c r="AK125" s="151"/>
      <c r="AL125" s="151"/>
      <c r="AM125" s="151"/>
      <c r="AN125" s="151"/>
      <c r="AO125" s="151"/>
      <c r="AP125" s="151"/>
      <c r="AQ125" s="151"/>
      <c r="AR125" s="151"/>
      <c r="AS125" s="151"/>
      <c r="AT125" s="151"/>
      <c r="AU125" s="151"/>
      <c r="AV125" s="151"/>
      <c r="AW125" s="151"/>
      <c r="AX125" s="151"/>
      <c r="AY125" s="151"/>
      <c r="AZ125" s="151"/>
      <c r="BA125" s="151"/>
      <c r="BB125" s="151"/>
      <c r="BC125" s="151"/>
      <c r="BD125" s="151"/>
      <c r="BE125" s="151"/>
      <c r="BF125" s="151"/>
      <c r="BG125" s="151"/>
      <c r="BH125" s="151"/>
    </row>
    <row r="126" spans="1:60" outlineLevel="1" x14ac:dyDescent="0.2">
      <c r="A126" s="174">
        <v>43</v>
      </c>
      <c r="B126" s="175" t="s">
        <v>285</v>
      </c>
      <c r="C126" s="191" t="s">
        <v>286</v>
      </c>
      <c r="D126" s="176" t="s">
        <v>122</v>
      </c>
      <c r="E126" s="177">
        <v>146</v>
      </c>
      <c r="F126" s="178"/>
      <c r="G126" s="179">
        <f>ROUND(E126*F126,2)</f>
        <v>0</v>
      </c>
      <c r="H126" s="178"/>
      <c r="I126" s="179">
        <f>ROUND(E126*H126,2)</f>
        <v>0</v>
      </c>
      <c r="J126" s="178"/>
      <c r="K126" s="179">
        <f>ROUND(E126*J126,2)</f>
        <v>0</v>
      </c>
      <c r="L126" s="179">
        <v>21</v>
      </c>
      <c r="M126" s="179">
        <f>G126*(1+L126/100)</f>
        <v>0</v>
      </c>
      <c r="N126" s="177">
        <v>1.2999999999999999E-4</v>
      </c>
      <c r="O126" s="177">
        <f>ROUND(E126*N126,2)</f>
        <v>0.02</v>
      </c>
      <c r="P126" s="177">
        <v>0</v>
      </c>
      <c r="Q126" s="177">
        <f>ROUND(E126*P126,2)</f>
        <v>0</v>
      </c>
      <c r="R126" s="179" t="s">
        <v>284</v>
      </c>
      <c r="S126" s="179" t="s">
        <v>124</v>
      </c>
      <c r="T126" s="180" t="s">
        <v>125</v>
      </c>
      <c r="U126" s="162">
        <v>3.2480000000000002E-2</v>
      </c>
      <c r="V126" s="162">
        <f>ROUND(E126*U126,2)</f>
        <v>4.74</v>
      </c>
      <c r="W126" s="162"/>
      <c r="X126" s="162" t="s">
        <v>126</v>
      </c>
      <c r="Y126" s="162" t="s">
        <v>127</v>
      </c>
      <c r="Z126" s="151"/>
      <c r="AA126" s="151"/>
      <c r="AB126" s="151"/>
      <c r="AC126" s="151"/>
      <c r="AD126" s="151"/>
      <c r="AE126" s="151"/>
      <c r="AF126" s="151"/>
      <c r="AG126" s="151" t="s">
        <v>128</v>
      </c>
      <c r="AH126" s="151"/>
      <c r="AI126" s="151"/>
      <c r="AJ126" s="151"/>
      <c r="AK126" s="151"/>
      <c r="AL126" s="151"/>
      <c r="AM126" s="151"/>
      <c r="AN126" s="151"/>
      <c r="AO126" s="151"/>
      <c r="AP126" s="151"/>
      <c r="AQ126" s="151"/>
      <c r="AR126" s="151"/>
      <c r="AS126" s="151"/>
      <c r="AT126" s="151"/>
      <c r="AU126" s="151"/>
      <c r="AV126" s="151"/>
      <c r="AW126" s="151"/>
      <c r="AX126" s="151"/>
      <c r="AY126" s="151"/>
      <c r="AZ126" s="151"/>
      <c r="BA126" s="151"/>
      <c r="BB126" s="151"/>
      <c r="BC126" s="151"/>
      <c r="BD126" s="151"/>
      <c r="BE126" s="151"/>
      <c r="BF126" s="151"/>
      <c r="BG126" s="151"/>
      <c r="BH126" s="151"/>
    </row>
    <row r="127" spans="1:60" outlineLevel="2" x14ac:dyDescent="0.2">
      <c r="A127" s="158"/>
      <c r="B127" s="159"/>
      <c r="C127" s="192" t="s">
        <v>136</v>
      </c>
      <c r="D127" s="164"/>
      <c r="E127" s="165">
        <v>146</v>
      </c>
      <c r="F127" s="162"/>
      <c r="G127" s="162"/>
      <c r="H127" s="162"/>
      <c r="I127" s="162"/>
      <c r="J127" s="162"/>
      <c r="K127" s="162"/>
      <c r="L127" s="162"/>
      <c r="M127" s="162"/>
      <c r="N127" s="161"/>
      <c r="O127" s="161"/>
      <c r="P127" s="161"/>
      <c r="Q127" s="161"/>
      <c r="R127" s="162"/>
      <c r="S127" s="162"/>
      <c r="T127" s="162"/>
      <c r="U127" s="162"/>
      <c r="V127" s="162"/>
      <c r="W127" s="162"/>
      <c r="X127" s="162"/>
      <c r="Y127" s="162"/>
      <c r="Z127" s="151"/>
      <c r="AA127" s="151"/>
      <c r="AB127" s="151"/>
      <c r="AC127" s="151"/>
      <c r="AD127" s="151"/>
      <c r="AE127" s="151"/>
      <c r="AF127" s="151"/>
      <c r="AG127" s="151" t="s">
        <v>132</v>
      </c>
      <c r="AH127" s="151">
        <v>5</v>
      </c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151"/>
      <c r="AV127" s="151"/>
      <c r="AW127" s="151"/>
      <c r="AX127" s="151"/>
      <c r="AY127" s="151"/>
      <c r="AZ127" s="151"/>
      <c r="BA127" s="151"/>
      <c r="BB127" s="151"/>
      <c r="BC127" s="151"/>
      <c r="BD127" s="151"/>
      <c r="BE127" s="151"/>
      <c r="BF127" s="151"/>
      <c r="BG127" s="151"/>
      <c r="BH127" s="151"/>
    </row>
    <row r="128" spans="1:60" outlineLevel="1" x14ac:dyDescent="0.2">
      <c r="A128" s="182">
        <v>44</v>
      </c>
      <c r="B128" s="183" t="s">
        <v>287</v>
      </c>
      <c r="C128" s="193" t="s">
        <v>288</v>
      </c>
      <c r="D128" s="184" t="s">
        <v>122</v>
      </c>
      <c r="E128" s="185">
        <v>292</v>
      </c>
      <c r="F128" s="186"/>
      <c r="G128" s="187">
        <f>ROUND(E128*F128,2)</f>
        <v>0</v>
      </c>
      <c r="H128" s="186"/>
      <c r="I128" s="187">
        <f>ROUND(E128*H128,2)</f>
        <v>0</v>
      </c>
      <c r="J128" s="186"/>
      <c r="K128" s="187">
        <f>ROUND(E128*J128,2)</f>
        <v>0</v>
      </c>
      <c r="L128" s="187">
        <v>21</v>
      </c>
      <c r="M128" s="187">
        <f>G128*(1+L128/100)</f>
        <v>0</v>
      </c>
      <c r="N128" s="185">
        <v>1.4999999999999999E-4</v>
      </c>
      <c r="O128" s="185">
        <f>ROUND(E128*N128,2)</f>
        <v>0.04</v>
      </c>
      <c r="P128" s="185">
        <v>0</v>
      </c>
      <c r="Q128" s="185">
        <f>ROUND(E128*P128,2)</f>
        <v>0</v>
      </c>
      <c r="R128" s="187" t="s">
        <v>284</v>
      </c>
      <c r="S128" s="187" t="s">
        <v>124</v>
      </c>
      <c r="T128" s="188" t="s">
        <v>125</v>
      </c>
      <c r="U128" s="162">
        <v>0.10191</v>
      </c>
      <c r="V128" s="162">
        <f>ROUND(E128*U128,2)</f>
        <v>29.76</v>
      </c>
      <c r="W128" s="162"/>
      <c r="X128" s="162" t="s">
        <v>126</v>
      </c>
      <c r="Y128" s="162" t="s">
        <v>127</v>
      </c>
      <c r="Z128" s="151"/>
      <c r="AA128" s="151"/>
      <c r="AB128" s="151"/>
      <c r="AC128" s="151"/>
      <c r="AD128" s="151"/>
      <c r="AE128" s="151"/>
      <c r="AF128" s="151"/>
      <c r="AG128" s="151" t="s">
        <v>128</v>
      </c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151"/>
      <c r="AV128" s="151"/>
      <c r="AW128" s="151"/>
      <c r="AX128" s="151"/>
      <c r="AY128" s="151"/>
      <c r="AZ128" s="151"/>
      <c r="BA128" s="151"/>
      <c r="BB128" s="151"/>
      <c r="BC128" s="151"/>
      <c r="BD128" s="151"/>
      <c r="BE128" s="151"/>
      <c r="BF128" s="151"/>
      <c r="BG128" s="151"/>
      <c r="BH128" s="151"/>
    </row>
    <row r="129" spans="1:60" x14ac:dyDescent="0.2">
      <c r="A129" s="167" t="s">
        <v>118</v>
      </c>
      <c r="B129" s="168" t="s">
        <v>84</v>
      </c>
      <c r="C129" s="190" t="s">
        <v>85</v>
      </c>
      <c r="D129" s="169"/>
      <c r="E129" s="170"/>
      <c r="F129" s="171"/>
      <c r="G129" s="171">
        <f>SUMIF(AG130:AG130,"&lt;&gt;NOR",G130:G130)</f>
        <v>0</v>
      </c>
      <c r="H129" s="171"/>
      <c r="I129" s="171">
        <f>SUM(I130:I130)</f>
        <v>0</v>
      </c>
      <c r="J129" s="171"/>
      <c r="K129" s="171">
        <f>SUM(K130:K130)</f>
        <v>0</v>
      </c>
      <c r="L129" s="171"/>
      <c r="M129" s="171">
        <f>SUM(M130:M130)</f>
        <v>0</v>
      </c>
      <c r="N129" s="170"/>
      <c r="O129" s="170">
        <f>SUM(O130:O130)</f>
        <v>0</v>
      </c>
      <c r="P129" s="170"/>
      <c r="Q129" s="170">
        <f>SUM(Q130:Q130)</f>
        <v>0</v>
      </c>
      <c r="R129" s="171"/>
      <c r="S129" s="171"/>
      <c r="T129" s="172"/>
      <c r="U129" s="166"/>
      <c r="V129" s="166">
        <f>SUM(V130:V130)</f>
        <v>0</v>
      </c>
      <c r="W129" s="166"/>
      <c r="X129" s="166"/>
      <c r="Y129" s="166"/>
      <c r="AG129" t="s">
        <v>119</v>
      </c>
    </row>
    <row r="130" spans="1:60" outlineLevel="1" x14ac:dyDescent="0.2">
      <c r="A130" s="182">
        <v>45</v>
      </c>
      <c r="B130" s="183" t="s">
        <v>289</v>
      </c>
      <c r="C130" s="193" t="s">
        <v>290</v>
      </c>
      <c r="D130" s="184" t="s">
        <v>291</v>
      </c>
      <c r="E130" s="185">
        <v>1</v>
      </c>
      <c r="F130" s="186"/>
      <c r="G130" s="187">
        <f>ROUND(E130*F130,2)</f>
        <v>0</v>
      </c>
      <c r="H130" s="186"/>
      <c r="I130" s="187">
        <f>ROUND(E130*H130,2)</f>
        <v>0</v>
      </c>
      <c r="J130" s="186"/>
      <c r="K130" s="187">
        <f>ROUND(E130*J130,2)</f>
        <v>0</v>
      </c>
      <c r="L130" s="187">
        <v>21</v>
      </c>
      <c r="M130" s="187">
        <f>G130*(1+L130/100)</f>
        <v>0</v>
      </c>
      <c r="N130" s="185">
        <v>0</v>
      </c>
      <c r="O130" s="185">
        <f>ROUND(E130*N130,2)</f>
        <v>0</v>
      </c>
      <c r="P130" s="185">
        <v>0</v>
      </c>
      <c r="Q130" s="185">
        <f>ROUND(E130*P130,2)</f>
        <v>0</v>
      </c>
      <c r="R130" s="187"/>
      <c r="S130" s="187" t="s">
        <v>152</v>
      </c>
      <c r="T130" s="188" t="s">
        <v>153</v>
      </c>
      <c r="U130" s="162">
        <v>0</v>
      </c>
      <c r="V130" s="162">
        <f>ROUND(E130*U130,2)</f>
        <v>0</v>
      </c>
      <c r="W130" s="162"/>
      <c r="X130" s="162" t="s">
        <v>126</v>
      </c>
      <c r="Y130" s="162" t="s">
        <v>127</v>
      </c>
      <c r="Z130" s="151"/>
      <c r="AA130" s="151"/>
      <c r="AB130" s="151"/>
      <c r="AC130" s="151"/>
      <c r="AD130" s="151"/>
      <c r="AE130" s="151"/>
      <c r="AF130" s="151"/>
      <c r="AG130" s="151" t="s">
        <v>292</v>
      </c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151"/>
      <c r="AV130" s="151"/>
      <c r="AW130" s="151"/>
      <c r="AX130" s="151"/>
      <c r="AY130" s="151"/>
      <c r="AZ130" s="151"/>
      <c r="BA130" s="151"/>
      <c r="BB130" s="151"/>
      <c r="BC130" s="151"/>
      <c r="BD130" s="151"/>
      <c r="BE130" s="151"/>
      <c r="BF130" s="151"/>
      <c r="BG130" s="151"/>
      <c r="BH130" s="151"/>
    </row>
    <row r="131" spans="1:60" x14ac:dyDescent="0.2">
      <c r="A131" s="167" t="s">
        <v>118</v>
      </c>
      <c r="B131" s="168" t="s">
        <v>86</v>
      </c>
      <c r="C131" s="190" t="s">
        <v>87</v>
      </c>
      <c r="D131" s="169"/>
      <c r="E131" s="170"/>
      <c r="F131" s="171"/>
      <c r="G131" s="171">
        <f>SUMIF(AG132:AG140,"&lt;&gt;NOR",G132:G140)</f>
        <v>0</v>
      </c>
      <c r="H131" s="171"/>
      <c r="I131" s="171">
        <f>SUM(I132:I140)</f>
        <v>0</v>
      </c>
      <c r="J131" s="171"/>
      <c r="K131" s="171">
        <f>SUM(K132:K140)</f>
        <v>0</v>
      </c>
      <c r="L131" s="171"/>
      <c r="M131" s="171">
        <f>SUM(M132:M140)</f>
        <v>0</v>
      </c>
      <c r="N131" s="170"/>
      <c r="O131" s="170">
        <f>SUM(O132:O140)</f>
        <v>0</v>
      </c>
      <c r="P131" s="170"/>
      <c r="Q131" s="170">
        <f>SUM(Q132:Q140)</f>
        <v>0</v>
      </c>
      <c r="R131" s="171"/>
      <c r="S131" s="171"/>
      <c r="T131" s="172"/>
      <c r="U131" s="166"/>
      <c r="V131" s="166">
        <f>SUM(V132:V140)</f>
        <v>13.8</v>
      </c>
      <c r="W131" s="166"/>
      <c r="X131" s="166"/>
      <c r="Y131" s="166"/>
      <c r="AG131" t="s">
        <v>119</v>
      </c>
    </row>
    <row r="132" spans="1:60" ht="22.5" outlineLevel="1" x14ac:dyDescent="0.2">
      <c r="A132" s="174">
        <v>46</v>
      </c>
      <c r="B132" s="175" t="s">
        <v>293</v>
      </c>
      <c r="C132" s="191" t="s">
        <v>294</v>
      </c>
      <c r="D132" s="176" t="s">
        <v>175</v>
      </c>
      <c r="E132" s="177">
        <v>5.8659299999999996</v>
      </c>
      <c r="F132" s="178"/>
      <c r="G132" s="179">
        <f>ROUND(E132*F132,2)</f>
        <v>0</v>
      </c>
      <c r="H132" s="178"/>
      <c r="I132" s="179">
        <f>ROUND(E132*H132,2)</f>
        <v>0</v>
      </c>
      <c r="J132" s="178"/>
      <c r="K132" s="179">
        <f>ROUND(E132*J132,2)</f>
        <v>0</v>
      </c>
      <c r="L132" s="179">
        <v>21</v>
      </c>
      <c r="M132" s="179">
        <f>G132*(1+L132/100)</f>
        <v>0</v>
      </c>
      <c r="N132" s="177">
        <v>0</v>
      </c>
      <c r="O132" s="177">
        <f>ROUND(E132*N132,2)</f>
        <v>0</v>
      </c>
      <c r="P132" s="177">
        <v>0</v>
      </c>
      <c r="Q132" s="177">
        <f>ROUND(E132*P132,2)</f>
        <v>0</v>
      </c>
      <c r="R132" s="179" t="s">
        <v>295</v>
      </c>
      <c r="S132" s="179" t="s">
        <v>124</v>
      </c>
      <c r="T132" s="180" t="s">
        <v>125</v>
      </c>
      <c r="U132" s="162">
        <v>0.64900000000000002</v>
      </c>
      <c r="V132" s="162">
        <f>ROUND(E132*U132,2)</f>
        <v>3.81</v>
      </c>
      <c r="W132" s="162"/>
      <c r="X132" s="162" t="s">
        <v>296</v>
      </c>
      <c r="Y132" s="162" t="s">
        <v>127</v>
      </c>
      <c r="Z132" s="151"/>
      <c r="AA132" s="151"/>
      <c r="AB132" s="151"/>
      <c r="AC132" s="151"/>
      <c r="AD132" s="151"/>
      <c r="AE132" s="151"/>
      <c r="AF132" s="151"/>
      <c r="AG132" s="151" t="s">
        <v>297</v>
      </c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151"/>
      <c r="AV132" s="151"/>
      <c r="AW132" s="151"/>
      <c r="AX132" s="151"/>
      <c r="AY132" s="151"/>
      <c r="AZ132" s="151"/>
      <c r="BA132" s="151"/>
      <c r="BB132" s="151"/>
      <c r="BC132" s="151"/>
      <c r="BD132" s="151"/>
      <c r="BE132" s="151"/>
      <c r="BF132" s="151"/>
      <c r="BG132" s="151"/>
      <c r="BH132" s="151"/>
    </row>
    <row r="133" spans="1:60" outlineLevel="2" x14ac:dyDescent="0.2">
      <c r="A133" s="158"/>
      <c r="B133" s="159"/>
      <c r="C133" s="254" t="s">
        <v>298</v>
      </c>
      <c r="D133" s="255"/>
      <c r="E133" s="255"/>
      <c r="F133" s="255"/>
      <c r="G133" s="255"/>
      <c r="H133" s="162"/>
      <c r="I133" s="162"/>
      <c r="J133" s="162"/>
      <c r="K133" s="162"/>
      <c r="L133" s="162"/>
      <c r="M133" s="162"/>
      <c r="N133" s="161"/>
      <c r="O133" s="161"/>
      <c r="P133" s="161"/>
      <c r="Q133" s="161"/>
      <c r="R133" s="162"/>
      <c r="S133" s="162"/>
      <c r="T133" s="162"/>
      <c r="U133" s="162"/>
      <c r="V133" s="162"/>
      <c r="W133" s="162"/>
      <c r="X133" s="162"/>
      <c r="Y133" s="162"/>
      <c r="Z133" s="151"/>
      <c r="AA133" s="151"/>
      <c r="AB133" s="151"/>
      <c r="AC133" s="151"/>
      <c r="AD133" s="151"/>
      <c r="AE133" s="151"/>
      <c r="AF133" s="151"/>
      <c r="AG133" s="151" t="s">
        <v>130</v>
      </c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151"/>
      <c r="AV133" s="151"/>
      <c r="AW133" s="151"/>
      <c r="AX133" s="151"/>
      <c r="AY133" s="151"/>
      <c r="AZ133" s="151"/>
      <c r="BA133" s="151"/>
      <c r="BB133" s="151"/>
      <c r="BC133" s="151"/>
      <c r="BD133" s="151"/>
      <c r="BE133" s="151"/>
      <c r="BF133" s="151"/>
      <c r="BG133" s="151"/>
      <c r="BH133" s="151"/>
    </row>
    <row r="134" spans="1:60" outlineLevel="1" x14ac:dyDescent="0.2">
      <c r="A134" s="182">
        <v>47</v>
      </c>
      <c r="B134" s="183" t="s">
        <v>299</v>
      </c>
      <c r="C134" s="193" t="s">
        <v>300</v>
      </c>
      <c r="D134" s="184" t="s">
        <v>175</v>
      </c>
      <c r="E134" s="185">
        <v>5.8659299999999996</v>
      </c>
      <c r="F134" s="186"/>
      <c r="G134" s="187">
        <f t="shared" ref="G134:G139" si="0">ROUND(E134*F134,2)</f>
        <v>0</v>
      </c>
      <c r="H134" s="186"/>
      <c r="I134" s="187">
        <f t="shared" ref="I134:I139" si="1">ROUND(E134*H134,2)</f>
        <v>0</v>
      </c>
      <c r="J134" s="186"/>
      <c r="K134" s="187">
        <f t="shared" ref="K134:K139" si="2">ROUND(E134*J134,2)</f>
        <v>0</v>
      </c>
      <c r="L134" s="187">
        <v>21</v>
      </c>
      <c r="M134" s="187">
        <f t="shared" ref="M134:M139" si="3">G134*(1+L134/100)</f>
        <v>0</v>
      </c>
      <c r="N134" s="185">
        <v>0</v>
      </c>
      <c r="O134" s="185">
        <f t="shared" ref="O134:O139" si="4">ROUND(E134*N134,2)</f>
        <v>0</v>
      </c>
      <c r="P134" s="185">
        <v>0</v>
      </c>
      <c r="Q134" s="185">
        <f t="shared" ref="Q134:Q139" si="5">ROUND(E134*P134,2)</f>
        <v>0</v>
      </c>
      <c r="R134" s="187"/>
      <c r="S134" s="187" t="s">
        <v>124</v>
      </c>
      <c r="T134" s="188" t="s">
        <v>125</v>
      </c>
      <c r="U134" s="162">
        <v>0.26500000000000001</v>
      </c>
      <c r="V134" s="162">
        <f t="shared" ref="V134:V139" si="6">ROUND(E134*U134,2)</f>
        <v>1.55</v>
      </c>
      <c r="W134" s="162"/>
      <c r="X134" s="162" t="s">
        <v>296</v>
      </c>
      <c r="Y134" s="162" t="s">
        <v>127</v>
      </c>
      <c r="Z134" s="151"/>
      <c r="AA134" s="151"/>
      <c r="AB134" s="151"/>
      <c r="AC134" s="151"/>
      <c r="AD134" s="151"/>
      <c r="AE134" s="151"/>
      <c r="AF134" s="151"/>
      <c r="AG134" s="151" t="s">
        <v>297</v>
      </c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151"/>
      <c r="AV134" s="151"/>
      <c r="AW134" s="151"/>
      <c r="AX134" s="151"/>
      <c r="AY134" s="151"/>
      <c r="AZ134" s="151"/>
      <c r="BA134" s="151"/>
      <c r="BB134" s="151"/>
      <c r="BC134" s="151"/>
      <c r="BD134" s="151"/>
      <c r="BE134" s="151"/>
      <c r="BF134" s="151"/>
      <c r="BG134" s="151"/>
      <c r="BH134" s="151"/>
    </row>
    <row r="135" spans="1:60" outlineLevel="1" x14ac:dyDescent="0.2">
      <c r="A135" s="182">
        <v>48</v>
      </c>
      <c r="B135" s="183" t="s">
        <v>301</v>
      </c>
      <c r="C135" s="193" t="s">
        <v>302</v>
      </c>
      <c r="D135" s="184" t="s">
        <v>175</v>
      </c>
      <c r="E135" s="185">
        <v>5.8659299999999996</v>
      </c>
      <c r="F135" s="186"/>
      <c r="G135" s="187">
        <f t="shared" si="0"/>
        <v>0</v>
      </c>
      <c r="H135" s="186"/>
      <c r="I135" s="187">
        <f t="shared" si="1"/>
        <v>0</v>
      </c>
      <c r="J135" s="186"/>
      <c r="K135" s="187">
        <f t="shared" si="2"/>
        <v>0</v>
      </c>
      <c r="L135" s="187">
        <v>21</v>
      </c>
      <c r="M135" s="187">
        <f t="shared" si="3"/>
        <v>0</v>
      </c>
      <c r="N135" s="185">
        <v>0</v>
      </c>
      <c r="O135" s="185">
        <f t="shared" si="4"/>
        <v>0</v>
      </c>
      <c r="P135" s="185">
        <v>0</v>
      </c>
      <c r="Q135" s="185">
        <f t="shared" si="5"/>
        <v>0</v>
      </c>
      <c r="R135" s="187" t="s">
        <v>171</v>
      </c>
      <c r="S135" s="187" t="s">
        <v>124</v>
      </c>
      <c r="T135" s="188" t="s">
        <v>125</v>
      </c>
      <c r="U135" s="162">
        <v>0.49</v>
      </c>
      <c r="V135" s="162">
        <f t="shared" si="6"/>
        <v>2.87</v>
      </c>
      <c r="W135" s="162"/>
      <c r="X135" s="162" t="s">
        <v>296</v>
      </c>
      <c r="Y135" s="162" t="s">
        <v>127</v>
      </c>
      <c r="Z135" s="151"/>
      <c r="AA135" s="151"/>
      <c r="AB135" s="151"/>
      <c r="AC135" s="151"/>
      <c r="AD135" s="151"/>
      <c r="AE135" s="151"/>
      <c r="AF135" s="151"/>
      <c r="AG135" s="151" t="s">
        <v>297</v>
      </c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151"/>
      <c r="AV135" s="151"/>
      <c r="AW135" s="151"/>
      <c r="AX135" s="151"/>
      <c r="AY135" s="151"/>
      <c r="AZ135" s="151"/>
      <c r="BA135" s="151"/>
      <c r="BB135" s="151"/>
      <c r="BC135" s="151"/>
      <c r="BD135" s="151"/>
      <c r="BE135" s="151"/>
      <c r="BF135" s="151"/>
      <c r="BG135" s="151"/>
      <c r="BH135" s="151"/>
    </row>
    <row r="136" spans="1:60" outlineLevel="1" x14ac:dyDescent="0.2">
      <c r="A136" s="182">
        <v>49</v>
      </c>
      <c r="B136" s="183" t="s">
        <v>303</v>
      </c>
      <c r="C136" s="193" t="s">
        <v>304</v>
      </c>
      <c r="D136" s="184" t="s">
        <v>175</v>
      </c>
      <c r="E136" s="185">
        <v>82.122990000000001</v>
      </c>
      <c r="F136" s="186"/>
      <c r="G136" s="187">
        <f t="shared" si="0"/>
        <v>0</v>
      </c>
      <c r="H136" s="186"/>
      <c r="I136" s="187">
        <f t="shared" si="1"/>
        <v>0</v>
      </c>
      <c r="J136" s="186"/>
      <c r="K136" s="187">
        <f t="shared" si="2"/>
        <v>0</v>
      </c>
      <c r="L136" s="187">
        <v>21</v>
      </c>
      <c r="M136" s="187">
        <f t="shared" si="3"/>
        <v>0</v>
      </c>
      <c r="N136" s="185">
        <v>0</v>
      </c>
      <c r="O136" s="185">
        <f t="shared" si="4"/>
        <v>0</v>
      </c>
      <c r="P136" s="185">
        <v>0</v>
      </c>
      <c r="Q136" s="185">
        <f t="shared" si="5"/>
        <v>0</v>
      </c>
      <c r="R136" s="187" t="s">
        <v>171</v>
      </c>
      <c r="S136" s="187" t="s">
        <v>124</v>
      </c>
      <c r="T136" s="188" t="s">
        <v>125</v>
      </c>
      <c r="U136" s="162">
        <v>0</v>
      </c>
      <c r="V136" s="162">
        <f t="shared" si="6"/>
        <v>0</v>
      </c>
      <c r="W136" s="162"/>
      <c r="X136" s="162" t="s">
        <v>296</v>
      </c>
      <c r="Y136" s="162" t="s">
        <v>127</v>
      </c>
      <c r="Z136" s="151"/>
      <c r="AA136" s="151"/>
      <c r="AB136" s="151"/>
      <c r="AC136" s="151"/>
      <c r="AD136" s="151"/>
      <c r="AE136" s="151"/>
      <c r="AF136" s="151"/>
      <c r="AG136" s="151" t="s">
        <v>297</v>
      </c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151"/>
      <c r="AV136" s="151"/>
      <c r="AW136" s="151"/>
      <c r="AX136" s="151"/>
      <c r="AY136" s="151"/>
      <c r="AZ136" s="151"/>
      <c r="BA136" s="151"/>
      <c r="BB136" s="151"/>
      <c r="BC136" s="151"/>
      <c r="BD136" s="151"/>
      <c r="BE136" s="151"/>
      <c r="BF136" s="151"/>
      <c r="BG136" s="151"/>
      <c r="BH136" s="151"/>
    </row>
    <row r="137" spans="1:60" outlineLevel="1" x14ac:dyDescent="0.2">
      <c r="A137" s="182">
        <v>50</v>
      </c>
      <c r="B137" s="183" t="s">
        <v>305</v>
      </c>
      <c r="C137" s="193" t="s">
        <v>306</v>
      </c>
      <c r="D137" s="184" t="s">
        <v>175</v>
      </c>
      <c r="E137" s="185">
        <v>5.8659299999999996</v>
      </c>
      <c r="F137" s="186"/>
      <c r="G137" s="187">
        <f t="shared" si="0"/>
        <v>0</v>
      </c>
      <c r="H137" s="186"/>
      <c r="I137" s="187">
        <f t="shared" si="1"/>
        <v>0</v>
      </c>
      <c r="J137" s="186"/>
      <c r="K137" s="187">
        <f t="shared" si="2"/>
        <v>0</v>
      </c>
      <c r="L137" s="187">
        <v>21</v>
      </c>
      <c r="M137" s="187">
        <f t="shared" si="3"/>
        <v>0</v>
      </c>
      <c r="N137" s="185">
        <v>0</v>
      </c>
      <c r="O137" s="185">
        <f t="shared" si="4"/>
        <v>0</v>
      </c>
      <c r="P137" s="185">
        <v>0</v>
      </c>
      <c r="Q137" s="185">
        <f t="shared" si="5"/>
        <v>0</v>
      </c>
      <c r="R137" s="187" t="s">
        <v>171</v>
      </c>
      <c r="S137" s="187" t="s">
        <v>124</v>
      </c>
      <c r="T137" s="188" t="s">
        <v>125</v>
      </c>
      <c r="U137" s="162">
        <v>0.94199999999999995</v>
      </c>
      <c r="V137" s="162">
        <f t="shared" si="6"/>
        <v>5.53</v>
      </c>
      <c r="W137" s="162"/>
      <c r="X137" s="162" t="s">
        <v>296</v>
      </c>
      <c r="Y137" s="162" t="s">
        <v>127</v>
      </c>
      <c r="Z137" s="151"/>
      <c r="AA137" s="151"/>
      <c r="AB137" s="151"/>
      <c r="AC137" s="151"/>
      <c r="AD137" s="151"/>
      <c r="AE137" s="151"/>
      <c r="AF137" s="151"/>
      <c r="AG137" s="151" t="s">
        <v>297</v>
      </c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151"/>
      <c r="AV137" s="151"/>
      <c r="AW137" s="151"/>
      <c r="AX137" s="151"/>
      <c r="AY137" s="151"/>
      <c r="AZ137" s="151"/>
      <c r="BA137" s="151"/>
      <c r="BB137" s="151"/>
      <c r="BC137" s="151"/>
      <c r="BD137" s="151"/>
      <c r="BE137" s="151"/>
      <c r="BF137" s="151"/>
      <c r="BG137" s="151"/>
      <c r="BH137" s="151"/>
    </row>
    <row r="138" spans="1:60" outlineLevel="1" x14ac:dyDescent="0.2">
      <c r="A138" s="182">
        <v>51</v>
      </c>
      <c r="B138" s="183" t="s">
        <v>307</v>
      </c>
      <c r="C138" s="193" t="s">
        <v>308</v>
      </c>
      <c r="D138" s="184" t="s">
        <v>175</v>
      </c>
      <c r="E138" s="185">
        <v>5.8659299999999996</v>
      </c>
      <c r="F138" s="186"/>
      <c r="G138" s="187">
        <f t="shared" si="0"/>
        <v>0</v>
      </c>
      <c r="H138" s="186"/>
      <c r="I138" s="187">
        <f t="shared" si="1"/>
        <v>0</v>
      </c>
      <c r="J138" s="186"/>
      <c r="K138" s="187">
        <f t="shared" si="2"/>
        <v>0</v>
      </c>
      <c r="L138" s="187">
        <v>21</v>
      </c>
      <c r="M138" s="187">
        <f t="shared" si="3"/>
        <v>0</v>
      </c>
      <c r="N138" s="185">
        <v>0</v>
      </c>
      <c r="O138" s="185">
        <f t="shared" si="4"/>
        <v>0</v>
      </c>
      <c r="P138" s="185">
        <v>0</v>
      </c>
      <c r="Q138" s="185">
        <f t="shared" si="5"/>
        <v>0</v>
      </c>
      <c r="R138" s="187" t="s">
        <v>171</v>
      </c>
      <c r="S138" s="187" t="s">
        <v>124</v>
      </c>
      <c r="T138" s="188" t="s">
        <v>125</v>
      </c>
      <c r="U138" s="162">
        <v>0</v>
      </c>
      <c r="V138" s="162">
        <f t="shared" si="6"/>
        <v>0</v>
      </c>
      <c r="W138" s="162"/>
      <c r="X138" s="162" t="s">
        <v>296</v>
      </c>
      <c r="Y138" s="162" t="s">
        <v>127</v>
      </c>
      <c r="Z138" s="151"/>
      <c r="AA138" s="151"/>
      <c r="AB138" s="151"/>
      <c r="AC138" s="151"/>
      <c r="AD138" s="151"/>
      <c r="AE138" s="151"/>
      <c r="AF138" s="151"/>
      <c r="AG138" s="151" t="s">
        <v>297</v>
      </c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151"/>
      <c r="AV138" s="151"/>
      <c r="AW138" s="151"/>
      <c r="AX138" s="151"/>
      <c r="AY138" s="151"/>
      <c r="AZ138" s="151"/>
      <c r="BA138" s="151"/>
      <c r="BB138" s="151"/>
      <c r="BC138" s="151"/>
      <c r="BD138" s="151"/>
      <c r="BE138" s="151"/>
      <c r="BF138" s="151"/>
      <c r="BG138" s="151"/>
      <c r="BH138" s="151"/>
    </row>
    <row r="139" spans="1:60" outlineLevel="1" x14ac:dyDescent="0.2">
      <c r="A139" s="174">
        <v>52</v>
      </c>
      <c r="B139" s="175" t="s">
        <v>309</v>
      </c>
      <c r="C139" s="191" t="s">
        <v>310</v>
      </c>
      <c r="D139" s="176" t="s">
        <v>175</v>
      </c>
      <c r="E139" s="177">
        <v>5.8659299999999996</v>
      </c>
      <c r="F139" s="178"/>
      <c r="G139" s="179">
        <f t="shared" si="0"/>
        <v>0</v>
      </c>
      <c r="H139" s="178"/>
      <c r="I139" s="179">
        <f t="shared" si="1"/>
        <v>0</v>
      </c>
      <c r="J139" s="178"/>
      <c r="K139" s="179">
        <f t="shared" si="2"/>
        <v>0</v>
      </c>
      <c r="L139" s="179">
        <v>21</v>
      </c>
      <c r="M139" s="179">
        <f t="shared" si="3"/>
        <v>0</v>
      </c>
      <c r="N139" s="177">
        <v>0</v>
      </c>
      <c r="O139" s="177">
        <f t="shared" si="4"/>
        <v>0</v>
      </c>
      <c r="P139" s="177">
        <v>0</v>
      </c>
      <c r="Q139" s="177">
        <f t="shared" si="5"/>
        <v>0</v>
      </c>
      <c r="R139" s="179" t="s">
        <v>311</v>
      </c>
      <c r="S139" s="179" t="s">
        <v>124</v>
      </c>
      <c r="T139" s="180" t="s">
        <v>125</v>
      </c>
      <c r="U139" s="162">
        <v>6.0000000000000001E-3</v>
      </c>
      <c r="V139" s="162">
        <f t="shared" si="6"/>
        <v>0.04</v>
      </c>
      <c r="W139" s="162"/>
      <c r="X139" s="162" t="s">
        <v>296</v>
      </c>
      <c r="Y139" s="162" t="s">
        <v>127</v>
      </c>
      <c r="Z139" s="151"/>
      <c r="AA139" s="151"/>
      <c r="AB139" s="151"/>
      <c r="AC139" s="151"/>
      <c r="AD139" s="151"/>
      <c r="AE139" s="151"/>
      <c r="AF139" s="151"/>
      <c r="AG139" s="151" t="s">
        <v>297</v>
      </c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151"/>
      <c r="AV139" s="151"/>
      <c r="AW139" s="151"/>
      <c r="AX139" s="151"/>
      <c r="AY139" s="151"/>
      <c r="AZ139" s="151"/>
      <c r="BA139" s="151"/>
      <c r="BB139" s="151"/>
      <c r="BC139" s="151"/>
      <c r="BD139" s="151"/>
      <c r="BE139" s="151"/>
      <c r="BF139" s="151"/>
      <c r="BG139" s="151"/>
      <c r="BH139" s="151"/>
    </row>
    <row r="140" spans="1:60" outlineLevel="2" x14ac:dyDescent="0.2">
      <c r="A140" s="158"/>
      <c r="B140" s="159"/>
      <c r="C140" s="254" t="s">
        <v>312</v>
      </c>
      <c r="D140" s="255"/>
      <c r="E140" s="255"/>
      <c r="F140" s="255"/>
      <c r="G140" s="255"/>
      <c r="H140" s="162"/>
      <c r="I140" s="162"/>
      <c r="J140" s="162"/>
      <c r="K140" s="162"/>
      <c r="L140" s="162"/>
      <c r="M140" s="162"/>
      <c r="N140" s="161"/>
      <c r="O140" s="161"/>
      <c r="P140" s="161"/>
      <c r="Q140" s="161"/>
      <c r="R140" s="162"/>
      <c r="S140" s="162"/>
      <c r="T140" s="162"/>
      <c r="U140" s="162"/>
      <c r="V140" s="162"/>
      <c r="W140" s="162"/>
      <c r="X140" s="162"/>
      <c r="Y140" s="162"/>
      <c r="Z140" s="151"/>
      <c r="AA140" s="151"/>
      <c r="AB140" s="151"/>
      <c r="AC140" s="151"/>
      <c r="AD140" s="151"/>
      <c r="AE140" s="151"/>
      <c r="AF140" s="151"/>
      <c r="AG140" s="151" t="s">
        <v>130</v>
      </c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151"/>
      <c r="AV140" s="151"/>
      <c r="AW140" s="151"/>
      <c r="AX140" s="151"/>
      <c r="AY140" s="151"/>
      <c r="AZ140" s="151"/>
      <c r="BA140" s="151"/>
      <c r="BB140" s="151"/>
      <c r="BC140" s="151"/>
      <c r="BD140" s="151"/>
      <c r="BE140" s="151"/>
      <c r="BF140" s="151"/>
      <c r="BG140" s="151"/>
      <c r="BH140" s="151"/>
    </row>
    <row r="141" spans="1:60" x14ac:dyDescent="0.2">
      <c r="A141" s="167" t="s">
        <v>118</v>
      </c>
      <c r="B141" s="168" t="s">
        <v>89</v>
      </c>
      <c r="C141" s="190" t="s">
        <v>27</v>
      </c>
      <c r="D141" s="169"/>
      <c r="E141" s="170"/>
      <c r="F141" s="171"/>
      <c r="G141" s="171">
        <f>SUMIF(AG142:AG143,"&lt;&gt;NOR",G142:G143)</f>
        <v>0</v>
      </c>
      <c r="H141" s="171"/>
      <c r="I141" s="171">
        <f>SUM(I142:I143)</f>
        <v>0</v>
      </c>
      <c r="J141" s="171"/>
      <c r="K141" s="171">
        <f>SUM(K142:K143)</f>
        <v>0</v>
      </c>
      <c r="L141" s="171"/>
      <c r="M141" s="171">
        <f>SUM(M142:M143)</f>
        <v>0</v>
      </c>
      <c r="N141" s="170"/>
      <c r="O141" s="170">
        <f>SUM(O142:O143)</f>
        <v>0</v>
      </c>
      <c r="P141" s="170"/>
      <c r="Q141" s="170">
        <f>SUM(Q142:Q143)</f>
        <v>0</v>
      </c>
      <c r="R141" s="171"/>
      <c r="S141" s="171"/>
      <c r="T141" s="172"/>
      <c r="U141" s="166"/>
      <c r="V141" s="166">
        <f>SUM(V142:V143)</f>
        <v>0</v>
      </c>
      <c r="W141" s="166"/>
      <c r="X141" s="166"/>
      <c r="Y141" s="166"/>
      <c r="AG141" t="s">
        <v>119</v>
      </c>
    </row>
    <row r="142" spans="1:60" outlineLevel="1" x14ac:dyDescent="0.2">
      <c r="A142" s="182">
        <v>53</v>
      </c>
      <c r="B142" s="183" t="s">
        <v>313</v>
      </c>
      <c r="C142" s="193" t="s">
        <v>314</v>
      </c>
      <c r="D142" s="184" t="s">
        <v>242</v>
      </c>
      <c r="E142" s="185">
        <v>1</v>
      </c>
      <c r="F142" s="186"/>
      <c r="G142" s="187">
        <f>ROUND(E142*F142,2)</f>
        <v>0</v>
      </c>
      <c r="H142" s="186"/>
      <c r="I142" s="187">
        <f>ROUND(E142*H142,2)</f>
        <v>0</v>
      </c>
      <c r="J142" s="186"/>
      <c r="K142" s="187">
        <f>ROUND(E142*J142,2)</f>
        <v>0</v>
      </c>
      <c r="L142" s="187">
        <v>21</v>
      </c>
      <c r="M142" s="187">
        <f>G142*(1+L142/100)</f>
        <v>0</v>
      </c>
      <c r="N142" s="185">
        <v>0</v>
      </c>
      <c r="O142" s="185">
        <f>ROUND(E142*N142,2)</f>
        <v>0</v>
      </c>
      <c r="P142" s="185">
        <v>0</v>
      </c>
      <c r="Q142" s="185">
        <f>ROUND(E142*P142,2)</f>
        <v>0</v>
      </c>
      <c r="R142" s="187"/>
      <c r="S142" s="187" t="s">
        <v>152</v>
      </c>
      <c r="T142" s="188" t="s">
        <v>153</v>
      </c>
      <c r="U142" s="162">
        <v>0</v>
      </c>
      <c r="V142" s="162">
        <f>ROUND(E142*U142,2)</f>
        <v>0</v>
      </c>
      <c r="W142" s="162"/>
      <c r="X142" s="162" t="s">
        <v>126</v>
      </c>
      <c r="Y142" s="162" t="s">
        <v>127</v>
      </c>
      <c r="Z142" s="151"/>
      <c r="AA142" s="151"/>
      <c r="AB142" s="151"/>
      <c r="AC142" s="151"/>
      <c r="AD142" s="151"/>
      <c r="AE142" s="151"/>
      <c r="AF142" s="151"/>
      <c r="AG142" s="151" t="s">
        <v>128</v>
      </c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151"/>
      <c r="AV142" s="151"/>
      <c r="AW142" s="151"/>
      <c r="AX142" s="151"/>
      <c r="AY142" s="151"/>
      <c r="AZ142" s="151"/>
      <c r="BA142" s="151"/>
      <c r="BB142" s="151"/>
      <c r="BC142" s="151"/>
      <c r="BD142" s="151"/>
      <c r="BE142" s="151"/>
      <c r="BF142" s="151"/>
      <c r="BG142" s="151"/>
      <c r="BH142" s="151"/>
    </row>
    <row r="143" spans="1:60" outlineLevel="1" x14ac:dyDescent="0.2">
      <c r="A143" s="174">
        <v>54</v>
      </c>
      <c r="B143" s="175" t="s">
        <v>315</v>
      </c>
      <c r="C143" s="191" t="s">
        <v>316</v>
      </c>
      <c r="D143" s="176" t="s">
        <v>0</v>
      </c>
      <c r="E143" s="177">
        <v>1</v>
      </c>
      <c r="F143" s="178"/>
      <c r="G143" s="179">
        <f>ROUND(E143*F143,2)</f>
        <v>0</v>
      </c>
      <c r="H143" s="178"/>
      <c r="I143" s="179">
        <f>ROUND(E143*H143,2)</f>
        <v>0</v>
      </c>
      <c r="J143" s="178"/>
      <c r="K143" s="179">
        <f>ROUND(E143*J143,2)</f>
        <v>0</v>
      </c>
      <c r="L143" s="179">
        <v>21</v>
      </c>
      <c r="M143" s="179">
        <f>G143*(1+L143/100)</f>
        <v>0</v>
      </c>
      <c r="N143" s="177">
        <v>0</v>
      </c>
      <c r="O143" s="177">
        <f>ROUND(E143*N143,2)</f>
        <v>0</v>
      </c>
      <c r="P143" s="177">
        <v>0</v>
      </c>
      <c r="Q143" s="177">
        <f>ROUND(E143*P143,2)</f>
        <v>0</v>
      </c>
      <c r="R143" s="179"/>
      <c r="S143" s="179" t="s">
        <v>124</v>
      </c>
      <c r="T143" s="180" t="s">
        <v>153</v>
      </c>
      <c r="U143" s="162">
        <v>0</v>
      </c>
      <c r="V143" s="162">
        <f>ROUND(E143*U143,2)</f>
        <v>0</v>
      </c>
      <c r="W143" s="162"/>
      <c r="X143" s="162" t="s">
        <v>317</v>
      </c>
      <c r="Y143" s="162" t="s">
        <v>127</v>
      </c>
      <c r="Z143" s="151"/>
      <c r="AA143" s="151"/>
      <c r="AB143" s="151"/>
      <c r="AC143" s="151"/>
      <c r="AD143" s="151"/>
      <c r="AE143" s="151"/>
      <c r="AF143" s="151"/>
      <c r="AG143" s="151" t="s">
        <v>318</v>
      </c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151"/>
      <c r="AV143" s="151"/>
      <c r="AW143" s="151"/>
      <c r="AX143" s="151"/>
      <c r="AY143" s="151"/>
      <c r="AZ143" s="151"/>
      <c r="BA143" s="151"/>
      <c r="BB143" s="151"/>
      <c r="BC143" s="151"/>
      <c r="BD143" s="151"/>
      <c r="BE143" s="151"/>
      <c r="BF143" s="151"/>
      <c r="BG143" s="151"/>
      <c r="BH143" s="151"/>
    </row>
    <row r="144" spans="1:60" x14ac:dyDescent="0.2">
      <c r="A144" s="3"/>
      <c r="B144" s="4"/>
      <c r="C144" s="195"/>
      <c r="D144" s="6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AE144">
        <v>12</v>
      </c>
      <c r="AF144">
        <v>21</v>
      </c>
      <c r="AG144" t="s">
        <v>104</v>
      </c>
    </row>
    <row r="145" spans="1:33" x14ac:dyDescent="0.2">
      <c r="A145" s="154"/>
      <c r="B145" s="155" t="s">
        <v>29</v>
      </c>
      <c r="C145" s="196"/>
      <c r="D145" s="156"/>
      <c r="E145" s="157"/>
      <c r="F145" s="157"/>
      <c r="G145" s="173">
        <f>G8+G17+G32+G41+G43+G46+G49+G84+G95+G117+G123+G129+G131+G141</f>
        <v>0</v>
      </c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AE145">
        <f>SUMIF(L7:L143,AE144,G7:G143)</f>
        <v>0</v>
      </c>
      <c r="AF145">
        <f>SUMIF(L7:L143,AF144,G7:G143)</f>
        <v>0</v>
      </c>
      <c r="AG145" t="s">
        <v>319</v>
      </c>
    </row>
    <row r="146" spans="1:33" x14ac:dyDescent="0.2">
      <c r="C146" s="197"/>
      <c r="D146" s="10"/>
      <c r="AG146" t="s">
        <v>320</v>
      </c>
    </row>
    <row r="147" spans="1:33" x14ac:dyDescent="0.2">
      <c r="D147" s="10"/>
    </row>
    <row r="148" spans="1:33" x14ac:dyDescent="0.2">
      <c r="D148" s="10"/>
    </row>
    <row r="149" spans="1:33" x14ac:dyDescent="0.2">
      <c r="D149" s="10"/>
    </row>
    <row r="150" spans="1:33" x14ac:dyDescent="0.2">
      <c r="D150" s="10"/>
    </row>
    <row r="151" spans="1:33" x14ac:dyDescent="0.2">
      <c r="D151" s="10"/>
    </row>
    <row r="152" spans="1:33" x14ac:dyDescent="0.2">
      <c r="D152" s="10"/>
    </row>
    <row r="153" spans="1:33" x14ac:dyDescent="0.2">
      <c r="D153" s="10"/>
    </row>
    <row r="154" spans="1:33" x14ac:dyDescent="0.2">
      <c r="D154" s="10"/>
    </row>
    <row r="155" spans="1:33" x14ac:dyDescent="0.2">
      <c r="D155" s="10"/>
    </row>
    <row r="156" spans="1:33" x14ac:dyDescent="0.2">
      <c r="D156" s="10"/>
    </row>
    <row r="157" spans="1:33" x14ac:dyDescent="0.2">
      <c r="D157" s="10"/>
    </row>
    <row r="158" spans="1:33" x14ac:dyDescent="0.2">
      <c r="D158" s="10"/>
    </row>
    <row r="159" spans="1:33" x14ac:dyDescent="0.2">
      <c r="D159" s="10"/>
    </row>
    <row r="160" spans="1:33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jV6mUQPfMXCEXrKeu8kckA2cg6gpZgTM4ldzNPEJ+aONZBmSyID+0IgSHqmGaC/+kLjYCS1ce70eot064WKG3g==" saltValue="d8OJSn7HREBK9aUbVNKmlg==" spinCount="100000" sheet="1" formatRows="0"/>
  <mergeCells count="20">
    <mergeCell ref="C62:G62"/>
    <mergeCell ref="A1:G1"/>
    <mergeCell ref="C2:G2"/>
    <mergeCell ref="C3:G3"/>
    <mergeCell ref="C4:G4"/>
    <mergeCell ref="C10:G10"/>
    <mergeCell ref="C13:G13"/>
    <mergeCell ref="C24:G24"/>
    <mergeCell ref="C34:G34"/>
    <mergeCell ref="C37:G37"/>
    <mergeCell ref="C48:G48"/>
    <mergeCell ref="C59:G59"/>
    <mergeCell ref="C133:G133"/>
    <mergeCell ref="C140:G140"/>
    <mergeCell ref="C66:G66"/>
    <mergeCell ref="C71:G71"/>
    <mergeCell ref="C74:G74"/>
    <mergeCell ref="C83:G83"/>
    <mergeCell ref="C94:G94"/>
    <mergeCell ref="C116:G116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1 Pol'!Názvy_tisku</vt:lpstr>
      <vt:lpstr>oadresa</vt:lpstr>
      <vt:lpstr>Stavba!Objednatel</vt:lpstr>
      <vt:lpstr>Stavba!Objekt</vt:lpstr>
      <vt:lpstr>'01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 Večeřa</cp:lastModifiedBy>
  <cp:lastPrinted>2019-03-19T12:27:02Z</cp:lastPrinted>
  <dcterms:created xsi:type="dcterms:W3CDTF">2009-04-08T07:15:50Z</dcterms:created>
  <dcterms:modified xsi:type="dcterms:W3CDTF">2025-02-13T09:39:06Z</dcterms:modified>
</cp:coreProperties>
</file>